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ropbox\CD projekt\Rekonstrukce vodovodu a kanalizace oblast Radvanice a Bartovice\CD projekt\G.2 Soupis prací s výkazem výměr\"/>
    </mc:Choice>
  </mc:AlternateContent>
  <bookViews>
    <workbookView xWindow="0" yWindow="0" windowWidth="38370" windowHeight="19050"/>
  </bookViews>
  <sheets>
    <sheet name="Rekapitulace stavby" sheetId="1" r:id="rId1"/>
    <sheet name="18_2017_01 - SO 01 Ul. Me..." sheetId="2" r:id="rId2"/>
    <sheet name="18_2017_02 - SO 02 Ul. Bu..." sheetId="3" r:id="rId3"/>
    <sheet name="18_2017_03 - SO 03 Ul. Šč..." sheetId="4" r:id="rId4"/>
    <sheet name="18_2017_04 - SO 04 Ul. Ro..." sheetId="5" r:id="rId5"/>
    <sheet name="18_2017_05 - SO 05 Ul. Ko..." sheetId="6" r:id="rId6"/>
    <sheet name="18_2017_06 - SO 06 Ul. Re..." sheetId="7" r:id="rId7"/>
    <sheet name="18_2017_07 - SO 07 Ul. Ma..." sheetId="8" r:id="rId8"/>
    <sheet name="18_2017_08 - SO 08 Ul. To..." sheetId="9" r:id="rId9"/>
    <sheet name="18_2017_09 - SO 09 Ul. Tř..." sheetId="10" r:id="rId10"/>
    <sheet name="18_2017_10 - SO 10 Ul. Ka..." sheetId="11" r:id="rId11"/>
    <sheet name="18_2017_11 - SO 11 Ul. Hv..." sheetId="12" r:id="rId12"/>
    <sheet name="18_2017_12 - SO 12 Ul. U ..." sheetId="13" r:id="rId13"/>
    <sheet name="18_2017_13 - SO 13 Ul. Ho..." sheetId="14" r:id="rId14"/>
    <sheet name="18_2017_14 - SO 14 Ul. Da..." sheetId="15" r:id="rId15"/>
    <sheet name="18_2017_15 - SO15 Ul. Men..." sheetId="16" r:id="rId16"/>
    <sheet name="18_2017_16 - SO 16 Ul. Bu..." sheetId="17" r:id="rId17"/>
    <sheet name="18_2017_17 - SO 17 Ul. Šč..." sheetId="18" r:id="rId18"/>
    <sheet name="18_2017_18 - SO 18 Ul. Ro..." sheetId="19" r:id="rId19"/>
    <sheet name="18_2017_19 - SO 19 Ul. Ko..." sheetId="20" r:id="rId20"/>
    <sheet name="18_2017_20 - SO 20 Ul. Re..." sheetId="21" r:id="rId21"/>
    <sheet name="18_2017_24 - SO 24 Ul. Ka..." sheetId="22" r:id="rId22"/>
    <sheet name="18_2017_25 - SO 25 Ul. Hv..." sheetId="23" r:id="rId23"/>
    <sheet name="18_2017_99 - Ostatní a ve..." sheetId="24" r:id="rId24"/>
    <sheet name="Pokyny pro vyplnění" sheetId="25" r:id="rId25"/>
  </sheets>
  <definedNames>
    <definedName name="_xlnm._FilterDatabase" localSheetId="1" hidden="1">'18_2017_01 - SO 01 Ul. Me...'!$C$89:$K$334</definedName>
    <definedName name="_xlnm._FilterDatabase" localSheetId="2" hidden="1">'18_2017_02 - SO 02 Ul. Bu...'!$C$88:$K$320</definedName>
    <definedName name="_xlnm._FilterDatabase" localSheetId="3" hidden="1">'18_2017_03 - SO 03 Ul. Šč...'!$C$88:$K$302</definedName>
    <definedName name="_xlnm._FilterDatabase" localSheetId="4" hidden="1">'18_2017_04 - SO 04 Ul. Ro...'!$C$89:$K$338</definedName>
    <definedName name="_xlnm._FilterDatabase" localSheetId="5" hidden="1">'18_2017_05 - SO 05 Ul. Ko...'!$C$89:$K$316</definedName>
    <definedName name="_xlnm._FilterDatabase" localSheetId="6" hidden="1">'18_2017_06 - SO 06 Ul. Re...'!$C$89:$K$347</definedName>
    <definedName name="_xlnm._FilterDatabase" localSheetId="7" hidden="1">'18_2017_07 - SO 07 Ul. Ma...'!$C$89:$K$287</definedName>
    <definedName name="_xlnm._FilterDatabase" localSheetId="8" hidden="1">'18_2017_08 - SO 08 Ul. To...'!$C$88:$K$282</definedName>
    <definedName name="_xlnm._FilterDatabase" localSheetId="9" hidden="1">'18_2017_09 - SO 09 Ul. Tř...'!$C$89:$K$334</definedName>
    <definedName name="_xlnm._FilterDatabase" localSheetId="10" hidden="1">'18_2017_10 - SO 10 Ul. Ka...'!$C$89:$K$391</definedName>
    <definedName name="_xlnm._FilterDatabase" localSheetId="11" hidden="1">'18_2017_11 - SO 11 Ul. Hv...'!$C$88:$K$340</definedName>
    <definedName name="_xlnm._FilterDatabase" localSheetId="12" hidden="1">'18_2017_12 - SO 12 Ul. U ...'!$C$88:$K$291</definedName>
    <definedName name="_xlnm._FilterDatabase" localSheetId="13" hidden="1">'18_2017_13 - SO 13 Ul. Ho...'!$C$88:$K$282</definedName>
    <definedName name="_xlnm._FilterDatabase" localSheetId="14" hidden="1">'18_2017_14 - SO 14 Ul. Da...'!$C$89:$K$377</definedName>
    <definedName name="_xlnm._FilterDatabase" localSheetId="15" hidden="1">'18_2017_15 - SO15 Ul. Men...'!$C$91:$K$593</definedName>
    <definedName name="_xlnm._FilterDatabase" localSheetId="16" hidden="1">'18_2017_16 - SO 16 Ul. Bu...'!$C$89:$K$453</definedName>
    <definedName name="_xlnm._FilterDatabase" localSheetId="17" hidden="1">'18_2017_17 - SO 17 Ul. Šč...'!$C$91:$K$581</definedName>
    <definedName name="_xlnm._FilterDatabase" localSheetId="18" hidden="1">'18_2017_18 - SO 18 Ul. Ro...'!$C$89:$K$447</definedName>
    <definedName name="_xlnm._FilterDatabase" localSheetId="19" hidden="1">'18_2017_19 - SO 19 Ul. Ko...'!$C$89:$K$390</definedName>
    <definedName name="_xlnm._FilterDatabase" localSheetId="20" hidden="1">'18_2017_20 - SO 20 Ul. Re...'!$C$89:$K$366</definedName>
    <definedName name="_xlnm._FilterDatabase" localSheetId="21" hidden="1">'18_2017_24 - SO 24 Ul. Ka...'!$C$90:$K$368</definedName>
    <definedName name="_xlnm._FilterDatabase" localSheetId="22" hidden="1">'18_2017_25 - SO 25 Ul. Hv...'!$C$89:$K$442</definedName>
    <definedName name="_xlnm._FilterDatabase" localSheetId="23" hidden="1">'18_2017_99 - Ostatní a ve...'!$C$79:$K$136</definedName>
    <definedName name="_xlnm.Print_Titles" localSheetId="1">'18_2017_01 - SO 01 Ul. Me...'!$89:$89</definedName>
    <definedName name="_xlnm.Print_Titles" localSheetId="2">'18_2017_02 - SO 02 Ul. Bu...'!$88:$88</definedName>
    <definedName name="_xlnm.Print_Titles" localSheetId="3">'18_2017_03 - SO 03 Ul. Šč...'!$88:$88</definedName>
    <definedName name="_xlnm.Print_Titles" localSheetId="4">'18_2017_04 - SO 04 Ul. Ro...'!$89:$89</definedName>
    <definedName name="_xlnm.Print_Titles" localSheetId="5">'18_2017_05 - SO 05 Ul. Ko...'!$89:$89</definedName>
    <definedName name="_xlnm.Print_Titles" localSheetId="6">'18_2017_06 - SO 06 Ul. Re...'!$89:$89</definedName>
    <definedName name="_xlnm.Print_Titles" localSheetId="7">'18_2017_07 - SO 07 Ul. Ma...'!$89:$89</definedName>
    <definedName name="_xlnm.Print_Titles" localSheetId="8">'18_2017_08 - SO 08 Ul. To...'!$88:$88</definedName>
    <definedName name="_xlnm.Print_Titles" localSheetId="9">'18_2017_09 - SO 09 Ul. Tř...'!$89:$89</definedName>
    <definedName name="_xlnm.Print_Titles" localSheetId="10">'18_2017_10 - SO 10 Ul. Ka...'!$89:$89</definedName>
    <definedName name="_xlnm.Print_Titles" localSheetId="11">'18_2017_11 - SO 11 Ul. Hv...'!$88:$88</definedName>
    <definedName name="_xlnm.Print_Titles" localSheetId="12">'18_2017_12 - SO 12 Ul. U ...'!$88:$88</definedName>
    <definedName name="_xlnm.Print_Titles" localSheetId="13">'18_2017_13 - SO 13 Ul. Ho...'!$88:$88</definedName>
    <definedName name="_xlnm.Print_Titles" localSheetId="14">'18_2017_14 - SO 14 Ul. Da...'!$89:$89</definedName>
    <definedName name="_xlnm.Print_Titles" localSheetId="15">'18_2017_15 - SO15 Ul. Men...'!$91:$91</definedName>
    <definedName name="_xlnm.Print_Titles" localSheetId="16">'18_2017_16 - SO 16 Ul. Bu...'!$89:$89</definedName>
    <definedName name="_xlnm.Print_Titles" localSheetId="17">'18_2017_17 - SO 17 Ul. Šč...'!$91:$91</definedName>
    <definedName name="_xlnm.Print_Titles" localSheetId="18">'18_2017_18 - SO 18 Ul. Ro...'!$89:$89</definedName>
    <definedName name="_xlnm.Print_Titles" localSheetId="19">'18_2017_19 - SO 19 Ul. Ko...'!$89:$89</definedName>
    <definedName name="_xlnm.Print_Titles" localSheetId="20">'18_2017_20 - SO 20 Ul. Re...'!$89:$89</definedName>
    <definedName name="_xlnm.Print_Titles" localSheetId="21">'18_2017_24 - SO 24 Ul. Ka...'!$90:$90</definedName>
    <definedName name="_xlnm.Print_Titles" localSheetId="22">'18_2017_25 - SO 25 Ul. Hv...'!$89:$89</definedName>
    <definedName name="_xlnm.Print_Titles" localSheetId="23">'18_2017_99 - Ostatní a ve...'!$79:$79</definedName>
    <definedName name="_xlnm.Print_Titles" localSheetId="0">'Rekapitulace stavby'!$49:$49</definedName>
    <definedName name="_xlnm.Print_Area" localSheetId="1">'18_2017_01 - SO 01 Ul. Me...'!$C$4:$J$36,'18_2017_01 - SO 01 Ul. Me...'!$C$42:$J$71,'18_2017_01 - SO 01 Ul. Me...'!$C$77:$K$334</definedName>
    <definedName name="_xlnm.Print_Area" localSheetId="2">'18_2017_02 - SO 02 Ul. Bu...'!$C$4:$J$36,'18_2017_02 - SO 02 Ul. Bu...'!$C$42:$J$70,'18_2017_02 - SO 02 Ul. Bu...'!$C$76:$K$320</definedName>
    <definedName name="_xlnm.Print_Area" localSheetId="3">'18_2017_03 - SO 03 Ul. Šč...'!$C$4:$J$36,'18_2017_03 - SO 03 Ul. Šč...'!$C$42:$J$70,'18_2017_03 - SO 03 Ul. Šč...'!$C$76:$K$302</definedName>
    <definedName name="_xlnm.Print_Area" localSheetId="4">'18_2017_04 - SO 04 Ul. Ro...'!$C$4:$J$36,'18_2017_04 - SO 04 Ul. Ro...'!$C$42:$J$71,'18_2017_04 - SO 04 Ul. Ro...'!$C$77:$K$338</definedName>
    <definedName name="_xlnm.Print_Area" localSheetId="5">'18_2017_05 - SO 05 Ul. Ko...'!$C$4:$J$36,'18_2017_05 - SO 05 Ul. Ko...'!$C$42:$J$71,'18_2017_05 - SO 05 Ul. Ko...'!$C$77:$K$316</definedName>
    <definedName name="_xlnm.Print_Area" localSheetId="6">'18_2017_06 - SO 06 Ul. Re...'!$C$4:$J$36,'18_2017_06 - SO 06 Ul. Re...'!$C$42:$J$71,'18_2017_06 - SO 06 Ul. Re...'!$C$77:$K$347</definedName>
    <definedName name="_xlnm.Print_Area" localSheetId="7">'18_2017_07 - SO 07 Ul. Ma...'!$C$4:$J$36,'18_2017_07 - SO 07 Ul. Ma...'!$C$42:$J$71,'18_2017_07 - SO 07 Ul. Ma...'!$C$77:$K$287</definedName>
    <definedName name="_xlnm.Print_Area" localSheetId="8">'18_2017_08 - SO 08 Ul. To...'!$C$4:$J$36,'18_2017_08 - SO 08 Ul. To...'!$C$42:$J$70,'18_2017_08 - SO 08 Ul. To...'!$C$76:$K$282</definedName>
    <definedName name="_xlnm.Print_Area" localSheetId="9">'18_2017_09 - SO 09 Ul. Tř...'!$C$4:$J$36,'18_2017_09 - SO 09 Ul. Tř...'!$C$42:$J$71,'18_2017_09 - SO 09 Ul. Tř...'!$C$77:$K$334</definedName>
    <definedName name="_xlnm.Print_Area" localSheetId="10">'18_2017_10 - SO 10 Ul. Ka...'!$C$4:$J$36,'18_2017_10 - SO 10 Ul. Ka...'!$C$42:$J$71,'18_2017_10 - SO 10 Ul. Ka...'!$C$77:$K$391</definedName>
    <definedName name="_xlnm.Print_Area" localSheetId="11">'18_2017_11 - SO 11 Ul. Hv...'!$C$4:$J$36,'18_2017_11 - SO 11 Ul. Hv...'!$C$42:$J$70,'18_2017_11 - SO 11 Ul. Hv...'!$C$76:$K$340</definedName>
    <definedName name="_xlnm.Print_Area" localSheetId="12">'18_2017_12 - SO 12 Ul. U ...'!$C$4:$J$36,'18_2017_12 - SO 12 Ul. U ...'!$C$42:$J$70,'18_2017_12 - SO 12 Ul. U ...'!$C$76:$K$291</definedName>
    <definedName name="_xlnm.Print_Area" localSheetId="13">'18_2017_13 - SO 13 Ul. Ho...'!$C$4:$J$36,'18_2017_13 - SO 13 Ul. Ho...'!$C$42:$J$70,'18_2017_13 - SO 13 Ul. Ho...'!$C$76:$K$282</definedName>
    <definedName name="_xlnm.Print_Area" localSheetId="14">'18_2017_14 - SO 14 Ul. Da...'!$C$4:$J$36,'18_2017_14 - SO 14 Ul. Da...'!$C$42:$J$71,'18_2017_14 - SO 14 Ul. Da...'!$C$77:$K$377</definedName>
    <definedName name="_xlnm.Print_Area" localSheetId="15">'18_2017_15 - SO15 Ul. Men...'!$C$4:$J$36,'18_2017_15 - SO15 Ul. Men...'!$C$42:$J$73,'18_2017_15 - SO15 Ul. Men...'!$C$79:$K$593</definedName>
    <definedName name="_xlnm.Print_Area" localSheetId="16">'18_2017_16 - SO 16 Ul. Bu...'!$C$4:$J$36,'18_2017_16 - SO 16 Ul. Bu...'!$C$42:$J$71,'18_2017_16 - SO 16 Ul. Bu...'!$C$77:$K$453</definedName>
    <definedName name="_xlnm.Print_Area" localSheetId="17">'18_2017_17 - SO 17 Ul. Šč...'!$C$4:$J$36,'18_2017_17 - SO 17 Ul. Šč...'!$C$42:$J$73,'18_2017_17 - SO 17 Ul. Šč...'!$C$79:$K$581</definedName>
    <definedName name="_xlnm.Print_Area" localSheetId="18">'18_2017_18 - SO 18 Ul. Ro...'!$C$4:$J$36,'18_2017_18 - SO 18 Ul. Ro...'!$C$42:$J$71,'18_2017_18 - SO 18 Ul. Ro...'!$C$77:$K$447</definedName>
    <definedName name="_xlnm.Print_Area" localSheetId="19">'18_2017_19 - SO 19 Ul. Ko...'!$C$4:$J$36,'18_2017_19 - SO 19 Ul. Ko...'!$C$42:$J$71,'18_2017_19 - SO 19 Ul. Ko...'!$C$77:$K$390</definedName>
    <definedName name="_xlnm.Print_Area" localSheetId="20">'18_2017_20 - SO 20 Ul. Re...'!$C$4:$J$36,'18_2017_20 - SO 20 Ul. Re...'!$C$42:$J$71,'18_2017_20 - SO 20 Ul. Re...'!$C$77:$K$366</definedName>
    <definedName name="_xlnm.Print_Area" localSheetId="21">'18_2017_24 - SO 24 Ul. Ka...'!$C$4:$J$36,'18_2017_24 - SO 24 Ul. Ka...'!$C$42:$J$72,'18_2017_24 - SO 24 Ul. Ka...'!$C$78:$K$368</definedName>
    <definedName name="_xlnm.Print_Area" localSheetId="22">'18_2017_25 - SO 25 Ul. Hv...'!$C$4:$J$36,'18_2017_25 - SO 25 Ul. Hv...'!$C$42:$J$71,'18_2017_25 - SO 25 Ul. Hv...'!$C$77:$K$442</definedName>
    <definedName name="_xlnm.Print_Area" localSheetId="23">'18_2017_99 - Ostatní a ve...'!$C$4:$J$36,'18_2017_99 - Ostatní a ve...'!$C$42:$J$61,'18_2017_99 - Ostatní a ve...'!$C$67:$K$136</definedName>
    <definedName name="_xlnm.Print_Area" localSheetId="24">'Pokyny pro vyplnění'!$B$2:$K$69,'Pokyny pro vyplnění'!$B$72:$K$116,'Pokyny pro vyplnění'!$B$119:$K$188,'Pokyny pro vyplnění'!$B$196:$K$216</definedName>
    <definedName name="_xlnm.Print_Area" localSheetId="0">'Rekapitulace stavby'!$D$4:$AO$33,'Rekapitulace stavby'!$C$39:$AQ$75</definedName>
  </definedNames>
  <calcPr calcId="152511"/>
</workbook>
</file>

<file path=xl/calcChain.xml><?xml version="1.0" encoding="utf-8"?>
<calcChain xmlns="http://schemas.openxmlformats.org/spreadsheetml/2006/main">
  <c r="AY74" i="1" l="1"/>
  <c r="AX74" i="1"/>
  <c r="BI135" i="24"/>
  <c r="BH135" i="24"/>
  <c r="BG135" i="24"/>
  <c r="BF135" i="24"/>
  <c r="T135" i="24"/>
  <c r="R135" i="24"/>
  <c r="P135" i="24"/>
  <c r="BK135" i="24"/>
  <c r="J135" i="24"/>
  <c r="BE135" i="24"/>
  <c r="BI133" i="24"/>
  <c r="BH133" i="24"/>
  <c r="BG133" i="24"/>
  <c r="BF133" i="24"/>
  <c r="T133" i="24"/>
  <c r="R133" i="24"/>
  <c r="P133" i="24"/>
  <c r="BK133" i="24"/>
  <c r="J133" i="24"/>
  <c r="BE133" i="24" s="1"/>
  <c r="BI132" i="24"/>
  <c r="BH132" i="24"/>
  <c r="BG132" i="24"/>
  <c r="BF132" i="24"/>
  <c r="T132" i="24"/>
  <c r="R132" i="24"/>
  <c r="P132" i="24"/>
  <c r="BK132" i="24"/>
  <c r="J132" i="24"/>
  <c r="BE132" i="24"/>
  <c r="BI124" i="24"/>
  <c r="BH124" i="24"/>
  <c r="BG124" i="24"/>
  <c r="BF124" i="24"/>
  <c r="T124" i="24"/>
  <c r="R124" i="24"/>
  <c r="P124" i="24"/>
  <c r="BK124" i="24"/>
  <c r="J124" i="24"/>
  <c r="BE124" i="24" s="1"/>
  <c r="BI121" i="24"/>
  <c r="BH121" i="24"/>
  <c r="BG121" i="24"/>
  <c r="BF121" i="24"/>
  <c r="T121" i="24"/>
  <c r="R121" i="24"/>
  <c r="P121" i="24"/>
  <c r="BK121" i="24"/>
  <c r="J121" i="24"/>
  <c r="BE121" i="24"/>
  <c r="BI118" i="24"/>
  <c r="BH118" i="24"/>
  <c r="BG118" i="24"/>
  <c r="BF118" i="24"/>
  <c r="T118" i="24"/>
  <c r="R118" i="24"/>
  <c r="P118" i="24"/>
  <c r="BK118" i="24"/>
  <c r="J118" i="24"/>
  <c r="BE118" i="24" s="1"/>
  <c r="BI114" i="24"/>
  <c r="BH114" i="24"/>
  <c r="BG114" i="24"/>
  <c r="BF114" i="24"/>
  <c r="T114" i="24"/>
  <c r="R114" i="24"/>
  <c r="P114" i="24"/>
  <c r="BK114" i="24"/>
  <c r="J114" i="24"/>
  <c r="BE114" i="24"/>
  <c r="BI111" i="24"/>
  <c r="BH111" i="24"/>
  <c r="BG111" i="24"/>
  <c r="BF111" i="24"/>
  <c r="T111" i="24"/>
  <c r="R111" i="24"/>
  <c r="P111" i="24"/>
  <c r="BK111" i="24"/>
  <c r="J111" i="24"/>
  <c r="BE111" i="24" s="1"/>
  <c r="BI110" i="24"/>
  <c r="BH110" i="24"/>
  <c r="BG110" i="24"/>
  <c r="BF110" i="24"/>
  <c r="T110" i="24"/>
  <c r="R110" i="24"/>
  <c r="R109" i="24" s="1"/>
  <c r="P110" i="24"/>
  <c r="BK110" i="24"/>
  <c r="BK109" i="24" s="1"/>
  <c r="J109" i="24" s="1"/>
  <c r="J60" i="24" s="1"/>
  <c r="J110" i="24"/>
  <c r="BE110" i="24"/>
  <c r="BI107" i="24"/>
  <c r="BH107" i="24"/>
  <c r="BG107" i="24"/>
  <c r="BF107" i="24"/>
  <c r="T107" i="24"/>
  <c r="R107" i="24"/>
  <c r="P107" i="24"/>
  <c r="BK107" i="24"/>
  <c r="J107" i="24"/>
  <c r="BE107" i="24"/>
  <c r="BI103" i="24"/>
  <c r="BH103" i="24"/>
  <c r="BG103" i="24"/>
  <c r="BF103" i="24"/>
  <c r="T103" i="24"/>
  <c r="R103" i="24"/>
  <c r="P103" i="24"/>
  <c r="BK103" i="24"/>
  <c r="J103" i="24"/>
  <c r="BE103" i="24" s="1"/>
  <c r="BI101" i="24"/>
  <c r="BH101" i="24"/>
  <c r="BG101" i="24"/>
  <c r="BF101" i="24"/>
  <c r="T101" i="24"/>
  <c r="R101" i="24"/>
  <c r="P101" i="24"/>
  <c r="BK101" i="24"/>
  <c r="J101" i="24"/>
  <c r="BE101" i="24"/>
  <c r="BI99" i="24"/>
  <c r="BH99" i="24"/>
  <c r="BG99" i="24"/>
  <c r="BF99" i="24"/>
  <c r="T99" i="24"/>
  <c r="R99" i="24"/>
  <c r="P99" i="24"/>
  <c r="BK99" i="24"/>
  <c r="J99" i="24"/>
  <c r="BE99" i="24" s="1"/>
  <c r="BI97" i="24"/>
  <c r="BH97" i="24"/>
  <c r="BG97" i="24"/>
  <c r="BF97" i="24"/>
  <c r="T97" i="24"/>
  <c r="R97" i="24"/>
  <c r="P97" i="24"/>
  <c r="P92" i="24" s="1"/>
  <c r="BK97" i="24"/>
  <c r="J97" i="24"/>
  <c r="BE97" i="24"/>
  <c r="BI95" i="24"/>
  <c r="BH95" i="24"/>
  <c r="BG95" i="24"/>
  <c r="BF95" i="24"/>
  <c r="T95" i="24"/>
  <c r="T92" i="24" s="1"/>
  <c r="R95" i="24"/>
  <c r="P95" i="24"/>
  <c r="BK95" i="24"/>
  <c r="J95" i="24"/>
  <c r="BE95" i="24" s="1"/>
  <c r="BI93" i="24"/>
  <c r="BH93" i="24"/>
  <c r="BG93" i="24"/>
  <c r="BF93" i="24"/>
  <c r="T93" i="24"/>
  <c r="R93" i="24"/>
  <c r="R92" i="24" s="1"/>
  <c r="P93" i="24"/>
  <c r="BK93" i="24"/>
  <c r="BK92" i="24" s="1"/>
  <c r="J92" i="24" s="1"/>
  <c r="J59" i="24" s="1"/>
  <c r="J93" i="24"/>
  <c r="BE93" i="24"/>
  <c r="BI89" i="24"/>
  <c r="BH89" i="24"/>
  <c r="BG89" i="24"/>
  <c r="BF89" i="24"/>
  <c r="T89" i="24"/>
  <c r="R89" i="24"/>
  <c r="P89" i="24"/>
  <c r="BK89" i="24"/>
  <c r="J89" i="24"/>
  <c r="BE89" i="24"/>
  <c r="BI88" i="24"/>
  <c r="BH88" i="24"/>
  <c r="BG88" i="24"/>
  <c r="BF88" i="24"/>
  <c r="T88" i="24"/>
  <c r="R88" i="24"/>
  <c r="P88" i="24"/>
  <c r="BK88" i="24"/>
  <c r="J88" i="24"/>
  <c r="BE88" i="24" s="1"/>
  <c r="BI85" i="24"/>
  <c r="BH85" i="24"/>
  <c r="BG85" i="24"/>
  <c r="BF85" i="24"/>
  <c r="T85" i="24"/>
  <c r="R85" i="24"/>
  <c r="P85" i="24"/>
  <c r="BK85" i="24"/>
  <c r="J85" i="24"/>
  <c r="BE85" i="24"/>
  <c r="BI84" i="24"/>
  <c r="BH84" i="24"/>
  <c r="BG84" i="24"/>
  <c r="BF84" i="24"/>
  <c r="T84" i="24"/>
  <c r="R84" i="24"/>
  <c r="P84" i="24"/>
  <c r="BK84" i="24"/>
  <c r="J84" i="24"/>
  <c r="BE84" i="24" s="1"/>
  <c r="BI83" i="24"/>
  <c r="BH83" i="24"/>
  <c r="F33" i="24" s="1"/>
  <c r="BC74" i="1" s="1"/>
  <c r="BG83" i="24"/>
  <c r="BF83" i="24"/>
  <c r="F31" i="24" s="1"/>
  <c r="BA74" i="1" s="1"/>
  <c r="J31" i="24"/>
  <c r="AW74" i="1" s="1"/>
  <c r="T83" i="24"/>
  <c r="T82" i="24" s="1"/>
  <c r="T81" i="24" s="1"/>
  <c r="R83" i="24"/>
  <c r="R82" i="24" s="1"/>
  <c r="R81" i="24" s="1"/>
  <c r="P83" i="24"/>
  <c r="BK83" i="24"/>
  <c r="BK82" i="24" s="1"/>
  <c r="J83" i="24"/>
  <c r="BE83" i="24"/>
  <c r="J76" i="24"/>
  <c r="F76" i="24"/>
  <c r="F74" i="24"/>
  <c r="E72" i="24"/>
  <c r="J51" i="24"/>
  <c r="F51" i="24"/>
  <c r="F49" i="24"/>
  <c r="E47" i="24"/>
  <c r="J18" i="24"/>
  <c r="E18" i="24"/>
  <c r="F77" i="24" s="1"/>
  <c r="F52" i="24"/>
  <c r="J17" i="24"/>
  <c r="J12" i="24"/>
  <c r="J74" i="24" s="1"/>
  <c r="J49" i="24"/>
  <c r="E7" i="24"/>
  <c r="AY73" i="1"/>
  <c r="AX73" i="1"/>
  <c r="BI440" i="23"/>
  <c r="BH440" i="23"/>
  <c r="BG440" i="23"/>
  <c r="BF440" i="23"/>
  <c r="T440" i="23"/>
  <c r="R440" i="23"/>
  <c r="P440" i="23"/>
  <c r="BK440" i="23"/>
  <c r="J440" i="23"/>
  <c r="BE440" i="23" s="1"/>
  <c r="BI438" i="23"/>
  <c r="BH438" i="23"/>
  <c r="BG438" i="23"/>
  <c r="BF438" i="23"/>
  <c r="T438" i="23"/>
  <c r="R438" i="23"/>
  <c r="P438" i="23"/>
  <c r="BK438" i="23"/>
  <c r="J438" i="23"/>
  <c r="BE438" i="23"/>
  <c r="BI437" i="23"/>
  <c r="BH437" i="23"/>
  <c r="BG437" i="23"/>
  <c r="BF437" i="23"/>
  <c r="T437" i="23"/>
  <c r="R437" i="23"/>
  <c r="P437" i="23"/>
  <c r="BK437" i="23"/>
  <c r="J437" i="23"/>
  <c r="BE437" i="23" s="1"/>
  <c r="BI434" i="23"/>
  <c r="BH434" i="23"/>
  <c r="BG434" i="23"/>
  <c r="BF434" i="23"/>
  <c r="T434" i="23"/>
  <c r="R434" i="23"/>
  <c r="P434" i="23"/>
  <c r="BK434" i="23"/>
  <c r="J434" i="23"/>
  <c r="BE434" i="23"/>
  <c r="BI433" i="23"/>
  <c r="BH433" i="23"/>
  <c r="BG433" i="23"/>
  <c r="BF433" i="23"/>
  <c r="T433" i="23"/>
  <c r="R433" i="23"/>
  <c r="P433" i="23"/>
  <c r="BK433" i="23"/>
  <c r="J433" i="23"/>
  <c r="BE433" i="23" s="1"/>
  <c r="BI430" i="23"/>
  <c r="BH430" i="23"/>
  <c r="BG430" i="23"/>
  <c r="BF430" i="23"/>
  <c r="T430" i="23"/>
  <c r="R430" i="23"/>
  <c r="P430" i="23"/>
  <c r="BK430" i="23"/>
  <c r="J430" i="23"/>
  <c r="BE430" i="23"/>
  <c r="BI428" i="23"/>
  <c r="BH428" i="23"/>
  <c r="BG428" i="23"/>
  <c r="BF428" i="23"/>
  <c r="T428" i="23"/>
  <c r="R428" i="23"/>
  <c r="P428" i="23"/>
  <c r="BK428" i="23"/>
  <c r="J428" i="23"/>
  <c r="BE428" i="23"/>
  <c r="BI420" i="23"/>
  <c r="BH420" i="23"/>
  <c r="BG420" i="23"/>
  <c r="BF420" i="23"/>
  <c r="T420" i="23"/>
  <c r="T419" i="23"/>
  <c r="R420" i="23"/>
  <c r="P420" i="23"/>
  <c r="P419" i="23"/>
  <c r="BK420" i="23"/>
  <c r="J420" i="23"/>
  <c r="BE420" i="23" s="1"/>
  <c r="BI407" i="23"/>
  <c r="BH407" i="23"/>
  <c r="BG407" i="23"/>
  <c r="BF407" i="23"/>
  <c r="T407" i="23"/>
  <c r="T406" i="23"/>
  <c r="R407" i="23"/>
  <c r="R406" i="23"/>
  <c r="P407" i="23"/>
  <c r="P406" i="23" s="1"/>
  <c r="P405" i="23" s="1"/>
  <c r="BK407" i="23"/>
  <c r="BK406" i="23" s="1"/>
  <c r="J407" i="23"/>
  <c r="BE407" i="23"/>
  <c r="BI404" i="23"/>
  <c r="BH404" i="23"/>
  <c r="BG404" i="23"/>
  <c r="BF404" i="23"/>
  <c r="T404" i="23"/>
  <c r="R404" i="23"/>
  <c r="P404" i="23"/>
  <c r="BK404" i="23"/>
  <c r="J404" i="23"/>
  <c r="BE404" i="23"/>
  <c r="BI398" i="23"/>
  <c r="BH398" i="23"/>
  <c r="BG398" i="23"/>
  <c r="BF398" i="23"/>
  <c r="T398" i="23"/>
  <c r="R398" i="23"/>
  <c r="P398" i="23"/>
  <c r="BK398" i="23"/>
  <c r="J398" i="23"/>
  <c r="BE398" i="23"/>
  <c r="BI397" i="23"/>
  <c r="BH397" i="23"/>
  <c r="BG397" i="23"/>
  <c r="BF397" i="23"/>
  <c r="T397" i="23"/>
  <c r="R397" i="23"/>
  <c r="P397" i="23"/>
  <c r="BK397" i="23"/>
  <c r="J397" i="23"/>
  <c r="BE397" i="23"/>
  <c r="BI390" i="23"/>
  <c r="BH390" i="23"/>
  <c r="BG390" i="23"/>
  <c r="BF390" i="23"/>
  <c r="T390" i="23"/>
  <c r="R390" i="23"/>
  <c r="P390" i="23"/>
  <c r="BK390" i="23"/>
  <c r="J390" i="23"/>
  <c r="BE390" i="23"/>
  <c r="BI381" i="23"/>
  <c r="BH381" i="23"/>
  <c r="BG381" i="23"/>
  <c r="BF381" i="23"/>
  <c r="T381" i="23"/>
  <c r="R381" i="23"/>
  <c r="P381" i="23"/>
  <c r="BK381" i="23"/>
  <c r="J381" i="23"/>
  <c r="BE381" i="23"/>
  <c r="BI379" i="23"/>
  <c r="BH379" i="23"/>
  <c r="BG379" i="23"/>
  <c r="BF379" i="23"/>
  <c r="T379" i="23"/>
  <c r="R379" i="23"/>
  <c r="P379" i="23"/>
  <c r="BK379" i="23"/>
  <c r="J379" i="23"/>
  <c r="BE379" i="23"/>
  <c r="BI377" i="23"/>
  <c r="BH377" i="23"/>
  <c r="BG377" i="23"/>
  <c r="BF377" i="23"/>
  <c r="T377" i="23"/>
  <c r="R377" i="23"/>
  <c r="P377" i="23"/>
  <c r="BK377" i="23"/>
  <c r="J377" i="23"/>
  <c r="BE377" i="23"/>
  <c r="BI374" i="23"/>
  <c r="BH374" i="23"/>
  <c r="BG374" i="23"/>
  <c r="BF374" i="23"/>
  <c r="T374" i="23"/>
  <c r="R374" i="23"/>
  <c r="P374" i="23"/>
  <c r="BK374" i="23"/>
  <c r="J374" i="23"/>
  <c r="BE374" i="23"/>
  <c r="BI371" i="23"/>
  <c r="BH371" i="23"/>
  <c r="BG371" i="23"/>
  <c r="BF371" i="23"/>
  <c r="T371" i="23"/>
  <c r="R371" i="23"/>
  <c r="P371" i="23"/>
  <c r="BK371" i="23"/>
  <c r="J371" i="23"/>
  <c r="BE371" i="23"/>
  <c r="BI369" i="23"/>
  <c r="BH369" i="23"/>
  <c r="BG369" i="23"/>
  <c r="BF369" i="23"/>
  <c r="T369" i="23"/>
  <c r="R369" i="23"/>
  <c r="P369" i="23"/>
  <c r="BK369" i="23"/>
  <c r="J369" i="23"/>
  <c r="BE369" i="23"/>
  <c r="BI367" i="23"/>
  <c r="BH367" i="23"/>
  <c r="BG367" i="23"/>
  <c r="BF367" i="23"/>
  <c r="T367" i="23"/>
  <c r="R367" i="23"/>
  <c r="P367" i="23"/>
  <c r="BK367" i="23"/>
  <c r="J367" i="23"/>
  <c r="BE367" i="23"/>
  <c r="BI365" i="23"/>
  <c r="BH365" i="23"/>
  <c r="BG365" i="23"/>
  <c r="BF365" i="23"/>
  <c r="T365" i="23"/>
  <c r="R365" i="23"/>
  <c r="P365" i="23"/>
  <c r="BK365" i="23"/>
  <c r="J365" i="23"/>
  <c r="BE365" i="23"/>
  <c r="BI364" i="23"/>
  <c r="BH364" i="23"/>
  <c r="BG364" i="23"/>
  <c r="BF364" i="23"/>
  <c r="T364" i="23"/>
  <c r="R364" i="23"/>
  <c r="P364" i="23"/>
  <c r="BK364" i="23"/>
  <c r="J364" i="23"/>
  <c r="BE364" i="23"/>
  <c r="BI362" i="23"/>
  <c r="BH362" i="23"/>
  <c r="BG362" i="23"/>
  <c r="BF362" i="23"/>
  <c r="T362" i="23"/>
  <c r="R362" i="23"/>
  <c r="P362" i="23"/>
  <c r="BK362" i="23"/>
  <c r="J362" i="23"/>
  <c r="BE362" i="23"/>
  <c r="BI360" i="23"/>
  <c r="BH360" i="23"/>
  <c r="BG360" i="23"/>
  <c r="BF360" i="23"/>
  <c r="T360" i="23"/>
  <c r="R360" i="23"/>
  <c r="P360" i="23"/>
  <c r="BK360" i="23"/>
  <c r="J360" i="23"/>
  <c r="BE360" i="23"/>
  <c r="BI353" i="23"/>
  <c r="BH353" i="23"/>
  <c r="BG353" i="23"/>
  <c r="BF353" i="23"/>
  <c r="T353" i="23"/>
  <c r="R353" i="23"/>
  <c r="P353" i="23"/>
  <c r="BK353" i="23"/>
  <c r="J353" i="23"/>
  <c r="BE353" i="23"/>
  <c r="BI352" i="23"/>
  <c r="BH352" i="23"/>
  <c r="BG352" i="23"/>
  <c r="BF352" i="23"/>
  <c r="T352" i="23"/>
  <c r="R352" i="23"/>
  <c r="P352" i="23"/>
  <c r="BK352" i="23"/>
  <c r="J352" i="23"/>
  <c r="BE352" i="23"/>
  <c r="BI351" i="23"/>
  <c r="BH351" i="23"/>
  <c r="BG351" i="23"/>
  <c r="BF351" i="23"/>
  <c r="T351" i="23"/>
  <c r="R351" i="23"/>
  <c r="P351" i="23"/>
  <c r="BK351" i="23"/>
  <c r="J351" i="23"/>
  <c r="BE351" i="23"/>
  <c r="BI350" i="23"/>
  <c r="BH350" i="23"/>
  <c r="BG350" i="23"/>
  <c r="BF350" i="23"/>
  <c r="T350" i="23"/>
  <c r="R350" i="23"/>
  <c r="P350" i="23"/>
  <c r="BK350" i="23"/>
  <c r="J350" i="23"/>
  <c r="BE350" i="23"/>
  <c r="BI349" i="23"/>
  <c r="BH349" i="23"/>
  <c r="BG349" i="23"/>
  <c r="BF349" i="23"/>
  <c r="T349" i="23"/>
  <c r="R349" i="23"/>
  <c r="P349" i="23"/>
  <c r="BK349" i="23"/>
  <c r="J349" i="23"/>
  <c r="BE349" i="23"/>
  <c r="BI348" i="23"/>
  <c r="BH348" i="23"/>
  <c r="BG348" i="23"/>
  <c r="BF348" i="23"/>
  <c r="T348" i="23"/>
  <c r="R348" i="23"/>
  <c r="P348" i="23"/>
  <c r="BK348" i="23"/>
  <c r="J348" i="23"/>
  <c r="BE348" i="23"/>
  <c r="BI347" i="23"/>
  <c r="BH347" i="23"/>
  <c r="BG347" i="23"/>
  <c r="BF347" i="23"/>
  <c r="T347" i="23"/>
  <c r="R347" i="23"/>
  <c r="P347" i="23"/>
  <c r="BK347" i="23"/>
  <c r="J347" i="23"/>
  <c r="BE347" i="23"/>
  <c r="BI346" i="23"/>
  <c r="BH346" i="23"/>
  <c r="BG346" i="23"/>
  <c r="BF346" i="23"/>
  <c r="T346" i="23"/>
  <c r="R346" i="23"/>
  <c r="P346" i="23"/>
  <c r="BK346" i="23"/>
  <c r="J346" i="23"/>
  <c r="BE346" i="23"/>
  <c r="BI345" i="23"/>
  <c r="BH345" i="23"/>
  <c r="BG345" i="23"/>
  <c r="BF345" i="23"/>
  <c r="T345" i="23"/>
  <c r="R345" i="23"/>
  <c r="P345" i="23"/>
  <c r="BK345" i="23"/>
  <c r="J345" i="23"/>
  <c r="BE345" i="23"/>
  <c r="BI344" i="23"/>
  <c r="BH344" i="23"/>
  <c r="BG344" i="23"/>
  <c r="BF344" i="23"/>
  <c r="T344" i="23"/>
  <c r="R344" i="23"/>
  <c r="P344" i="23"/>
  <c r="BK344" i="23"/>
  <c r="J344" i="23"/>
  <c r="BE344" i="23"/>
  <c r="BI342" i="23"/>
  <c r="BH342" i="23"/>
  <c r="BG342" i="23"/>
  <c r="BF342" i="23"/>
  <c r="T342" i="23"/>
  <c r="R342" i="23"/>
  <c r="P342" i="23"/>
  <c r="BK342" i="23"/>
  <c r="J342" i="23"/>
  <c r="BE342" i="23"/>
  <c r="BI341" i="23"/>
  <c r="BH341" i="23"/>
  <c r="BG341" i="23"/>
  <c r="BF341" i="23"/>
  <c r="T341" i="23"/>
  <c r="R341" i="23"/>
  <c r="P341" i="23"/>
  <c r="BK341" i="23"/>
  <c r="J341" i="23"/>
  <c r="BE341" i="23"/>
  <c r="BI340" i="23"/>
  <c r="BH340" i="23"/>
  <c r="BG340" i="23"/>
  <c r="BF340" i="23"/>
  <c r="T340" i="23"/>
  <c r="R340" i="23"/>
  <c r="P340" i="23"/>
  <c r="BK340" i="23"/>
  <c r="J340" i="23"/>
  <c r="BE340" i="23"/>
  <c r="BI339" i="23"/>
  <c r="BH339" i="23"/>
  <c r="BG339" i="23"/>
  <c r="BF339" i="23"/>
  <c r="T339" i="23"/>
  <c r="R339" i="23"/>
  <c r="P339" i="23"/>
  <c r="BK339" i="23"/>
  <c r="J339" i="23"/>
  <c r="BE339" i="23"/>
  <c r="BI338" i="23"/>
  <c r="BH338" i="23"/>
  <c r="BG338" i="23"/>
  <c r="BF338" i="23"/>
  <c r="T338" i="23"/>
  <c r="R338" i="23"/>
  <c r="R334" i="23" s="1"/>
  <c r="P338" i="23"/>
  <c r="BK338" i="23"/>
  <c r="J338" i="23"/>
  <c r="BE338" i="23"/>
  <c r="BI337" i="23"/>
  <c r="BH337" i="23"/>
  <c r="BG337" i="23"/>
  <c r="BF337" i="23"/>
  <c r="T337" i="23"/>
  <c r="R337" i="23"/>
  <c r="P337" i="23"/>
  <c r="BK337" i="23"/>
  <c r="BK334" i="23" s="1"/>
  <c r="J334" i="23" s="1"/>
  <c r="J67" i="23" s="1"/>
  <c r="J337" i="23"/>
  <c r="BE337" i="23"/>
  <c r="BI335" i="23"/>
  <c r="BH335" i="23"/>
  <c r="BG335" i="23"/>
  <c r="BF335" i="23"/>
  <c r="T335" i="23"/>
  <c r="T334" i="23"/>
  <c r="R335" i="23"/>
  <c r="P335" i="23"/>
  <c r="P334" i="23"/>
  <c r="BK335" i="23"/>
  <c r="J335" i="23"/>
  <c r="BE335" i="23" s="1"/>
  <c r="BI333" i="23"/>
  <c r="BH333" i="23"/>
  <c r="BG333" i="23"/>
  <c r="BF333" i="23"/>
  <c r="T333" i="23"/>
  <c r="R333" i="23"/>
  <c r="P333" i="23"/>
  <c r="BK333" i="23"/>
  <c r="J333" i="23"/>
  <c r="BE333" i="23"/>
  <c r="BI331" i="23"/>
  <c r="BH331" i="23"/>
  <c r="BG331" i="23"/>
  <c r="BF331" i="23"/>
  <c r="T331" i="23"/>
  <c r="R331" i="23"/>
  <c r="P331" i="23"/>
  <c r="BK331" i="23"/>
  <c r="J331" i="23"/>
  <c r="BE331" i="23"/>
  <c r="BI330" i="23"/>
  <c r="BH330" i="23"/>
  <c r="BG330" i="23"/>
  <c r="BF330" i="23"/>
  <c r="T330" i="23"/>
  <c r="R330" i="23"/>
  <c r="P330" i="23"/>
  <c r="BK330" i="23"/>
  <c r="J330" i="23"/>
  <c r="BE330" i="23"/>
  <c r="BI328" i="23"/>
  <c r="BH328" i="23"/>
  <c r="BG328" i="23"/>
  <c r="BF328" i="23"/>
  <c r="T328" i="23"/>
  <c r="R328" i="23"/>
  <c r="P328" i="23"/>
  <c r="BK328" i="23"/>
  <c r="J328" i="23"/>
  <c r="BE328" i="23"/>
  <c r="BI327" i="23"/>
  <c r="BH327" i="23"/>
  <c r="BG327" i="23"/>
  <c r="BF327" i="23"/>
  <c r="T327" i="23"/>
  <c r="R327" i="23"/>
  <c r="P327" i="23"/>
  <c r="BK327" i="23"/>
  <c r="J327" i="23"/>
  <c r="BE327" i="23"/>
  <c r="BI325" i="23"/>
  <c r="BH325" i="23"/>
  <c r="BG325" i="23"/>
  <c r="BF325" i="23"/>
  <c r="T325" i="23"/>
  <c r="R325" i="23"/>
  <c r="P325" i="23"/>
  <c r="BK325" i="23"/>
  <c r="J325" i="23"/>
  <c r="BE325" i="23"/>
  <c r="BI324" i="23"/>
  <c r="BH324" i="23"/>
  <c r="BG324" i="23"/>
  <c r="BF324" i="23"/>
  <c r="T324" i="23"/>
  <c r="R324" i="23"/>
  <c r="P324" i="23"/>
  <c r="BK324" i="23"/>
  <c r="J324" i="23"/>
  <c r="BE324" i="23"/>
  <c r="BI322" i="23"/>
  <c r="BH322" i="23"/>
  <c r="BG322" i="23"/>
  <c r="BF322" i="23"/>
  <c r="T322" i="23"/>
  <c r="R322" i="23"/>
  <c r="P322" i="23"/>
  <c r="BK322" i="23"/>
  <c r="J322" i="23"/>
  <c r="BE322" i="23"/>
  <c r="BI321" i="23"/>
  <c r="BH321" i="23"/>
  <c r="BG321" i="23"/>
  <c r="BF321" i="23"/>
  <c r="T321" i="23"/>
  <c r="R321" i="23"/>
  <c r="P321" i="23"/>
  <c r="BK321" i="23"/>
  <c r="J321" i="23"/>
  <c r="BE321" i="23"/>
  <c r="BI319" i="23"/>
  <c r="BH319" i="23"/>
  <c r="BG319" i="23"/>
  <c r="BF319" i="23"/>
  <c r="T319" i="23"/>
  <c r="R319" i="23"/>
  <c r="P319" i="23"/>
  <c r="BK319" i="23"/>
  <c r="J319" i="23"/>
  <c r="BE319" i="23"/>
  <c r="BI318" i="23"/>
  <c r="BH318" i="23"/>
  <c r="BG318" i="23"/>
  <c r="BF318" i="23"/>
  <c r="T318" i="23"/>
  <c r="R318" i="23"/>
  <c r="P318" i="23"/>
  <c r="BK318" i="23"/>
  <c r="J318" i="23"/>
  <c r="BE318" i="23"/>
  <c r="BI316" i="23"/>
  <c r="BH316" i="23"/>
  <c r="BG316" i="23"/>
  <c r="BF316" i="23"/>
  <c r="T316" i="23"/>
  <c r="R316" i="23"/>
  <c r="P316" i="23"/>
  <c r="BK316" i="23"/>
  <c r="J316" i="23"/>
  <c r="BE316" i="23"/>
  <c r="BI314" i="23"/>
  <c r="BH314" i="23"/>
  <c r="BG314" i="23"/>
  <c r="BF314" i="23"/>
  <c r="T314" i="23"/>
  <c r="R314" i="23"/>
  <c r="P314" i="23"/>
  <c r="BK314" i="23"/>
  <c r="J314" i="23"/>
  <c r="BE314" i="23"/>
  <c r="BI312" i="23"/>
  <c r="BH312" i="23"/>
  <c r="BG312" i="23"/>
  <c r="BF312" i="23"/>
  <c r="T312" i="23"/>
  <c r="R312" i="23"/>
  <c r="P312" i="23"/>
  <c r="BK312" i="23"/>
  <c r="J312" i="23"/>
  <c r="BE312" i="23"/>
  <c r="BI310" i="23"/>
  <c r="BH310" i="23"/>
  <c r="BG310" i="23"/>
  <c r="BF310" i="23"/>
  <c r="T310" i="23"/>
  <c r="R310" i="23"/>
  <c r="P310" i="23"/>
  <c r="BK310" i="23"/>
  <c r="J310" i="23"/>
  <c r="BE310" i="23"/>
  <c r="BI309" i="23"/>
  <c r="BH309" i="23"/>
  <c r="BG309" i="23"/>
  <c r="BF309" i="23"/>
  <c r="T309" i="23"/>
  <c r="R309" i="23"/>
  <c r="P309" i="23"/>
  <c r="BK309" i="23"/>
  <c r="J309" i="23"/>
  <c r="BE309" i="23"/>
  <c r="BI307" i="23"/>
  <c r="BH307" i="23"/>
  <c r="BG307" i="23"/>
  <c r="BF307" i="23"/>
  <c r="T307" i="23"/>
  <c r="R307" i="23"/>
  <c r="P307" i="23"/>
  <c r="BK307" i="23"/>
  <c r="J307" i="23"/>
  <c r="BE307" i="23"/>
  <c r="BI306" i="23"/>
  <c r="BH306" i="23"/>
  <c r="BG306" i="23"/>
  <c r="BF306" i="23"/>
  <c r="T306" i="23"/>
  <c r="R306" i="23"/>
  <c r="P306" i="23"/>
  <c r="BK306" i="23"/>
  <c r="J306" i="23"/>
  <c r="BE306" i="23"/>
  <c r="BI304" i="23"/>
  <c r="BH304" i="23"/>
  <c r="BG304" i="23"/>
  <c r="BF304" i="23"/>
  <c r="T304" i="23"/>
  <c r="R304" i="23"/>
  <c r="P304" i="23"/>
  <c r="BK304" i="23"/>
  <c r="J304" i="23"/>
  <c r="BE304" i="23"/>
  <c r="BI303" i="23"/>
  <c r="BH303" i="23"/>
  <c r="BG303" i="23"/>
  <c r="BF303" i="23"/>
  <c r="T303" i="23"/>
  <c r="R303" i="23"/>
  <c r="P303" i="23"/>
  <c r="BK303" i="23"/>
  <c r="J303" i="23"/>
  <c r="BE303" i="23"/>
  <c r="BI301" i="23"/>
  <c r="BH301" i="23"/>
  <c r="BG301" i="23"/>
  <c r="BF301" i="23"/>
  <c r="T301" i="23"/>
  <c r="R301" i="23"/>
  <c r="P301" i="23"/>
  <c r="BK301" i="23"/>
  <c r="J301" i="23"/>
  <c r="BE301" i="23"/>
  <c r="BI300" i="23"/>
  <c r="BH300" i="23"/>
  <c r="BG300" i="23"/>
  <c r="BF300" i="23"/>
  <c r="T300" i="23"/>
  <c r="T299" i="23"/>
  <c r="R300" i="23"/>
  <c r="R299" i="23"/>
  <c r="P300" i="23"/>
  <c r="P299" i="23"/>
  <c r="BK300" i="23"/>
  <c r="BK299" i="23"/>
  <c r="J299" i="23" s="1"/>
  <c r="J300" i="23"/>
  <c r="BE300" i="23" s="1"/>
  <c r="J66" i="23"/>
  <c r="BI296" i="23"/>
  <c r="BH296" i="23"/>
  <c r="BG296" i="23"/>
  <c r="BF296" i="23"/>
  <c r="T296" i="23"/>
  <c r="R296" i="23"/>
  <c r="P296" i="23"/>
  <c r="BK296" i="23"/>
  <c r="J296" i="23"/>
  <c r="BE296" i="23"/>
  <c r="BI295" i="23"/>
  <c r="BH295" i="23"/>
  <c r="BG295" i="23"/>
  <c r="BF295" i="23"/>
  <c r="T295" i="23"/>
  <c r="R295" i="23"/>
  <c r="P295" i="23"/>
  <c r="BK295" i="23"/>
  <c r="J295" i="23"/>
  <c r="BE295" i="23"/>
  <c r="BI294" i="23"/>
  <c r="BH294" i="23"/>
  <c r="BG294" i="23"/>
  <c r="BF294" i="23"/>
  <c r="T294" i="23"/>
  <c r="R294" i="23"/>
  <c r="P294" i="23"/>
  <c r="BK294" i="23"/>
  <c r="J294" i="23"/>
  <c r="BE294" i="23"/>
  <c r="BI293" i="23"/>
  <c r="BH293" i="23"/>
  <c r="BG293" i="23"/>
  <c r="BF293" i="23"/>
  <c r="T293" i="23"/>
  <c r="R293" i="23"/>
  <c r="P293" i="23"/>
  <c r="BK293" i="23"/>
  <c r="J293" i="23"/>
  <c r="BE293" i="23"/>
  <c r="BI292" i="23"/>
  <c r="BH292" i="23"/>
  <c r="BG292" i="23"/>
  <c r="BF292" i="23"/>
  <c r="T292" i="23"/>
  <c r="R292" i="23"/>
  <c r="P292" i="23"/>
  <c r="BK292" i="23"/>
  <c r="J292" i="23"/>
  <c r="BE292" i="23"/>
  <c r="BI291" i="23"/>
  <c r="BH291" i="23"/>
  <c r="BG291" i="23"/>
  <c r="BF291" i="23"/>
  <c r="T291" i="23"/>
  <c r="R291" i="23"/>
  <c r="P291" i="23"/>
  <c r="BK291" i="23"/>
  <c r="J291" i="23"/>
  <c r="BE291" i="23"/>
  <c r="BI290" i="23"/>
  <c r="BH290" i="23"/>
  <c r="BG290" i="23"/>
  <c r="BF290" i="23"/>
  <c r="T290" i="23"/>
  <c r="R290" i="23"/>
  <c r="P290" i="23"/>
  <c r="BK290" i="23"/>
  <c r="J290" i="23"/>
  <c r="BE290" i="23"/>
  <c r="BI289" i="23"/>
  <c r="BH289" i="23"/>
  <c r="BG289" i="23"/>
  <c r="BF289" i="23"/>
  <c r="T289" i="23"/>
  <c r="R289" i="23"/>
  <c r="P289" i="23"/>
  <c r="BK289" i="23"/>
  <c r="J289" i="23"/>
  <c r="BE289" i="23"/>
  <c r="BI288" i="23"/>
  <c r="BH288" i="23"/>
  <c r="BG288" i="23"/>
  <c r="BF288" i="23"/>
  <c r="T288" i="23"/>
  <c r="R288" i="23"/>
  <c r="P288" i="23"/>
  <c r="BK288" i="23"/>
  <c r="J288" i="23"/>
  <c r="BE288" i="23"/>
  <c r="BI287" i="23"/>
  <c r="BH287" i="23"/>
  <c r="BG287" i="23"/>
  <c r="BF287" i="23"/>
  <c r="T287" i="23"/>
  <c r="R287" i="23"/>
  <c r="P287" i="23"/>
  <c r="BK287" i="23"/>
  <c r="J287" i="23"/>
  <c r="BE287" i="23"/>
  <c r="BI286" i="23"/>
  <c r="BH286" i="23"/>
  <c r="BG286" i="23"/>
  <c r="BF286" i="23"/>
  <c r="T286" i="23"/>
  <c r="R286" i="23"/>
  <c r="P286" i="23"/>
  <c r="BK286" i="23"/>
  <c r="J286" i="23"/>
  <c r="BE286" i="23"/>
  <c r="BI285" i="23"/>
  <c r="BH285" i="23"/>
  <c r="BG285" i="23"/>
  <c r="BF285" i="23"/>
  <c r="T285" i="23"/>
  <c r="R285" i="23"/>
  <c r="P285" i="23"/>
  <c r="BK285" i="23"/>
  <c r="J285" i="23"/>
  <c r="BE285" i="23"/>
  <c r="BI284" i="23"/>
  <c r="BH284" i="23"/>
  <c r="BG284" i="23"/>
  <c r="BF284" i="23"/>
  <c r="T284" i="23"/>
  <c r="R284" i="23"/>
  <c r="P284" i="23"/>
  <c r="BK284" i="23"/>
  <c r="J284" i="23"/>
  <c r="BE284" i="23"/>
  <c r="BI283" i="23"/>
  <c r="BH283" i="23"/>
  <c r="BG283" i="23"/>
  <c r="BF283" i="23"/>
  <c r="T283" i="23"/>
  <c r="R283" i="23"/>
  <c r="P283" i="23"/>
  <c r="BK283" i="23"/>
  <c r="J283" i="23"/>
  <c r="BE283" i="23"/>
  <c r="BI282" i="23"/>
  <c r="BH282" i="23"/>
  <c r="BG282" i="23"/>
  <c r="BF282" i="23"/>
  <c r="T282" i="23"/>
  <c r="R282" i="23"/>
  <c r="P282" i="23"/>
  <c r="BK282" i="23"/>
  <c r="J282" i="23"/>
  <c r="BE282" i="23"/>
  <c r="BI281" i="23"/>
  <c r="BH281" i="23"/>
  <c r="BG281" i="23"/>
  <c r="BF281" i="23"/>
  <c r="T281" i="23"/>
  <c r="R281" i="23"/>
  <c r="P281" i="23"/>
  <c r="BK281" i="23"/>
  <c r="J281" i="23"/>
  <c r="BE281" i="23"/>
  <c r="BI280" i="23"/>
  <c r="BH280" i="23"/>
  <c r="BG280" i="23"/>
  <c r="BF280" i="23"/>
  <c r="T280" i="23"/>
  <c r="R280" i="23"/>
  <c r="P280" i="23"/>
  <c r="BK280" i="23"/>
  <c r="J280" i="23"/>
  <c r="BE280" i="23"/>
  <c r="BI279" i="23"/>
  <c r="BH279" i="23"/>
  <c r="BG279" i="23"/>
  <c r="BF279" i="23"/>
  <c r="T279" i="23"/>
  <c r="R279" i="23"/>
  <c r="P279" i="23"/>
  <c r="BK279" i="23"/>
  <c r="J279" i="23"/>
  <c r="BE279" i="23"/>
  <c r="BI278" i="23"/>
  <c r="BH278" i="23"/>
  <c r="BG278" i="23"/>
  <c r="BF278" i="23"/>
  <c r="T278" i="23"/>
  <c r="R278" i="23"/>
  <c r="P278" i="23"/>
  <c r="BK278" i="23"/>
  <c r="J278" i="23"/>
  <c r="BE278" i="23"/>
  <c r="BI277" i="23"/>
  <c r="BH277" i="23"/>
  <c r="BG277" i="23"/>
  <c r="BF277" i="23"/>
  <c r="T277" i="23"/>
  <c r="R277" i="23"/>
  <c r="P277" i="23"/>
  <c r="BK277" i="23"/>
  <c r="J277" i="23"/>
  <c r="BE277" i="23"/>
  <c r="BI276" i="23"/>
  <c r="BH276" i="23"/>
  <c r="BG276" i="23"/>
  <c r="BF276" i="23"/>
  <c r="T276" i="23"/>
  <c r="R276" i="23"/>
  <c r="P276" i="23"/>
  <c r="BK276" i="23"/>
  <c r="J276" i="23"/>
  <c r="BE276" i="23"/>
  <c r="BI273" i="23"/>
  <c r="BH273" i="23"/>
  <c r="BG273" i="23"/>
  <c r="BF273" i="23"/>
  <c r="T273" i="23"/>
  <c r="R273" i="23"/>
  <c r="R270" i="23" s="1"/>
  <c r="P273" i="23"/>
  <c r="BK273" i="23"/>
  <c r="J273" i="23"/>
  <c r="BE273" i="23"/>
  <c r="BI272" i="23"/>
  <c r="BH272" i="23"/>
  <c r="BG272" i="23"/>
  <c r="BF272" i="23"/>
  <c r="T272" i="23"/>
  <c r="R272" i="23"/>
  <c r="P272" i="23"/>
  <c r="BK272" i="23"/>
  <c r="BK270" i="23" s="1"/>
  <c r="J270" i="23" s="1"/>
  <c r="J65" i="23" s="1"/>
  <c r="J272" i="23"/>
  <c r="BE272" i="23"/>
  <c r="BI271" i="23"/>
  <c r="BH271" i="23"/>
  <c r="BG271" i="23"/>
  <c r="BF271" i="23"/>
  <c r="T271" i="23"/>
  <c r="T270" i="23"/>
  <c r="R271" i="23"/>
  <c r="P271" i="23"/>
  <c r="P270" i="23"/>
  <c r="BK271" i="23"/>
  <c r="J271" i="23"/>
  <c r="BE271" i="23" s="1"/>
  <c r="BI268" i="23"/>
  <c r="BH268" i="23"/>
  <c r="BG268" i="23"/>
  <c r="BF268" i="23"/>
  <c r="T268" i="23"/>
  <c r="R268" i="23"/>
  <c r="P268" i="23"/>
  <c r="BK268" i="23"/>
  <c r="J268" i="23"/>
  <c r="BE268" i="23"/>
  <c r="BI266" i="23"/>
  <c r="BH266" i="23"/>
  <c r="BG266" i="23"/>
  <c r="BF266" i="23"/>
  <c r="T266" i="23"/>
  <c r="R266" i="23"/>
  <c r="P266" i="23"/>
  <c r="BK266" i="23"/>
  <c r="J266" i="23"/>
  <c r="BE266" i="23"/>
  <c r="BI264" i="23"/>
  <c r="BH264" i="23"/>
  <c r="BG264" i="23"/>
  <c r="BF264" i="23"/>
  <c r="T264" i="23"/>
  <c r="R264" i="23"/>
  <c r="P264" i="23"/>
  <c r="BK264" i="23"/>
  <c r="J264" i="23"/>
  <c r="BE264" i="23"/>
  <c r="BI262" i="23"/>
  <c r="BH262" i="23"/>
  <c r="BG262" i="23"/>
  <c r="BF262" i="23"/>
  <c r="T262" i="23"/>
  <c r="R262" i="23"/>
  <c r="P262" i="23"/>
  <c r="BK262" i="23"/>
  <c r="J262" i="23"/>
  <c r="BE262" i="23"/>
  <c r="BI260" i="23"/>
  <c r="BH260" i="23"/>
  <c r="BG260" i="23"/>
  <c r="BF260" i="23"/>
  <c r="T260" i="23"/>
  <c r="T259" i="23"/>
  <c r="R260" i="23"/>
  <c r="R259" i="23" s="1"/>
  <c r="R258" i="23" s="1"/>
  <c r="P260" i="23"/>
  <c r="P259" i="23"/>
  <c r="P258" i="23" s="1"/>
  <c r="BK260" i="23"/>
  <c r="BK259" i="23" s="1"/>
  <c r="J260" i="23"/>
  <c r="BE260" i="23"/>
  <c r="BI257" i="23"/>
  <c r="BH257" i="23"/>
  <c r="BG257" i="23"/>
  <c r="BF257" i="23"/>
  <c r="T257" i="23"/>
  <c r="R257" i="23"/>
  <c r="P257" i="23"/>
  <c r="BK257" i="23"/>
  <c r="J257" i="23"/>
  <c r="BE257" i="23"/>
  <c r="BI255" i="23"/>
  <c r="BH255" i="23"/>
  <c r="BG255" i="23"/>
  <c r="BF255" i="23"/>
  <c r="T255" i="23"/>
  <c r="R255" i="23"/>
  <c r="P255" i="23"/>
  <c r="BK255" i="23"/>
  <c r="J255" i="23"/>
  <c r="BE255" i="23"/>
  <c r="BI253" i="23"/>
  <c r="BH253" i="23"/>
  <c r="BG253" i="23"/>
  <c r="BF253" i="23"/>
  <c r="T253" i="23"/>
  <c r="R253" i="23"/>
  <c r="P253" i="23"/>
  <c r="BK253" i="23"/>
  <c r="J253" i="23"/>
  <c r="BE253" i="23"/>
  <c r="BI244" i="23"/>
  <c r="BH244" i="23"/>
  <c r="BG244" i="23"/>
  <c r="BF244" i="23"/>
  <c r="T244" i="23"/>
  <c r="R244" i="23"/>
  <c r="P244" i="23"/>
  <c r="BK244" i="23"/>
  <c r="J244" i="23"/>
  <c r="BE244" i="23"/>
  <c r="BI242" i="23"/>
  <c r="BH242" i="23"/>
  <c r="BG242" i="23"/>
  <c r="BF242" i="23"/>
  <c r="T242" i="23"/>
  <c r="R242" i="23"/>
  <c r="P242" i="23"/>
  <c r="BK242" i="23"/>
  <c r="J242" i="23"/>
  <c r="BE242" i="23"/>
  <c r="BI233" i="23"/>
  <c r="BH233" i="23"/>
  <c r="BG233" i="23"/>
  <c r="BF233" i="23"/>
  <c r="T233" i="23"/>
  <c r="T232" i="23"/>
  <c r="T231" i="23" s="1"/>
  <c r="R233" i="23"/>
  <c r="P233" i="23"/>
  <c r="P232" i="23"/>
  <c r="P231" i="23" s="1"/>
  <c r="BK233" i="23"/>
  <c r="J233" i="23"/>
  <c r="BE233" i="23"/>
  <c r="BI230" i="23"/>
  <c r="BH230" i="23"/>
  <c r="BG230" i="23"/>
  <c r="BF230" i="23"/>
  <c r="T230" i="23"/>
  <c r="R230" i="23"/>
  <c r="P230" i="23"/>
  <c r="BK230" i="23"/>
  <c r="J230" i="23"/>
  <c r="BE230" i="23"/>
  <c r="BI226" i="23"/>
  <c r="BH226" i="23"/>
  <c r="BG226" i="23"/>
  <c r="BF226" i="23"/>
  <c r="T226" i="23"/>
  <c r="R226" i="23"/>
  <c r="R218" i="23" s="1"/>
  <c r="P226" i="23"/>
  <c r="BK226" i="23"/>
  <c r="J226" i="23"/>
  <c r="BE226" i="23"/>
  <c r="BI221" i="23"/>
  <c r="BH221" i="23"/>
  <c r="BG221" i="23"/>
  <c r="BF221" i="23"/>
  <c r="T221" i="23"/>
  <c r="R221" i="23"/>
  <c r="P221" i="23"/>
  <c r="BK221" i="23"/>
  <c r="BK218" i="23" s="1"/>
  <c r="J218" i="23" s="1"/>
  <c r="J60" i="23" s="1"/>
  <c r="J221" i="23"/>
  <c r="BE221" i="23"/>
  <c r="BI219" i="23"/>
  <c r="BH219" i="23"/>
  <c r="BG219" i="23"/>
  <c r="BF219" i="23"/>
  <c r="T219" i="23"/>
  <c r="T218" i="23"/>
  <c r="R219" i="23"/>
  <c r="P219" i="23"/>
  <c r="P218" i="23"/>
  <c r="BK219" i="23"/>
  <c r="J219" i="23"/>
  <c r="BE219" i="23" s="1"/>
  <c r="BI216" i="23"/>
  <c r="BH216" i="23"/>
  <c r="BG216" i="23"/>
  <c r="BF216" i="23"/>
  <c r="T216" i="23"/>
  <c r="R216" i="23"/>
  <c r="P216" i="23"/>
  <c r="BK216" i="23"/>
  <c r="J216" i="23"/>
  <c r="BE216" i="23"/>
  <c r="BI207" i="23"/>
  <c r="BH207" i="23"/>
  <c r="BG207" i="23"/>
  <c r="BF207" i="23"/>
  <c r="T207" i="23"/>
  <c r="R207" i="23"/>
  <c r="P207" i="23"/>
  <c r="BK207" i="23"/>
  <c r="J207" i="23"/>
  <c r="BE207" i="23"/>
  <c r="BI198" i="23"/>
  <c r="BH198" i="23"/>
  <c r="BG198" i="23"/>
  <c r="BF198" i="23"/>
  <c r="T198" i="23"/>
  <c r="T197" i="23"/>
  <c r="R198" i="23"/>
  <c r="R197" i="23"/>
  <c r="P198" i="23"/>
  <c r="P197" i="23"/>
  <c r="BK198" i="23"/>
  <c r="BK197" i="23"/>
  <c r="J197" i="23" s="1"/>
  <c r="J59" i="23" s="1"/>
  <c r="J198" i="23"/>
  <c r="BE198" i="23" s="1"/>
  <c r="BI196" i="23"/>
  <c r="BH196" i="23"/>
  <c r="BG196" i="23"/>
  <c r="BF196" i="23"/>
  <c r="T196" i="23"/>
  <c r="R196" i="23"/>
  <c r="P196" i="23"/>
  <c r="BK196" i="23"/>
  <c r="J196" i="23"/>
  <c r="BE196" i="23"/>
  <c r="BI194" i="23"/>
  <c r="BH194" i="23"/>
  <c r="BG194" i="23"/>
  <c r="BF194" i="23"/>
  <c r="T194" i="23"/>
  <c r="R194" i="23"/>
  <c r="P194" i="23"/>
  <c r="BK194" i="23"/>
  <c r="J194" i="23"/>
  <c r="BE194" i="23"/>
  <c r="BI191" i="23"/>
  <c r="BH191" i="23"/>
  <c r="BG191" i="23"/>
  <c r="BF191" i="23"/>
  <c r="T191" i="23"/>
  <c r="R191" i="23"/>
  <c r="P191" i="23"/>
  <c r="BK191" i="23"/>
  <c r="J191" i="23"/>
  <c r="BE191" i="23"/>
  <c r="BI181" i="23"/>
  <c r="BH181" i="23"/>
  <c r="BG181" i="23"/>
  <c r="BF181" i="23"/>
  <c r="T181" i="23"/>
  <c r="R181" i="23"/>
  <c r="P181" i="23"/>
  <c r="BK181" i="23"/>
  <c r="J181" i="23"/>
  <c r="BE181" i="23"/>
  <c r="BI178" i="23"/>
  <c r="BH178" i="23"/>
  <c r="BG178" i="23"/>
  <c r="BF178" i="23"/>
  <c r="T178" i="23"/>
  <c r="R178" i="23"/>
  <c r="P178" i="23"/>
  <c r="BK178" i="23"/>
  <c r="J178" i="23"/>
  <c r="BE178" i="23"/>
  <c r="BI177" i="23"/>
  <c r="BH177" i="23"/>
  <c r="BG177" i="23"/>
  <c r="BF177" i="23"/>
  <c r="T177" i="23"/>
  <c r="R177" i="23"/>
  <c r="P177" i="23"/>
  <c r="BK177" i="23"/>
  <c r="J177" i="23"/>
  <c r="BE177" i="23"/>
  <c r="BI176" i="23"/>
  <c r="BH176" i="23"/>
  <c r="BG176" i="23"/>
  <c r="BF176" i="23"/>
  <c r="T176" i="23"/>
  <c r="R176" i="23"/>
  <c r="P176" i="23"/>
  <c r="BK176" i="23"/>
  <c r="J176" i="23"/>
  <c r="BE176" i="23"/>
  <c r="BI174" i="23"/>
  <c r="BH174" i="23"/>
  <c r="BG174" i="23"/>
  <c r="BF174" i="23"/>
  <c r="T174" i="23"/>
  <c r="R174" i="23"/>
  <c r="P174" i="23"/>
  <c r="BK174" i="23"/>
  <c r="J174" i="23"/>
  <c r="BE174" i="23"/>
  <c r="BI172" i="23"/>
  <c r="BH172" i="23"/>
  <c r="BG172" i="23"/>
  <c r="BF172" i="23"/>
  <c r="T172" i="23"/>
  <c r="R172" i="23"/>
  <c r="P172" i="23"/>
  <c r="BK172" i="23"/>
  <c r="J172" i="23"/>
  <c r="BE172" i="23"/>
  <c r="BI171" i="23"/>
  <c r="BH171" i="23"/>
  <c r="BG171" i="23"/>
  <c r="BF171" i="23"/>
  <c r="T171" i="23"/>
  <c r="R171" i="23"/>
  <c r="P171" i="23"/>
  <c r="BK171" i="23"/>
  <c r="J171" i="23"/>
  <c r="BE171" i="23"/>
  <c r="BI168" i="23"/>
  <c r="BH168" i="23"/>
  <c r="BG168" i="23"/>
  <c r="BF168" i="23"/>
  <c r="T168" i="23"/>
  <c r="R168" i="23"/>
  <c r="P168" i="23"/>
  <c r="BK168" i="23"/>
  <c r="J168" i="23"/>
  <c r="BE168" i="23"/>
  <c r="BI167" i="23"/>
  <c r="BH167" i="23"/>
  <c r="BG167" i="23"/>
  <c r="BF167" i="23"/>
  <c r="T167" i="23"/>
  <c r="R167" i="23"/>
  <c r="P167" i="23"/>
  <c r="BK167" i="23"/>
  <c r="J167" i="23"/>
  <c r="BE167" i="23"/>
  <c r="BI142" i="23"/>
  <c r="BH142" i="23"/>
  <c r="BG142" i="23"/>
  <c r="BF142" i="23"/>
  <c r="T142" i="23"/>
  <c r="R142" i="23"/>
  <c r="P142" i="23"/>
  <c r="BK142" i="23"/>
  <c r="J142" i="23"/>
  <c r="BE142" i="23"/>
  <c r="BI139" i="23"/>
  <c r="BH139" i="23"/>
  <c r="BG139" i="23"/>
  <c r="BF139" i="23"/>
  <c r="T139" i="23"/>
  <c r="R139" i="23"/>
  <c r="P139" i="23"/>
  <c r="BK139" i="23"/>
  <c r="J139" i="23"/>
  <c r="BE139" i="23"/>
  <c r="BI103" i="23"/>
  <c r="BH103" i="23"/>
  <c r="BG103" i="23"/>
  <c r="BF103" i="23"/>
  <c r="T103" i="23"/>
  <c r="R103" i="23"/>
  <c r="P103" i="23"/>
  <c r="BK103" i="23"/>
  <c r="J103" i="23"/>
  <c r="BE103" i="23"/>
  <c r="BI100" i="23"/>
  <c r="BH100" i="23"/>
  <c r="BG100" i="23"/>
  <c r="BF100" i="23"/>
  <c r="T100" i="23"/>
  <c r="R100" i="23"/>
  <c r="P100" i="23"/>
  <c r="BK100" i="23"/>
  <c r="J100" i="23"/>
  <c r="BE100" i="23"/>
  <c r="BI98" i="23"/>
  <c r="BH98" i="23"/>
  <c r="BG98" i="23"/>
  <c r="BF98" i="23"/>
  <c r="T98" i="23"/>
  <c r="R98" i="23"/>
  <c r="P98" i="23"/>
  <c r="BK98" i="23"/>
  <c r="J98" i="23"/>
  <c r="BE98" i="23"/>
  <c r="BI96" i="23"/>
  <c r="BH96" i="23"/>
  <c r="BG96" i="23"/>
  <c r="BF96" i="23"/>
  <c r="T96" i="23"/>
  <c r="R96" i="23"/>
  <c r="P96" i="23"/>
  <c r="BK96" i="23"/>
  <c r="J96" i="23"/>
  <c r="BE96" i="23"/>
  <c r="BI95" i="23"/>
  <c r="BH95" i="23"/>
  <c r="BG95" i="23"/>
  <c r="BF95" i="23"/>
  <c r="T95" i="23"/>
  <c r="R95" i="23"/>
  <c r="P95" i="23"/>
  <c r="BK95" i="23"/>
  <c r="J95" i="23"/>
  <c r="BE95" i="23"/>
  <c r="BI93" i="23"/>
  <c r="F34" i="23"/>
  <c r="BD73" i="1" s="1"/>
  <c r="BH93" i="23"/>
  <c r="BG93" i="23"/>
  <c r="F32" i="23" s="1"/>
  <c r="BB73" i="1" s="1"/>
  <c r="BF93" i="23"/>
  <c r="J31" i="23"/>
  <c r="AW73" i="1" s="1"/>
  <c r="T93" i="23"/>
  <c r="T92" i="23"/>
  <c r="R93" i="23"/>
  <c r="R92" i="23"/>
  <c r="P93" i="23"/>
  <c r="P92" i="23" s="1"/>
  <c r="P91" i="23" s="1"/>
  <c r="P90" i="23" s="1"/>
  <c r="AU73" i="1" s="1"/>
  <c r="BK93" i="23"/>
  <c r="J93" i="23"/>
  <c r="BE93" i="23" s="1"/>
  <c r="J86" i="23"/>
  <c r="F86" i="23"/>
  <c r="F84" i="23"/>
  <c r="E82" i="23"/>
  <c r="J51" i="23"/>
  <c r="F51" i="23"/>
  <c r="F49" i="23"/>
  <c r="E47" i="23"/>
  <c r="J18" i="23"/>
  <c r="E18" i="23"/>
  <c r="J17" i="23"/>
  <c r="J12" i="23"/>
  <c r="J84" i="23" s="1"/>
  <c r="J49" i="23"/>
  <c r="E7" i="23"/>
  <c r="E45" i="23" s="1"/>
  <c r="AY72" i="1"/>
  <c r="AX72" i="1"/>
  <c r="BI366" i="22"/>
  <c r="BH366" i="22"/>
  <c r="BG366" i="22"/>
  <c r="BF366" i="22"/>
  <c r="T366" i="22"/>
  <c r="R366" i="22"/>
  <c r="P366" i="22"/>
  <c r="BK366" i="22"/>
  <c r="BK350" i="22" s="1"/>
  <c r="J366" i="22"/>
  <c r="BE366" i="22" s="1"/>
  <c r="BI364" i="22"/>
  <c r="BH364" i="22"/>
  <c r="BG364" i="22"/>
  <c r="BF364" i="22"/>
  <c r="T364" i="22"/>
  <c r="R364" i="22"/>
  <c r="P364" i="22"/>
  <c r="BK364" i="22"/>
  <c r="J364" i="22"/>
  <c r="BE364" i="22"/>
  <c r="BI363" i="22"/>
  <c r="BH363" i="22"/>
  <c r="BG363" i="22"/>
  <c r="BF363" i="22"/>
  <c r="T363" i="22"/>
  <c r="R363" i="22"/>
  <c r="P363" i="22"/>
  <c r="BK363" i="22"/>
  <c r="J363" i="22"/>
  <c r="BE363" i="22" s="1"/>
  <c r="BI360" i="22"/>
  <c r="BH360" i="22"/>
  <c r="BG360" i="22"/>
  <c r="BF360" i="22"/>
  <c r="T360" i="22"/>
  <c r="R360" i="22"/>
  <c r="P360" i="22"/>
  <c r="BK360" i="22"/>
  <c r="J360" i="22"/>
  <c r="BE360" i="22" s="1"/>
  <c r="BI359" i="22"/>
  <c r="BH359" i="22"/>
  <c r="BG359" i="22"/>
  <c r="BF359" i="22"/>
  <c r="T359" i="22"/>
  <c r="R359" i="22"/>
  <c r="P359" i="22"/>
  <c r="BK359" i="22"/>
  <c r="J359" i="22"/>
  <c r="BE359" i="22" s="1"/>
  <c r="BI357" i="22"/>
  <c r="BH357" i="22"/>
  <c r="BG357" i="22"/>
  <c r="BF357" i="22"/>
  <c r="T357" i="22"/>
  <c r="R357" i="22"/>
  <c r="P357" i="22"/>
  <c r="BK357" i="22"/>
  <c r="J357" i="22"/>
  <c r="BE357" i="22" s="1"/>
  <c r="BI351" i="22"/>
  <c r="BH351" i="22"/>
  <c r="BG351" i="22"/>
  <c r="BF351" i="22"/>
  <c r="T351" i="22"/>
  <c r="R351" i="22"/>
  <c r="R350" i="22"/>
  <c r="P351" i="22"/>
  <c r="BK351" i="22"/>
  <c r="J350" i="22"/>
  <c r="J71" i="22" s="1"/>
  <c r="J351" i="22"/>
  <c r="BE351" i="22"/>
  <c r="BI345" i="22"/>
  <c r="BH345" i="22"/>
  <c r="BG345" i="22"/>
  <c r="BF345" i="22"/>
  <c r="T345" i="22"/>
  <c r="T344" i="22" s="1"/>
  <c r="R345" i="22"/>
  <c r="R344" i="22"/>
  <c r="P345" i="22"/>
  <c r="P344" i="22" s="1"/>
  <c r="BK345" i="22"/>
  <c r="BK344" i="22"/>
  <c r="J345" i="22"/>
  <c r="BE345" i="22"/>
  <c r="BI342" i="22"/>
  <c r="BH342" i="22"/>
  <c r="BG342" i="22"/>
  <c r="BF342" i="22"/>
  <c r="T342" i="22"/>
  <c r="R342" i="22"/>
  <c r="P342" i="22"/>
  <c r="BK342" i="22"/>
  <c r="J342" i="22"/>
  <c r="BE342" i="22"/>
  <c r="BI337" i="22"/>
  <c r="BH337" i="22"/>
  <c r="BG337" i="22"/>
  <c r="BF337" i="22"/>
  <c r="T337" i="22"/>
  <c r="R337" i="22"/>
  <c r="P337" i="22"/>
  <c r="BK337" i="22"/>
  <c r="J337" i="22"/>
  <c r="BE337" i="22" s="1"/>
  <c r="BI336" i="22"/>
  <c r="BH336" i="22"/>
  <c r="BG336" i="22"/>
  <c r="BF336" i="22"/>
  <c r="T336" i="22"/>
  <c r="R336" i="22"/>
  <c r="P336" i="22"/>
  <c r="BK336" i="22"/>
  <c r="J336" i="22"/>
  <c r="BE336" i="22" s="1"/>
  <c r="BI329" i="22"/>
  <c r="BH329" i="22"/>
  <c r="BG329" i="22"/>
  <c r="BF329" i="22"/>
  <c r="T329" i="22"/>
  <c r="R329" i="22"/>
  <c r="P329" i="22"/>
  <c r="BK329" i="22"/>
  <c r="J329" i="22"/>
  <c r="BE329" i="22" s="1"/>
  <c r="BI325" i="22"/>
  <c r="BH325" i="22"/>
  <c r="BG325" i="22"/>
  <c r="BF325" i="22"/>
  <c r="T325" i="22"/>
  <c r="R325" i="22"/>
  <c r="P325" i="22"/>
  <c r="BK325" i="22"/>
  <c r="J325" i="22"/>
  <c r="BE325" i="22" s="1"/>
  <c r="BI318" i="22"/>
  <c r="BH318" i="22"/>
  <c r="BG318" i="22"/>
  <c r="BF318" i="22"/>
  <c r="T318" i="22"/>
  <c r="R318" i="22"/>
  <c r="P318" i="22"/>
  <c r="BK318" i="22"/>
  <c r="J318" i="22"/>
  <c r="BE318" i="22" s="1"/>
  <c r="BI317" i="22"/>
  <c r="BH317" i="22"/>
  <c r="BG317" i="22"/>
  <c r="BF317" i="22"/>
  <c r="T317" i="22"/>
  <c r="R317" i="22"/>
  <c r="P317" i="22"/>
  <c r="BK317" i="22"/>
  <c r="J317" i="22"/>
  <c r="BE317" i="22"/>
  <c r="BI315" i="22"/>
  <c r="BH315" i="22"/>
  <c r="BG315" i="22"/>
  <c r="BF315" i="22"/>
  <c r="T315" i="22"/>
  <c r="R315" i="22"/>
  <c r="P315" i="22"/>
  <c r="BK315" i="22"/>
  <c r="J315" i="22"/>
  <c r="BE315" i="22" s="1"/>
  <c r="BI313" i="22"/>
  <c r="BH313" i="22"/>
  <c r="BG313" i="22"/>
  <c r="BF313" i="22"/>
  <c r="T313" i="22"/>
  <c r="R313" i="22"/>
  <c r="P313" i="22"/>
  <c r="BK313" i="22"/>
  <c r="J313" i="22"/>
  <c r="BE313" i="22"/>
  <c r="BI310" i="22"/>
  <c r="BH310" i="22"/>
  <c r="BG310" i="22"/>
  <c r="BF310" i="22"/>
  <c r="T310" i="22"/>
  <c r="R310" i="22"/>
  <c r="P310" i="22"/>
  <c r="BK310" i="22"/>
  <c r="J310" i="22"/>
  <c r="BE310" i="22" s="1"/>
  <c r="BI308" i="22"/>
  <c r="BH308" i="22"/>
  <c r="BG308" i="22"/>
  <c r="BF308" i="22"/>
  <c r="T308" i="22"/>
  <c r="R308" i="22"/>
  <c r="P308" i="22"/>
  <c r="BK308" i="22"/>
  <c r="J308" i="22"/>
  <c r="BE308" i="22" s="1"/>
  <c r="BI305" i="22"/>
  <c r="BH305" i="22"/>
  <c r="BG305" i="22"/>
  <c r="BF305" i="22"/>
  <c r="T305" i="22"/>
  <c r="R305" i="22"/>
  <c r="P305" i="22"/>
  <c r="BK305" i="22"/>
  <c r="J305" i="22"/>
  <c r="BE305" i="22" s="1"/>
  <c r="BI304" i="22"/>
  <c r="BH304" i="22"/>
  <c r="BG304" i="22"/>
  <c r="BF304" i="22"/>
  <c r="T304" i="22"/>
  <c r="R304" i="22"/>
  <c r="P304" i="22"/>
  <c r="BK304" i="22"/>
  <c r="J304" i="22"/>
  <c r="BE304" i="22" s="1"/>
  <c r="BI302" i="22"/>
  <c r="BH302" i="22"/>
  <c r="BG302" i="22"/>
  <c r="BF302" i="22"/>
  <c r="T302" i="22"/>
  <c r="R302" i="22"/>
  <c r="P302" i="22"/>
  <c r="BK302" i="22"/>
  <c r="J302" i="22"/>
  <c r="BE302" i="22" s="1"/>
  <c r="BI295" i="22"/>
  <c r="BH295" i="22"/>
  <c r="BG295" i="22"/>
  <c r="BF295" i="22"/>
  <c r="T295" i="22"/>
  <c r="R295" i="22"/>
  <c r="P295" i="22"/>
  <c r="BK295" i="22"/>
  <c r="J295" i="22"/>
  <c r="BE295" i="22"/>
  <c r="BI288" i="22"/>
  <c r="BH288" i="22"/>
  <c r="BG288" i="22"/>
  <c r="BF288" i="22"/>
  <c r="T288" i="22"/>
  <c r="R288" i="22"/>
  <c r="P288" i="22"/>
  <c r="BK288" i="22"/>
  <c r="J288" i="22"/>
  <c r="BE288" i="22" s="1"/>
  <c r="BI287" i="22"/>
  <c r="BH287" i="22"/>
  <c r="BG287" i="22"/>
  <c r="BF287" i="22"/>
  <c r="T287" i="22"/>
  <c r="R287" i="22"/>
  <c r="P287" i="22"/>
  <c r="BK287" i="22"/>
  <c r="J287" i="22"/>
  <c r="BE287" i="22"/>
  <c r="BI286" i="22"/>
  <c r="BH286" i="22"/>
  <c r="BG286" i="22"/>
  <c r="BF286" i="22"/>
  <c r="T286" i="22"/>
  <c r="R286" i="22"/>
  <c r="P286" i="22"/>
  <c r="BK286" i="22"/>
  <c r="J286" i="22"/>
  <c r="BE286" i="22" s="1"/>
  <c r="BI285" i="22"/>
  <c r="BH285" i="22"/>
  <c r="BG285" i="22"/>
  <c r="BF285" i="22"/>
  <c r="T285" i="22"/>
  <c r="R285" i="22"/>
  <c r="P285" i="22"/>
  <c r="BK285" i="22"/>
  <c r="J285" i="22"/>
  <c r="BE285" i="22" s="1"/>
  <c r="BI284" i="22"/>
  <c r="BH284" i="22"/>
  <c r="BG284" i="22"/>
  <c r="BF284" i="22"/>
  <c r="T284" i="22"/>
  <c r="R284" i="22"/>
  <c r="P284" i="22"/>
  <c r="BK284" i="22"/>
  <c r="J284" i="22"/>
  <c r="BE284" i="22" s="1"/>
  <c r="BI282" i="22"/>
  <c r="F34" i="22" s="1"/>
  <c r="BD72" i="1" s="1"/>
  <c r="BH282" i="22"/>
  <c r="BG282" i="22"/>
  <c r="BF282" i="22"/>
  <c r="T282" i="22"/>
  <c r="R282" i="22"/>
  <c r="P282" i="22"/>
  <c r="BK282" i="22"/>
  <c r="J282" i="22"/>
  <c r="BE282" i="22" s="1"/>
  <c r="BI281" i="22"/>
  <c r="BH281" i="22"/>
  <c r="BG281" i="22"/>
  <c r="BF281" i="22"/>
  <c r="T281" i="22"/>
  <c r="R281" i="22"/>
  <c r="P281" i="22"/>
  <c r="BK281" i="22"/>
  <c r="J281" i="22"/>
  <c r="BE281" i="22" s="1"/>
  <c r="BI280" i="22"/>
  <c r="BH280" i="22"/>
  <c r="BG280" i="22"/>
  <c r="BF280" i="22"/>
  <c r="T280" i="22"/>
  <c r="R280" i="22"/>
  <c r="P280" i="22"/>
  <c r="BK280" i="22"/>
  <c r="J280" i="22"/>
  <c r="BE280" i="22"/>
  <c r="BI279" i="22"/>
  <c r="BH279" i="22"/>
  <c r="BG279" i="22"/>
  <c r="BF279" i="22"/>
  <c r="T279" i="22"/>
  <c r="R279" i="22"/>
  <c r="P279" i="22"/>
  <c r="BK279" i="22"/>
  <c r="J279" i="22"/>
  <c r="BE279" i="22" s="1"/>
  <c r="BI278" i="22"/>
  <c r="BH278" i="22"/>
  <c r="BG278" i="22"/>
  <c r="BF278" i="22"/>
  <c r="T278" i="22"/>
  <c r="R278" i="22"/>
  <c r="P278" i="22"/>
  <c r="BK278" i="22"/>
  <c r="J278" i="22"/>
  <c r="BE278" i="22"/>
  <c r="BI277" i="22"/>
  <c r="BH277" i="22"/>
  <c r="BG277" i="22"/>
  <c r="BF277" i="22"/>
  <c r="T277" i="22"/>
  <c r="R277" i="22"/>
  <c r="P277" i="22"/>
  <c r="BK277" i="22"/>
  <c r="J277" i="22"/>
  <c r="BE277" i="22" s="1"/>
  <c r="BI276" i="22"/>
  <c r="BH276" i="22"/>
  <c r="BG276" i="22"/>
  <c r="BF276" i="22"/>
  <c r="T276" i="22"/>
  <c r="R276" i="22"/>
  <c r="P276" i="22"/>
  <c r="BK276" i="22"/>
  <c r="J276" i="22"/>
  <c r="BE276" i="22" s="1"/>
  <c r="BI275" i="22"/>
  <c r="BH275" i="22"/>
  <c r="BG275" i="22"/>
  <c r="BF275" i="22"/>
  <c r="T275" i="22"/>
  <c r="R275" i="22"/>
  <c r="P275" i="22"/>
  <c r="BK275" i="22"/>
  <c r="J275" i="22"/>
  <c r="BE275" i="22" s="1"/>
  <c r="BI273" i="22"/>
  <c r="BH273" i="22"/>
  <c r="BG273" i="22"/>
  <c r="BF273" i="22"/>
  <c r="T273" i="22"/>
  <c r="R273" i="22"/>
  <c r="P273" i="22"/>
  <c r="P272" i="22"/>
  <c r="BK273" i="22"/>
  <c r="J273" i="22"/>
  <c r="BE273" i="22"/>
  <c r="BI271" i="22"/>
  <c r="BH271" i="22"/>
  <c r="BG271" i="22"/>
  <c r="BF271" i="22"/>
  <c r="T271" i="22"/>
  <c r="R271" i="22"/>
  <c r="P271" i="22"/>
  <c r="BK271" i="22"/>
  <c r="J271" i="22"/>
  <c r="BE271" i="22" s="1"/>
  <c r="BI269" i="22"/>
  <c r="BH269" i="22"/>
  <c r="BG269" i="22"/>
  <c r="BF269" i="22"/>
  <c r="T269" i="22"/>
  <c r="R269" i="22"/>
  <c r="P269" i="22"/>
  <c r="BK269" i="22"/>
  <c r="J269" i="22"/>
  <c r="BE269" i="22" s="1"/>
  <c r="BI268" i="22"/>
  <c r="BH268" i="22"/>
  <c r="BG268" i="22"/>
  <c r="BF268" i="22"/>
  <c r="T268" i="22"/>
  <c r="R268" i="22"/>
  <c r="P268" i="22"/>
  <c r="BK268" i="22"/>
  <c r="J268" i="22"/>
  <c r="BE268" i="22" s="1"/>
  <c r="BI266" i="22"/>
  <c r="BH266" i="22"/>
  <c r="BG266" i="22"/>
  <c r="BF266" i="22"/>
  <c r="T266" i="22"/>
  <c r="R266" i="22"/>
  <c r="P266" i="22"/>
  <c r="BK266" i="22"/>
  <c r="J266" i="22"/>
  <c r="BE266" i="22" s="1"/>
  <c r="BI265" i="22"/>
  <c r="BH265" i="22"/>
  <c r="BG265" i="22"/>
  <c r="BF265" i="22"/>
  <c r="T265" i="22"/>
  <c r="R265" i="22"/>
  <c r="P265" i="22"/>
  <c r="BK265" i="22"/>
  <c r="J265" i="22"/>
  <c r="BE265" i="22"/>
  <c r="BI263" i="22"/>
  <c r="BH263" i="22"/>
  <c r="BG263" i="22"/>
  <c r="BF263" i="22"/>
  <c r="T263" i="22"/>
  <c r="R263" i="22"/>
  <c r="P263" i="22"/>
  <c r="BK263" i="22"/>
  <c r="J263" i="22"/>
  <c r="BE263" i="22" s="1"/>
  <c r="BI262" i="22"/>
  <c r="BH262" i="22"/>
  <c r="BG262" i="22"/>
  <c r="BF262" i="22"/>
  <c r="T262" i="22"/>
  <c r="R262" i="22"/>
  <c r="P262" i="22"/>
  <c r="BK262" i="22"/>
  <c r="J262" i="22"/>
  <c r="BE262" i="22"/>
  <c r="BI260" i="22"/>
  <c r="BH260" i="22"/>
  <c r="BG260" i="22"/>
  <c r="BF260" i="22"/>
  <c r="T260" i="22"/>
  <c r="R260" i="22"/>
  <c r="P260" i="22"/>
  <c r="BK260" i="22"/>
  <c r="J260" i="22"/>
  <c r="BE260" i="22" s="1"/>
  <c r="BI259" i="22"/>
  <c r="BH259" i="22"/>
  <c r="BG259" i="22"/>
  <c r="BF259" i="22"/>
  <c r="T259" i="22"/>
  <c r="R259" i="22"/>
  <c r="P259" i="22"/>
  <c r="BK259" i="22"/>
  <c r="J259" i="22"/>
  <c r="BE259" i="22" s="1"/>
  <c r="BI257" i="22"/>
  <c r="BH257" i="22"/>
  <c r="BG257" i="22"/>
  <c r="BF257" i="22"/>
  <c r="T257" i="22"/>
  <c r="R257" i="22"/>
  <c r="P257" i="22"/>
  <c r="BK257" i="22"/>
  <c r="J257" i="22"/>
  <c r="BE257" i="22" s="1"/>
  <c r="BI256" i="22"/>
  <c r="BH256" i="22"/>
  <c r="BG256" i="22"/>
  <c r="BF256" i="22"/>
  <c r="T256" i="22"/>
  <c r="R256" i="22"/>
  <c r="P256" i="22"/>
  <c r="BK256" i="22"/>
  <c r="J256" i="22"/>
  <c r="BE256" i="22" s="1"/>
  <c r="BI254" i="22"/>
  <c r="BH254" i="22"/>
  <c r="BG254" i="22"/>
  <c r="BF254" i="22"/>
  <c r="T254" i="22"/>
  <c r="R254" i="22"/>
  <c r="P254" i="22"/>
  <c r="P252" i="22" s="1"/>
  <c r="BK254" i="22"/>
  <c r="J254" i="22"/>
  <c r="BE254" i="22" s="1"/>
  <c r="BI253" i="22"/>
  <c r="BH253" i="22"/>
  <c r="BG253" i="22"/>
  <c r="BF253" i="22"/>
  <c r="T253" i="22"/>
  <c r="T252" i="22"/>
  <c r="R253" i="22"/>
  <c r="P253" i="22"/>
  <c r="BK253" i="22"/>
  <c r="J253" i="22"/>
  <c r="BE253" i="22"/>
  <c r="BI249" i="22"/>
  <c r="BH249" i="22"/>
  <c r="BG249" i="22"/>
  <c r="BF249" i="22"/>
  <c r="T249" i="22"/>
  <c r="R249" i="22"/>
  <c r="P249" i="22"/>
  <c r="BK249" i="22"/>
  <c r="J249" i="22"/>
  <c r="BE249" i="22" s="1"/>
  <c r="BI248" i="22"/>
  <c r="BH248" i="22"/>
  <c r="BG248" i="22"/>
  <c r="BF248" i="22"/>
  <c r="T248" i="22"/>
  <c r="R248" i="22"/>
  <c r="P248" i="22"/>
  <c r="BK248" i="22"/>
  <c r="J248" i="22"/>
  <c r="BE248" i="22"/>
  <c r="BI245" i="22"/>
  <c r="BH245" i="22"/>
  <c r="BG245" i="22"/>
  <c r="BF245" i="22"/>
  <c r="T245" i="22"/>
  <c r="R245" i="22"/>
  <c r="P245" i="22"/>
  <c r="BK245" i="22"/>
  <c r="J245" i="22"/>
  <c r="BE245" i="22" s="1"/>
  <c r="BI242" i="22"/>
  <c r="BH242" i="22"/>
  <c r="BG242" i="22"/>
  <c r="BF242" i="22"/>
  <c r="T242" i="22"/>
  <c r="R242" i="22"/>
  <c r="P242" i="22"/>
  <c r="BK242" i="22"/>
  <c r="J242" i="22"/>
  <c r="BE242" i="22"/>
  <c r="BI241" i="22"/>
  <c r="BH241" i="22"/>
  <c r="BG241" i="22"/>
  <c r="BF241" i="22"/>
  <c r="T241" i="22"/>
  <c r="R241" i="22"/>
  <c r="P241" i="22"/>
  <c r="BK241" i="22"/>
  <c r="J241" i="22"/>
  <c r="BE241" i="22" s="1"/>
  <c r="BI240" i="22"/>
  <c r="BH240" i="22"/>
  <c r="BG240" i="22"/>
  <c r="BF240" i="22"/>
  <c r="T240" i="22"/>
  <c r="R240" i="22"/>
  <c r="P240" i="22"/>
  <c r="BK240" i="22"/>
  <c r="J240" i="22"/>
  <c r="BE240" i="22"/>
  <c r="BI239" i="22"/>
  <c r="BH239" i="22"/>
  <c r="BG239" i="22"/>
  <c r="BF239" i="22"/>
  <c r="T239" i="22"/>
  <c r="R239" i="22"/>
  <c r="P239" i="22"/>
  <c r="BK239" i="22"/>
  <c r="J239" i="22"/>
  <c r="BE239" i="22" s="1"/>
  <c r="BI238" i="22"/>
  <c r="BH238" i="22"/>
  <c r="BG238" i="22"/>
  <c r="BF238" i="22"/>
  <c r="T238" i="22"/>
  <c r="R238" i="22"/>
  <c r="P238" i="22"/>
  <c r="BK238" i="22"/>
  <c r="J238" i="22"/>
  <c r="BE238" i="22"/>
  <c r="BI237" i="22"/>
  <c r="BH237" i="22"/>
  <c r="BG237" i="22"/>
  <c r="BF237" i="22"/>
  <c r="T237" i="22"/>
  <c r="R237" i="22"/>
  <c r="P237" i="22"/>
  <c r="BK237" i="22"/>
  <c r="J237" i="22"/>
  <c r="BE237" i="22" s="1"/>
  <c r="BI236" i="22"/>
  <c r="BH236" i="22"/>
  <c r="BG236" i="22"/>
  <c r="BF236" i="22"/>
  <c r="T236" i="22"/>
  <c r="R236" i="22"/>
  <c r="P236" i="22"/>
  <c r="BK236" i="22"/>
  <c r="J236" i="22"/>
  <c r="BE236" i="22"/>
  <c r="BI235" i="22"/>
  <c r="BH235" i="22"/>
  <c r="BG235" i="22"/>
  <c r="BF235" i="22"/>
  <c r="T235" i="22"/>
  <c r="R235" i="22"/>
  <c r="P235" i="22"/>
  <c r="BK235" i="22"/>
  <c r="J235" i="22"/>
  <c r="BE235" i="22" s="1"/>
  <c r="BI234" i="22"/>
  <c r="BH234" i="22"/>
  <c r="BG234" i="22"/>
  <c r="BF234" i="22"/>
  <c r="T234" i="22"/>
  <c r="R234" i="22"/>
  <c r="P234" i="22"/>
  <c r="BK234" i="22"/>
  <c r="J234" i="22"/>
  <c r="BE234" i="22"/>
  <c r="BI233" i="22"/>
  <c r="BH233" i="22"/>
  <c r="BG233" i="22"/>
  <c r="BF233" i="22"/>
  <c r="T233" i="22"/>
  <c r="R233" i="22"/>
  <c r="P233" i="22"/>
  <c r="BK233" i="22"/>
  <c r="J233" i="22"/>
  <c r="BE233" i="22" s="1"/>
  <c r="BI232" i="22"/>
  <c r="BH232" i="22"/>
  <c r="BG232" i="22"/>
  <c r="BF232" i="22"/>
  <c r="T232" i="22"/>
  <c r="R232" i="22"/>
  <c r="P232" i="22"/>
  <c r="BK232" i="22"/>
  <c r="J232" i="22"/>
  <c r="BE232" i="22"/>
  <c r="BI231" i="22"/>
  <c r="BH231" i="22"/>
  <c r="BG231" i="22"/>
  <c r="BF231" i="22"/>
  <c r="T231" i="22"/>
  <c r="R231" i="22"/>
  <c r="P231" i="22"/>
  <c r="BK231" i="22"/>
  <c r="J231" i="22"/>
  <c r="BE231" i="22" s="1"/>
  <c r="BI230" i="22"/>
  <c r="BH230" i="22"/>
  <c r="BG230" i="22"/>
  <c r="BF230" i="22"/>
  <c r="T230" i="22"/>
  <c r="R230" i="22"/>
  <c r="P230" i="22"/>
  <c r="BK230" i="22"/>
  <c r="J230" i="22"/>
  <c r="BE230" i="22"/>
  <c r="BI229" i="22"/>
  <c r="BH229" i="22"/>
  <c r="BG229" i="22"/>
  <c r="BF229" i="22"/>
  <c r="T229" i="22"/>
  <c r="R229" i="22"/>
  <c r="P229" i="22"/>
  <c r="BK229" i="22"/>
  <c r="J229" i="22"/>
  <c r="BE229" i="22" s="1"/>
  <c r="BI228" i="22"/>
  <c r="BH228" i="22"/>
  <c r="BG228" i="22"/>
  <c r="BF228" i="22"/>
  <c r="T228" i="22"/>
  <c r="R228" i="22"/>
  <c r="P228" i="22"/>
  <c r="BK228" i="22"/>
  <c r="J228" i="22"/>
  <c r="BE228" i="22"/>
  <c r="BI227" i="22"/>
  <c r="BH227" i="22"/>
  <c r="BG227" i="22"/>
  <c r="BF227" i="22"/>
  <c r="T227" i="22"/>
  <c r="R227" i="22"/>
  <c r="P227" i="22"/>
  <c r="BK227" i="22"/>
  <c r="J227" i="22"/>
  <c r="BE227" i="22" s="1"/>
  <c r="BI226" i="22"/>
  <c r="BH226" i="22"/>
  <c r="BG226" i="22"/>
  <c r="BF226" i="22"/>
  <c r="T226" i="22"/>
  <c r="R226" i="22"/>
  <c r="P226" i="22"/>
  <c r="BK226" i="22"/>
  <c r="J226" i="22"/>
  <c r="BE226" i="22"/>
  <c r="BI225" i="22"/>
  <c r="BH225" i="22"/>
  <c r="BG225" i="22"/>
  <c r="BF225" i="22"/>
  <c r="T225" i="22"/>
  <c r="R225" i="22"/>
  <c r="P225" i="22"/>
  <c r="BK225" i="22"/>
  <c r="BK216" i="22" s="1"/>
  <c r="J216" i="22" s="1"/>
  <c r="J66" i="22" s="1"/>
  <c r="J225" i="22"/>
  <c r="BE225" i="22" s="1"/>
  <c r="BI224" i="22"/>
  <c r="BH224" i="22"/>
  <c r="BG224" i="22"/>
  <c r="BF224" i="22"/>
  <c r="T224" i="22"/>
  <c r="R224" i="22"/>
  <c r="P224" i="22"/>
  <c r="BK224" i="22"/>
  <c r="J224" i="22"/>
  <c r="BE224" i="22"/>
  <c r="BI223" i="22"/>
  <c r="BH223" i="22"/>
  <c r="BG223" i="22"/>
  <c r="BF223" i="22"/>
  <c r="T223" i="22"/>
  <c r="R223" i="22"/>
  <c r="P223" i="22"/>
  <c r="BK223" i="22"/>
  <c r="J223" i="22"/>
  <c r="BE223" i="22" s="1"/>
  <c r="BI220" i="22"/>
  <c r="BH220" i="22"/>
  <c r="BG220" i="22"/>
  <c r="BF220" i="22"/>
  <c r="T220" i="22"/>
  <c r="R220" i="22"/>
  <c r="P220" i="22"/>
  <c r="BK220" i="22"/>
  <c r="J220" i="22"/>
  <c r="BE220" i="22"/>
  <c r="BI219" i="22"/>
  <c r="BH219" i="22"/>
  <c r="BG219" i="22"/>
  <c r="BF219" i="22"/>
  <c r="T219" i="22"/>
  <c r="R219" i="22"/>
  <c r="P219" i="22"/>
  <c r="BK219" i="22"/>
  <c r="J219" i="22"/>
  <c r="BE219" i="22" s="1"/>
  <c r="BI218" i="22"/>
  <c r="BH218" i="22"/>
  <c r="BG218" i="22"/>
  <c r="BF218" i="22"/>
  <c r="T218" i="22"/>
  <c r="R218" i="22"/>
  <c r="P218" i="22"/>
  <c r="BK218" i="22"/>
  <c r="J218" i="22"/>
  <c r="BE218" i="22"/>
  <c r="BI217" i="22"/>
  <c r="BH217" i="22"/>
  <c r="BG217" i="22"/>
  <c r="BF217" i="22"/>
  <c r="T217" i="22"/>
  <c r="T216" i="22" s="1"/>
  <c r="R217" i="22"/>
  <c r="R216" i="22"/>
  <c r="P217" i="22"/>
  <c r="P216" i="22" s="1"/>
  <c r="BK217" i="22"/>
  <c r="J217" i="22"/>
  <c r="BE217" i="22"/>
  <c r="BI214" i="22"/>
  <c r="BH214" i="22"/>
  <c r="BG214" i="22"/>
  <c r="BF214" i="22"/>
  <c r="T214" i="22"/>
  <c r="R214" i="22"/>
  <c r="P214" i="22"/>
  <c r="BK214" i="22"/>
  <c r="J214" i="22"/>
  <c r="BE214" i="22" s="1"/>
  <c r="BI212" i="22"/>
  <c r="BH212" i="22"/>
  <c r="BG212" i="22"/>
  <c r="BF212" i="22"/>
  <c r="T212" i="22"/>
  <c r="R212" i="22"/>
  <c r="P212" i="22"/>
  <c r="BK212" i="22"/>
  <c r="J212" i="22"/>
  <c r="BE212" i="22"/>
  <c r="BI210" i="22"/>
  <c r="BH210" i="22"/>
  <c r="BG210" i="22"/>
  <c r="BF210" i="22"/>
  <c r="T210" i="22"/>
  <c r="R210" i="22"/>
  <c r="P210" i="22"/>
  <c r="BK210" i="22"/>
  <c r="J210" i="22"/>
  <c r="BE210" i="22" s="1"/>
  <c r="BI208" i="22"/>
  <c r="BH208" i="22"/>
  <c r="BG208" i="22"/>
  <c r="BF208" i="22"/>
  <c r="T208" i="22"/>
  <c r="R208" i="22"/>
  <c r="P208" i="22"/>
  <c r="BK208" i="22"/>
  <c r="J208" i="22"/>
  <c r="BE208" i="22"/>
  <c r="BI206" i="22"/>
  <c r="BH206" i="22"/>
  <c r="BG206" i="22"/>
  <c r="BF206" i="22"/>
  <c r="T206" i="22"/>
  <c r="R206" i="22"/>
  <c r="P206" i="22"/>
  <c r="BK206" i="22"/>
  <c r="BK201" i="22" s="1"/>
  <c r="J206" i="22"/>
  <c r="BE206" i="22" s="1"/>
  <c r="BI204" i="22"/>
  <c r="BH204" i="22"/>
  <c r="BG204" i="22"/>
  <c r="BF204" i="22"/>
  <c r="T204" i="22"/>
  <c r="R204" i="22"/>
  <c r="P204" i="22"/>
  <c r="BK204" i="22"/>
  <c r="J204" i="22"/>
  <c r="BE204" i="22"/>
  <c r="BI202" i="22"/>
  <c r="BH202" i="22"/>
  <c r="BG202" i="22"/>
  <c r="BF202" i="22"/>
  <c r="T202" i="22"/>
  <c r="T201" i="22" s="1"/>
  <c r="R202" i="22"/>
  <c r="P202" i="22"/>
  <c r="P201" i="22"/>
  <c r="BK202" i="22"/>
  <c r="J202" i="22"/>
  <c r="BE202" i="22"/>
  <c r="BI199" i="22"/>
  <c r="BH199" i="22"/>
  <c r="BG199" i="22"/>
  <c r="BF199" i="22"/>
  <c r="T199" i="22"/>
  <c r="R199" i="22"/>
  <c r="P199" i="22"/>
  <c r="BK199" i="22"/>
  <c r="J199" i="22"/>
  <c r="BE199" i="22"/>
  <c r="BI196" i="22"/>
  <c r="BH196" i="22"/>
  <c r="BG196" i="22"/>
  <c r="BF196" i="22"/>
  <c r="T196" i="22"/>
  <c r="T195" i="22" s="1"/>
  <c r="R196" i="22"/>
  <c r="R195" i="22"/>
  <c r="P196" i="22"/>
  <c r="P195" i="22" s="1"/>
  <c r="BK196" i="22"/>
  <c r="BK195" i="22"/>
  <c r="J195" i="22" s="1"/>
  <c r="J196" i="22"/>
  <c r="BE196" i="22"/>
  <c r="J63" i="22"/>
  <c r="BI194" i="22"/>
  <c r="BH194" i="22"/>
  <c r="BG194" i="22"/>
  <c r="BF194" i="22"/>
  <c r="T194" i="22"/>
  <c r="R194" i="22"/>
  <c r="P194" i="22"/>
  <c r="BK194" i="22"/>
  <c r="J194" i="22"/>
  <c r="BE194" i="22" s="1"/>
  <c r="BI189" i="22"/>
  <c r="BH189" i="22"/>
  <c r="BG189" i="22"/>
  <c r="BF189" i="22"/>
  <c r="T189" i="22"/>
  <c r="R189" i="22"/>
  <c r="P189" i="22"/>
  <c r="BK189" i="22"/>
  <c r="J189" i="22"/>
  <c r="BE189" i="22"/>
  <c r="BI187" i="22"/>
  <c r="BH187" i="22"/>
  <c r="BG187" i="22"/>
  <c r="BF187" i="22"/>
  <c r="T187" i="22"/>
  <c r="R187" i="22"/>
  <c r="P187" i="22"/>
  <c r="BK187" i="22"/>
  <c r="J187" i="22"/>
  <c r="BE187" i="22" s="1"/>
  <c r="BI183" i="22"/>
  <c r="BH183" i="22"/>
  <c r="BG183" i="22"/>
  <c r="BF183" i="22"/>
  <c r="T183" i="22"/>
  <c r="R183" i="22"/>
  <c r="R176" i="22" s="1"/>
  <c r="R175" i="22" s="1"/>
  <c r="P183" i="22"/>
  <c r="BK183" i="22"/>
  <c r="J183" i="22"/>
  <c r="BE183" i="22"/>
  <c r="BI181" i="22"/>
  <c r="BH181" i="22"/>
  <c r="BG181" i="22"/>
  <c r="BF181" i="22"/>
  <c r="T181" i="22"/>
  <c r="R181" i="22"/>
  <c r="P181" i="22"/>
  <c r="BK181" i="22"/>
  <c r="J181" i="22"/>
  <c r="BE181" i="22" s="1"/>
  <c r="BI177" i="22"/>
  <c r="BH177" i="22"/>
  <c r="BG177" i="22"/>
  <c r="BF177" i="22"/>
  <c r="T177" i="22"/>
  <c r="T176" i="22"/>
  <c r="T175" i="22" s="1"/>
  <c r="R177" i="22"/>
  <c r="P177" i="22"/>
  <c r="P176" i="22" s="1"/>
  <c r="BK177" i="22"/>
  <c r="J177" i="22"/>
  <c r="BE177" i="22" s="1"/>
  <c r="BI174" i="22"/>
  <c r="BH174" i="22"/>
  <c r="BG174" i="22"/>
  <c r="BF174" i="22"/>
  <c r="T174" i="22"/>
  <c r="R174" i="22"/>
  <c r="P174" i="22"/>
  <c r="BK174" i="22"/>
  <c r="J174" i="22"/>
  <c r="BE174" i="22" s="1"/>
  <c r="BI170" i="22"/>
  <c r="BH170" i="22"/>
  <c r="BG170" i="22"/>
  <c r="BF170" i="22"/>
  <c r="T170" i="22"/>
  <c r="R170" i="22"/>
  <c r="P170" i="22"/>
  <c r="BK170" i="22"/>
  <c r="J170" i="22"/>
  <c r="BE170" i="22"/>
  <c r="BI166" i="22"/>
  <c r="BH166" i="22"/>
  <c r="BG166" i="22"/>
  <c r="BF166" i="22"/>
  <c r="T166" i="22"/>
  <c r="T165" i="22" s="1"/>
  <c r="R166" i="22"/>
  <c r="R165" i="22"/>
  <c r="P166" i="22"/>
  <c r="P165" i="22" s="1"/>
  <c r="BK166" i="22"/>
  <c r="BK165" i="22"/>
  <c r="J165" i="22" s="1"/>
  <c r="J166" i="22"/>
  <c r="BE166" i="22"/>
  <c r="J60" i="22"/>
  <c r="BI160" i="22"/>
  <c r="BH160" i="22"/>
  <c r="BG160" i="22"/>
  <c r="BF160" i="22"/>
  <c r="T160" i="22"/>
  <c r="R160" i="22"/>
  <c r="P160" i="22"/>
  <c r="BK160" i="22"/>
  <c r="J160" i="22"/>
  <c r="BE160" i="22" s="1"/>
  <c r="BI157" i="22"/>
  <c r="BH157" i="22"/>
  <c r="BG157" i="22"/>
  <c r="BF157" i="22"/>
  <c r="T157" i="22"/>
  <c r="R157" i="22"/>
  <c r="P157" i="22"/>
  <c r="BK157" i="22"/>
  <c r="J157" i="22"/>
  <c r="BE157" i="22"/>
  <c r="BI153" i="22"/>
  <c r="BH153" i="22"/>
  <c r="BG153" i="22"/>
  <c r="BF153" i="22"/>
  <c r="T153" i="22"/>
  <c r="R153" i="22"/>
  <c r="P153" i="22"/>
  <c r="BK153" i="22"/>
  <c r="J153" i="22"/>
  <c r="BE153" i="22" s="1"/>
  <c r="BI149" i="22"/>
  <c r="BH149" i="22"/>
  <c r="BG149" i="22"/>
  <c r="BF149" i="22"/>
  <c r="T149" i="22"/>
  <c r="T148" i="22"/>
  <c r="R149" i="22"/>
  <c r="R148" i="22" s="1"/>
  <c r="P149" i="22"/>
  <c r="P148" i="22"/>
  <c r="BK149" i="22"/>
  <c r="BK148" i="22" s="1"/>
  <c r="J148" i="22" s="1"/>
  <c r="J59" i="22" s="1"/>
  <c r="J149" i="22"/>
  <c r="BE149" i="22" s="1"/>
  <c r="BI147" i="22"/>
  <c r="BH147" i="22"/>
  <c r="BG147" i="22"/>
  <c r="BF147" i="22"/>
  <c r="T147" i="22"/>
  <c r="R147" i="22"/>
  <c r="P147" i="22"/>
  <c r="BK147" i="22"/>
  <c r="J147" i="22"/>
  <c r="BE147" i="22"/>
  <c r="BI144" i="22"/>
  <c r="BH144" i="22"/>
  <c r="BG144" i="22"/>
  <c r="BF144" i="22"/>
  <c r="T144" i="22"/>
  <c r="R144" i="22"/>
  <c r="P144" i="22"/>
  <c r="BK144" i="22"/>
  <c r="J144" i="22"/>
  <c r="BE144" i="22" s="1"/>
  <c r="BI135" i="22"/>
  <c r="BH135" i="22"/>
  <c r="BG135" i="22"/>
  <c r="BF135" i="22"/>
  <c r="T135" i="22"/>
  <c r="R135" i="22"/>
  <c r="P135" i="22"/>
  <c r="BK135" i="22"/>
  <c r="J135" i="22"/>
  <c r="BE135" i="22"/>
  <c r="BI132" i="22"/>
  <c r="BH132" i="22"/>
  <c r="BG132" i="22"/>
  <c r="BF132" i="22"/>
  <c r="T132" i="22"/>
  <c r="R132" i="22"/>
  <c r="P132" i="22"/>
  <c r="BK132" i="22"/>
  <c r="J132" i="22"/>
  <c r="BE132" i="22" s="1"/>
  <c r="BI131" i="22"/>
  <c r="BH131" i="22"/>
  <c r="BG131" i="22"/>
  <c r="BF131" i="22"/>
  <c r="T131" i="22"/>
  <c r="R131" i="22"/>
  <c r="P131" i="22"/>
  <c r="BK131" i="22"/>
  <c r="J131" i="22"/>
  <c r="BE131" i="22"/>
  <c r="BI130" i="22"/>
  <c r="BH130" i="22"/>
  <c r="BG130" i="22"/>
  <c r="BF130" i="22"/>
  <c r="T130" i="22"/>
  <c r="R130" i="22"/>
  <c r="P130" i="22"/>
  <c r="BK130" i="22"/>
  <c r="J130" i="22"/>
  <c r="BE130" i="22" s="1"/>
  <c r="BI128" i="22"/>
  <c r="BH128" i="22"/>
  <c r="BG128" i="22"/>
  <c r="BF128" i="22"/>
  <c r="T128" i="22"/>
  <c r="R128" i="22"/>
  <c r="P128" i="22"/>
  <c r="BK128" i="22"/>
  <c r="J128" i="22"/>
  <c r="BE128" i="22"/>
  <c r="BI126" i="22"/>
  <c r="BH126" i="22"/>
  <c r="BG126" i="22"/>
  <c r="BF126" i="22"/>
  <c r="T126" i="22"/>
  <c r="R126" i="22"/>
  <c r="P126" i="22"/>
  <c r="BK126" i="22"/>
  <c r="J126" i="22"/>
  <c r="BE126" i="22" s="1"/>
  <c r="BI125" i="22"/>
  <c r="BH125" i="22"/>
  <c r="BG125" i="22"/>
  <c r="BF125" i="22"/>
  <c r="T125" i="22"/>
  <c r="R125" i="22"/>
  <c r="P125" i="22"/>
  <c r="BK125" i="22"/>
  <c r="J125" i="22"/>
  <c r="BE125" i="22"/>
  <c r="BI121" i="22"/>
  <c r="BH121" i="22"/>
  <c r="BG121" i="22"/>
  <c r="BF121" i="22"/>
  <c r="T121" i="22"/>
  <c r="R121" i="22"/>
  <c r="P121" i="22"/>
  <c r="BK121" i="22"/>
  <c r="J121" i="22"/>
  <c r="BE121" i="22"/>
  <c r="BI120" i="22"/>
  <c r="BH120" i="22"/>
  <c r="BG120" i="22"/>
  <c r="BF120" i="22"/>
  <c r="T120" i="22"/>
  <c r="R120" i="22"/>
  <c r="P120" i="22"/>
  <c r="BK120" i="22"/>
  <c r="J120" i="22"/>
  <c r="BE120" i="22"/>
  <c r="BI114" i="22"/>
  <c r="BH114" i="22"/>
  <c r="BG114" i="22"/>
  <c r="BF114" i="22"/>
  <c r="T114" i="22"/>
  <c r="R114" i="22"/>
  <c r="P114" i="22"/>
  <c r="BK114" i="22"/>
  <c r="J114" i="22"/>
  <c r="BE114" i="22"/>
  <c r="BI111" i="22"/>
  <c r="BH111" i="22"/>
  <c r="BG111" i="22"/>
  <c r="BF111" i="22"/>
  <c r="T111" i="22"/>
  <c r="R111" i="22"/>
  <c r="P111" i="22"/>
  <c r="BK111" i="22"/>
  <c r="J111" i="22"/>
  <c r="BE111" i="22"/>
  <c r="BI99" i="22"/>
  <c r="BH99" i="22"/>
  <c r="BG99" i="22"/>
  <c r="BF99" i="22"/>
  <c r="T99" i="22"/>
  <c r="R99" i="22"/>
  <c r="P99" i="22"/>
  <c r="BK99" i="22"/>
  <c r="J99" i="22"/>
  <c r="BE99" i="22"/>
  <c r="BI97" i="22"/>
  <c r="BH97" i="22"/>
  <c r="BG97" i="22"/>
  <c r="BF97" i="22"/>
  <c r="T97" i="22"/>
  <c r="R97" i="22"/>
  <c r="P97" i="22"/>
  <c r="BK97" i="22"/>
  <c r="J97" i="22"/>
  <c r="BE97" i="22"/>
  <c r="BI96" i="22"/>
  <c r="BH96" i="22"/>
  <c r="BG96" i="22"/>
  <c r="BF96" i="22"/>
  <c r="T96" i="22"/>
  <c r="R96" i="22"/>
  <c r="P96" i="22"/>
  <c r="P93" i="22" s="1"/>
  <c r="BK96" i="22"/>
  <c r="J96" i="22"/>
  <c r="BE96" i="22"/>
  <c r="BI94" i="22"/>
  <c r="BH94" i="22"/>
  <c r="BG94" i="22"/>
  <c r="BF94" i="22"/>
  <c r="T94" i="22"/>
  <c r="T93" i="22" s="1"/>
  <c r="R94" i="22"/>
  <c r="P94" i="22"/>
  <c r="BK94" i="22"/>
  <c r="J94" i="22"/>
  <c r="BE94" i="22" s="1"/>
  <c r="J87" i="22"/>
  <c r="F87" i="22"/>
  <c r="F85" i="22"/>
  <c r="E83" i="22"/>
  <c r="J51" i="22"/>
  <c r="F51" i="22"/>
  <c r="F49" i="22"/>
  <c r="E47" i="22"/>
  <c r="J18" i="22"/>
  <c r="E18" i="22"/>
  <c r="F88" i="22"/>
  <c r="F52" i="22"/>
  <c r="J17" i="22"/>
  <c r="J12" i="22"/>
  <c r="J85" i="22"/>
  <c r="J49" i="22"/>
  <c r="E7" i="22"/>
  <c r="E81" i="22" s="1"/>
  <c r="E45" i="22"/>
  <c r="AY71" i="1"/>
  <c r="AX71" i="1"/>
  <c r="BI364" i="21"/>
  <c r="BH364" i="21"/>
  <c r="BG364" i="21"/>
  <c r="BF364" i="21"/>
  <c r="T364" i="21"/>
  <c r="R364" i="21"/>
  <c r="P364" i="21"/>
  <c r="BK364" i="21"/>
  <c r="J364" i="21"/>
  <c r="BE364" i="21"/>
  <c r="BI362" i="21"/>
  <c r="BH362" i="21"/>
  <c r="BG362" i="21"/>
  <c r="BF362" i="21"/>
  <c r="T362" i="21"/>
  <c r="R362" i="21"/>
  <c r="P362" i="21"/>
  <c r="BK362" i="21"/>
  <c r="J362" i="21"/>
  <c r="BE362" i="21" s="1"/>
  <c r="BI361" i="21"/>
  <c r="BH361" i="21"/>
  <c r="BG361" i="21"/>
  <c r="BF361" i="21"/>
  <c r="T361" i="21"/>
  <c r="R361" i="21"/>
  <c r="P361" i="21"/>
  <c r="BK361" i="21"/>
  <c r="J361" i="21"/>
  <c r="BE361" i="21"/>
  <c r="BI358" i="21"/>
  <c r="BH358" i="21"/>
  <c r="BG358" i="21"/>
  <c r="BF358" i="21"/>
  <c r="T358" i="21"/>
  <c r="R358" i="21"/>
  <c r="P358" i="21"/>
  <c r="BK358" i="21"/>
  <c r="J358" i="21"/>
  <c r="BE358" i="21" s="1"/>
  <c r="BI357" i="21"/>
  <c r="BH357" i="21"/>
  <c r="BG357" i="21"/>
  <c r="BF357" i="21"/>
  <c r="T357" i="21"/>
  <c r="R357" i="21"/>
  <c r="P357" i="21"/>
  <c r="P344" i="21" s="1"/>
  <c r="BK357" i="21"/>
  <c r="J357" i="21"/>
  <c r="BE357" i="21"/>
  <c r="BI355" i="21"/>
  <c r="BH355" i="21"/>
  <c r="BG355" i="21"/>
  <c r="BF355" i="21"/>
  <c r="T355" i="21"/>
  <c r="R355" i="21"/>
  <c r="P355" i="21"/>
  <c r="BK355" i="21"/>
  <c r="J355" i="21"/>
  <c r="BE355" i="21" s="1"/>
  <c r="BI345" i="21"/>
  <c r="BH345" i="21"/>
  <c r="BG345" i="21"/>
  <c r="BF345" i="21"/>
  <c r="T345" i="21"/>
  <c r="T344" i="21"/>
  <c r="R345" i="21"/>
  <c r="R344" i="21" s="1"/>
  <c r="P345" i="21"/>
  <c r="BK345" i="21"/>
  <c r="J345" i="21"/>
  <c r="BE345" i="21" s="1"/>
  <c r="BI337" i="21"/>
  <c r="BH337" i="21"/>
  <c r="BG337" i="21"/>
  <c r="BF337" i="21"/>
  <c r="T337" i="21"/>
  <c r="T336" i="21"/>
  <c r="T335" i="21"/>
  <c r="R337" i="21"/>
  <c r="R336" i="21" s="1"/>
  <c r="R335" i="21" s="1"/>
  <c r="P337" i="21"/>
  <c r="P336" i="21" s="1"/>
  <c r="BK337" i="21"/>
  <c r="BK336" i="21" s="1"/>
  <c r="J337" i="21"/>
  <c r="BE337" i="21" s="1"/>
  <c r="BI334" i="21"/>
  <c r="BH334" i="21"/>
  <c r="BG334" i="21"/>
  <c r="BF334" i="21"/>
  <c r="T334" i="21"/>
  <c r="R334" i="21"/>
  <c r="P334" i="21"/>
  <c r="BK334" i="21"/>
  <c r="J334" i="21"/>
  <c r="BE334" i="21" s="1"/>
  <c r="BI326" i="21"/>
  <c r="BH326" i="21"/>
  <c r="BG326" i="21"/>
  <c r="BF326" i="21"/>
  <c r="T326" i="21"/>
  <c r="R326" i="21"/>
  <c r="P326" i="21"/>
  <c r="BK326" i="21"/>
  <c r="J326" i="21"/>
  <c r="BE326" i="21"/>
  <c r="BI325" i="21"/>
  <c r="BH325" i="21"/>
  <c r="BG325" i="21"/>
  <c r="BF325" i="21"/>
  <c r="T325" i="21"/>
  <c r="R325" i="21"/>
  <c r="P325" i="21"/>
  <c r="BK325" i="21"/>
  <c r="J325" i="21"/>
  <c r="BE325" i="21" s="1"/>
  <c r="BI323" i="21"/>
  <c r="BH323" i="21"/>
  <c r="BG323" i="21"/>
  <c r="BF323" i="21"/>
  <c r="T323" i="21"/>
  <c r="R323" i="21"/>
  <c r="P323" i="21"/>
  <c r="BK323" i="21"/>
  <c r="J323" i="21"/>
  <c r="BE323" i="21"/>
  <c r="BI314" i="21"/>
  <c r="BH314" i="21"/>
  <c r="BG314" i="21"/>
  <c r="BF314" i="21"/>
  <c r="T314" i="21"/>
  <c r="R314" i="21"/>
  <c r="P314" i="21"/>
  <c r="BK314" i="21"/>
  <c r="J314" i="21"/>
  <c r="BE314" i="21" s="1"/>
  <c r="BI311" i="21"/>
  <c r="BH311" i="21"/>
  <c r="BG311" i="21"/>
  <c r="BF311" i="21"/>
  <c r="T311" i="21"/>
  <c r="R311" i="21"/>
  <c r="P311" i="21"/>
  <c r="BK311" i="21"/>
  <c r="J311" i="21"/>
  <c r="BE311" i="21"/>
  <c r="BI309" i="21"/>
  <c r="BH309" i="21"/>
  <c r="BG309" i="21"/>
  <c r="BF309" i="21"/>
  <c r="T309" i="21"/>
  <c r="R309" i="21"/>
  <c r="P309" i="21"/>
  <c r="BK309" i="21"/>
  <c r="J309" i="21"/>
  <c r="BE309" i="21" s="1"/>
  <c r="BI306" i="21"/>
  <c r="BH306" i="21"/>
  <c r="BG306" i="21"/>
  <c r="BF306" i="21"/>
  <c r="T306" i="21"/>
  <c r="R306" i="21"/>
  <c r="P306" i="21"/>
  <c r="BK306" i="21"/>
  <c r="J306" i="21"/>
  <c r="BE306" i="21"/>
  <c r="BI304" i="21"/>
  <c r="BH304" i="21"/>
  <c r="BG304" i="21"/>
  <c r="BF304" i="21"/>
  <c r="T304" i="21"/>
  <c r="R304" i="21"/>
  <c r="P304" i="21"/>
  <c r="BK304" i="21"/>
  <c r="J304" i="21"/>
  <c r="BE304" i="21" s="1"/>
  <c r="BI302" i="21"/>
  <c r="BH302" i="21"/>
  <c r="BG302" i="21"/>
  <c r="BF302" i="21"/>
  <c r="T302" i="21"/>
  <c r="R302" i="21"/>
  <c r="P302" i="21"/>
  <c r="BK302" i="21"/>
  <c r="J302" i="21"/>
  <c r="BE302" i="21"/>
  <c r="BI300" i="21"/>
  <c r="BH300" i="21"/>
  <c r="BG300" i="21"/>
  <c r="BF300" i="21"/>
  <c r="T300" i="21"/>
  <c r="R300" i="21"/>
  <c r="P300" i="21"/>
  <c r="BK300" i="21"/>
  <c r="J300" i="21"/>
  <c r="BE300" i="21" s="1"/>
  <c r="BI298" i="21"/>
  <c r="BH298" i="21"/>
  <c r="BG298" i="21"/>
  <c r="BF298" i="21"/>
  <c r="T298" i="21"/>
  <c r="R298" i="21"/>
  <c r="P298" i="21"/>
  <c r="BK298" i="21"/>
  <c r="J298" i="21"/>
  <c r="BE298" i="21"/>
  <c r="BI296" i="21"/>
  <c r="BH296" i="21"/>
  <c r="BG296" i="21"/>
  <c r="BF296" i="21"/>
  <c r="T296" i="21"/>
  <c r="R296" i="21"/>
  <c r="P296" i="21"/>
  <c r="BK296" i="21"/>
  <c r="J296" i="21"/>
  <c r="BE296" i="21" s="1"/>
  <c r="BI294" i="21"/>
  <c r="BH294" i="21"/>
  <c r="BG294" i="21"/>
  <c r="BF294" i="21"/>
  <c r="T294" i="21"/>
  <c r="R294" i="21"/>
  <c r="P294" i="21"/>
  <c r="BK294" i="21"/>
  <c r="J294" i="21"/>
  <c r="BE294" i="21"/>
  <c r="BI292" i="21"/>
  <c r="BH292" i="21"/>
  <c r="BG292" i="21"/>
  <c r="BF292" i="21"/>
  <c r="T292" i="21"/>
  <c r="R292" i="21"/>
  <c r="P292" i="21"/>
  <c r="BK292" i="21"/>
  <c r="J292" i="21"/>
  <c r="BE292" i="21" s="1"/>
  <c r="BI291" i="21"/>
  <c r="BH291" i="21"/>
  <c r="BG291" i="21"/>
  <c r="BF291" i="21"/>
  <c r="T291" i="21"/>
  <c r="R291" i="21"/>
  <c r="P291" i="21"/>
  <c r="BK291" i="21"/>
  <c r="J291" i="21"/>
  <c r="BE291" i="21"/>
  <c r="BI290" i="21"/>
  <c r="BH290" i="21"/>
  <c r="BG290" i="21"/>
  <c r="BF290" i="21"/>
  <c r="T290" i="21"/>
  <c r="R290" i="21"/>
  <c r="P290" i="21"/>
  <c r="BK290" i="21"/>
  <c r="J290" i="21"/>
  <c r="BE290" i="21" s="1"/>
  <c r="BI289" i="21"/>
  <c r="BH289" i="21"/>
  <c r="BG289" i="21"/>
  <c r="BF289" i="21"/>
  <c r="T289" i="21"/>
  <c r="R289" i="21"/>
  <c r="P289" i="21"/>
  <c r="BK289" i="21"/>
  <c r="J289" i="21"/>
  <c r="BE289" i="21"/>
  <c r="BI287" i="21"/>
  <c r="BH287" i="21"/>
  <c r="BG287" i="21"/>
  <c r="BF287" i="21"/>
  <c r="T287" i="21"/>
  <c r="R287" i="21"/>
  <c r="P287" i="21"/>
  <c r="BK287" i="21"/>
  <c r="J287" i="21"/>
  <c r="BE287" i="21" s="1"/>
  <c r="BI286" i="21"/>
  <c r="BH286" i="21"/>
  <c r="BG286" i="21"/>
  <c r="BF286" i="21"/>
  <c r="T286" i="21"/>
  <c r="R286" i="21"/>
  <c r="P286" i="21"/>
  <c r="BK286" i="21"/>
  <c r="J286" i="21"/>
  <c r="BE286" i="21"/>
  <c r="BI285" i="21"/>
  <c r="BH285" i="21"/>
  <c r="BG285" i="21"/>
  <c r="BF285" i="21"/>
  <c r="T285" i="21"/>
  <c r="R285" i="21"/>
  <c r="P285" i="21"/>
  <c r="BK285" i="21"/>
  <c r="J285" i="21"/>
  <c r="BE285" i="21" s="1"/>
  <c r="BI284" i="21"/>
  <c r="BH284" i="21"/>
  <c r="BG284" i="21"/>
  <c r="BF284" i="21"/>
  <c r="T284" i="21"/>
  <c r="R284" i="21"/>
  <c r="P284" i="21"/>
  <c r="BK284" i="21"/>
  <c r="J284" i="21"/>
  <c r="BE284" i="21"/>
  <c r="BI283" i="21"/>
  <c r="BH283" i="21"/>
  <c r="BG283" i="21"/>
  <c r="BF283" i="21"/>
  <c r="T283" i="21"/>
  <c r="R283" i="21"/>
  <c r="P283" i="21"/>
  <c r="BK283" i="21"/>
  <c r="J283" i="21"/>
  <c r="BE283" i="21" s="1"/>
  <c r="BI282" i="21"/>
  <c r="BH282" i="21"/>
  <c r="BG282" i="21"/>
  <c r="BF282" i="21"/>
  <c r="T282" i="21"/>
  <c r="R282" i="21"/>
  <c r="P282" i="21"/>
  <c r="BK282" i="21"/>
  <c r="J282" i="21"/>
  <c r="BE282" i="21"/>
  <c r="BI281" i="21"/>
  <c r="BH281" i="21"/>
  <c r="BG281" i="21"/>
  <c r="BF281" i="21"/>
  <c r="J31" i="21" s="1"/>
  <c r="AW71" i="1" s="1"/>
  <c r="T281" i="21"/>
  <c r="R281" i="21"/>
  <c r="P281" i="21"/>
  <c r="BK281" i="21"/>
  <c r="J281" i="21"/>
  <c r="BE281" i="21" s="1"/>
  <c r="BI280" i="21"/>
  <c r="BH280" i="21"/>
  <c r="BG280" i="21"/>
  <c r="BF280" i="21"/>
  <c r="T280" i="21"/>
  <c r="R280" i="21"/>
  <c r="P280" i="21"/>
  <c r="P274" i="21" s="1"/>
  <c r="P248" i="21" s="1"/>
  <c r="BK280" i="21"/>
  <c r="J280" i="21"/>
  <c r="BE280" i="21"/>
  <c r="BI279" i="21"/>
  <c r="BH279" i="21"/>
  <c r="BG279" i="21"/>
  <c r="BF279" i="21"/>
  <c r="T279" i="21"/>
  <c r="R279" i="21"/>
  <c r="P279" i="21"/>
  <c r="BK279" i="21"/>
  <c r="J279" i="21"/>
  <c r="BE279" i="21" s="1"/>
  <c r="BI278" i="21"/>
  <c r="BH278" i="21"/>
  <c r="BG278" i="21"/>
  <c r="BF278" i="21"/>
  <c r="T278" i="21"/>
  <c r="R278" i="21"/>
  <c r="P278" i="21"/>
  <c r="BK278" i="21"/>
  <c r="J278" i="21"/>
  <c r="BE278" i="21"/>
  <c r="BI277" i="21"/>
  <c r="BH277" i="21"/>
  <c r="BG277" i="21"/>
  <c r="BF277" i="21"/>
  <c r="T277" i="21"/>
  <c r="R277" i="21"/>
  <c r="P277" i="21"/>
  <c r="BK277" i="21"/>
  <c r="J277" i="21"/>
  <c r="BE277" i="21" s="1"/>
  <c r="BI275" i="21"/>
  <c r="BH275" i="21"/>
  <c r="BG275" i="21"/>
  <c r="BF275" i="21"/>
  <c r="T275" i="21"/>
  <c r="R275" i="21"/>
  <c r="P275" i="21"/>
  <c r="BK275" i="21"/>
  <c r="J275" i="21"/>
  <c r="BE275" i="21"/>
  <c r="BI273" i="21"/>
  <c r="BH273" i="21"/>
  <c r="BG273" i="21"/>
  <c r="BF273" i="21"/>
  <c r="T273" i="21"/>
  <c r="R273" i="21"/>
  <c r="P273" i="21"/>
  <c r="BK273" i="21"/>
  <c r="J273" i="21"/>
  <c r="BE273" i="21"/>
  <c r="BI272" i="21"/>
  <c r="BH272" i="21"/>
  <c r="BG272" i="21"/>
  <c r="BF272" i="21"/>
  <c r="T272" i="21"/>
  <c r="R272" i="21"/>
  <c r="P272" i="21"/>
  <c r="BK272" i="21"/>
  <c r="J272" i="21"/>
  <c r="BE272" i="21" s="1"/>
  <c r="BI270" i="21"/>
  <c r="BH270" i="21"/>
  <c r="BG270" i="21"/>
  <c r="BF270" i="21"/>
  <c r="T270" i="21"/>
  <c r="R270" i="21"/>
  <c r="P270" i="21"/>
  <c r="BK270" i="21"/>
  <c r="J270" i="21"/>
  <c r="BE270" i="21"/>
  <c r="BI268" i="21"/>
  <c r="BH268" i="21"/>
  <c r="BG268" i="21"/>
  <c r="BF268" i="21"/>
  <c r="T268" i="21"/>
  <c r="R268" i="21"/>
  <c r="P268" i="21"/>
  <c r="BK268" i="21"/>
  <c r="J268" i="21"/>
  <c r="BE268" i="21" s="1"/>
  <c r="BI267" i="21"/>
  <c r="BH267" i="21"/>
  <c r="BG267" i="21"/>
  <c r="BF267" i="21"/>
  <c r="T267" i="21"/>
  <c r="R267" i="21"/>
  <c r="P267" i="21"/>
  <c r="P257" i="21" s="1"/>
  <c r="BK267" i="21"/>
  <c r="J267" i="21"/>
  <c r="BE267" i="21"/>
  <c r="BI265" i="21"/>
  <c r="BH265" i="21"/>
  <c r="BG265" i="21"/>
  <c r="BF265" i="21"/>
  <c r="T265" i="21"/>
  <c r="R265" i="21"/>
  <c r="P265" i="21"/>
  <c r="BK265" i="21"/>
  <c r="J265" i="21"/>
  <c r="BE265" i="21" s="1"/>
  <c r="BI264" i="21"/>
  <c r="BH264" i="21"/>
  <c r="BG264" i="21"/>
  <c r="BF264" i="21"/>
  <c r="T264" i="21"/>
  <c r="R264" i="21"/>
  <c r="P264" i="21"/>
  <c r="BK264" i="21"/>
  <c r="J264" i="21"/>
  <c r="BE264" i="21"/>
  <c r="BI262" i="21"/>
  <c r="BH262" i="21"/>
  <c r="BG262" i="21"/>
  <c r="BF262" i="21"/>
  <c r="T262" i="21"/>
  <c r="R262" i="21"/>
  <c r="P262" i="21"/>
  <c r="BK262" i="21"/>
  <c r="J262" i="21"/>
  <c r="BE262" i="21" s="1"/>
  <c r="BI261" i="21"/>
  <c r="BH261" i="21"/>
  <c r="BG261" i="21"/>
  <c r="BF261" i="21"/>
  <c r="T261" i="21"/>
  <c r="R261" i="21"/>
  <c r="P261" i="21"/>
  <c r="BK261" i="21"/>
  <c r="J261" i="21"/>
  <c r="BE261" i="21"/>
  <c r="BI259" i="21"/>
  <c r="BH259" i="21"/>
  <c r="BG259" i="21"/>
  <c r="BF259" i="21"/>
  <c r="T259" i="21"/>
  <c r="R259" i="21"/>
  <c r="P259" i="21"/>
  <c r="BK259" i="21"/>
  <c r="J259" i="21"/>
  <c r="BE259" i="21" s="1"/>
  <c r="BI258" i="21"/>
  <c r="BH258" i="21"/>
  <c r="BG258" i="21"/>
  <c r="BF258" i="21"/>
  <c r="T258" i="21"/>
  <c r="T257" i="21"/>
  <c r="R258" i="21"/>
  <c r="P258" i="21"/>
  <c r="BK258" i="21"/>
  <c r="J258" i="21"/>
  <c r="BE258" i="21" s="1"/>
  <c r="BI255" i="21"/>
  <c r="BH255" i="21"/>
  <c r="BG255" i="21"/>
  <c r="BF255" i="21"/>
  <c r="T255" i="21"/>
  <c r="T254" i="21" s="1"/>
  <c r="R255" i="21"/>
  <c r="R254" i="21"/>
  <c r="P255" i="21"/>
  <c r="P254" i="21" s="1"/>
  <c r="BK255" i="21"/>
  <c r="BK254" i="21"/>
  <c r="J254" i="21"/>
  <c r="J65" i="21" s="1"/>
  <c r="J255" i="21"/>
  <c r="BE255" i="21"/>
  <c r="BI253" i="21"/>
  <c r="BH253" i="21"/>
  <c r="BG253" i="21"/>
  <c r="BF253" i="21"/>
  <c r="T253" i="21"/>
  <c r="R253" i="21"/>
  <c r="P253" i="21"/>
  <c r="BK253" i="21"/>
  <c r="J253" i="21"/>
  <c r="BE253" i="21" s="1"/>
  <c r="BI251" i="21"/>
  <c r="BH251" i="21"/>
  <c r="BG251" i="21"/>
  <c r="BF251" i="21"/>
  <c r="T251" i="21"/>
  <c r="R251" i="21"/>
  <c r="P251" i="21"/>
  <c r="P249" i="21" s="1"/>
  <c r="BK251" i="21"/>
  <c r="J251" i="21"/>
  <c r="BE251" i="21"/>
  <c r="BI250" i="21"/>
  <c r="BH250" i="21"/>
  <c r="BG250" i="21"/>
  <c r="BF250" i="21"/>
  <c r="T250" i="21"/>
  <c r="T249" i="21" s="1"/>
  <c r="R250" i="21"/>
  <c r="R249" i="21"/>
  <c r="P250" i="21"/>
  <c r="BK250" i="21"/>
  <c r="BK249" i="21" s="1"/>
  <c r="J249" i="21" s="1"/>
  <c r="J250" i="21"/>
  <c r="BE250" i="21"/>
  <c r="J64" i="21"/>
  <c r="BI247" i="21"/>
  <c r="BH247" i="21"/>
  <c r="BG247" i="21"/>
  <c r="BF247" i="21"/>
  <c r="T247" i="21"/>
  <c r="R247" i="21"/>
  <c r="P247" i="21"/>
  <c r="BK247" i="21"/>
  <c r="J247" i="21"/>
  <c r="BE247" i="21"/>
  <c r="BI245" i="21"/>
  <c r="BH245" i="21"/>
  <c r="BG245" i="21"/>
  <c r="BF245" i="21"/>
  <c r="T245" i="21"/>
  <c r="R245" i="21"/>
  <c r="P245" i="21"/>
  <c r="BK245" i="21"/>
  <c r="J245" i="21"/>
  <c r="BE245" i="21" s="1"/>
  <c r="BI238" i="21"/>
  <c r="BH238" i="21"/>
  <c r="BG238" i="21"/>
  <c r="BF238" i="21"/>
  <c r="T238" i="21"/>
  <c r="R238" i="21"/>
  <c r="P238" i="21"/>
  <c r="BK238" i="21"/>
  <c r="J238" i="21"/>
  <c r="BE238" i="21"/>
  <c r="BI236" i="21"/>
  <c r="BH236" i="21"/>
  <c r="BG236" i="21"/>
  <c r="BF236" i="21"/>
  <c r="T236" i="21"/>
  <c r="R236" i="21"/>
  <c r="P236" i="21"/>
  <c r="BK236" i="21"/>
  <c r="J236" i="21"/>
  <c r="BE236" i="21" s="1"/>
  <c r="BI229" i="21"/>
  <c r="BH229" i="21"/>
  <c r="BG229" i="21"/>
  <c r="BF229" i="21"/>
  <c r="T229" i="21"/>
  <c r="R229" i="21"/>
  <c r="R228" i="21" s="1"/>
  <c r="R227" i="21" s="1"/>
  <c r="P229" i="21"/>
  <c r="BK229" i="21"/>
  <c r="BK228" i="21"/>
  <c r="J229" i="21"/>
  <c r="BE229" i="21" s="1"/>
  <c r="BI226" i="21"/>
  <c r="BH226" i="21"/>
  <c r="BG226" i="21"/>
  <c r="BF226" i="21"/>
  <c r="T226" i="21"/>
  <c r="R226" i="21"/>
  <c r="P226" i="21"/>
  <c r="BK226" i="21"/>
  <c r="J226" i="21"/>
  <c r="BE226" i="21" s="1"/>
  <c r="BI222" i="21"/>
  <c r="BH222" i="21"/>
  <c r="BG222" i="21"/>
  <c r="BF222" i="21"/>
  <c r="T222" i="21"/>
  <c r="R222" i="21"/>
  <c r="P222" i="21"/>
  <c r="BK222" i="21"/>
  <c r="J222" i="21"/>
  <c r="BE222" i="21"/>
  <c r="BI218" i="21"/>
  <c r="BH218" i="21"/>
  <c r="BG218" i="21"/>
  <c r="BF218" i="21"/>
  <c r="T218" i="21"/>
  <c r="R218" i="21"/>
  <c r="P218" i="21"/>
  <c r="BK218" i="21"/>
  <c r="J218" i="21"/>
  <c r="BE218" i="21" s="1"/>
  <c r="BI213" i="21"/>
  <c r="BH213" i="21"/>
  <c r="BG213" i="21"/>
  <c r="BF213" i="21"/>
  <c r="T213" i="21"/>
  <c r="R213" i="21"/>
  <c r="P213" i="21"/>
  <c r="BK213" i="21"/>
  <c r="J213" i="21"/>
  <c r="BE213" i="21"/>
  <c r="BI209" i="21"/>
  <c r="BH209" i="21"/>
  <c r="BG209" i="21"/>
  <c r="BF209" i="21"/>
  <c r="T209" i="21"/>
  <c r="R209" i="21"/>
  <c r="P209" i="21"/>
  <c r="BK209" i="21"/>
  <c r="J209" i="21"/>
  <c r="BE209" i="21" s="1"/>
  <c r="BI207" i="21"/>
  <c r="BH207" i="21"/>
  <c r="BG207" i="21"/>
  <c r="BF207" i="21"/>
  <c r="T207" i="21"/>
  <c r="R207" i="21"/>
  <c r="P207" i="21"/>
  <c r="BK207" i="21"/>
  <c r="J207" i="21"/>
  <c r="BE207" i="21"/>
  <c r="BI203" i="21"/>
  <c r="BH203" i="21"/>
  <c r="BG203" i="21"/>
  <c r="BF203" i="21"/>
  <c r="T203" i="21"/>
  <c r="T202" i="21" s="1"/>
  <c r="R203" i="21"/>
  <c r="R202" i="21" s="1"/>
  <c r="P203" i="21"/>
  <c r="BK203" i="21"/>
  <c r="BK202" i="21" s="1"/>
  <c r="J202" i="21"/>
  <c r="J60" i="21" s="1"/>
  <c r="J203" i="21"/>
  <c r="BE203" i="21" s="1"/>
  <c r="BI195" i="21"/>
  <c r="BH195" i="21"/>
  <c r="BG195" i="21"/>
  <c r="BF195" i="21"/>
  <c r="T195" i="21"/>
  <c r="T187" i="21" s="1"/>
  <c r="R195" i="21"/>
  <c r="P195" i="21"/>
  <c r="BK195" i="21"/>
  <c r="J195" i="21"/>
  <c r="BE195" i="21" s="1"/>
  <c r="BI188" i="21"/>
  <c r="BH188" i="21"/>
  <c r="BG188" i="21"/>
  <c r="BF188" i="21"/>
  <c r="T188" i="21"/>
  <c r="R188" i="21"/>
  <c r="R187" i="21" s="1"/>
  <c r="P188" i="21"/>
  <c r="P187" i="21"/>
  <c r="BK188" i="21"/>
  <c r="BK187" i="21" s="1"/>
  <c r="J187" i="21" s="1"/>
  <c r="J59" i="21" s="1"/>
  <c r="J188" i="21"/>
  <c r="BE188" i="21"/>
  <c r="BI186" i="21"/>
  <c r="BH186" i="21"/>
  <c r="BG186" i="21"/>
  <c r="BF186" i="21"/>
  <c r="T186" i="21"/>
  <c r="R186" i="21"/>
  <c r="P186" i="21"/>
  <c r="BK186" i="21"/>
  <c r="J186" i="21"/>
  <c r="BE186" i="21"/>
  <c r="BI184" i="21"/>
  <c r="BH184" i="21"/>
  <c r="BG184" i="21"/>
  <c r="BF184" i="21"/>
  <c r="T184" i="21"/>
  <c r="R184" i="21"/>
  <c r="P184" i="21"/>
  <c r="BK184" i="21"/>
  <c r="J184" i="21"/>
  <c r="BE184" i="21" s="1"/>
  <c r="BI180" i="21"/>
  <c r="BH180" i="21"/>
  <c r="BG180" i="21"/>
  <c r="BF180" i="21"/>
  <c r="T180" i="21"/>
  <c r="R180" i="21"/>
  <c r="P180" i="21"/>
  <c r="BK180" i="21"/>
  <c r="J180" i="21"/>
  <c r="BE180" i="21"/>
  <c r="BI176" i="21"/>
  <c r="BH176" i="21"/>
  <c r="BG176" i="21"/>
  <c r="BF176" i="21"/>
  <c r="T176" i="21"/>
  <c r="R176" i="21"/>
  <c r="P176" i="21"/>
  <c r="BK176" i="21"/>
  <c r="J176" i="21"/>
  <c r="BE176" i="21" s="1"/>
  <c r="BI173" i="21"/>
  <c r="BH173" i="21"/>
  <c r="BG173" i="21"/>
  <c r="BF173" i="21"/>
  <c r="T173" i="21"/>
  <c r="R173" i="21"/>
  <c r="P173" i="21"/>
  <c r="BK173" i="21"/>
  <c r="J173" i="21"/>
  <c r="BE173" i="21"/>
  <c r="BI155" i="21"/>
  <c r="BH155" i="21"/>
  <c r="BG155" i="21"/>
  <c r="BF155" i="21"/>
  <c r="T155" i="21"/>
  <c r="R155" i="21"/>
  <c r="P155" i="21"/>
  <c r="BK155" i="21"/>
  <c r="J155" i="21"/>
  <c r="BE155" i="21" s="1"/>
  <c r="BI152" i="21"/>
  <c r="BH152" i="21"/>
  <c r="BG152" i="21"/>
  <c r="BF152" i="21"/>
  <c r="T152" i="21"/>
  <c r="R152" i="21"/>
  <c r="P152" i="21"/>
  <c r="BK152" i="21"/>
  <c r="J152" i="21"/>
  <c r="BE152" i="21"/>
  <c r="BI151" i="21"/>
  <c r="BH151" i="21"/>
  <c r="BG151" i="21"/>
  <c r="BF151" i="21"/>
  <c r="T151" i="21"/>
  <c r="R151" i="21"/>
  <c r="P151" i="21"/>
  <c r="BK151" i="21"/>
  <c r="J151" i="21"/>
  <c r="BE151" i="21" s="1"/>
  <c r="BI150" i="21"/>
  <c r="BH150" i="21"/>
  <c r="BG150" i="21"/>
  <c r="BF150" i="21"/>
  <c r="T150" i="21"/>
  <c r="R150" i="21"/>
  <c r="P150" i="21"/>
  <c r="BK150" i="21"/>
  <c r="J150" i="21"/>
  <c r="BE150" i="21"/>
  <c r="BI143" i="21"/>
  <c r="BH143" i="21"/>
  <c r="BG143" i="21"/>
  <c r="BF143" i="21"/>
  <c r="T143" i="21"/>
  <c r="R143" i="21"/>
  <c r="P143" i="21"/>
  <c r="BK143" i="21"/>
  <c r="J143" i="21"/>
  <c r="BE143" i="21" s="1"/>
  <c r="BI141" i="21"/>
  <c r="BH141" i="21"/>
  <c r="BG141" i="21"/>
  <c r="BF141" i="21"/>
  <c r="T141" i="21"/>
  <c r="R141" i="21"/>
  <c r="P141" i="21"/>
  <c r="BK141" i="21"/>
  <c r="J141" i="21"/>
  <c r="BE141" i="21"/>
  <c r="BI140" i="21"/>
  <c r="BH140" i="21"/>
  <c r="BG140" i="21"/>
  <c r="BF140" i="21"/>
  <c r="T140" i="21"/>
  <c r="R140" i="21"/>
  <c r="P140" i="21"/>
  <c r="BK140" i="21"/>
  <c r="J140" i="21"/>
  <c r="BE140" i="21" s="1"/>
  <c r="BI132" i="21"/>
  <c r="BH132" i="21"/>
  <c r="BG132" i="21"/>
  <c r="BF132" i="21"/>
  <c r="T132" i="21"/>
  <c r="R132" i="21"/>
  <c r="P132" i="21"/>
  <c r="BK132" i="21"/>
  <c r="J132" i="21"/>
  <c r="BE132" i="21"/>
  <c r="BI131" i="21"/>
  <c r="BH131" i="21"/>
  <c r="BG131" i="21"/>
  <c r="BF131" i="21"/>
  <c r="T131" i="21"/>
  <c r="R131" i="21"/>
  <c r="P131" i="21"/>
  <c r="BK131" i="21"/>
  <c r="J131" i="21"/>
  <c r="BE131" i="21" s="1"/>
  <c r="BI126" i="21"/>
  <c r="BH126" i="21"/>
  <c r="BG126" i="21"/>
  <c r="BF126" i="21"/>
  <c r="T126" i="21"/>
  <c r="R126" i="21"/>
  <c r="P126" i="21"/>
  <c r="BK126" i="21"/>
  <c r="J126" i="21"/>
  <c r="BE126" i="21"/>
  <c r="BI123" i="21"/>
  <c r="BH123" i="21"/>
  <c r="BG123" i="21"/>
  <c r="BF123" i="21"/>
  <c r="T123" i="21"/>
  <c r="R123" i="21"/>
  <c r="P123" i="21"/>
  <c r="BK123" i="21"/>
  <c r="J123" i="21"/>
  <c r="BE123" i="21" s="1"/>
  <c r="BI105" i="21"/>
  <c r="BH105" i="21"/>
  <c r="BG105" i="21"/>
  <c r="BF105" i="21"/>
  <c r="T105" i="21"/>
  <c r="R105" i="21"/>
  <c r="P105" i="21"/>
  <c r="BK105" i="21"/>
  <c r="J105" i="21"/>
  <c r="BE105" i="21" s="1"/>
  <c r="BI102" i="21"/>
  <c r="BH102" i="21"/>
  <c r="BG102" i="21"/>
  <c r="BF102" i="21"/>
  <c r="T102" i="21"/>
  <c r="R102" i="21"/>
  <c r="P102" i="21"/>
  <c r="BK102" i="21"/>
  <c r="J102" i="21"/>
  <c r="BE102" i="21" s="1"/>
  <c r="BI100" i="21"/>
  <c r="BH100" i="21"/>
  <c r="BG100" i="21"/>
  <c r="BF100" i="21"/>
  <c r="T100" i="21"/>
  <c r="R100" i="21"/>
  <c r="P100" i="21"/>
  <c r="BK100" i="21"/>
  <c r="J100" i="21"/>
  <c r="BE100" i="21"/>
  <c r="BI98" i="21"/>
  <c r="BH98" i="21"/>
  <c r="BG98" i="21"/>
  <c r="BF98" i="21"/>
  <c r="T98" i="21"/>
  <c r="R98" i="21"/>
  <c r="P98" i="21"/>
  <c r="BK98" i="21"/>
  <c r="J98" i="21"/>
  <c r="BE98" i="21" s="1"/>
  <c r="BI97" i="21"/>
  <c r="BH97" i="21"/>
  <c r="BG97" i="21"/>
  <c r="BF97" i="21"/>
  <c r="T97" i="21"/>
  <c r="R97" i="21"/>
  <c r="P97" i="21"/>
  <c r="BK97" i="21"/>
  <c r="J97" i="21"/>
  <c r="BE97" i="21"/>
  <c r="BI95" i="21"/>
  <c r="BH95" i="21"/>
  <c r="BG95" i="21"/>
  <c r="BF95" i="21"/>
  <c r="T95" i="21"/>
  <c r="R95" i="21"/>
  <c r="P95" i="21"/>
  <c r="BK95" i="21"/>
  <c r="J95" i="21"/>
  <c r="BE95" i="21" s="1"/>
  <c r="BI93" i="21"/>
  <c r="BH93" i="21"/>
  <c r="BG93" i="21"/>
  <c r="BF93" i="21"/>
  <c r="T93" i="21"/>
  <c r="T92" i="21" s="1"/>
  <c r="R93" i="21"/>
  <c r="R92" i="21" s="1"/>
  <c r="P93" i="21"/>
  <c r="BK93" i="21"/>
  <c r="BK92" i="21"/>
  <c r="J92" i="21" s="1"/>
  <c r="J58" i="21" s="1"/>
  <c r="J93" i="21"/>
  <c r="BE93" i="21"/>
  <c r="J86" i="21"/>
  <c r="F86" i="21"/>
  <c r="F84" i="21"/>
  <c r="E82" i="21"/>
  <c r="J51" i="21"/>
  <c r="F51" i="21"/>
  <c r="F49" i="21"/>
  <c r="E47" i="21"/>
  <c r="J18" i="21"/>
  <c r="E18" i="21"/>
  <c r="F52" i="21" s="1"/>
  <c r="F87" i="21"/>
  <c r="J17" i="21"/>
  <c r="J12" i="21"/>
  <c r="J49" i="21" s="1"/>
  <c r="J84" i="21"/>
  <c r="E7" i="21"/>
  <c r="AY70" i="1"/>
  <c r="AX70" i="1"/>
  <c r="BI388" i="20"/>
  <c r="BH388" i="20"/>
  <c r="BG388" i="20"/>
  <c r="BF388" i="20"/>
  <c r="T388" i="20"/>
  <c r="R388" i="20"/>
  <c r="P388" i="20"/>
  <c r="BK388" i="20"/>
  <c r="J388" i="20"/>
  <c r="BE388" i="20"/>
  <c r="BI386" i="20"/>
  <c r="BH386" i="20"/>
  <c r="BG386" i="20"/>
  <c r="BF386" i="20"/>
  <c r="T386" i="20"/>
  <c r="R386" i="20"/>
  <c r="P386" i="20"/>
  <c r="BK386" i="20"/>
  <c r="J386" i="20"/>
  <c r="BE386" i="20"/>
  <c r="BI385" i="20"/>
  <c r="BH385" i="20"/>
  <c r="BG385" i="20"/>
  <c r="BF385" i="20"/>
  <c r="T385" i="20"/>
  <c r="R385" i="20"/>
  <c r="P385" i="20"/>
  <c r="BK385" i="20"/>
  <c r="J385" i="20"/>
  <c r="BE385" i="20"/>
  <c r="BI382" i="20"/>
  <c r="BH382" i="20"/>
  <c r="BG382" i="20"/>
  <c r="BF382" i="20"/>
  <c r="T382" i="20"/>
  <c r="R382" i="20"/>
  <c r="P382" i="20"/>
  <c r="BK382" i="20"/>
  <c r="J382" i="20"/>
  <c r="BE382" i="20"/>
  <c r="BI381" i="20"/>
  <c r="BH381" i="20"/>
  <c r="BG381" i="20"/>
  <c r="BF381" i="20"/>
  <c r="T381" i="20"/>
  <c r="R381" i="20"/>
  <c r="P381" i="20"/>
  <c r="BK381" i="20"/>
  <c r="J381" i="20"/>
  <c r="BE381" i="20"/>
  <c r="BI378" i="20"/>
  <c r="BH378" i="20"/>
  <c r="BG378" i="20"/>
  <c r="BF378" i="20"/>
  <c r="T378" i="20"/>
  <c r="R378" i="20"/>
  <c r="R367" i="20" s="1"/>
  <c r="P378" i="20"/>
  <c r="BK378" i="20"/>
  <c r="J378" i="20"/>
  <c r="BE378" i="20"/>
  <c r="BI376" i="20"/>
  <c r="BH376" i="20"/>
  <c r="BG376" i="20"/>
  <c r="BF376" i="20"/>
  <c r="T376" i="20"/>
  <c r="R376" i="20"/>
  <c r="P376" i="20"/>
  <c r="BK376" i="20"/>
  <c r="BK367" i="20" s="1"/>
  <c r="J367" i="20" s="1"/>
  <c r="J70" i="20" s="1"/>
  <c r="J376" i="20"/>
  <c r="BE376" i="20"/>
  <c r="BI368" i="20"/>
  <c r="BH368" i="20"/>
  <c r="BG368" i="20"/>
  <c r="BF368" i="20"/>
  <c r="T368" i="20"/>
  <c r="T367" i="20"/>
  <c r="R368" i="20"/>
  <c r="P368" i="20"/>
  <c r="P367" i="20"/>
  <c r="BK368" i="20"/>
  <c r="J368" i="20"/>
  <c r="BE368" i="20" s="1"/>
  <c r="BI358" i="20"/>
  <c r="BH358" i="20"/>
  <c r="BG358" i="20"/>
  <c r="BF358" i="20"/>
  <c r="T358" i="20"/>
  <c r="T357" i="20"/>
  <c r="R358" i="20"/>
  <c r="R357" i="20" s="1"/>
  <c r="R356" i="20"/>
  <c r="P358" i="20"/>
  <c r="P357" i="20"/>
  <c r="P356" i="20" s="1"/>
  <c r="BK358" i="20"/>
  <c r="BK357" i="20" s="1"/>
  <c r="J358" i="20"/>
  <c r="BE358" i="20"/>
  <c r="BI355" i="20"/>
  <c r="BH355" i="20"/>
  <c r="BG355" i="20"/>
  <c r="BF355" i="20"/>
  <c r="T355" i="20"/>
  <c r="R355" i="20"/>
  <c r="P355" i="20"/>
  <c r="BK355" i="20"/>
  <c r="J355" i="20"/>
  <c r="BE355" i="20"/>
  <c r="BI349" i="20"/>
  <c r="BH349" i="20"/>
  <c r="BG349" i="20"/>
  <c r="BF349" i="20"/>
  <c r="T349" i="20"/>
  <c r="R349" i="20"/>
  <c r="P349" i="20"/>
  <c r="BK349" i="20"/>
  <c r="J349" i="20"/>
  <c r="BE349" i="20"/>
  <c r="BI348" i="20"/>
  <c r="BH348" i="20"/>
  <c r="BG348" i="20"/>
  <c r="BF348" i="20"/>
  <c r="T348" i="20"/>
  <c r="R348" i="20"/>
  <c r="P348" i="20"/>
  <c r="BK348" i="20"/>
  <c r="J348" i="20"/>
  <c r="BE348" i="20"/>
  <c r="BI341" i="20"/>
  <c r="BH341" i="20"/>
  <c r="BG341" i="20"/>
  <c r="BF341" i="20"/>
  <c r="T341" i="20"/>
  <c r="R341" i="20"/>
  <c r="P341" i="20"/>
  <c r="BK341" i="20"/>
  <c r="J341" i="20"/>
  <c r="BE341" i="20"/>
  <c r="BI334" i="20"/>
  <c r="BH334" i="20"/>
  <c r="BG334" i="20"/>
  <c r="BF334" i="20"/>
  <c r="T334" i="20"/>
  <c r="R334" i="20"/>
  <c r="P334" i="20"/>
  <c r="BK334" i="20"/>
  <c r="J334" i="20"/>
  <c r="BE334" i="20"/>
  <c r="BI333" i="20"/>
  <c r="BH333" i="20"/>
  <c r="BG333" i="20"/>
  <c r="BF333" i="20"/>
  <c r="T333" i="20"/>
  <c r="R333" i="20"/>
  <c r="P333" i="20"/>
  <c r="BK333" i="20"/>
  <c r="J333" i="20"/>
  <c r="BE333" i="20"/>
  <c r="BI331" i="20"/>
  <c r="BH331" i="20"/>
  <c r="BG331" i="20"/>
  <c r="BF331" i="20"/>
  <c r="T331" i="20"/>
  <c r="R331" i="20"/>
  <c r="P331" i="20"/>
  <c r="BK331" i="20"/>
  <c r="J331" i="20"/>
  <c r="BE331" i="20"/>
  <c r="BI329" i="20"/>
  <c r="BH329" i="20"/>
  <c r="BG329" i="20"/>
  <c r="BF329" i="20"/>
  <c r="T329" i="20"/>
  <c r="R329" i="20"/>
  <c r="P329" i="20"/>
  <c r="BK329" i="20"/>
  <c r="J329" i="20"/>
  <c r="BE329" i="20"/>
  <c r="BI328" i="20"/>
  <c r="BH328" i="20"/>
  <c r="BG328" i="20"/>
  <c r="BF328" i="20"/>
  <c r="T328" i="20"/>
  <c r="R328" i="20"/>
  <c r="P328" i="20"/>
  <c r="BK328" i="20"/>
  <c r="J328" i="20"/>
  <c r="BE328" i="20"/>
  <c r="BI326" i="20"/>
  <c r="BH326" i="20"/>
  <c r="BG326" i="20"/>
  <c r="BF326" i="20"/>
  <c r="T326" i="20"/>
  <c r="R326" i="20"/>
  <c r="P326" i="20"/>
  <c r="BK326" i="20"/>
  <c r="J326" i="20"/>
  <c r="BE326" i="20"/>
  <c r="BI324" i="20"/>
  <c r="BH324" i="20"/>
  <c r="BG324" i="20"/>
  <c r="BF324" i="20"/>
  <c r="T324" i="20"/>
  <c r="R324" i="20"/>
  <c r="P324" i="20"/>
  <c r="BK324" i="20"/>
  <c r="J324" i="20"/>
  <c r="BE324" i="20"/>
  <c r="BI322" i="20"/>
  <c r="BH322" i="20"/>
  <c r="BG322" i="20"/>
  <c r="BF322" i="20"/>
  <c r="T322" i="20"/>
  <c r="R322" i="20"/>
  <c r="P322" i="20"/>
  <c r="BK322" i="20"/>
  <c r="J322" i="20"/>
  <c r="BE322" i="20"/>
  <c r="BI321" i="20"/>
  <c r="BH321" i="20"/>
  <c r="BG321" i="20"/>
  <c r="BF321" i="20"/>
  <c r="T321" i="20"/>
  <c r="R321" i="20"/>
  <c r="P321" i="20"/>
  <c r="BK321" i="20"/>
  <c r="J321" i="20"/>
  <c r="BE321" i="20"/>
  <c r="BI320" i="20"/>
  <c r="BH320" i="20"/>
  <c r="BG320" i="20"/>
  <c r="BF320" i="20"/>
  <c r="T320" i="20"/>
  <c r="R320" i="20"/>
  <c r="P320" i="20"/>
  <c r="BK320" i="20"/>
  <c r="J320" i="20"/>
  <c r="BE320" i="20"/>
  <c r="BI319" i="20"/>
  <c r="BH319" i="20"/>
  <c r="BG319" i="20"/>
  <c r="BF319" i="20"/>
  <c r="T319" i="20"/>
  <c r="R319" i="20"/>
  <c r="P319" i="20"/>
  <c r="BK319" i="20"/>
  <c r="J319" i="20"/>
  <c r="BE319" i="20"/>
  <c r="BI318" i="20"/>
  <c r="BH318" i="20"/>
  <c r="BG318" i="20"/>
  <c r="BF318" i="20"/>
  <c r="T318" i="20"/>
  <c r="R318" i="20"/>
  <c r="P318" i="20"/>
  <c r="BK318" i="20"/>
  <c r="J318" i="20"/>
  <c r="BE318" i="20"/>
  <c r="BI317" i="20"/>
  <c r="BH317" i="20"/>
  <c r="BG317" i="20"/>
  <c r="BF317" i="20"/>
  <c r="T317" i="20"/>
  <c r="R317" i="20"/>
  <c r="P317" i="20"/>
  <c r="BK317" i="20"/>
  <c r="J317" i="20"/>
  <c r="BE317" i="20"/>
  <c r="BI315" i="20"/>
  <c r="BH315" i="20"/>
  <c r="BG315" i="20"/>
  <c r="BF315" i="20"/>
  <c r="T315" i="20"/>
  <c r="R315" i="20"/>
  <c r="P315" i="20"/>
  <c r="BK315" i="20"/>
  <c r="J315" i="20"/>
  <c r="BE315" i="20"/>
  <c r="BI314" i="20"/>
  <c r="BH314" i="20"/>
  <c r="BG314" i="20"/>
  <c r="BF314" i="20"/>
  <c r="T314" i="20"/>
  <c r="R314" i="20"/>
  <c r="P314" i="20"/>
  <c r="BK314" i="20"/>
  <c r="J314" i="20"/>
  <c r="BE314" i="20"/>
  <c r="BI313" i="20"/>
  <c r="BH313" i="20"/>
  <c r="BG313" i="20"/>
  <c r="BF313" i="20"/>
  <c r="T313" i="20"/>
  <c r="R313" i="20"/>
  <c r="P313" i="20"/>
  <c r="BK313" i="20"/>
  <c r="J313" i="20"/>
  <c r="BE313" i="20"/>
  <c r="BI312" i="20"/>
  <c r="BH312" i="20"/>
  <c r="BG312" i="20"/>
  <c r="BF312" i="20"/>
  <c r="T312" i="20"/>
  <c r="R312" i="20"/>
  <c r="P312" i="20"/>
  <c r="BK312" i="20"/>
  <c r="J312" i="20"/>
  <c r="BE312" i="20"/>
  <c r="BI311" i="20"/>
  <c r="BH311" i="20"/>
  <c r="BG311" i="20"/>
  <c r="BF311" i="20"/>
  <c r="T311" i="20"/>
  <c r="R311" i="20"/>
  <c r="P311" i="20"/>
  <c r="BK311" i="20"/>
  <c r="J311" i="20"/>
  <c r="BE311" i="20"/>
  <c r="BI310" i="20"/>
  <c r="BH310" i="20"/>
  <c r="BG310" i="20"/>
  <c r="BF310" i="20"/>
  <c r="T310" i="20"/>
  <c r="R310" i="20"/>
  <c r="P310" i="20"/>
  <c r="BK310" i="20"/>
  <c r="J310" i="20"/>
  <c r="BE310" i="20"/>
  <c r="BI309" i="20"/>
  <c r="BH309" i="20"/>
  <c r="BG309" i="20"/>
  <c r="BF309" i="20"/>
  <c r="T309" i="20"/>
  <c r="R309" i="20"/>
  <c r="P309" i="20"/>
  <c r="BK309" i="20"/>
  <c r="J309" i="20"/>
  <c r="BE309" i="20"/>
  <c r="BI308" i="20"/>
  <c r="BH308" i="20"/>
  <c r="BG308" i="20"/>
  <c r="BF308" i="20"/>
  <c r="T308" i="20"/>
  <c r="R308" i="20"/>
  <c r="P308" i="20"/>
  <c r="BK308" i="20"/>
  <c r="J308" i="20"/>
  <c r="BE308" i="20"/>
  <c r="BI307" i="20"/>
  <c r="BH307" i="20"/>
  <c r="BG307" i="20"/>
  <c r="BF307" i="20"/>
  <c r="T307" i="20"/>
  <c r="R307" i="20"/>
  <c r="R303" i="20" s="1"/>
  <c r="P307" i="20"/>
  <c r="BK307" i="20"/>
  <c r="J307" i="20"/>
  <c r="BE307" i="20"/>
  <c r="BI306" i="20"/>
  <c r="BH306" i="20"/>
  <c r="BG306" i="20"/>
  <c r="BF306" i="20"/>
  <c r="T306" i="20"/>
  <c r="R306" i="20"/>
  <c r="P306" i="20"/>
  <c r="BK306" i="20"/>
  <c r="BK303" i="20" s="1"/>
  <c r="J303" i="20" s="1"/>
  <c r="J67" i="20" s="1"/>
  <c r="J306" i="20"/>
  <c r="BE306" i="20"/>
  <c r="BI304" i="20"/>
  <c r="BH304" i="20"/>
  <c r="BG304" i="20"/>
  <c r="BF304" i="20"/>
  <c r="T304" i="20"/>
  <c r="T303" i="20"/>
  <c r="R304" i="20"/>
  <c r="P304" i="20"/>
  <c r="P303" i="20"/>
  <c r="BK304" i="20"/>
  <c r="J304" i="20"/>
  <c r="BE304" i="20" s="1"/>
  <c r="BI302" i="20"/>
  <c r="BH302" i="20"/>
  <c r="BG302" i="20"/>
  <c r="BF302" i="20"/>
  <c r="T302" i="20"/>
  <c r="R302" i="20"/>
  <c r="P302" i="20"/>
  <c r="BK302" i="20"/>
  <c r="J302" i="20"/>
  <c r="BE302" i="20"/>
  <c r="BI300" i="20"/>
  <c r="BH300" i="20"/>
  <c r="BG300" i="20"/>
  <c r="BF300" i="20"/>
  <c r="T300" i="20"/>
  <c r="R300" i="20"/>
  <c r="P300" i="20"/>
  <c r="BK300" i="20"/>
  <c r="J300" i="20"/>
  <c r="BE300" i="20"/>
  <c r="BI299" i="20"/>
  <c r="BH299" i="20"/>
  <c r="BG299" i="20"/>
  <c r="BF299" i="20"/>
  <c r="T299" i="20"/>
  <c r="R299" i="20"/>
  <c r="P299" i="20"/>
  <c r="BK299" i="20"/>
  <c r="J299" i="20"/>
  <c r="BE299" i="20"/>
  <c r="BI297" i="20"/>
  <c r="BH297" i="20"/>
  <c r="BG297" i="20"/>
  <c r="BF297" i="20"/>
  <c r="T297" i="20"/>
  <c r="R297" i="20"/>
  <c r="P297" i="20"/>
  <c r="BK297" i="20"/>
  <c r="J297" i="20"/>
  <c r="BE297" i="20"/>
  <c r="BI296" i="20"/>
  <c r="BH296" i="20"/>
  <c r="BG296" i="20"/>
  <c r="BF296" i="20"/>
  <c r="T296" i="20"/>
  <c r="R296" i="20"/>
  <c r="P296" i="20"/>
  <c r="BK296" i="20"/>
  <c r="J296" i="20"/>
  <c r="BE296" i="20"/>
  <c r="BI294" i="20"/>
  <c r="BH294" i="20"/>
  <c r="BG294" i="20"/>
  <c r="BF294" i="20"/>
  <c r="T294" i="20"/>
  <c r="R294" i="20"/>
  <c r="P294" i="20"/>
  <c r="BK294" i="20"/>
  <c r="J294" i="20"/>
  <c r="BE294" i="20"/>
  <c r="BI293" i="20"/>
  <c r="BH293" i="20"/>
  <c r="BG293" i="20"/>
  <c r="BF293" i="20"/>
  <c r="T293" i="20"/>
  <c r="R293" i="20"/>
  <c r="P293" i="20"/>
  <c r="BK293" i="20"/>
  <c r="J293" i="20"/>
  <c r="BE293" i="20"/>
  <c r="BI291" i="20"/>
  <c r="BH291" i="20"/>
  <c r="BG291" i="20"/>
  <c r="BF291" i="20"/>
  <c r="T291" i="20"/>
  <c r="R291" i="20"/>
  <c r="P291" i="20"/>
  <c r="BK291" i="20"/>
  <c r="J291" i="20"/>
  <c r="BE291" i="20"/>
  <c r="BI290" i="20"/>
  <c r="BH290" i="20"/>
  <c r="BG290" i="20"/>
  <c r="BF290" i="20"/>
  <c r="T290" i="20"/>
  <c r="R290" i="20"/>
  <c r="P290" i="20"/>
  <c r="BK290" i="20"/>
  <c r="J290" i="20"/>
  <c r="BE290" i="20"/>
  <c r="BI288" i="20"/>
  <c r="BH288" i="20"/>
  <c r="BG288" i="20"/>
  <c r="BF288" i="20"/>
  <c r="T288" i="20"/>
  <c r="R288" i="20"/>
  <c r="P288" i="20"/>
  <c r="BK288" i="20"/>
  <c r="J288" i="20"/>
  <c r="BE288" i="20"/>
  <c r="BI286" i="20"/>
  <c r="BH286" i="20"/>
  <c r="BG286" i="20"/>
  <c r="BF286" i="20"/>
  <c r="T286" i="20"/>
  <c r="R286" i="20"/>
  <c r="P286" i="20"/>
  <c r="BK286" i="20"/>
  <c r="J286" i="20"/>
  <c r="BE286" i="20"/>
  <c r="BI285" i="20"/>
  <c r="BH285" i="20"/>
  <c r="BG285" i="20"/>
  <c r="BF285" i="20"/>
  <c r="T285" i="20"/>
  <c r="R285" i="20"/>
  <c r="P285" i="20"/>
  <c r="BK285" i="20"/>
  <c r="J285" i="20"/>
  <c r="BE285" i="20"/>
  <c r="BI283" i="20"/>
  <c r="BH283" i="20"/>
  <c r="BG283" i="20"/>
  <c r="BF283" i="20"/>
  <c r="T283" i="20"/>
  <c r="R283" i="20"/>
  <c r="P283" i="20"/>
  <c r="BK283" i="20"/>
  <c r="J283" i="20"/>
  <c r="BE283" i="20"/>
  <c r="BI281" i="20"/>
  <c r="BH281" i="20"/>
  <c r="BG281" i="20"/>
  <c r="BF281" i="20"/>
  <c r="T281" i="20"/>
  <c r="R281" i="20"/>
  <c r="P281" i="20"/>
  <c r="BK281" i="20"/>
  <c r="J281" i="20"/>
  <c r="BE281" i="20"/>
  <c r="BI280" i="20"/>
  <c r="BH280" i="20"/>
  <c r="BG280" i="20"/>
  <c r="BF280" i="20"/>
  <c r="T280" i="20"/>
  <c r="R280" i="20"/>
  <c r="P280" i="20"/>
  <c r="BK280" i="20"/>
  <c r="J280" i="20"/>
  <c r="BE280" i="20"/>
  <c r="BI278" i="20"/>
  <c r="BH278" i="20"/>
  <c r="BG278" i="20"/>
  <c r="BF278" i="20"/>
  <c r="T278" i="20"/>
  <c r="R278" i="20"/>
  <c r="P278" i="20"/>
  <c r="BK278" i="20"/>
  <c r="J278" i="20"/>
  <c r="BE278" i="20"/>
  <c r="BI277" i="20"/>
  <c r="BH277" i="20"/>
  <c r="BG277" i="20"/>
  <c r="BF277" i="20"/>
  <c r="T277" i="20"/>
  <c r="R277" i="20"/>
  <c r="P277" i="20"/>
  <c r="BK277" i="20"/>
  <c r="J277" i="20"/>
  <c r="BE277" i="20"/>
  <c r="BI275" i="20"/>
  <c r="BH275" i="20"/>
  <c r="BG275" i="20"/>
  <c r="BF275" i="20"/>
  <c r="T275" i="20"/>
  <c r="R275" i="20"/>
  <c r="P275" i="20"/>
  <c r="BK275" i="20"/>
  <c r="J275" i="20"/>
  <c r="BE275" i="20"/>
  <c r="BI274" i="20"/>
  <c r="BH274" i="20"/>
  <c r="BG274" i="20"/>
  <c r="BF274" i="20"/>
  <c r="T274" i="20"/>
  <c r="R274" i="20"/>
  <c r="R270" i="20" s="1"/>
  <c r="P274" i="20"/>
  <c r="BK274" i="20"/>
  <c r="J274" i="20"/>
  <c r="BE274" i="20"/>
  <c r="BI272" i="20"/>
  <c r="BH272" i="20"/>
  <c r="BG272" i="20"/>
  <c r="BF272" i="20"/>
  <c r="T272" i="20"/>
  <c r="R272" i="20"/>
  <c r="P272" i="20"/>
  <c r="BK272" i="20"/>
  <c r="BK270" i="20" s="1"/>
  <c r="J270" i="20" s="1"/>
  <c r="J66" i="20" s="1"/>
  <c r="J272" i="20"/>
  <c r="BE272" i="20"/>
  <c r="BI271" i="20"/>
  <c r="BH271" i="20"/>
  <c r="BG271" i="20"/>
  <c r="BF271" i="20"/>
  <c r="T271" i="20"/>
  <c r="T270" i="20"/>
  <c r="R271" i="20"/>
  <c r="P271" i="20"/>
  <c r="P270" i="20"/>
  <c r="BK271" i="20"/>
  <c r="J271" i="20"/>
  <c r="BE271" i="20" s="1"/>
  <c r="BI269" i="20"/>
  <c r="BH269" i="20"/>
  <c r="BG269" i="20"/>
  <c r="BF269" i="20"/>
  <c r="T269" i="20"/>
  <c r="R269" i="20"/>
  <c r="P269" i="20"/>
  <c r="BK269" i="20"/>
  <c r="J269" i="20"/>
  <c r="BE269" i="20"/>
  <c r="BI268" i="20"/>
  <c r="BH268" i="20"/>
  <c r="BG268" i="20"/>
  <c r="BF268" i="20"/>
  <c r="T268" i="20"/>
  <c r="R268" i="20"/>
  <c r="P268" i="20"/>
  <c r="BK268" i="20"/>
  <c r="J268" i="20"/>
  <c r="BE268" i="20"/>
  <c r="BI267" i="20"/>
  <c r="BH267" i="20"/>
  <c r="BG267" i="20"/>
  <c r="BF267" i="20"/>
  <c r="T267" i="20"/>
  <c r="R267" i="20"/>
  <c r="P267" i="20"/>
  <c r="BK267" i="20"/>
  <c r="J267" i="20"/>
  <c r="BE267" i="20"/>
  <c r="BI266" i="20"/>
  <c r="BH266" i="20"/>
  <c r="BG266" i="20"/>
  <c r="BF266" i="20"/>
  <c r="T266" i="20"/>
  <c r="R266" i="20"/>
  <c r="P266" i="20"/>
  <c r="BK266" i="20"/>
  <c r="J266" i="20"/>
  <c r="BE266" i="20"/>
  <c r="BI265" i="20"/>
  <c r="BH265" i="20"/>
  <c r="BG265" i="20"/>
  <c r="BF265" i="20"/>
  <c r="T265" i="20"/>
  <c r="R265" i="20"/>
  <c r="P265" i="20"/>
  <c r="BK265" i="20"/>
  <c r="J265" i="20"/>
  <c r="BE265" i="20"/>
  <c r="BI263" i="20"/>
  <c r="BH263" i="20"/>
  <c r="BG263" i="20"/>
  <c r="BF263" i="20"/>
  <c r="T263" i="20"/>
  <c r="R263" i="20"/>
  <c r="P263" i="20"/>
  <c r="BK263" i="20"/>
  <c r="J263" i="20"/>
  <c r="BE263" i="20"/>
  <c r="BI262" i="20"/>
  <c r="BH262" i="20"/>
  <c r="BG262" i="20"/>
  <c r="BF262" i="20"/>
  <c r="T262" i="20"/>
  <c r="T261" i="20"/>
  <c r="R262" i="20"/>
  <c r="P262" i="20"/>
  <c r="P261" i="20" s="1"/>
  <c r="P260" i="20" s="1"/>
  <c r="BK262" i="20"/>
  <c r="BK261" i="20" s="1"/>
  <c r="J262" i="20"/>
  <c r="BE262" i="20"/>
  <c r="BI259" i="20"/>
  <c r="BH259" i="20"/>
  <c r="BG259" i="20"/>
  <c r="BF259" i="20"/>
  <c r="T259" i="20"/>
  <c r="R259" i="20"/>
  <c r="P259" i="20"/>
  <c r="BK259" i="20"/>
  <c r="J259" i="20"/>
  <c r="BE259" i="20"/>
  <c r="BI256" i="20"/>
  <c r="BH256" i="20"/>
  <c r="BG256" i="20"/>
  <c r="BF256" i="20"/>
  <c r="T256" i="20"/>
  <c r="T255" i="20"/>
  <c r="R256" i="20"/>
  <c r="R255" i="20" s="1"/>
  <c r="P256" i="20"/>
  <c r="P255" i="20"/>
  <c r="BK256" i="20"/>
  <c r="BK255" i="20" s="1"/>
  <c r="J255" i="20" s="1"/>
  <c r="J63" i="20" s="1"/>
  <c r="J256" i="20"/>
  <c r="BE256" i="20" s="1"/>
  <c r="BI254" i="20"/>
  <c r="BH254" i="20"/>
  <c r="BG254" i="20"/>
  <c r="BF254" i="20"/>
  <c r="T254" i="20"/>
  <c r="R254" i="20"/>
  <c r="P254" i="20"/>
  <c r="BK254" i="20"/>
  <c r="J254" i="20"/>
  <c r="BE254" i="20"/>
  <c r="BI252" i="20"/>
  <c r="BH252" i="20"/>
  <c r="BG252" i="20"/>
  <c r="BF252" i="20"/>
  <c r="T252" i="20"/>
  <c r="R252" i="20"/>
  <c r="P252" i="20"/>
  <c r="BK252" i="20"/>
  <c r="J252" i="20"/>
  <c r="BE252" i="20"/>
  <c r="BI243" i="20"/>
  <c r="BH243" i="20"/>
  <c r="BG243" i="20"/>
  <c r="BF243" i="20"/>
  <c r="T243" i="20"/>
  <c r="R243" i="20"/>
  <c r="R231" i="20" s="1"/>
  <c r="R230" i="20" s="1"/>
  <c r="P243" i="20"/>
  <c r="BK243" i="20"/>
  <c r="J243" i="20"/>
  <c r="BE243" i="20"/>
  <c r="BI241" i="20"/>
  <c r="BH241" i="20"/>
  <c r="BG241" i="20"/>
  <c r="BF241" i="20"/>
  <c r="T241" i="20"/>
  <c r="R241" i="20"/>
  <c r="P241" i="20"/>
  <c r="BK241" i="20"/>
  <c r="J241" i="20"/>
  <c r="BE241" i="20"/>
  <c r="BI232" i="20"/>
  <c r="BH232" i="20"/>
  <c r="BG232" i="20"/>
  <c r="BF232" i="20"/>
  <c r="T232" i="20"/>
  <c r="T231" i="20"/>
  <c r="T230" i="20" s="1"/>
  <c r="R232" i="20"/>
  <c r="P232" i="20"/>
  <c r="P231" i="20"/>
  <c r="BK232" i="20"/>
  <c r="J232" i="20"/>
  <c r="BE232" i="20"/>
  <c r="BI229" i="20"/>
  <c r="BH229" i="20"/>
  <c r="BG229" i="20"/>
  <c r="BF229" i="20"/>
  <c r="T229" i="20"/>
  <c r="R229" i="20"/>
  <c r="P229" i="20"/>
  <c r="BK229" i="20"/>
  <c r="J229" i="20"/>
  <c r="BE229" i="20"/>
  <c r="BI225" i="20"/>
  <c r="BH225" i="20"/>
  <c r="BG225" i="20"/>
  <c r="BF225" i="20"/>
  <c r="T225" i="20"/>
  <c r="R225" i="20"/>
  <c r="P225" i="20"/>
  <c r="BK225" i="20"/>
  <c r="J225" i="20"/>
  <c r="BE225" i="20"/>
  <c r="BI221" i="20"/>
  <c r="BH221" i="20"/>
  <c r="BG221" i="20"/>
  <c r="BF221" i="20"/>
  <c r="T221" i="20"/>
  <c r="R221" i="20"/>
  <c r="P221" i="20"/>
  <c r="BK221" i="20"/>
  <c r="J221" i="20"/>
  <c r="BE221" i="20"/>
  <c r="BI216" i="20"/>
  <c r="BH216" i="20"/>
  <c r="BG216" i="20"/>
  <c r="BF216" i="20"/>
  <c r="T216" i="20"/>
  <c r="R216" i="20"/>
  <c r="P216" i="20"/>
  <c r="BK216" i="20"/>
  <c r="J216" i="20"/>
  <c r="BE216" i="20"/>
  <c r="BI212" i="20"/>
  <c r="BH212" i="20"/>
  <c r="BG212" i="20"/>
  <c r="BF212" i="20"/>
  <c r="T212" i="20"/>
  <c r="R212" i="20"/>
  <c r="P212" i="20"/>
  <c r="BK212" i="20"/>
  <c r="J212" i="20"/>
  <c r="BE212" i="20"/>
  <c r="BI210" i="20"/>
  <c r="BH210" i="20"/>
  <c r="BG210" i="20"/>
  <c r="BF210" i="20"/>
  <c r="T210" i="20"/>
  <c r="R210" i="20"/>
  <c r="P210" i="20"/>
  <c r="BK210" i="20"/>
  <c r="J210" i="20"/>
  <c r="BE210" i="20"/>
  <c r="BI205" i="20"/>
  <c r="BH205" i="20"/>
  <c r="BG205" i="20"/>
  <c r="BF205" i="20"/>
  <c r="T205" i="20"/>
  <c r="T204" i="20"/>
  <c r="R205" i="20"/>
  <c r="R204" i="20"/>
  <c r="P205" i="20"/>
  <c r="P204" i="20"/>
  <c r="BK205" i="20"/>
  <c r="BK204" i="20"/>
  <c r="J204" i="20" s="1"/>
  <c r="J205" i="20"/>
  <c r="BE205" i="20" s="1"/>
  <c r="J60" i="20"/>
  <c r="BI195" i="20"/>
  <c r="BH195" i="20"/>
  <c r="BG195" i="20"/>
  <c r="BF195" i="20"/>
  <c r="T195" i="20"/>
  <c r="R195" i="20"/>
  <c r="P195" i="20"/>
  <c r="BK195" i="20"/>
  <c r="J195" i="20"/>
  <c r="BE195" i="20"/>
  <c r="BI186" i="20"/>
  <c r="BH186" i="20"/>
  <c r="BG186" i="20"/>
  <c r="BF186" i="20"/>
  <c r="T186" i="20"/>
  <c r="R186" i="20"/>
  <c r="P186" i="20"/>
  <c r="BK186" i="20"/>
  <c r="J186" i="20"/>
  <c r="BE186" i="20"/>
  <c r="BI183" i="20"/>
  <c r="BH183" i="20"/>
  <c r="BG183" i="20"/>
  <c r="BF183" i="20"/>
  <c r="T183" i="20"/>
  <c r="T182" i="20"/>
  <c r="R183" i="20"/>
  <c r="R182" i="20"/>
  <c r="P183" i="20"/>
  <c r="P182" i="20"/>
  <c r="BK183" i="20"/>
  <c r="BK182" i="20"/>
  <c r="J182" i="20" s="1"/>
  <c r="J59" i="20" s="1"/>
  <c r="J183" i="20"/>
  <c r="BE183" i="20" s="1"/>
  <c r="J30" i="20" s="1"/>
  <c r="AV70" i="1" s="1"/>
  <c r="BI181" i="20"/>
  <c r="BH181" i="20"/>
  <c r="BG181" i="20"/>
  <c r="BF181" i="20"/>
  <c r="T181" i="20"/>
  <c r="R181" i="20"/>
  <c r="P181" i="20"/>
  <c r="BK181" i="20"/>
  <c r="J181" i="20"/>
  <c r="BE181" i="20"/>
  <c r="BI179" i="20"/>
  <c r="BH179" i="20"/>
  <c r="BG179" i="20"/>
  <c r="BF179" i="20"/>
  <c r="T179" i="20"/>
  <c r="R179" i="20"/>
  <c r="P179" i="20"/>
  <c r="BK179" i="20"/>
  <c r="J179" i="20"/>
  <c r="BE179" i="20"/>
  <c r="BI176" i="20"/>
  <c r="BH176" i="20"/>
  <c r="BG176" i="20"/>
  <c r="BF176" i="20"/>
  <c r="T176" i="20"/>
  <c r="R176" i="20"/>
  <c r="P176" i="20"/>
  <c r="BK176" i="20"/>
  <c r="J176" i="20"/>
  <c r="BE176" i="20"/>
  <c r="BI159" i="20"/>
  <c r="BH159" i="20"/>
  <c r="BG159" i="20"/>
  <c r="BF159" i="20"/>
  <c r="T159" i="20"/>
  <c r="R159" i="20"/>
  <c r="P159" i="20"/>
  <c r="BK159" i="20"/>
  <c r="J159" i="20"/>
  <c r="BE159" i="20"/>
  <c r="BI156" i="20"/>
  <c r="BH156" i="20"/>
  <c r="BG156" i="20"/>
  <c r="BF156" i="20"/>
  <c r="T156" i="20"/>
  <c r="R156" i="20"/>
  <c r="P156" i="20"/>
  <c r="BK156" i="20"/>
  <c r="J156" i="20"/>
  <c r="BE156" i="20"/>
  <c r="BI155" i="20"/>
  <c r="BH155" i="20"/>
  <c r="BG155" i="20"/>
  <c r="BF155" i="20"/>
  <c r="T155" i="20"/>
  <c r="R155" i="20"/>
  <c r="P155" i="20"/>
  <c r="BK155" i="20"/>
  <c r="J155" i="20"/>
  <c r="BE155" i="20"/>
  <c r="BI154" i="20"/>
  <c r="BH154" i="20"/>
  <c r="BG154" i="20"/>
  <c r="BF154" i="20"/>
  <c r="T154" i="20"/>
  <c r="R154" i="20"/>
  <c r="P154" i="20"/>
  <c r="BK154" i="20"/>
  <c r="J154" i="20"/>
  <c r="BE154" i="20"/>
  <c r="BI152" i="20"/>
  <c r="BH152" i="20"/>
  <c r="BG152" i="20"/>
  <c r="BF152" i="20"/>
  <c r="T152" i="20"/>
  <c r="R152" i="20"/>
  <c r="P152" i="20"/>
  <c r="BK152" i="20"/>
  <c r="J152" i="20"/>
  <c r="BE152" i="20"/>
  <c r="BI150" i="20"/>
  <c r="BH150" i="20"/>
  <c r="BG150" i="20"/>
  <c r="BF150" i="20"/>
  <c r="T150" i="20"/>
  <c r="R150" i="20"/>
  <c r="P150" i="20"/>
  <c r="BK150" i="20"/>
  <c r="J150" i="20"/>
  <c r="BE150" i="20"/>
  <c r="BI149" i="20"/>
  <c r="BH149" i="20"/>
  <c r="BG149" i="20"/>
  <c r="BF149" i="20"/>
  <c r="T149" i="20"/>
  <c r="R149" i="20"/>
  <c r="P149" i="20"/>
  <c r="BK149" i="20"/>
  <c r="J149" i="20"/>
  <c r="BE149" i="20"/>
  <c r="BI139" i="20"/>
  <c r="BH139" i="20"/>
  <c r="BG139" i="20"/>
  <c r="BF139" i="20"/>
  <c r="T139" i="20"/>
  <c r="R139" i="20"/>
  <c r="P139" i="20"/>
  <c r="BK139" i="20"/>
  <c r="J139" i="20"/>
  <c r="BE139" i="20"/>
  <c r="BI138" i="20"/>
  <c r="BH138" i="20"/>
  <c r="BG138" i="20"/>
  <c r="BF138" i="20"/>
  <c r="T138" i="20"/>
  <c r="R138" i="20"/>
  <c r="P138" i="20"/>
  <c r="BK138" i="20"/>
  <c r="J138" i="20"/>
  <c r="BE138" i="20"/>
  <c r="BI134" i="20"/>
  <c r="BH134" i="20"/>
  <c r="BG134" i="20"/>
  <c r="BF134" i="20"/>
  <c r="T134" i="20"/>
  <c r="R134" i="20"/>
  <c r="P134" i="20"/>
  <c r="BK134" i="20"/>
  <c r="J134" i="20"/>
  <c r="BE134" i="20"/>
  <c r="BI131" i="20"/>
  <c r="BH131" i="20"/>
  <c r="BG131" i="20"/>
  <c r="BF131" i="20"/>
  <c r="T131" i="20"/>
  <c r="R131" i="20"/>
  <c r="P131" i="20"/>
  <c r="BK131" i="20"/>
  <c r="J131" i="20"/>
  <c r="BE131" i="20"/>
  <c r="BI106" i="20"/>
  <c r="BH106" i="20"/>
  <c r="BG106" i="20"/>
  <c r="BF106" i="20"/>
  <c r="T106" i="20"/>
  <c r="R106" i="20"/>
  <c r="P106" i="20"/>
  <c r="BK106" i="20"/>
  <c r="J106" i="20"/>
  <c r="BE106" i="20"/>
  <c r="BI103" i="20"/>
  <c r="BH103" i="20"/>
  <c r="BG103" i="20"/>
  <c r="BF103" i="20"/>
  <c r="T103" i="20"/>
  <c r="R103" i="20"/>
  <c r="P103" i="20"/>
  <c r="BK103" i="20"/>
  <c r="J103" i="20"/>
  <c r="BE103" i="20"/>
  <c r="BI101" i="20"/>
  <c r="BH101" i="20"/>
  <c r="BG101" i="20"/>
  <c r="BF101" i="20"/>
  <c r="T101" i="20"/>
  <c r="R101" i="20"/>
  <c r="P101" i="20"/>
  <c r="BK101" i="20"/>
  <c r="J101" i="20"/>
  <c r="BE101" i="20"/>
  <c r="BI99" i="20"/>
  <c r="BH99" i="20"/>
  <c r="BG99" i="20"/>
  <c r="BF99" i="20"/>
  <c r="T99" i="20"/>
  <c r="R99" i="20"/>
  <c r="P99" i="20"/>
  <c r="BK99" i="20"/>
  <c r="J99" i="20"/>
  <c r="BE99" i="20"/>
  <c r="BI97" i="20"/>
  <c r="BH97" i="20"/>
  <c r="BG97" i="20"/>
  <c r="BF97" i="20"/>
  <c r="T97" i="20"/>
  <c r="R97" i="20"/>
  <c r="P97" i="20"/>
  <c r="BK97" i="20"/>
  <c r="J97" i="20"/>
  <c r="BE97" i="20"/>
  <c r="BI96" i="20"/>
  <c r="BH96" i="20"/>
  <c r="BG96" i="20"/>
  <c r="BF96" i="20"/>
  <c r="T96" i="20"/>
  <c r="R96" i="20"/>
  <c r="P96" i="20"/>
  <c r="BK96" i="20"/>
  <c r="J96" i="20"/>
  <c r="BE96" i="20"/>
  <c r="BI93" i="20"/>
  <c r="F34" i="20" s="1"/>
  <c r="BD70" i="1" s="1"/>
  <c r="BH93" i="20"/>
  <c r="BG93" i="20"/>
  <c r="F32" i="20"/>
  <c r="BB70" i="1" s="1"/>
  <c r="BF93" i="20"/>
  <c r="T93" i="20"/>
  <c r="T92" i="20"/>
  <c r="R93" i="20"/>
  <c r="R92" i="20"/>
  <c r="P93" i="20"/>
  <c r="P92" i="20"/>
  <c r="BK93" i="20"/>
  <c r="J93" i="20"/>
  <c r="BE93" i="20"/>
  <c r="J86" i="20"/>
  <c r="F86" i="20"/>
  <c r="F84" i="20"/>
  <c r="E82" i="20"/>
  <c r="J51" i="20"/>
  <c r="F51" i="20"/>
  <c r="F49" i="20"/>
  <c r="E47" i="20"/>
  <c r="J18" i="20"/>
  <c r="E18" i="20"/>
  <c r="J17" i="20"/>
  <c r="J12" i="20"/>
  <c r="E7" i="20"/>
  <c r="E45" i="20" s="1"/>
  <c r="E80" i="20"/>
  <c r="AY69" i="1"/>
  <c r="AX69" i="1"/>
  <c r="BI445" i="19"/>
  <c r="BH445" i="19"/>
  <c r="BG445" i="19"/>
  <c r="BF445" i="19"/>
  <c r="T445" i="19"/>
  <c r="R445" i="19"/>
  <c r="P445" i="19"/>
  <c r="BK445" i="19"/>
  <c r="J445" i="19"/>
  <c r="BE445" i="19" s="1"/>
  <c r="BI443" i="19"/>
  <c r="BH443" i="19"/>
  <c r="BG443" i="19"/>
  <c r="BF443" i="19"/>
  <c r="T443" i="19"/>
  <c r="R443" i="19"/>
  <c r="P443" i="19"/>
  <c r="BK443" i="19"/>
  <c r="J443" i="19"/>
  <c r="BE443" i="19"/>
  <c r="BI442" i="19"/>
  <c r="BH442" i="19"/>
  <c r="BG442" i="19"/>
  <c r="BF442" i="19"/>
  <c r="T442" i="19"/>
  <c r="R442" i="19"/>
  <c r="P442" i="19"/>
  <c r="BK442" i="19"/>
  <c r="J442" i="19"/>
  <c r="BE442" i="19" s="1"/>
  <c r="BI439" i="19"/>
  <c r="BH439" i="19"/>
  <c r="BG439" i="19"/>
  <c r="BF439" i="19"/>
  <c r="T439" i="19"/>
  <c r="R439" i="19"/>
  <c r="P439" i="19"/>
  <c r="BK439" i="19"/>
  <c r="J439" i="19"/>
  <c r="BE439" i="19"/>
  <c r="BI438" i="19"/>
  <c r="BH438" i="19"/>
  <c r="BG438" i="19"/>
  <c r="BF438" i="19"/>
  <c r="T438" i="19"/>
  <c r="R438" i="19"/>
  <c r="P438" i="19"/>
  <c r="BK438" i="19"/>
  <c r="J438" i="19"/>
  <c r="BE438" i="19" s="1"/>
  <c r="BI436" i="19"/>
  <c r="BH436" i="19"/>
  <c r="BG436" i="19"/>
  <c r="BF436" i="19"/>
  <c r="T436" i="19"/>
  <c r="R436" i="19"/>
  <c r="P436" i="19"/>
  <c r="BK436" i="19"/>
  <c r="J436" i="19"/>
  <c r="BE436" i="19"/>
  <c r="BI429" i="19"/>
  <c r="BH429" i="19"/>
  <c r="BG429" i="19"/>
  <c r="BF429" i="19"/>
  <c r="T429" i="19"/>
  <c r="R429" i="19"/>
  <c r="R428" i="19"/>
  <c r="P429" i="19"/>
  <c r="BK429" i="19"/>
  <c r="BK428" i="19"/>
  <c r="J428" i="19"/>
  <c r="J70" i="19" s="1"/>
  <c r="J429" i="19"/>
  <c r="BE429" i="19"/>
  <c r="BI419" i="19"/>
  <c r="BH419" i="19"/>
  <c r="BG419" i="19"/>
  <c r="BF419" i="19"/>
  <c r="T419" i="19"/>
  <c r="T418" i="19" s="1"/>
  <c r="R419" i="19"/>
  <c r="R418" i="19"/>
  <c r="R417" i="19" s="1"/>
  <c r="P419" i="19"/>
  <c r="P418" i="19"/>
  <c r="BK419" i="19"/>
  <c r="BK418" i="19"/>
  <c r="J418" i="19" s="1"/>
  <c r="BK417" i="19"/>
  <c r="J417" i="19" s="1"/>
  <c r="J68" i="19" s="1"/>
  <c r="J419" i="19"/>
  <c r="BE419" i="19"/>
  <c r="J69" i="19"/>
  <c r="BI416" i="19"/>
  <c r="BH416" i="19"/>
  <c r="BG416" i="19"/>
  <c r="BF416" i="19"/>
  <c r="T416" i="19"/>
  <c r="R416" i="19"/>
  <c r="P416" i="19"/>
  <c r="BK416" i="19"/>
  <c r="J416" i="19"/>
  <c r="BE416" i="19"/>
  <c r="BI410" i="19"/>
  <c r="BH410" i="19"/>
  <c r="BG410" i="19"/>
  <c r="BF410" i="19"/>
  <c r="T410" i="19"/>
  <c r="R410" i="19"/>
  <c r="P410" i="19"/>
  <c r="BK410" i="19"/>
  <c r="J410" i="19"/>
  <c r="BE410" i="19" s="1"/>
  <c r="BI409" i="19"/>
  <c r="BH409" i="19"/>
  <c r="BG409" i="19"/>
  <c r="BF409" i="19"/>
  <c r="T409" i="19"/>
  <c r="R409" i="19"/>
  <c r="P409" i="19"/>
  <c r="BK409" i="19"/>
  <c r="J409" i="19"/>
  <c r="BE409" i="19"/>
  <c r="BI402" i="19"/>
  <c r="BH402" i="19"/>
  <c r="BG402" i="19"/>
  <c r="BF402" i="19"/>
  <c r="T402" i="19"/>
  <c r="R402" i="19"/>
  <c r="P402" i="19"/>
  <c r="BK402" i="19"/>
  <c r="J402" i="19"/>
  <c r="BE402" i="19" s="1"/>
  <c r="BI395" i="19"/>
  <c r="BH395" i="19"/>
  <c r="BG395" i="19"/>
  <c r="BF395" i="19"/>
  <c r="T395" i="19"/>
  <c r="R395" i="19"/>
  <c r="P395" i="19"/>
  <c r="BK395" i="19"/>
  <c r="J395" i="19"/>
  <c r="BE395" i="19"/>
  <c r="BI393" i="19"/>
  <c r="BH393" i="19"/>
  <c r="BG393" i="19"/>
  <c r="BF393" i="19"/>
  <c r="T393" i="19"/>
  <c r="R393" i="19"/>
  <c r="P393" i="19"/>
  <c r="BK393" i="19"/>
  <c r="J393" i="19"/>
  <c r="BE393" i="19" s="1"/>
  <c r="BI391" i="19"/>
  <c r="BH391" i="19"/>
  <c r="BG391" i="19"/>
  <c r="BF391" i="19"/>
  <c r="T391" i="19"/>
  <c r="R391" i="19"/>
  <c r="P391" i="19"/>
  <c r="BK391" i="19"/>
  <c r="J391" i="19"/>
  <c r="BE391" i="19"/>
  <c r="BI389" i="19"/>
  <c r="BH389" i="19"/>
  <c r="BG389" i="19"/>
  <c r="BF389" i="19"/>
  <c r="T389" i="19"/>
  <c r="R389" i="19"/>
  <c r="P389" i="19"/>
  <c r="BK389" i="19"/>
  <c r="J389" i="19"/>
  <c r="BE389" i="19" s="1"/>
  <c r="BI386" i="19"/>
  <c r="BH386" i="19"/>
  <c r="BG386" i="19"/>
  <c r="BF386" i="19"/>
  <c r="T386" i="19"/>
  <c r="R386" i="19"/>
  <c r="P386" i="19"/>
  <c r="BK386" i="19"/>
  <c r="J386" i="19"/>
  <c r="BE386" i="19"/>
  <c r="BI383" i="19"/>
  <c r="BH383" i="19"/>
  <c r="BG383" i="19"/>
  <c r="BF383" i="19"/>
  <c r="T383" i="19"/>
  <c r="R383" i="19"/>
  <c r="P383" i="19"/>
  <c r="BK383" i="19"/>
  <c r="J383" i="19"/>
  <c r="BE383" i="19" s="1"/>
  <c r="BI381" i="19"/>
  <c r="BH381" i="19"/>
  <c r="BG381" i="19"/>
  <c r="BF381" i="19"/>
  <c r="T381" i="19"/>
  <c r="R381" i="19"/>
  <c r="P381" i="19"/>
  <c r="BK381" i="19"/>
  <c r="J381" i="19"/>
  <c r="BE381" i="19"/>
  <c r="BI379" i="19"/>
  <c r="BH379" i="19"/>
  <c r="BG379" i="19"/>
  <c r="BF379" i="19"/>
  <c r="T379" i="19"/>
  <c r="R379" i="19"/>
  <c r="P379" i="19"/>
  <c r="BK379" i="19"/>
  <c r="J379" i="19"/>
  <c r="BE379" i="19" s="1"/>
  <c r="BI377" i="19"/>
  <c r="BH377" i="19"/>
  <c r="BG377" i="19"/>
  <c r="BF377" i="19"/>
  <c r="T377" i="19"/>
  <c r="R377" i="19"/>
  <c r="P377" i="19"/>
  <c r="BK377" i="19"/>
  <c r="J377" i="19"/>
  <c r="BE377" i="19"/>
  <c r="BI375" i="19"/>
  <c r="BH375" i="19"/>
  <c r="BG375" i="19"/>
  <c r="BF375" i="19"/>
  <c r="T375" i="19"/>
  <c r="R375" i="19"/>
  <c r="P375" i="19"/>
  <c r="BK375" i="19"/>
  <c r="J375" i="19"/>
  <c r="BE375" i="19" s="1"/>
  <c r="BI373" i="19"/>
  <c r="BH373" i="19"/>
  <c r="BG373" i="19"/>
  <c r="BF373" i="19"/>
  <c r="T373" i="19"/>
  <c r="R373" i="19"/>
  <c r="P373" i="19"/>
  <c r="BK373" i="19"/>
  <c r="J373" i="19"/>
  <c r="BE373" i="19"/>
  <c r="BI371" i="19"/>
  <c r="BH371" i="19"/>
  <c r="BG371" i="19"/>
  <c r="BF371" i="19"/>
  <c r="T371" i="19"/>
  <c r="R371" i="19"/>
  <c r="P371" i="19"/>
  <c r="BK371" i="19"/>
  <c r="J371" i="19"/>
  <c r="BE371" i="19" s="1"/>
  <c r="BI369" i="19"/>
  <c r="BH369" i="19"/>
  <c r="BG369" i="19"/>
  <c r="BF369" i="19"/>
  <c r="T369" i="19"/>
  <c r="R369" i="19"/>
  <c r="P369" i="19"/>
  <c r="BK369" i="19"/>
  <c r="J369" i="19"/>
  <c r="BE369" i="19"/>
  <c r="BI367" i="19"/>
  <c r="BH367" i="19"/>
  <c r="BG367" i="19"/>
  <c r="BF367" i="19"/>
  <c r="T367" i="19"/>
  <c r="R367" i="19"/>
  <c r="P367" i="19"/>
  <c r="BK367" i="19"/>
  <c r="J367" i="19"/>
  <c r="BE367" i="19" s="1"/>
  <c r="BI365" i="19"/>
  <c r="BH365" i="19"/>
  <c r="BG365" i="19"/>
  <c r="BF365" i="19"/>
  <c r="T365" i="19"/>
  <c r="R365" i="19"/>
  <c r="P365" i="19"/>
  <c r="BK365" i="19"/>
  <c r="J365" i="19"/>
  <c r="BE365" i="19"/>
  <c r="BI363" i="19"/>
  <c r="BH363" i="19"/>
  <c r="BG363" i="19"/>
  <c r="BF363" i="19"/>
  <c r="T363" i="19"/>
  <c r="R363" i="19"/>
  <c r="P363" i="19"/>
  <c r="BK363" i="19"/>
  <c r="J363" i="19"/>
  <c r="BE363" i="19" s="1"/>
  <c r="BI362" i="19"/>
  <c r="BH362" i="19"/>
  <c r="BG362" i="19"/>
  <c r="BF362" i="19"/>
  <c r="T362" i="19"/>
  <c r="R362" i="19"/>
  <c r="P362" i="19"/>
  <c r="BK362" i="19"/>
  <c r="J362" i="19"/>
  <c r="BE362" i="19"/>
  <c r="BI360" i="19"/>
  <c r="BH360" i="19"/>
  <c r="BG360" i="19"/>
  <c r="BF360" i="19"/>
  <c r="T360" i="19"/>
  <c r="R360" i="19"/>
  <c r="P360" i="19"/>
  <c r="BK360" i="19"/>
  <c r="J360" i="19"/>
  <c r="BE360" i="19" s="1"/>
  <c r="BI358" i="19"/>
  <c r="BH358" i="19"/>
  <c r="BG358" i="19"/>
  <c r="BF358" i="19"/>
  <c r="T358" i="19"/>
  <c r="R358" i="19"/>
  <c r="P358" i="19"/>
  <c r="BK358" i="19"/>
  <c r="J358" i="19"/>
  <c r="BE358" i="19"/>
  <c r="BI351" i="19"/>
  <c r="BH351" i="19"/>
  <c r="BG351" i="19"/>
  <c r="BF351" i="19"/>
  <c r="T351" i="19"/>
  <c r="R351" i="19"/>
  <c r="P351" i="19"/>
  <c r="BK351" i="19"/>
  <c r="J351" i="19"/>
  <c r="BE351" i="19" s="1"/>
  <c r="BI350" i="19"/>
  <c r="BH350" i="19"/>
  <c r="BG350" i="19"/>
  <c r="BF350" i="19"/>
  <c r="T350" i="19"/>
  <c r="R350" i="19"/>
  <c r="P350" i="19"/>
  <c r="BK350" i="19"/>
  <c r="J350" i="19"/>
  <c r="BE350" i="19"/>
  <c r="BI349" i="19"/>
  <c r="BH349" i="19"/>
  <c r="BG349" i="19"/>
  <c r="BF349" i="19"/>
  <c r="T349" i="19"/>
  <c r="R349" i="19"/>
  <c r="P349" i="19"/>
  <c r="BK349" i="19"/>
  <c r="J349" i="19"/>
  <c r="BE349" i="19" s="1"/>
  <c r="BI348" i="19"/>
  <c r="BH348" i="19"/>
  <c r="BG348" i="19"/>
  <c r="BF348" i="19"/>
  <c r="T348" i="19"/>
  <c r="R348" i="19"/>
  <c r="P348" i="19"/>
  <c r="BK348" i="19"/>
  <c r="J348" i="19"/>
  <c r="BE348" i="19"/>
  <c r="BI347" i="19"/>
  <c r="BH347" i="19"/>
  <c r="BG347" i="19"/>
  <c r="BF347" i="19"/>
  <c r="T347" i="19"/>
  <c r="R347" i="19"/>
  <c r="P347" i="19"/>
  <c r="BK347" i="19"/>
  <c r="J347" i="19"/>
  <c r="BE347" i="19" s="1"/>
  <c r="BI346" i="19"/>
  <c r="BH346" i="19"/>
  <c r="BG346" i="19"/>
  <c r="BF346" i="19"/>
  <c r="T346" i="19"/>
  <c r="R346" i="19"/>
  <c r="P346" i="19"/>
  <c r="BK346" i="19"/>
  <c r="J346" i="19"/>
  <c r="BE346" i="19"/>
  <c r="BI344" i="19"/>
  <c r="BH344" i="19"/>
  <c r="BG344" i="19"/>
  <c r="BF344" i="19"/>
  <c r="T344" i="19"/>
  <c r="R344" i="19"/>
  <c r="P344" i="19"/>
  <c r="BK344" i="19"/>
  <c r="J344" i="19"/>
  <c r="BE344" i="19" s="1"/>
  <c r="BI343" i="19"/>
  <c r="BH343" i="19"/>
  <c r="BG343" i="19"/>
  <c r="BF343" i="19"/>
  <c r="T343" i="19"/>
  <c r="R343" i="19"/>
  <c r="P343" i="19"/>
  <c r="BK343" i="19"/>
  <c r="J343" i="19"/>
  <c r="BE343" i="19" s="1"/>
  <c r="BI342" i="19"/>
  <c r="BH342" i="19"/>
  <c r="BG342" i="19"/>
  <c r="BF342" i="19"/>
  <c r="T342" i="19"/>
  <c r="R342" i="19"/>
  <c r="P342" i="19"/>
  <c r="BK342" i="19"/>
  <c r="J342" i="19"/>
  <c r="BE342" i="19" s="1"/>
  <c r="BI341" i="19"/>
  <c r="BH341" i="19"/>
  <c r="BG341" i="19"/>
  <c r="BF341" i="19"/>
  <c r="T341" i="19"/>
  <c r="R341" i="19"/>
  <c r="P341" i="19"/>
  <c r="BK341" i="19"/>
  <c r="J341" i="19"/>
  <c r="BE341" i="19"/>
  <c r="BI340" i="19"/>
  <c r="BH340" i="19"/>
  <c r="BG340" i="19"/>
  <c r="BF340" i="19"/>
  <c r="T340" i="19"/>
  <c r="R340" i="19"/>
  <c r="P340" i="19"/>
  <c r="BK340" i="19"/>
  <c r="J340" i="19"/>
  <c r="BE340" i="19" s="1"/>
  <c r="BI339" i="19"/>
  <c r="BH339" i="19"/>
  <c r="BG339" i="19"/>
  <c r="BF339" i="19"/>
  <c r="T339" i="19"/>
  <c r="R339" i="19"/>
  <c r="P339" i="19"/>
  <c r="BK339" i="19"/>
  <c r="J339" i="19"/>
  <c r="BE339" i="19"/>
  <c r="BI337" i="19"/>
  <c r="BH337" i="19"/>
  <c r="BG337" i="19"/>
  <c r="BF337" i="19"/>
  <c r="T337" i="19"/>
  <c r="R337" i="19"/>
  <c r="P337" i="19"/>
  <c r="BK337" i="19"/>
  <c r="J337" i="19"/>
  <c r="BE337" i="19" s="1"/>
  <c r="BI336" i="19"/>
  <c r="BH336" i="19"/>
  <c r="BG336" i="19"/>
  <c r="BF336" i="19"/>
  <c r="T336" i="19"/>
  <c r="R336" i="19"/>
  <c r="P336" i="19"/>
  <c r="BK336" i="19"/>
  <c r="J336" i="19"/>
  <c r="BE336" i="19"/>
  <c r="BI335" i="19"/>
  <c r="BH335" i="19"/>
  <c r="BG335" i="19"/>
  <c r="BF335" i="19"/>
  <c r="T335" i="19"/>
  <c r="R335" i="19"/>
  <c r="P335" i="19"/>
  <c r="BK335" i="19"/>
  <c r="J335" i="19"/>
  <c r="BE335" i="19" s="1"/>
  <c r="BI334" i="19"/>
  <c r="BH334" i="19"/>
  <c r="BG334" i="19"/>
  <c r="BF334" i="19"/>
  <c r="T334" i="19"/>
  <c r="R334" i="19"/>
  <c r="P334" i="19"/>
  <c r="BK334" i="19"/>
  <c r="J334" i="19"/>
  <c r="BE334" i="19"/>
  <c r="BI333" i="19"/>
  <c r="BH333" i="19"/>
  <c r="BG333" i="19"/>
  <c r="BF333" i="19"/>
  <c r="T333" i="19"/>
  <c r="R333" i="19"/>
  <c r="P333" i="19"/>
  <c r="BK333" i="19"/>
  <c r="J333" i="19"/>
  <c r="BE333" i="19" s="1"/>
  <c r="BI332" i="19"/>
  <c r="BH332" i="19"/>
  <c r="BG332" i="19"/>
  <c r="BF332" i="19"/>
  <c r="T332" i="19"/>
  <c r="R332" i="19"/>
  <c r="P332" i="19"/>
  <c r="P328" i="19" s="1"/>
  <c r="BK332" i="19"/>
  <c r="J332" i="19"/>
  <c r="BE332" i="19"/>
  <c r="BI331" i="19"/>
  <c r="BH331" i="19"/>
  <c r="BG331" i="19"/>
  <c r="BF331" i="19"/>
  <c r="T331" i="19"/>
  <c r="R331" i="19"/>
  <c r="P331" i="19"/>
  <c r="BK331" i="19"/>
  <c r="J331" i="19"/>
  <c r="BE331" i="19" s="1"/>
  <c r="BI329" i="19"/>
  <c r="BH329" i="19"/>
  <c r="BG329" i="19"/>
  <c r="BF329" i="19"/>
  <c r="T329" i="19"/>
  <c r="R329" i="19"/>
  <c r="R328" i="19" s="1"/>
  <c r="P329" i="19"/>
  <c r="BK329" i="19"/>
  <c r="BK328" i="19" s="1"/>
  <c r="J328" i="19" s="1"/>
  <c r="J67" i="19" s="1"/>
  <c r="J329" i="19"/>
  <c r="BE329" i="19"/>
  <c r="BI327" i="19"/>
  <c r="BH327" i="19"/>
  <c r="BG327" i="19"/>
  <c r="BF327" i="19"/>
  <c r="T327" i="19"/>
  <c r="R327" i="19"/>
  <c r="P327" i="19"/>
  <c r="BK327" i="19"/>
  <c r="J327" i="19"/>
  <c r="BE327" i="19"/>
  <c r="BI325" i="19"/>
  <c r="BH325" i="19"/>
  <c r="BG325" i="19"/>
  <c r="BF325" i="19"/>
  <c r="T325" i="19"/>
  <c r="R325" i="19"/>
  <c r="P325" i="19"/>
  <c r="BK325" i="19"/>
  <c r="J325" i="19"/>
  <c r="BE325" i="19" s="1"/>
  <c r="BI324" i="19"/>
  <c r="BH324" i="19"/>
  <c r="BG324" i="19"/>
  <c r="BF324" i="19"/>
  <c r="T324" i="19"/>
  <c r="R324" i="19"/>
  <c r="P324" i="19"/>
  <c r="BK324" i="19"/>
  <c r="J324" i="19"/>
  <c r="BE324" i="19"/>
  <c r="BI322" i="19"/>
  <c r="BH322" i="19"/>
  <c r="BG322" i="19"/>
  <c r="BF322" i="19"/>
  <c r="T322" i="19"/>
  <c r="R322" i="19"/>
  <c r="P322" i="19"/>
  <c r="BK322" i="19"/>
  <c r="J322" i="19"/>
  <c r="BE322" i="19" s="1"/>
  <c r="BI320" i="19"/>
  <c r="BH320" i="19"/>
  <c r="BG320" i="19"/>
  <c r="BF320" i="19"/>
  <c r="T320" i="19"/>
  <c r="R320" i="19"/>
  <c r="P320" i="19"/>
  <c r="BK320" i="19"/>
  <c r="J320" i="19"/>
  <c r="BE320" i="19"/>
  <c r="BI319" i="19"/>
  <c r="BH319" i="19"/>
  <c r="BG319" i="19"/>
  <c r="BF319" i="19"/>
  <c r="T319" i="19"/>
  <c r="R319" i="19"/>
  <c r="P319" i="19"/>
  <c r="BK319" i="19"/>
  <c r="J319" i="19"/>
  <c r="BE319" i="19" s="1"/>
  <c r="BI317" i="19"/>
  <c r="BH317" i="19"/>
  <c r="BG317" i="19"/>
  <c r="BF317" i="19"/>
  <c r="T317" i="19"/>
  <c r="R317" i="19"/>
  <c r="P317" i="19"/>
  <c r="BK317" i="19"/>
  <c r="J317" i="19"/>
  <c r="BE317" i="19"/>
  <c r="BI316" i="19"/>
  <c r="BH316" i="19"/>
  <c r="BG316" i="19"/>
  <c r="BF316" i="19"/>
  <c r="T316" i="19"/>
  <c r="R316" i="19"/>
  <c r="P316" i="19"/>
  <c r="BK316" i="19"/>
  <c r="J316" i="19"/>
  <c r="BE316" i="19" s="1"/>
  <c r="BI314" i="19"/>
  <c r="BH314" i="19"/>
  <c r="BG314" i="19"/>
  <c r="BF314" i="19"/>
  <c r="T314" i="19"/>
  <c r="R314" i="19"/>
  <c r="P314" i="19"/>
  <c r="BK314" i="19"/>
  <c r="J314" i="19"/>
  <c r="BE314" i="19"/>
  <c r="BI313" i="19"/>
  <c r="BH313" i="19"/>
  <c r="BG313" i="19"/>
  <c r="BF313" i="19"/>
  <c r="T313" i="19"/>
  <c r="R313" i="19"/>
  <c r="P313" i="19"/>
  <c r="BK313" i="19"/>
  <c r="J313" i="19"/>
  <c r="BE313" i="19" s="1"/>
  <c r="BI311" i="19"/>
  <c r="BH311" i="19"/>
  <c r="BG311" i="19"/>
  <c r="BF311" i="19"/>
  <c r="T311" i="19"/>
  <c r="R311" i="19"/>
  <c r="P311" i="19"/>
  <c r="BK311" i="19"/>
  <c r="J311" i="19"/>
  <c r="BE311" i="19"/>
  <c r="BI310" i="19"/>
  <c r="BH310" i="19"/>
  <c r="BG310" i="19"/>
  <c r="BF310" i="19"/>
  <c r="T310" i="19"/>
  <c r="R310" i="19"/>
  <c r="P310" i="19"/>
  <c r="BK310" i="19"/>
  <c r="J310" i="19"/>
  <c r="BE310" i="19" s="1"/>
  <c r="BI308" i="19"/>
  <c r="BH308" i="19"/>
  <c r="BG308" i="19"/>
  <c r="BF308" i="19"/>
  <c r="T308" i="19"/>
  <c r="R308" i="19"/>
  <c r="P308" i="19"/>
  <c r="BK308" i="19"/>
  <c r="J308" i="19"/>
  <c r="BE308" i="19"/>
  <c r="BI307" i="19"/>
  <c r="BH307" i="19"/>
  <c r="BG307" i="19"/>
  <c r="BF307" i="19"/>
  <c r="T307" i="19"/>
  <c r="R307" i="19"/>
  <c r="P307" i="19"/>
  <c r="BK307" i="19"/>
  <c r="J307" i="19"/>
  <c r="BE307" i="19" s="1"/>
  <c r="BI305" i="19"/>
  <c r="BH305" i="19"/>
  <c r="BG305" i="19"/>
  <c r="BF305" i="19"/>
  <c r="T305" i="19"/>
  <c r="R305" i="19"/>
  <c r="P305" i="19"/>
  <c r="BK305" i="19"/>
  <c r="J305" i="19"/>
  <c r="BE305" i="19"/>
  <c r="BI304" i="19"/>
  <c r="BH304" i="19"/>
  <c r="BG304" i="19"/>
  <c r="BF304" i="19"/>
  <c r="T304" i="19"/>
  <c r="R304" i="19"/>
  <c r="P304" i="19"/>
  <c r="BK304" i="19"/>
  <c r="J304" i="19"/>
  <c r="BE304" i="19" s="1"/>
  <c r="BI302" i="19"/>
  <c r="BH302" i="19"/>
  <c r="BG302" i="19"/>
  <c r="BF302" i="19"/>
  <c r="T302" i="19"/>
  <c r="R302" i="19"/>
  <c r="P302" i="19"/>
  <c r="BK302" i="19"/>
  <c r="J302" i="19"/>
  <c r="BE302" i="19"/>
  <c r="BI301" i="19"/>
  <c r="BH301" i="19"/>
  <c r="BG301" i="19"/>
  <c r="BF301" i="19"/>
  <c r="T301" i="19"/>
  <c r="R301" i="19"/>
  <c r="P301" i="19"/>
  <c r="BK301" i="19"/>
  <c r="J301" i="19"/>
  <c r="BE301" i="19" s="1"/>
  <c r="BI299" i="19"/>
  <c r="BH299" i="19"/>
  <c r="BG299" i="19"/>
  <c r="BF299" i="19"/>
  <c r="T299" i="19"/>
  <c r="R299" i="19"/>
  <c r="P299" i="19"/>
  <c r="BK299" i="19"/>
  <c r="J299" i="19"/>
  <c r="BE299" i="19"/>
  <c r="BI298" i="19"/>
  <c r="BH298" i="19"/>
  <c r="BG298" i="19"/>
  <c r="BF298" i="19"/>
  <c r="T298" i="19"/>
  <c r="T297" i="19" s="1"/>
  <c r="R298" i="19"/>
  <c r="R297" i="19"/>
  <c r="P298" i="19"/>
  <c r="BK298" i="19"/>
  <c r="BK297" i="19"/>
  <c r="J297" i="19"/>
  <c r="J66" i="19" s="1"/>
  <c r="J298" i="19"/>
  <c r="BE298" i="19"/>
  <c r="BI294" i="19"/>
  <c r="BH294" i="19"/>
  <c r="BG294" i="19"/>
  <c r="BF294" i="19"/>
  <c r="T294" i="19"/>
  <c r="R294" i="19"/>
  <c r="P294" i="19"/>
  <c r="BK294" i="19"/>
  <c r="J294" i="19"/>
  <c r="BE294" i="19" s="1"/>
  <c r="BI293" i="19"/>
  <c r="BH293" i="19"/>
  <c r="BG293" i="19"/>
  <c r="BF293" i="19"/>
  <c r="T293" i="19"/>
  <c r="R293" i="19"/>
  <c r="P293" i="19"/>
  <c r="BK293" i="19"/>
  <c r="J293" i="19"/>
  <c r="BE293" i="19"/>
  <c r="BI291" i="19"/>
  <c r="BH291" i="19"/>
  <c r="BG291" i="19"/>
  <c r="BF291" i="19"/>
  <c r="T291" i="19"/>
  <c r="R291" i="19"/>
  <c r="P291" i="19"/>
  <c r="BK291" i="19"/>
  <c r="J291" i="19"/>
  <c r="BE291" i="19" s="1"/>
  <c r="BI289" i="19"/>
  <c r="BH289" i="19"/>
  <c r="BG289" i="19"/>
  <c r="BF289" i="19"/>
  <c r="T289" i="19"/>
  <c r="R289" i="19"/>
  <c r="P289" i="19"/>
  <c r="BK289" i="19"/>
  <c r="J289" i="19"/>
  <c r="BE289" i="19"/>
  <c r="BI288" i="19"/>
  <c r="BH288" i="19"/>
  <c r="BG288" i="19"/>
  <c r="BF288" i="19"/>
  <c r="T288" i="19"/>
  <c r="R288" i="19"/>
  <c r="P288" i="19"/>
  <c r="BK288" i="19"/>
  <c r="J288" i="19"/>
  <c r="BE288" i="19" s="1"/>
  <c r="BI287" i="19"/>
  <c r="BH287" i="19"/>
  <c r="BG287" i="19"/>
  <c r="BF287" i="19"/>
  <c r="T287" i="19"/>
  <c r="R287" i="19"/>
  <c r="P287" i="19"/>
  <c r="BK287" i="19"/>
  <c r="J287" i="19"/>
  <c r="BE287" i="19"/>
  <c r="BI286" i="19"/>
  <c r="BH286" i="19"/>
  <c r="BG286" i="19"/>
  <c r="BF286" i="19"/>
  <c r="T286" i="19"/>
  <c r="R286" i="19"/>
  <c r="P286" i="19"/>
  <c r="BK286" i="19"/>
  <c r="J286" i="19"/>
  <c r="BE286" i="19" s="1"/>
  <c r="BI285" i="19"/>
  <c r="BH285" i="19"/>
  <c r="BG285" i="19"/>
  <c r="BF285" i="19"/>
  <c r="T285" i="19"/>
  <c r="R285" i="19"/>
  <c r="P285" i="19"/>
  <c r="BK285" i="19"/>
  <c r="J285" i="19"/>
  <c r="BE285" i="19"/>
  <c r="BI284" i="19"/>
  <c r="BH284" i="19"/>
  <c r="BG284" i="19"/>
  <c r="BF284" i="19"/>
  <c r="T284" i="19"/>
  <c r="R284" i="19"/>
  <c r="P284" i="19"/>
  <c r="BK284" i="19"/>
  <c r="J284" i="19"/>
  <c r="BE284" i="19" s="1"/>
  <c r="BI283" i="19"/>
  <c r="BH283" i="19"/>
  <c r="BG283" i="19"/>
  <c r="BF283" i="19"/>
  <c r="T283" i="19"/>
  <c r="R283" i="19"/>
  <c r="P283" i="19"/>
  <c r="BK283" i="19"/>
  <c r="J283" i="19"/>
  <c r="BE283" i="19"/>
  <c r="BI282" i="19"/>
  <c r="BH282" i="19"/>
  <c r="BG282" i="19"/>
  <c r="BF282" i="19"/>
  <c r="T282" i="19"/>
  <c r="R282" i="19"/>
  <c r="P282" i="19"/>
  <c r="BK282" i="19"/>
  <c r="J282" i="19"/>
  <c r="BE282" i="19" s="1"/>
  <c r="BI281" i="19"/>
  <c r="BH281" i="19"/>
  <c r="BG281" i="19"/>
  <c r="BF281" i="19"/>
  <c r="T281" i="19"/>
  <c r="R281" i="19"/>
  <c r="P281" i="19"/>
  <c r="BK281" i="19"/>
  <c r="J281" i="19"/>
  <c r="BE281" i="19"/>
  <c r="BI280" i="19"/>
  <c r="BH280" i="19"/>
  <c r="BG280" i="19"/>
  <c r="BF280" i="19"/>
  <c r="T280" i="19"/>
  <c r="R280" i="19"/>
  <c r="P280" i="19"/>
  <c r="BK280" i="19"/>
  <c r="J280" i="19"/>
  <c r="BE280" i="19" s="1"/>
  <c r="BI279" i="19"/>
  <c r="BH279" i="19"/>
  <c r="BG279" i="19"/>
  <c r="BF279" i="19"/>
  <c r="T279" i="19"/>
  <c r="R279" i="19"/>
  <c r="P279" i="19"/>
  <c r="BK279" i="19"/>
  <c r="J279" i="19"/>
  <c r="BE279" i="19"/>
  <c r="BI278" i="19"/>
  <c r="BH278" i="19"/>
  <c r="BG278" i="19"/>
  <c r="BF278" i="19"/>
  <c r="T278" i="19"/>
  <c r="R278" i="19"/>
  <c r="P278" i="19"/>
  <c r="BK278" i="19"/>
  <c r="J278" i="19"/>
  <c r="BE278" i="19" s="1"/>
  <c r="BI277" i="19"/>
  <c r="BH277" i="19"/>
  <c r="BG277" i="19"/>
  <c r="BF277" i="19"/>
  <c r="T277" i="19"/>
  <c r="R277" i="19"/>
  <c r="P277" i="19"/>
  <c r="BK277" i="19"/>
  <c r="J277" i="19"/>
  <c r="BE277" i="19"/>
  <c r="BI276" i="19"/>
  <c r="BH276" i="19"/>
  <c r="BG276" i="19"/>
  <c r="BF276" i="19"/>
  <c r="T276" i="19"/>
  <c r="R276" i="19"/>
  <c r="P276" i="19"/>
  <c r="BK276" i="19"/>
  <c r="J276" i="19"/>
  <c r="BE276" i="19" s="1"/>
  <c r="BI275" i="19"/>
  <c r="BH275" i="19"/>
  <c r="BG275" i="19"/>
  <c r="BF275" i="19"/>
  <c r="T275" i="19"/>
  <c r="R275" i="19"/>
  <c r="P275" i="19"/>
  <c r="BK275" i="19"/>
  <c r="J275" i="19"/>
  <c r="BE275" i="19"/>
  <c r="BI274" i="19"/>
  <c r="BH274" i="19"/>
  <c r="BG274" i="19"/>
  <c r="BF274" i="19"/>
  <c r="T274" i="19"/>
  <c r="R274" i="19"/>
  <c r="P274" i="19"/>
  <c r="BK274" i="19"/>
  <c r="J274" i="19"/>
  <c r="BE274" i="19" s="1"/>
  <c r="BI273" i="19"/>
  <c r="BH273" i="19"/>
  <c r="BG273" i="19"/>
  <c r="BF273" i="19"/>
  <c r="T273" i="19"/>
  <c r="R273" i="19"/>
  <c r="P273" i="19"/>
  <c r="BK273" i="19"/>
  <c r="J273" i="19"/>
  <c r="BE273" i="19"/>
  <c r="BI272" i="19"/>
  <c r="BH272" i="19"/>
  <c r="BG272" i="19"/>
  <c r="BF272" i="19"/>
  <c r="T272" i="19"/>
  <c r="R272" i="19"/>
  <c r="P272" i="19"/>
  <c r="BK272" i="19"/>
  <c r="J272" i="19"/>
  <c r="BE272" i="19" s="1"/>
  <c r="BI271" i="19"/>
  <c r="BH271" i="19"/>
  <c r="BG271" i="19"/>
  <c r="BF271" i="19"/>
  <c r="T271" i="19"/>
  <c r="R271" i="19"/>
  <c r="P271" i="19"/>
  <c r="BK271" i="19"/>
  <c r="J271" i="19"/>
  <c r="BE271" i="19"/>
  <c r="BI270" i="19"/>
  <c r="BH270" i="19"/>
  <c r="BG270" i="19"/>
  <c r="BF270" i="19"/>
  <c r="T270" i="19"/>
  <c r="R270" i="19"/>
  <c r="P270" i="19"/>
  <c r="BK270" i="19"/>
  <c r="J270" i="19"/>
  <c r="BE270" i="19" s="1"/>
  <c r="BI267" i="19"/>
  <c r="BH267" i="19"/>
  <c r="BG267" i="19"/>
  <c r="BF267" i="19"/>
  <c r="T267" i="19"/>
  <c r="R267" i="19"/>
  <c r="P267" i="19"/>
  <c r="BK267" i="19"/>
  <c r="J267" i="19"/>
  <c r="BE267" i="19"/>
  <c r="BI266" i="19"/>
  <c r="BH266" i="19"/>
  <c r="BG266" i="19"/>
  <c r="BF266" i="19"/>
  <c r="T266" i="19"/>
  <c r="R266" i="19"/>
  <c r="R265" i="19"/>
  <c r="P266" i="19"/>
  <c r="P265" i="19" s="1"/>
  <c r="BK266" i="19"/>
  <c r="BK265" i="19"/>
  <c r="J265" i="19"/>
  <c r="J65" i="19" s="1"/>
  <c r="J266" i="19"/>
  <c r="BE266" i="19" s="1"/>
  <c r="BI263" i="19"/>
  <c r="BH263" i="19"/>
  <c r="BG263" i="19"/>
  <c r="BF263" i="19"/>
  <c r="T263" i="19"/>
  <c r="R263" i="19"/>
  <c r="P263" i="19"/>
  <c r="BK263" i="19"/>
  <c r="J263" i="19"/>
  <c r="BE263" i="19" s="1"/>
  <c r="BI261" i="19"/>
  <c r="BH261" i="19"/>
  <c r="BG261" i="19"/>
  <c r="BF261" i="19"/>
  <c r="T261" i="19"/>
  <c r="R261" i="19"/>
  <c r="P261" i="19"/>
  <c r="BK261" i="19"/>
  <c r="J261" i="19"/>
  <c r="BE261" i="19"/>
  <c r="BI259" i="19"/>
  <c r="BH259" i="19"/>
  <c r="BG259" i="19"/>
  <c r="BF259" i="19"/>
  <c r="T259" i="19"/>
  <c r="T256" i="19" s="1"/>
  <c r="R259" i="19"/>
  <c r="P259" i="19"/>
  <c r="BK259" i="19"/>
  <c r="J259" i="19"/>
  <c r="BE259" i="19" s="1"/>
  <c r="BI257" i="19"/>
  <c r="BH257" i="19"/>
  <c r="BG257" i="19"/>
  <c r="BF257" i="19"/>
  <c r="T257" i="19"/>
  <c r="R257" i="19"/>
  <c r="R256" i="19" s="1"/>
  <c r="R255" i="19" s="1"/>
  <c r="P257" i="19"/>
  <c r="BK257" i="19"/>
  <c r="BK256" i="19"/>
  <c r="J257" i="19"/>
  <c r="BE257" i="19" s="1"/>
  <c r="BI254" i="19"/>
  <c r="BH254" i="19"/>
  <c r="BG254" i="19"/>
  <c r="BF254" i="19"/>
  <c r="T254" i="19"/>
  <c r="R254" i="19"/>
  <c r="P254" i="19"/>
  <c r="BK254" i="19"/>
  <c r="J254" i="19"/>
  <c r="BE254" i="19" s="1"/>
  <c r="BI252" i="19"/>
  <c r="BH252" i="19"/>
  <c r="BG252" i="19"/>
  <c r="BF252" i="19"/>
  <c r="T252" i="19"/>
  <c r="R252" i="19"/>
  <c r="P252" i="19"/>
  <c r="BK252" i="19"/>
  <c r="J252" i="19"/>
  <c r="BE252" i="19"/>
  <c r="BI243" i="19"/>
  <c r="BH243" i="19"/>
  <c r="BG243" i="19"/>
  <c r="BF243" i="19"/>
  <c r="T243" i="19"/>
  <c r="R243" i="19"/>
  <c r="P243" i="19"/>
  <c r="BK243" i="19"/>
  <c r="J243" i="19"/>
  <c r="BE243" i="19" s="1"/>
  <c r="BI241" i="19"/>
  <c r="BH241" i="19"/>
  <c r="BG241" i="19"/>
  <c r="BF241" i="19"/>
  <c r="T241" i="19"/>
  <c r="R241" i="19"/>
  <c r="P241" i="19"/>
  <c r="BK241" i="19"/>
  <c r="J241" i="19"/>
  <c r="BE241" i="19"/>
  <c r="BI232" i="19"/>
  <c r="BH232" i="19"/>
  <c r="BG232" i="19"/>
  <c r="BF232" i="19"/>
  <c r="T232" i="19"/>
  <c r="R232" i="19"/>
  <c r="R231" i="19"/>
  <c r="R230" i="19" s="1"/>
  <c r="P232" i="19"/>
  <c r="BK232" i="19"/>
  <c r="BK231" i="19"/>
  <c r="J231" i="19" s="1"/>
  <c r="BK230" i="19"/>
  <c r="J230" i="19" s="1"/>
  <c r="J61" i="19" s="1"/>
  <c r="J232" i="19"/>
  <c r="BE232" i="19"/>
  <c r="J62" i="19"/>
  <c r="BI229" i="19"/>
  <c r="BH229" i="19"/>
  <c r="BG229" i="19"/>
  <c r="BF229" i="19"/>
  <c r="T229" i="19"/>
  <c r="R229" i="19"/>
  <c r="P229" i="19"/>
  <c r="BK229" i="19"/>
  <c r="J229" i="19"/>
  <c r="BE229" i="19"/>
  <c r="BI225" i="19"/>
  <c r="BH225" i="19"/>
  <c r="BG225" i="19"/>
  <c r="BF225" i="19"/>
  <c r="T225" i="19"/>
  <c r="R225" i="19"/>
  <c r="P225" i="19"/>
  <c r="BK225" i="19"/>
  <c r="J225" i="19"/>
  <c r="BE225" i="19" s="1"/>
  <c r="BI219" i="19"/>
  <c r="BH219" i="19"/>
  <c r="BG219" i="19"/>
  <c r="BF219" i="19"/>
  <c r="T219" i="19"/>
  <c r="R219" i="19"/>
  <c r="P219" i="19"/>
  <c r="BK219" i="19"/>
  <c r="J219" i="19"/>
  <c r="BE219" i="19"/>
  <c r="BI217" i="19"/>
  <c r="BH217" i="19"/>
  <c r="BG217" i="19"/>
  <c r="BF217" i="19"/>
  <c r="T217" i="19"/>
  <c r="R217" i="19"/>
  <c r="R216" i="19"/>
  <c r="P217" i="19"/>
  <c r="BK217" i="19"/>
  <c r="BK216" i="19"/>
  <c r="J216" i="19"/>
  <c r="J60" i="19" s="1"/>
  <c r="J217" i="19"/>
  <c r="BE217" i="19"/>
  <c r="BI207" i="19"/>
  <c r="BH207" i="19"/>
  <c r="BG207" i="19"/>
  <c r="BF207" i="19"/>
  <c r="T207" i="19"/>
  <c r="T197" i="19" s="1"/>
  <c r="R207" i="19"/>
  <c r="P207" i="19"/>
  <c r="BK207" i="19"/>
  <c r="J207" i="19"/>
  <c r="BE207" i="19" s="1"/>
  <c r="BI198" i="19"/>
  <c r="BH198" i="19"/>
  <c r="BG198" i="19"/>
  <c r="BF198" i="19"/>
  <c r="T198" i="19"/>
  <c r="R198" i="19"/>
  <c r="R197" i="19" s="1"/>
  <c r="P198" i="19"/>
  <c r="P197" i="19"/>
  <c r="BK198" i="19"/>
  <c r="BK197" i="19" s="1"/>
  <c r="J197" i="19" s="1"/>
  <c r="J59" i="19" s="1"/>
  <c r="J198" i="19"/>
  <c r="BE198" i="19"/>
  <c r="BI196" i="19"/>
  <c r="BH196" i="19"/>
  <c r="BG196" i="19"/>
  <c r="BF196" i="19"/>
  <c r="T196" i="19"/>
  <c r="R196" i="19"/>
  <c r="P196" i="19"/>
  <c r="BK196" i="19"/>
  <c r="J196" i="19"/>
  <c r="BE196" i="19"/>
  <c r="BI194" i="19"/>
  <c r="BH194" i="19"/>
  <c r="BG194" i="19"/>
  <c r="BF194" i="19"/>
  <c r="T194" i="19"/>
  <c r="R194" i="19"/>
  <c r="P194" i="19"/>
  <c r="BK194" i="19"/>
  <c r="J194" i="19"/>
  <c r="BE194" i="19" s="1"/>
  <c r="BI191" i="19"/>
  <c r="BH191" i="19"/>
  <c r="BG191" i="19"/>
  <c r="BF191" i="19"/>
  <c r="T191" i="19"/>
  <c r="R191" i="19"/>
  <c r="P191" i="19"/>
  <c r="BK191" i="19"/>
  <c r="J191" i="19"/>
  <c r="BE191" i="19"/>
  <c r="BI180" i="19"/>
  <c r="BH180" i="19"/>
  <c r="BG180" i="19"/>
  <c r="BF180" i="19"/>
  <c r="T180" i="19"/>
  <c r="R180" i="19"/>
  <c r="P180" i="19"/>
  <c r="BK180" i="19"/>
  <c r="J180" i="19"/>
  <c r="BE180" i="19" s="1"/>
  <c r="BI177" i="19"/>
  <c r="BH177" i="19"/>
  <c r="BG177" i="19"/>
  <c r="BF177" i="19"/>
  <c r="T177" i="19"/>
  <c r="R177" i="19"/>
  <c r="P177" i="19"/>
  <c r="BK177" i="19"/>
  <c r="J177" i="19"/>
  <c r="BE177" i="19"/>
  <c r="BI176" i="19"/>
  <c r="BH176" i="19"/>
  <c r="BG176" i="19"/>
  <c r="BF176" i="19"/>
  <c r="T176" i="19"/>
  <c r="R176" i="19"/>
  <c r="P176" i="19"/>
  <c r="BK176" i="19"/>
  <c r="J176" i="19"/>
  <c r="BE176" i="19" s="1"/>
  <c r="BI175" i="19"/>
  <c r="BH175" i="19"/>
  <c r="BG175" i="19"/>
  <c r="BF175" i="19"/>
  <c r="T175" i="19"/>
  <c r="R175" i="19"/>
  <c r="P175" i="19"/>
  <c r="BK175" i="19"/>
  <c r="J175" i="19"/>
  <c r="BE175" i="19"/>
  <c r="BI173" i="19"/>
  <c r="BH173" i="19"/>
  <c r="BG173" i="19"/>
  <c r="BF173" i="19"/>
  <c r="T173" i="19"/>
  <c r="R173" i="19"/>
  <c r="P173" i="19"/>
  <c r="BK173" i="19"/>
  <c r="J173" i="19"/>
  <c r="BE173" i="19" s="1"/>
  <c r="BI171" i="19"/>
  <c r="BH171" i="19"/>
  <c r="BG171" i="19"/>
  <c r="BF171" i="19"/>
  <c r="T171" i="19"/>
  <c r="R171" i="19"/>
  <c r="P171" i="19"/>
  <c r="BK171" i="19"/>
  <c r="J171" i="19"/>
  <c r="BE171" i="19"/>
  <c r="BI170" i="19"/>
  <c r="BH170" i="19"/>
  <c r="BG170" i="19"/>
  <c r="BF170" i="19"/>
  <c r="T170" i="19"/>
  <c r="R170" i="19"/>
  <c r="P170" i="19"/>
  <c r="BK170" i="19"/>
  <c r="J170" i="19"/>
  <c r="BE170" i="19" s="1"/>
  <c r="BI167" i="19"/>
  <c r="BH167" i="19"/>
  <c r="BG167" i="19"/>
  <c r="BF167" i="19"/>
  <c r="T167" i="19"/>
  <c r="R167" i="19"/>
  <c r="P167" i="19"/>
  <c r="BK167" i="19"/>
  <c r="J167" i="19"/>
  <c r="BE167" i="19"/>
  <c r="BI166" i="19"/>
  <c r="BH166" i="19"/>
  <c r="BG166" i="19"/>
  <c r="BF166" i="19"/>
  <c r="T166" i="19"/>
  <c r="R166" i="19"/>
  <c r="P166" i="19"/>
  <c r="BK166" i="19"/>
  <c r="J166" i="19"/>
  <c r="BE166" i="19" s="1"/>
  <c r="BI145" i="19"/>
  <c r="BH145" i="19"/>
  <c r="BG145" i="19"/>
  <c r="BF145" i="19"/>
  <c r="T145" i="19"/>
  <c r="R145" i="19"/>
  <c r="P145" i="19"/>
  <c r="BK145" i="19"/>
  <c r="J145" i="19"/>
  <c r="BE145" i="19"/>
  <c r="BI142" i="19"/>
  <c r="BH142" i="19"/>
  <c r="BG142" i="19"/>
  <c r="BF142" i="19"/>
  <c r="T142" i="19"/>
  <c r="R142" i="19"/>
  <c r="P142" i="19"/>
  <c r="BK142" i="19"/>
  <c r="J142" i="19"/>
  <c r="BE142" i="19" s="1"/>
  <c r="BI110" i="19"/>
  <c r="BH110" i="19"/>
  <c r="BG110" i="19"/>
  <c r="BF110" i="19"/>
  <c r="T110" i="19"/>
  <c r="R110" i="19"/>
  <c r="P110" i="19"/>
  <c r="BK110" i="19"/>
  <c r="J110" i="19"/>
  <c r="BE110" i="19" s="1"/>
  <c r="BI107" i="19"/>
  <c r="BH107" i="19"/>
  <c r="BG107" i="19"/>
  <c r="BF107" i="19"/>
  <c r="T107" i="19"/>
  <c r="R107" i="19"/>
  <c r="P107" i="19"/>
  <c r="BK107" i="19"/>
  <c r="J107" i="19"/>
  <c r="BE107" i="19" s="1"/>
  <c r="BI105" i="19"/>
  <c r="BH105" i="19"/>
  <c r="BG105" i="19"/>
  <c r="BF105" i="19"/>
  <c r="T105" i="19"/>
  <c r="R105" i="19"/>
  <c r="P105" i="19"/>
  <c r="BK105" i="19"/>
  <c r="J105" i="19"/>
  <c r="BE105" i="19"/>
  <c r="BI103" i="19"/>
  <c r="BH103" i="19"/>
  <c r="BG103" i="19"/>
  <c r="BF103" i="19"/>
  <c r="T103" i="19"/>
  <c r="R103" i="19"/>
  <c r="P103" i="19"/>
  <c r="BK103" i="19"/>
  <c r="J103" i="19"/>
  <c r="BE103" i="19" s="1"/>
  <c r="BI101" i="19"/>
  <c r="BH101" i="19"/>
  <c r="BG101" i="19"/>
  <c r="BF101" i="19"/>
  <c r="T101" i="19"/>
  <c r="R101" i="19"/>
  <c r="P101" i="19"/>
  <c r="BK101" i="19"/>
  <c r="J101" i="19"/>
  <c r="BE101" i="19"/>
  <c r="BI100" i="19"/>
  <c r="BH100" i="19"/>
  <c r="BG100" i="19"/>
  <c r="BF100" i="19"/>
  <c r="T100" i="19"/>
  <c r="R100" i="19"/>
  <c r="P100" i="19"/>
  <c r="BK100" i="19"/>
  <c r="J100" i="19"/>
  <c r="BE100" i="19" s="1"/>
  <c r="BI93" i="19"/>
  <c r="BH93" i="19"/>
  <c r="F33" i="19"/>
  <c r="BC69" i="1" s="1"/>
  <c r="BG93" i="19"/>
  <c r="BF93" i="19"/>
  <c r="J31" i="19"/>
  <c r="AW69" i="1" s="1"/>
  <c r="F31" i="19"/>
  <c r="BA69" i="1" s="1"/>
  <c r="T93" i="19"/>
  <c r="T92" i="19"/>
  <c r="R93" i="19"/>
  <c r="R92" i="19"/>
  <c r="R91" i="19" s="1"/>
  <c r="R90" i="19" s="1"/>
  <c r="P93" i="19"/>
  <c r="P92" i="19"/>
  <c r="BK93" i="19"/>
  <c r="BK92" i="19"/>
  <c r="J93" i="19"/>
  <c r="BE93" i="19" s="1"/>
  <c r="F30" i="19" s="1"/>
  <c r="AZ69" i="1" s="1"/>
  <c r="J86" i="19"/>
  <c r="F86" i="19"/>
  <c r="F84" i="19"/>
  <c r="E82" i="19"/>
  <c r="J51" i="19"/>
  <c r="F51" i="19"/>
  <c r="F49" i="19"/>
  <c r="E47" i="19"/>
  <c r="J18" i="19"/>
  <c r="E18" i="19"/>
  <c r="F52" i="19" s="1"/>
  <c r="F87" i="19"/>
  <c r="J17" i="19"/>
  <c r="J12" i="19"/>
  <c r="J49" i="19" s="1"/>
  <c r="E7" i="19"/>
  <c r="E80" i="19"/>
  <c r="E45" i="19"/>
  <c r="AY68" i="1"/>
  <c r="AX68" i="1"/>
  <c r="BI579" i="18"/>
  <c r="BH579" i="18"/>
  <c r="BG579" i="18"/>
  <c r="BF579" i="18"/>
  <c r="T579" i="18"/>
  <c r="R579" i="18"/>
  <c r="P579" i="18"/>
  <c r="BK579" i="18"/>
  <c r="J579" i="18"/>
  <c r="BE579" i="18" s="1"/>
  <c r="BI577" i="18"/>
  <c r="BH577" i="18"/>
  <c r="BG577" i="18"/>
  <c r="BF577" i="18"/>
  <c r="T577" i="18"/>
  <c r="R577" i="18"/>
  <c r="P577" i="18"/>
  <c r="BK577" i="18"/>
  <c r="J577" i="18"/>
  <c r="BE577" i="18" s="1"/>
  <c r="BI576" i="18"/>
  <c r="BH576" i="18"/>
  <c r="BG576" i="18"/>
  <c r="BF576" i="18"/>
  <c r="T576" i="18"/>
  <c r="R576" i="18"/>
  <c r="P576" i="18"/>
  <c r="BK576" i="18"/>
  <c r="J576" i="18"/>
  <c r="BE576" i="18"/>
  <c r="BI573" i="18"/>
  <c r="BH573" i="18"/>
  <c r="BG573" i="18"/>
  <c r="BF573" i="18"/>
  <c r="T573" i="18"/>
  <c r="R573" i="18"/>
  <c r="P573" i="18"/>
  <c r="BK573" i="18"/>
  <c r="J573" i="18"/>
  <c r="BE573" i="18" s="1"/>
  <c r="BI572" i="18"/>
  <c r="BH572" i="18"/>
  <c r="BG572" i="18"/>
  <c r="BF572" i="18"/>
  <c r="T572" i="18"/>
  <c r="R572" i="18"/>
  <c r="P572" i="18"/>
  <c r="BK572" i="18"/>
  <c r="J572" i="18"/>
  <c r="BE572" i="18"/>
  <c r="BI570" i="18"/>
  <c r="BH570" i="18"/>
  <c r="BG570" i="18"/>
  <c r="BF570" i="18"/>
  <c r="T570" i="18"/>
  <c r="R570" i="18"/>
  <c r="P570" i="18"/>
  <c r="BK570" i="18"/>
  <c r="J570" i="18"/>
  <c r="BE570" i="18" s="1"/>
  <c r="BI560" i="18"/>
  <c r="BH560" i="18"/>
  <c r="BG560" i="18"/>
  <c r="BF560" i="18"/>
  <c r="T560" i="18"/>
  <c r="T559" i="18" s="1"/>
  <c r="R560" i="18"/>
  <c r="P560" i="18"/>
  <c r="P559" i="18" s="1"/>
  <c r="P546" i="18" s="1"/>
  <c r="BK560" i="18"/>
  <c r="J560" i="18"/>
  <c r="BE560" i="18" s="1"/>
  <c r="BI548" i="18"/>
  <c r="BH548" i="18"/>
  <c r="BG548" i="18"/>
  <c r="BF548" i="18"/>
  <c r="T548" i="18"/>
  <c r="T547" i="18"/>
  <c r="R548" i="18"/>
  <c r="R547" i="18"/>
  <c r="P548" i="18"/>
  <c r="P547" i="18" s="1"/>
  <c r="BK548" i="18"/>
  <c r="BK547" i="18" s="1"/>
  <c r="J547" i="18" s="1"/>
  <c r="J548" i="18"/>
  <c r="BE548" i="18" s="1"/>
  <c r="J71" i="18"/>
  <c r="BI545" i="18"/>
  <c r="BH545" i="18"/>
  <c r="BG545" i="18"/>
  <c r="BF545" i="18"/>
  <c r="T545" i="18"/>
  <c r="R545" i="18"/>
  <c r="P545" i="18"/>
  <c r="BK545" i="18"/>
  <c r="J545" i="18"/>
  <c r="BE545" i="18" s="1"/>
  <c r="BI535" i="18"/>
  <c r="BH535" i="18"/>
  <c r="BG535" i="18"/>
  <c r="BF535" i="18"/>
  <c r="T535" i="18"/>
  <c r="R535" i="18"/>
  <c r="P535" i="18"/>
  <c r="BK535" i="18"/>
  <c r="J535" i="18"/>
  <c r="BE535" i="18"/>
  <c r="BI534" i="18"/>
  <c r="BH534" i="18"/>
  <c r="BG534" i="18"/>
  <c r="BF534" i="18"/>
  <c r="T534" i="18"/>
  <c r="R534" i="18"/>
  <c r="P534" i="18"/>
  <c r="BK534" i="18"/>
  <c r="J534" i="18"/>
  <c r="BE534" i="18" s="1"/>
  <c r="BI527" i="18"/>
  <c r="BH527" i="18"/>
  <c r="BG527" i="18"/>
  <c r="BF527" i="18"/>
  <c r="T527" i="18"/>
  <c r="R527" i="18"/>
  <c r="P527" i="18"/>
  <c r="BK527" i="18"/>
  <c r="J527" i="18"/>
  <c r="BE527" i="18"/>
  <c r="BI518" i="18"/>
  <c r="BH518" i="18"/>
  <c r="BG518" i="18"/>
  <c r="BF518" i="18"/>
  <c r="T518" i="18"/>
  <c r="R518" i="18"/>
  <c r="P518" i="18"/>
  <c r="BK518" i="18"/>
  <c r="J518" i="18"/>
  <c r="BE518" i="18" s="1"/>
  <c r="BI517" i="18"/>
  <c r="BH517" i="18"/>
  <c r="BG517" i="18"/>
  <c r="BF517" i="18"/>
  <c r="T517" i="18"/>
  <c r="R517" i="18"/>
  <c r="P517" i="18"/>
  <c r="BK517" i="18"/>
  <c r="J517" i="18"/>
  <c r="BE517" i="18"/>
  <c r="BI515" i="18"/>
  <c r="BH515" i="18"/>
  <c r="BG515" i="18"/>
  <c r="BF515" i="18"/>
  <c r="T515" i="18"/>
  <c r="R515" i="18"/>
  <c r="P515" i="18"/>
  <c r="BK515" i="18"/>
  <c r="J515" i="18"/>
  <c r="BE515" i="18" s="1"/>
  <c r="BI514" i="18"/>
  <c r="BH514" i="18"/>
  <c r="BG514" i="18"/>
  <c r="BF514" i="18"/>
  <c r="T514" i="18"/>
  <c r="R514" i="18"/>
  <c r="P514" i="18"/>
  <c r="BK514" i="18"/>
  <c r="J514" i="18"/>
  <c r="BE514" i="18" s="1"/>
  <c r="BI512" i="18"/>
  <c r="BH512" i="18"/>
  <c r="BG512" i="18"/>
  <c r="BF512" i="18"/>
  <c r="T512" i="18"/>
  <c r="R512" i="18"/>
  <c r="P512" i="18"/>
  <c r="BK512" i="18"/>
  <c r="J512" i="18"/>
  <c r="BE512" i="18" s="1"/>
  <c r="BI510" i="18"/>
  <c r="BH510" i="18"/>
  <c r="BG510" i="18"/>
  <c r="BF510" i="18"/>
  <c r="T510" i="18"/>
  <c r="R510" i="18"/>
  <c r="P510" i="18"/>
  <c r="BK510" i="18"/>
  <c r="J510" i="18"/>
  <c r="BE510" i="18"/>
  <c r="BI508" i="18"/>
  <c r="BH508" i="18"/>
  <c r="BG508" i="18"/>
  <c r="BF508" i="18"/>
  <c r="T508" i="18"/>
  <c r="R508" i="18"/>
  <c r="P508" i="18"/>
  <c r="BK508" i="18"/>
  <c r="J508" i="18"/>
  <c r="BE508" i="18" s="1"/>
  <c r="BI506" i="18"/>
  <c r="BH506" i="18"/>
  <c r="BG506" i="18"/>
  <c r="BF506" i="18"/>
  <c r="T506" i="18"/>
  <c r="R506" i="18"/>
  <c r="P506" i="18"/>
  <c r="BK506" i="18"/>
  <c r="J506" i="18"/>
  <c r="BE506" i="18"/>
  <c r="BI503" i="18"/>
  <c r="BH503" i="18"/>
  <c r="BG503" i="18"/>
  <c r="BF503" i="18"/>
  <c r="T503" i="18"/>
  <c r="R503" i="18"/>
  <c r="P503" i="18"/>
  <c r="BK503" i="18"/>
  <c r="J503" i="18"/>
  <c r="BE503" i="18" s="1"/>
  <c r="BI501" i="18"/>
  <c r="BH501" i="18"/>
  <c r="BG501" i="18"/>
  <c r="BF501" i="18"/>
  <c r="T501" i="18"/>
  <c r="R501" i="18"/>
  <c r="P501" i="18"/>
  <c r="BK501" i="18"/>
  <c r="J501" i="18"/>
  <c r="BE501" i="18"/>
  <c r="BI499" i="18"/>
  <c r="BH499" i="18"/>
  <c r="BG499" i="18"/>
  <c r="BF499" i="18"/>
  <c r="T499" i="18"/>
  <c r="R499" i="18"/>
  <c r="P499" i="18"/>
  <c r="BK499" i="18"/>
  <c r="J499" i="18"/>
  <c r="BE499" i="18" s="1"/>
  <c r="BI496" i="18"/>
  <c r="BH496" i="18"/>
  <c r="BG496" i="18"/>
  <c r="BF496" i="18"/>
  <c r="T496" i="18"/>
  <c r="R496" i="18"/>
  <c r="P496" i="18"/>
  <c r="BK496" i="18"/>
  <c r="J496" i="18"/>
  <c r="BE496" i="18" s="1"/>
  <c r="BI495" i="18"/>
  <c r="BH495" i="18"/>
  <c r="BG495" i="18"/>
  <c r="BF495" i="18"/>
  <c r="T495" i="18"/>
  <c r="R495" i="18"/>
  <c r="P495" i="18"/>
  <c r="BK495" i="18"/>
  <c r="J495" i="18"/>
  <c r="BE495" i="18" s="1"/>
  <c r="BI493" i="18"/>
  <c r="BH493" i="18"/>
  <c r="BG493" i="18"/>
  <c r="BF493" i="18"/>
  <c r="T493" i="18"/>
  <c r="R493" i="18"/>
  <c r="P493" i="18"/>
  <c r="BK493" i="18"/>
  <c r="J493" i="18"/>
  <c r="BE493" i="18"/>
  <c r="BI491" i="18"/>
  <c r="BH491" i="18"/>
  <c r="BG491" i="18"/>
  <c r="BF491" i="18"/>
  <c r="T491" i="18"/>
  <c r="R491" i="18"/>
  <c r="P491" i="18"/>
  <c r="BK491" i="18"/>
  <c r="J491" i="18"/>
  <c r="BE491" i="18" s="1"/>
  <c r="BI489" i="18"/>
  <c r="BH489" i="18"/>
  <c r="BG489" i="18"/>
  <c r="BF489" i="18"/>
  <c r="T489" i="18"/>
  <c r="R489" i="18"/>
  <c r="P489" i="18"/>
  <c r="BK489" i="18"/>
  <c r="J489" i="18"/>
  <c r="BE489" i="18"/>
  <c r="BI487" i="18"/>
  <c r="BH487" i="18"/>
  <c r="BG487" i="18"/>
  <c r="BF487" i="18"/>
  <c r="T487" i="18"/>
  <c r="R487" i="18"/>
  <c r="P487" i="18"/>
  <c r="BK487" i="18"/>
  <c r="J487" i="18"/>
  <c r="BE487" i="18" s="1"/>
  <c r="BI485" i="18"/>
  <c r="BH485" i="18"/>
  <c r="BG485" i="18"/>
  <c r="BF485" i="18"/>
  <c r="T485" i="18"/>
  <c r="R485" i="18"/>
  <c r="P485" i="18"/>
  <c r="BK485" i="18"/>
  <c r="J485" i="18"/>
  <c r="BE485" i="18"/>
  <c r="BI481" i="18"/>
  <c r="BH481" i="18"/>
  <c r="BG481" i="18"/>
  <c r="BF481" i="18"/>
  <c r="T481" i="18"/>
  <c r="R481" i="18"/>
  <c r="P481" i="18"/>
  <c r="BK481" i="18"/>
  <c r="J481" i="18"/>
  <c r="BE481" i="18" s="1"/>
  <c r="BI474" i="18"/>
  <c r="BH474" i="18"/>
  <c r="BG474" i="18"/>
  <c r="BF474" i="18"/>
  <c r="T474" i="18"/>
  <c r="R474" i="18"/>
  <c r="P474" i="18"/>
  <c r="BK474" i="18"/>
  <c r="J474" i="18"/>
  <c r="BE474" i="18" s="1"/>
  <c r="BI473" i="18"/>
  <c r="BH473" i="18"/>
  <c r="BG473" i="18"/>
  <c r="BF473" i="18"/>
  <c r="T473" i="18"/>
  <c r="R473" i="18"/>
  <c r="P473" i="18"/>
  <c r="BK473" i="18"/>
  <c r="J473" i="18"/>
  <c r="BE473" i="18" s="1"/>
  <c r="BI472" i="18"/>
  <c r="BH472" i="18"/>
  <c r="BG472" i="18"/>
  <c r="BF472" i="18"/>
  <c r="T472" i="18"/>
  <c r="R472" i="18"/>
  <c r="P472" i="18"/>
  <c r="BK472" i="18"/>
  <c r="J472" i="18"/>
  <c r="BE472" i="18"/>
  <c r="BI471" i="18"/>
  <c r="BH471" i="18"/>
  <c r="BG471" i="18"/>
  <c r="BF471" i="18"/>
  <c r="T471" i="18"/>
  <c r="R471" i="18"/>
  <c r="P471" i="18"/>
  <c r="BK471" i="18"/>
  <c r="J471" i="18"/>
  <c r="BE471" i="18" s="1"/>
  <c r="BI469" i="18"/>
  <c r="BH469" i="18"/>
  <c r="BG469" i="18"/>
  <c r="BF469" i="18"/>
  <c r="T469" i="18"/>
  <c r="R469" i="18"/>
  <c r="P469" i="18"/>
  <c r="BK469" i="18"/>
  <c r="J469" i="18"/>
  <c r="BE469" i="18"/>
  <c r="BI468" i="18"/>
  <c r="BH468" i="18"/>
  <c r="BG468" i="18"/>
  <c r="BF468" i="18"/>
  <c r="T468" i="18"/>
  <c r="R468" i="18"/>
  <c r="P468" i="18"/>
  <c r="BK468" i="18"/>
  <c r="J468" i="18"/>
  <c r="BE468" i="18" s="1"/>
  <c r="BI467" i="18"/>
  <c r="BH467" i="18"/>
  <c r="BG467" i="18"/>
  <c r="BF467" i="18"/>
  <c r="T467" i="18"/>
  <c r="R467" i="18"/>
  <c r="P467" i="18"/>
  <c r="BK467" i="18"/>
  <c r="J467" i="18"/>
  <c r="BE467" i="18"/>
  <c r="BI466" i="18"/>
  <c r="BH466" i="18"/>
  <c r="BG466" i="18"/>
  <c r="BF466" i="18"/>
  <c r="T466" i="18"/>
  <c r="R466" i="18"/>
  <c r="P466" i="18"/>
  <c r="BK466" i="18"/>
  <c r="J466" i="18"/>
  <c r="BE466" i="18" s="1"/>
  <c r="BI464" i="18"/>
  <c r="BH464" i="18"/>
  <c r="BG464" i="18"/>
  <c r="BF464" i="18"/>
  <c r="T464" i="18"/>
  <c r="R464" i="18"/>
  <c r="P464" i="18"/>
  <c r="BK464" i="18"/>
  <c r="J464" i="18"/>
  <c r="BE464" i="18" s="1"/>
  <c r="BI463" i="18"/>
  <c r="BH463" i="18"/>
  <c r="BG463" i="18"/>
  <c r="BF463" i="18"/>
  <c r="T463" i="18"/>
  <c r="R463" i="18"/>
  <c r="P463" i="18"/>
  <c r="BK463" i="18"/>
  <c r="J463" i="18"/>
  <c r="BE463" i="18" s="1"/>
  <c r="BI462" i="18"/>
  <c r="BH462" i="18"/>
  <c r="BG462" i="18"/>
  <c r="BF462" i="18"/>
  <c r="T462" i="18"/>
  <c r="R462" i="18"/>
  <c r="P462" i="18"/>
  <c r="BK462" i="18"/>
  <c r="J462" i="18"/>
  <c r="BE462" i="18"/>
  <c r="BI460" i="18"/>
  <c r="BH460" i="18"/>
  <c r="BG460" i="18"/>
  <c r="BF460" i="18"/>
  <c r="T460" i="18"/>
  <c r="R460" i="18"/>
  <c r="P460" i="18"/>
  <c r="BK460" i="18"/>
  <c r="J460" i="18"/>
  <c r="BE460" i="18" s="1"/>
  <c r="BI458" i="18"/>
  <c r="BH458" i="18"/>
  <c r="BG458" i="18"/>
  <c r="BF458" i="18"/>
  <c r="T458" i="18"/>
  <c r="R458" i="18"/>
  <c r="P458" i="18"/>
  <c r="BK458" i="18"/>
  <c r="J458" i="18"/>
  <c r="BE458" i="18"/>
  <c r="BI457" i="18"/>
  <c r="BH457" i="18"/>
  <c r="BG457" i="18"/>
  <c r="BF457" i="18"/>
  <c r="T457" i="18"/>
  <c r="R457" i="18"/>
  <c r="P457" i="18"/>
  <c r="BK457" i="18"/>
  <c r="J457" i="18"/>
  <c r="BE457" i="18" s="1"/>
  <c r="BI456" i="18"/>
  <c r="BH456" i="18"/>
  <c r="BG456" i="18"/>
  <c r="BF456" i="18"/>
  <c r="T456" i="18"/>
  <c r="R456" i="18"/>
  <c r="P456" i="18"/>
  <c r="BK456" i="18"/>
  <c r="J456" i="18"/>
  <c r="BE456" i="18"/>
  <c r="BI455" i="18"/>
  <c r="BH455" i="18"/>
  <c r="BG455" i="18"/>
  <c r="BF455" i="18"/>
  <c r="T455" i="18"/>
  <c r="R455" i="18"/>
  <c r="P455" i="18"/>
  <c r="BK455" i="18"/>
  <c r="J455" i="18"/>
  <c r="BE455" i="18" s="1"/>
  <c r="BI454" i="18"/>
  <c r="BH454" i="18"/>
  <c r="BG454" i="18"/>
  <c r="BF454" i="18"/>
  <c r="T454" i="18"/>
  <c r="R454" i="18"/>
  <c r="P454" i="18"/>
  <c r="BK454" i="18"/>
  <c r="J454" i="18"/>
  <c r="BE454" i="18" s="1"/>
  <c r="BI453" i="18"/>
  <c r="BH453" i="18"/>
  <c r="BG453" i="18"/>
  <c r="BF453" i="18"/>
  <c r="T453" i="18"/>
  <c r="R453" i="18"/>
  <c r="P453" i="18"/>
  <c r="BK453" i="18"/>
  <c r="J453" i="18"/>
  <c r="BE453" i="18" s="1"/>
  <c r="BI452" i="18"/>
  <c r="BH452" i="18"/>
  <c r="BG452" i="18"/>
  <c r="BF452" i="18"/>
  <c r="T452" i="18"/>
  <c r="R452" i="18"/>
  <c r="P452" i="18"/>
  <c r="BK452" i="18"/>
  <c r="J452" i="18"/>
  <c r="BE452" i="18"/>
  <c r="BI451" i="18"/>
  <c r="BH451" i="18"/>
  <c r="BG451" i="18"/>
  <c r="BF451" i="18"/>
  <c r="T451" i="18"/>
  <c r="R451" i="18"/>
  <c r="P451" i="18"/>
  <c r="BK451" i="18"/>
  <c r="J451" i="18"/>
  <c r="BE451" i="18" s="1"/>
  <c r="BI450" i="18"/>
  <c r="BH450" i="18"/>
  <c r="BG450" i="18"/>
  <c r="BF450" i="18"/>
  <c r="T450" i="18"/>
  <c r="R450" i="18"/>
  <c r="P450" i="18"/>
  <c r="BK450" i="18"/>
  <c r="J450" i="18"/>
  <c r="BE450" i="18"/>
  <c r="BI449" i="18"/>
  <c r="BH449" i="18"/>
  <c r="BG449" i="18"/>
  <c r="BF449" i="18"/>
  <c r="T449" i="18"/>
  <c r="R449" i="18"/>
  <c r="P449" i="18"/>
  <c r="BK449" i="18"/>
  <c r="J449" i="18"/>
  <c r="BE449" i="18" s="1"/>
  <c r="BI448" i="18"/>
  <c r="BH448" i="18"/>
  <c r="BG448" i="18"/>
  <c r="BF448" i="18"/>
  <c r="T448" i="18"/>
  <c r="R448" i="18"/>
  <c r="P448" i="18"/>
  <c r="BK448" i="18"/>
  <c r="J448" i="18"/>
  <c r="BE448" i="18"/>
  <c r="BI447" i="18"/>
  <c r="BH447" i="18"/>
  <c r="BG447" i="18"/>
  <c r="BF447" i="18"/>
  <c r="T447" i="18"/>
  <c r="R447" i="18"/>
  <c r="P447" i="18"/>
  <c r="BK447" i="18"/>
  <c r="J447" i="18"/>
  <c r="BE447" i="18" s="1"/>
  <c r="BI446" i="18"/>
  <c r="BH446" i="18"/>
  <c r="BG446" i="18"/>
  <c r="BF446" i="18"/>
  <c r="T446" i="18"/>
  <c r="R446" i="18"/>
  <c r="P446" i="18"/>
  <c r="BK446" i="18"/>
  <c r="J446" i="18"/>
  <c r="BE446" i="18" s="1"/>
  <c r="BI445" i="18"/>
  <c r="BH445" i="18"/>
  <c r="BG445" i="18"/>
  <c r="BF445" i="18"/>
  <c r="T445" i="18"/>
  <c r="R445" i="18"/>
  <c r="P445" i="18"/>
  <c r="P442" i="18" s="1"/>
  <c r="BK445" i="18"/>
  <c r="J445" i="18"/>
  <c r="BE445" i="18" s="1"/>
  <c r="BI443" i="18"/>
  <c r="BH443" i="18"/>
  <c r="BG443" i="18"/>
  <c r="BF443" i="18"/>
  <c r="T443" i="18"/>
  <c r="T442" i="18"/>
  <c r="R443" i="18"/>
  <c r="P443" i="18"/>
  <c r="BK443" i="18"/>
  <c r="BK442" i="18" s="1"/>
  <c r="J442" i="18" s="1"/>
  <c r="J69" i="18" s="1"/>
  <c r="J443" i="18"/>
  <c r="BE443" i="18" s="1"/>
  <c r="BI441" i="18"/>
  <c r="BH441" i="18"/>
  <c r="BG441" i="18"/>
  <c r="BF441" i="18"/>
  <c r="T441" i="18"/>
  <c r="R441" i="18"/>
  <c r="P441" i="18"/>
  <c r="BK441" i="18"/>
  <c r="J441" i="18"/>
  <c r="BE441" i="18"/>
  <c r="BI439" i="18"/>
  <c r="BH439" i="18"/>
  <c r="BG439" i="18"/>
  <c r="BF439" i="18"/>
  <c r="T439" i="18"/>
  <c r="R439" i="18"/>
  <c r="P439" i="18"/>
  <c r="BK439" i="18"/>
  <c r="J439" i="18"/>
  <c r="BE439" i="18" s="1"/>
  <c r="BI437" i="18"/>
  <c r="BH437" i="18"/>
  <c r="BG437" i="18"/>
  <c r="BF437" i="18"/>
  <c r="T437" i="18"/>
  <c r="R437" i="18"/>
  <c r="P437" i="18"/>
  <c r="BK437" i="18"/>
  <c r="J437" i="18"/>
  <c r="BE437" i="18"/>
  <c r="BI435" i="18"/>
  <c r="BH435" i="18"/>
  <c r="BG435" i="18"/>
  <c r="BF435" i="18"/>
  <c r="T435" i="18"/>
  <c r="R435" i="18"/>
  <c r="P435" i="18"/>
  <c r="BK435" i="18"/>
  <c r="J435" i="18"/>
  <c r="BE435" i="18" s="1"/>
  <c r="BI434" i="18"/>
  <c r="BH434" i="18"/>
  <c r="BG434" i="18"/>
  <c r="BF434" i="18"/>
  <c r="T434" i="18"/>
  <c r="R434" i="18"/>
  <c r="P434" i="18"/>
  <c r="BK434" i="18"/>
  <c r="J434" i="18"/>
  <c r="BE434" i="18"/>
  <c r="BI432" i="18"/>
  <c r="BH432" i="18"/>
  <c r="BG432" i="18"/>
  <c r="BF432" i="18"/>
  <c r="T432" i="18"/>
  <c r="R432" i="18"/>
  <c r="P432" i="18"/>
  <c r="BK432" i="18"/>
  <c r="J432" i="18"/>
  <c r="BE432" i="18" s="1"/>
  <c r="BI431" i="18"/>
  <c r="BH431" i="18"/>
  <c r="BG431" i="18"/>
  <c r="BF431" i="18"/>
  <c r="T431" i="18"/>
  <c r="R431" i="18"/>
  <c r="P431" i="18"/>
  <c r="BK431" i="18"/>
  <c r="J431" i="18"/>
  <c r="BE431" i="18" s="1"/>
  <c r="BI430" i="18"/>
  <c r="BH430" i="18"/>
  <c r="BG430" i="18"/>
  <c r="BF430" i="18"/>
  <c r="T430" i="18"/>
  <c r="R430" i="18"/>
  <c r="P430" i="18"/>
  <c r="BK430" i="18"/>
  <c r="J430" i="18"/>
  <c r="BE430" i="18" s="1"/>
  <c r="BI429" i="18"/>
  <c r="BH429" i="18"/>
  <c r="BG429" i="18"/>
  <c r="BF429" i="18"/>
  <c r="T429" i="18"/>
  <c r="R429" i="18"/>
  <c r="P429" i="18"/>
  <c r="BK429" i="18"/>
  <c r="J429" i="18"/>
  <c r="BE429" i="18"/>
  <c r="BI427" i="18"/>
  <c r="BH427" i="18"/>
  <c r="BG427" i="18"/>
  <c r="BF427" i="18"/>
  <c r="T427" i="18"/>
  <c r="R427" i="18"/>
  <c r="P427" i="18"/>
  <c r="BK427" i="18"/>
  <c r="J427" i="18"/>
  <c r="BE427" i="18" s="1"/>
  <c r="BI426" i="18"/>
  <c r="BH426" i="18"/>
  <c r="BG426" i="18"/>
  <c r="BF426" i="18"/>
  <c r="T426" i="18"/>
  <c r="R426" i="18"/>
  <c r="P426" i="18"/>
  <c r="BK426" i="18"/>
  <c r="J426" i="18"/>
  <c r="BE426" i="18"/>
  <c r="BI424" i="18"/>
  <c r="BH424" i="18"/>
  <c r="BG424" i="18"/>
  <c r="BF424" i="18"/>
  <c r="T424" i="18"/>
  <c r="R424" i="18"/>
  <c r="P424" i="18"/>
  <c r="BK424" i="18"/>
  <c r="J424" i="18"/>
  <c r="BE424" i="18" s="1"/>
  <c r="BI423" i="18"/>
  <c r="BH423" i="18"/>
  <c r="BG423" i="18"/>
  <c r="BF423" i="18"/>
  <c r="T423" i="18"/>
  <c r="R423" i="18"/>
  <c r="P423" i="18"/>
  <c r="BK423" i="18"/>
  <c r="J423" i="18"/>
  <c r="BE423" i="18"/>
  <c r="BI421" i="18"/>
  <c r="BH421" i="18"/>
  <c r="BG421" i="18"/>
  <c r="BF421" i="18"/>
  <c r="T421" i="18"/>
  <c r="R421" i="18"/>
  <c r="P421" i="18"/>
  <c r="BK421" i="18"/>
  <c r="J421" i="18"/>
  <c r="BE421" i="18" s="1"/>
  <c r="BI419" i="18"/>
  <c r="BH419" i="18"/>
  <c r="BG419" i="18"/>
  <c r="BF419" i="18"/>
  <c r="T419" i="18"/>
  <c r="R419" i="18"/>
  <c r="P419" i="18"/>
  <c r="BK419" i="18"/>
  <c r="J419" i="18"/>
  <c r="BE419" i="18" s="1"/>
  <c r="BI418" i="18"/>
  <c r="BH418" i="18"/>
  <c r="BG418" i="18"/>
  <c r="BF418" i="18"/>
  <c r="T418" i="18"/>
  <c r="R418" i="18"/>
  <c r="P418" i="18"/>
  <c r="BK418" i="18"/>
  <c r="J418" i="18"/>
  <c r="BE418" i="18" s="1"/>
  <c r="BI417" i="18"/>
  <c r="BH417" i="18"/>
  <c r="BG417" i="18"/>
  <c r="BF417" i="18"/>
  <c r="T417" i="18"/>
  <c r="R417" i="18"/>
  <c r="P417" i="18"/>
  <c r="BK417" i="18"/>
  <c r="J417" i="18"/>
  <c r="BE417" i="18"/>
  <c r="BI415" i="18"/>
  <c r="BH415" i="18"/>
  <c r="BG415" i="18"/>
  <c r="BF415" i="18"/>
  <c r="T415" i="18"/>
  <c r="R415" i="18"/>
  <c r="P415" i="18"/>
  <c r="BK415" i="18"/>
  <c r="J415" i="18"/>
  <c r="BE415" i="18" s="1"/>
  <c r="BI413" i="18"/>
  <c r="BH413" i="18"/>
  <c r="BG413" i="18"/>
  <c r="BF413" i="18"/>
  <c r="T413" i="18"/>
  <c r="R413" i="18"/>
  <c r="P413" i="18"/>
  <c r="BK413" i="18"/>
  <c r="J413" i="18"/>
  <c r="BE413" i="18"/>
  <c r="BI412" i="18"/>
  <c r="BH412" i="18"/>
  <c r="BG412" i="18"/>
  <c r="BF412" i="18"/>
  <c r="T412" i="18"/>
  <c r="R412" i="18"/>
  <c r="P412" i="18"/>
  <c r="BK412" i="18"/>
  <c r="J412" i="18"/>
  <c r="BE412" i="18"/>
  <c r="BI410" i="18"/>
  <c r="BH410" i="18"/>
  <c r="BG410" i="18"/>
  <c r="BF410" i="18"/>
  <c r="T410" i="18"/>
  <c r="R410" i="18"/>
  <c r="P410" i="18"/>
  <c r="BK410" i="18"/>
  <c r="J410" i="18"/>
  <c r="BE410" i="18"/>
  <c r="BI409" i="18"/>
  <c r="BH409" i="18"/>
  <c r="BG409" i="18"/>
  <c r="BF409" i="18"/>
  <c r="T409" i="18"/>
  <c r="R409" i="18"/>
  <c r="P409" i="18"/>
  <c r="BK409" i="18"/>
  <c r="J409" i="18"/>
  <c r="BE409" i="18"/>
  <c r="BI407" i="18"/>
  <c r="BH407" i="18"/>
  <c r="BG407" i="18"/>
  <c r="BF407" i="18"/>
  <c r="T407" i="18"/>
  <c r="R407" i="18"/>
  <c r="P407" i="18"/>
  <c r="BK407" i="18"/>
  <c r="J407" i="18"/>
  <c r="BE407" i="18"/>
  <c r="BI406" i="18"/>
  <c r="BH406" i="18"/>
  <c r="BG406" i="18"/>
  <c r="BF406" i="18"/>
  <c r="T406" i="18"/>
  <c r="R406" i="18"/>
  <c r="P406" i="18"/>
  <c r="BK406" i="18"/>
  <c r="J406" i="18"/>
  <c r="BE406" i="18"/>
  <c r="BI404" i="18"/>
  <c r="BH404" i="18"/>
  <c r="BG404" i="18"/>
  <c r="BF404" i="18"/>
  <c r="T404" i="18"/>
  <c r="R404" i="18"/>
  <c r="P404" i="18"/>
  <c r="BK404" i="18"/>
  <c r="J404" i="18"/>
  <c r="BE404" i="18"/>
  <c r="BI403" i="18"/>
  <c r="BH403" i="18"/>
  <c r="BG403" i="18"/>
  <c r="BF403" i="18"/>
  <c r="T403" i="18"/>
  <c r="R403" i="18"/>
  <c r="P403" i="18"/>
  <c r="BK403" i="18"/>
  <c r="J403" i="18"/>
  <c r="BE403" i="18"/>
  <c r="BI401" i="18"/>
  <c r="BH401" i="18"/>
  <c r="BG401" i="18"/>
  <c r="BF401" i="18"/>
  <c r="T401" i="18"/>
  <c r="R401" i="18"/>
  <c r="R399" i="18" s="1"/>
  <c r="P401" i="18"/>
  <c r="BK401" i="18"/>
  <c r="J401" i="18"/>
  <c r="BE401" i="18"/>
  <c r="BI400" i="18"/>
  <c r="BH400" i="18"/>
  <c r="BG400" i="18"/>
  <c r="BF400" i="18"/>
  <c r="T400" i="18"/>
  <c r="T399" i="18" s="1"/>
  <c r="R400" i="18"/>
  <c r="P400" i="18"/>
  <c r="BK400" i="18"/>
  <c r="BK399" i="18" s="1"/>
  <c r="J399" i="18" s="1"/>
  <c r="J68" i="18" s="1"/>
  <c r="J400" i="18"/>
  <c r="BE400" i="18"/>
  <c r="BI396" i="18"/>
  <c r="BH396" i="18"/>
  <c r="BG396" i="18"/>
  <c r="BF396" i="18"/>
  <c r="T396" i="18"/>
  <c r="R396" i="18"/>
  <c r="P396" i="18"/>
  <c r="BK396" i="18"/>
  <c r="J396" i="18"/>
  <c r="BE396" i="18"/>
  <c r="BI395" i="18"/>
  <c r="BH395" i="18"/>
  <c r="BG395" i="18"/>
  <c r="BF395" i="18"/>
  <c r="T395" i="18"/>
  <c r="R395" i="18"/>
  <c r="P395" i="18"/>
  <c r="BK395" i="18"/>
  <c r="J395" i="18"/>
  <c r="BE395" i="18"/>
  <c r="BI394" i="18"/>
  <c r="BH394" i="18"/>
  <c r="BG394" i="18"/>
  <c r="BF394" i="18"/>
  <c r="T394" i="18"/>
  <c r="R394" i="18"/>
  <c r="P394" i="18"/>
  <c r="BK394" i="18"/>
  <c r="J394" i="18"/>
  <c r="BE394" i="18"/>
  <c r="BI393" i="18"/>
  <c r="BH393" i="18"/>
  <c r="BG393" i="18"/>
  <c r="BF393" i="18"/>
  <c r="T393" i="18"/>
  <c r="R393" i="18"/>
  <c r="P393" i="18"/>
  <c r="BK393" i="18"/>
  <c r="J393" i="18"/>
  <c r="BE393" i="18"/>
  <c r="BI392" i="18"/>
  <c r="BH392" i="18"/>
  <c r="BG392" i="18"/>
  <c r="BF392" i="18"/>
  <c r="T392" i="18"/>
  <c r="R392" i="18"/>
  <c r="P392" i="18"/>
  <c r="BK392" i="18"/>
  <c r="J392" i="18"/>
  <c r="BE392" i="18"/>
  <c r="BI391" i="18"/>
  <c r="BH391" i="18"/>
  <c r="BG391" i="18"/>
  <c r="BF391" i="18"/>
  <c r="T391" i="18"/>
  <c r="R391" i="18"/>
  <c r="P391" i="18"/>
  <c r="BK391" i="18"/>
  <c r="J391" i="18"/>
  <c r="BE391" i="18"/>
  <c r="BI390" i="18"/>
  <c r="BH390" i="18"/>
  <c r="BG390" i="18"/>
  <c r="BF390" i="18"/>
  <c r="T390" i="18"/>
  <c r="R390" i="18"/>
  <c r="P390" i="18"/>
  <c r="BK390" i="18"/>
  <c r="J390" i="18"/>
  <c r="BE390" i="18"/>
  <c r="BI389" i="18"/>
  <c r="BH389" i="18"/>
  <c r="BG389" i="18"/>
  <c r="BF389" i="18"/>
  <c r="T389" i="18"/>
  <c r="R389" i="18"/>
  <c r="P389" i="18"/>
  <c r="BK389" i="18"/>
  <c r="J389" i="18"/>
  <c r="BE389" i="18"/>
  <c r="BI388" i="18"/>
  <c r="BH388" i="18"/>
  <c r="BG388" i="18"/>
  <c r="BF388" i="18"/>
  <c r="T388" i="18"/>
  <c r="R388" i="18"/>
  <c r="P388" i="18"/>
  <c r="BK388" i="18"/>
  <c r="J388" i="18"/>
  <c r="BE388" i="18"/>
  <c r="BI387" i="18"/>
  <c r="BH387" i="18"/>
  <c r="BG387" i="18"/>
  <c r="BF387" i="18"/>
  <c r="T387" i="18"/>
  <c r="R387" i="18"/>
  <c r="P387" i="18"/>
  <c r="BK387" i="18"/>
  <c r="J387" i="18"/>
  <c r="BE387" i="18"/>
  <c r="BI386" i="18"/>
  <c r="BH386" i="18"/>
  <c r="BG386" i="18"/>
  <c r="BF386" i="18"/>
  <c r="T386" i="18"/>
  <c r="R386" i="18"/>
  <c r="P386" i="18"/>
  <c r="BK386" i="18"/>
  <c r="J386" i="18"/>
  <c r="BE386" i="18"/>
  <c r="BI385" i="18"/>
  <c r="BH385" i="18"/>
  <c r="BG385" i="18"/>
  <c r="BF385" i="18"/>
  <c r="T385" i="18"/>
  <c r="R385" i="18"/>
  <c r="P385" i="18"/>
  <c r="BK385" i="18"/>
  <c r="J385" i="18"/>
  <c r="BE385" i="18"/>
  <c r="BI384" i="18"/>
  <c r="BH384" i="18"/>
  <c r="BG384" i="18"/>
  <c r="BF384" i="18"/>
  <c r="T384" i="18"/>
  <c r="R384" i="18"/>
  <c r="P384" i="18"/>
  <c r="BK384" i="18"/>
  <c r="J384" i="18"/>
  <c r="BE384" i="18"/>
  <c r="BI383" i="18"/>
  <c r="BH383" i="18"/>
  <c r="BG383" i="18"/>
  <c r="BF383" i="18"/>
  <c r="T383" i="18"/>
  <c r="R383" i="18"/>
  <c r="P383" i="18"/>
  <c r="BK383" i="18"/>
  <c r="J383" i="18"/>
  <c r="BE383" i="18"/>
  <c r="BI382" i="18"/>
  <c r="BH382" i="18"/>
  <c r="BG382" i="18"/>
  <c r="BF382" i="18"/>
  <c r="T382" i="18"/>
  <c r="R382" i="18"/>
  <c r="P382" i="18"/>
  <c r="BK382" i="18"/>
  <c r="J382" i="18"/>
  <c r="BE382" i="18"/>
  <c r="BI381" i="18"/>
  <c r="BH381" i="18"/>
  <c r="BG381" i="18"/>
  <c r="BF381" i="18"/>
  <c r="T381" i="18"/>
  <c r="R381" i="18"/>
  <c r="P381" i="18"/>
  <c r="BK381" i="18"/>
  <c r="J381" i="18"/>
  <c r="BE381" i="18"/>
  <c r="BI380" i="18"/>
  <c r="BH380" i="18"/>
  <c r="BG380" i="18"/>
  <c r="BF380" i="18"/>
  <c r="T380" i="18"/>
  <c r="R380" i="18"/>
  <c r="P380" i="18"/>
  <c r="BK380" i="18"/>
  <c r="J380" i="18"/>
  <c r="BE380" i="18"/>
  <c r="BI379" i="18"/>
  <c r="BH379" i="18"/>
  <c r="BG379" i="18"/>
  <c r="BF379" i="18"/>
  <c r="T379" i="18"/>
  <c r="R379" i="18"/>
  <c r="P379" i="18"/>
  <c r="BK379" i="18"/>
  <c r="J379" i="18"/>
  <c r="BE379" i="18"/>
  <c r="BI378" i="18"/>
  <c r="BH378" i="18"/>
  <c r="BG378" i="18"/>
  <c r="BF378" i="18"/>
  <c r="T378" i="18"/>
  <c r="R378" i="18"/>
  <c r="P378" i="18"/>
  <c r="BK378" i="18"/>
  <c r="J378" i="18"/>
  <c r="BE378" i="18"/>
  <c r="BI377" i="18"/>
  <c r="BH377" i="18"/>
  <c r="BG377" i="18"/>
  <c r="BF377" i="18"/>
  <c r="T377" i="18"/>
  <c r="R377" i="18"/>
  <c r="P377" i="18"/>
  <c r="BK377" i="18"/>
  <c r="J377" i="18"/>
  <c r="BE377" i="18"/>
  <c r="BI376" i="18"/>
  <c r="BH376" i="18"/>
  <c r="BG376" i="18"/>
  <c r="BF376" i="18"/>
  <c r="T376" i="18"/>
  <c r="R376" i="18"/>
  <c r="P376" i="18"/>
  <c r="BK376" i="18"/>
  <c r="J376" i="18"/>
  <c r="BE376" i="18"/>
  <c r="BI375" i="18"/>
  <c r="BH375" i="18"/>
  <c r="BG375" i="18"/>
  <c r="BF375" i="18"/>
  <c r="T375" i="18"/>
  <c r="R375" i="18"/>
  <c r="P375" i="18"/>
  <c r="BK375" i="18"/>
  <c r="J375" i="18"/>
  <c r="BE375" i="18"/>
  <c r="BI374" i="18"/>
  <c r="BH374" i="18"/>
  <c r="BG374" i="18"/>
  <c r="BF374" i="18"/>
  <c r="T374" i="18"/>
  <c r="R374" i="18"/>
  <c r="P374" i="18"/>
  <c r="P369" i="18" s="1"/>
  <c r="BK374" i="18"/>
  <c r="BK369" i="18" s="1"/>
  <c r="J369" i="18" s="1"/>
  <c r="J67" i="18" s="1"/>
  <c r="J374" i="18"/>
  <c r="BE374" i="18"/>
  <c r="BI371" i="18"/>
  <c r="BH371" i="18"/>
  <c r="BG371" i="18"/>
  <c r="BF371" i="18"/>
  <c r="T371" i="18"/>
  <c r="T369" i="18" s="1"/>
  <c r="R371" i="18"/>
  <c r="R369" i="18" s="1"/>
  <c r="P371" i="18"/>
  <c r="BK371" i="18"/>
  <c r="J371" i="18"/>
  <c r="BE371" i="18"/>
  <c r="BI370" i="18"/>
  <c r="BH370" i="18"/>
  <c r="BG370" i="18"/>
  <c r="BF370" i="18"/>
  <c r="T370" i="18"/>
  <c r="R370" i="18"/>
  <c r="P370" i="18"/>
  <c r="BK370" i="18"/>
  <c r="J370" i="18"/>
  <c r="BE370" i="18"/>
  <c r="BI367" i="18"/>
  <c r="BH367" i="18"/>
  <c r="BG367" i="18"/>
  <c r="BF367" i="18"/>
  <c r="T367" i="18"/>
  <c r="R367" i="18"/>
  <c r="P367" i="18"/>
  <c r="BK367" i="18"/>
  <c r="J367" i="18"/>
  <c r="BE367" i="18"/>
  <c r="BI365" i="18"/>
  <c r="BH365" i="18"/>
  <c r="BG365" i="18"/>
  <c r="BF365" i="18"/>
  <c r="T365" i="18"/>
  <c r="R365" i="18"/>
  <c r="P365" i="18"/>
  <c r="BK365" i="18"/>
  <c r="J365" i="18"/>
  <c r="BE365" i="18" s="1"/>
  <c r="BI363" i="18"/>
  <c r="BH363" i="18"/>
  <c r="BG363" i="18"/>
  <c r="BF363" i="18"/>
  <c r="T363" i="18"/>
  <c r="R363" i="18"/>
  <c r="P363" i="18"/>
  <c r="BK363" i="18"/>
  <c r="J363" i="18"/>
  <c r="BE363" i="18"/>
  <c r="BI361" i="18"/>
  <c r="BH361" i="18"/>
  <c r="BG361" i="18"/>
  <c r="BF361" i="18"/>
  <c r="T361" i="18"/>
  <c r="R361" i="18"/>
  <c r="P361" i="18"/>
  <c r="BK361" i="18"/>
  <c r="J361" i="18"/>
  <c r="BE361" i="18" s="1"/>
  <c r="BI352" i="18"/>
  <c r="BH352" i="18"/>
  <c r="BG352" i="18"/>
  <c r="BF352" i="18"/>
  <c r="T352" i="18"/>
  <c r="R352" i="18"/>
  <c r="P352" i="18"/>
  <c r="BK352" i="18"/>
  <c r="J352" i="18"/>
  <c r="BE352" i="18"/>
  <c r="BI350" i="18"/>
  <c r="BH350" i="18"/>
  <c r="BG350" i="18"/>
  <c r="BF350" i="18"/>
  <c r="T350" i="18"/>
  <c r="R350" i="18"/>
  <c r="P350" i="18"/>
  <c r="BK350" i="18"/>
  <c r="J350" i="18"/>
  <c r="BE350" i="18" s="1"/>
  <c r="BI348" i="18"/>
  <c r="BH348" i="18"/>
  <c r="BG348" i="18"/>
  <c r="BF348" i="18"/>
  <c r="T348" i="18"/>
  <c r="R348" i="18"/>
  <c r="P348" i="18"/>
  <c r="P343" i="18" s="1"/>
  <c r="BK348" i="18"/>
  <c r="J348" i="18"/>
  <c r="BE348" i="18"/>
  <c r="BI346" i="18"/>
  <c r="BH346" i="18"/>
  <c r="BG346" i="18"/>
  <c r="BF346" i="18"/>
  <c r="T346" i="18"/>
  <c r="T343" i="18" s="1"/>
  <c r="R346" i="18"/>
  <c r="P346" i="18"/>
  <c r="BK346" i="18"/>
  <c r="J346" i="18"/>
  <c r="BE346" i="18" s="1"/>
  <c r="BI344" i="18"/>
  <c r="BH344" i="18"/>
  <c r="BG344" i="18"/>
  <c r="BF344" i="18"/>
  <c r="T344" i="18"/>
  <c r="R344" i="18"/>
  <c r="R343" i="18"/>
  <c r="P344" i="18"/>
  <c r="BK344" i="18"/>
  <c r="BK343" i="18"/>
  <c r="J343" i="18" s="1"/>
  <c r="J66" i="18" s="1"/>
  <c r="J344" i="18"/>
  <c r="BE344" i="18"/>
  <c r="BI342" i="18"/>
  <c r="BH342" i="18"/>
  <c r="BG342" i="18"/>
  <c r="BF342" i="18"/>
  <c r="T342" i="18"/>
  <c r="R342" i="18"/>
  <c r="P342" i="18"/>
  <c r="BK342" i="18"/>
  <c r="J342" i="18"/>
  <c r="BE342" i="18"/>
  <c r="BI341" i="18"/>
  <c r="BH341" i="18"/>
  <c r="BG341" i="18"/>
  <c r="BF341" i="18"/>
  <c r="T341" i="18"/>
  <c r="R341" i="18"/>
  <c r="P341" i="18"/>
  <c r="BK341" i="18"/>
  <c r="J341" i="18"/>
  <c r="BE341" i="18"/>
  <c r="BI340" i="18"/>
  <c r="BH340" i="18"/>
  <c r="BG340" i="18"/>
  <c r="BF340" i="18"/>
  <c r="T340" i="18"/>
  <c r="R340" i="18"/>
  <c r="P340" i="18"/>
  <c r="BK340" i="18"/>
  <c r="J340" i="18"/>
  <c r="BE340" i="18"/>
  <c r="BI339" i="18"/>
  <c r="BH339" i="18"/>
  <c r="BG339" i="18"/>
  <c r="BF339" i="18"/>
  <c r="T339" i="18"/>
  <c r="R339" i="18"/>
  <c r="P339" i="18"/>
  <c r="BK339" i="18"/>
  <c r="J339" i="18"/>
  <c r="BE339" i="18"/>
  <c r="BI338" i="18"/>
  <c r="BH338" i="18"/>
  <c r="BG338" i="18"/>
  <c r="BF338" i="18"/>
  <c r="T338" i="18"/>
  <c r="R338" i="18"/>
  <c r="P338" i="18"/>
  <c r="BK338" i="18"/>
  <c r="J338" i="18"/>
  <c r="BE338" i="18"/>
  <c r="BI336" i="18"/>
  <c r="BH336" i="18"/>
  <c r="BG336" i="18"/>
  <c r="BF336" i="18"/>
  <c r="T336" i="18"/>
  <c r="T334" i="18" s="1"/>
  <c r="R336" i="18"/>
  <c r="P336" i="18"/>
  <c r="BK336" i="18"/>
  <c r="J336" i="18"/>
  <c r="BE336" i="18"/>
  <c r="BI335" i="18"/>
  <c r="BH335" i="18"/>
  <c r="BG335" i="18"/>
  <c r="BF335" i="18"/>
  <c r="T335" i="18"/>
  <c r="T333" i="18"/>
  <c r="R335" i="18"/>
  <c r="R334" i="18" s="1"/>
  <c r="P335" i="18"/>
  <c r="P334" i="18"/>
  <c r="BK335" i="18"/>
  <c r="BK334" i="18"/>
  <c r="J334" i="18" s="1"/>
  <c r="J65" i="18" s="1"/>
  <c r="J335" i="18"/>
  <c r="BE335" i="18"/>
  <c r="BI332" i="18"/>
  <c r="BH332" i="18"/>
  <c r="BG332" i="18"/>
  <c r="BF332" i="18"/>
  <c r="T332" i="18"/>
  <c r="T326" i="18" s="1"/>
  <c r="R332" i="18"/>
  <c r="P332" i="18"/>
  <c r="BK332" i="18"/>
  <c r="J332" i="18"/>
  <c r="BE332" i="18" s="1"/>
  <c r="BI327" i="18"/>
  <c r="BH327" i="18"/>
  <c r="BG327" i="18"/>
  <c r="BF327" i="18"/>
  <c r="T327" i="18"/>
  <c r="R327" i="18"/>
  <c r="R326" i="18" s="1"/>
  <c r="P327" i="18"/>
  <c r="P326" i="18"/>
  <c r="BK327" i="18"/>
  <c r="BK326" i="18" s="1"/>
  <c r="J326" i="18" s="1"/>
  <c r="J63" i="18" s="1"/>
  <c r="J327" i="18"/>
  <c r="BE327" i="18"/>
  <c r="BI325" i="18"/>
  <c r="BH325" i="18"/>
  <c r="BG325" i="18"/>
  <c r="BF325" i="18"/>
  <c r="T325" i="18"/>
  <c r="R325" i="18"/>
  <c r="P325" i="18"/>
  <c r="BK325" i="18"/>
  <c r="J325" i="18"/>
  <c r="BE325" i="18"/>
  <c r="BI321" i="18"/>
  <c r="BH321" i="18"/>
  <c r="BG321" i="18"/>
  <c r="BF321" i="18"/>
  <c r="T321" i="18"/>
  <c r="R321" i="18"/>
  <c r="P321" i="18"/>
  <c r="BK321" i="18"/>
  <c r="J321" i="18"/>
  <c r="BE321" i="18"/>
  <c r="BI319" i="18"/>
  <c r="BH319" i="18"/>
  <c r="BG319" i="18"/>
  <c r="BF319" i="18"/>
  <c r="T319" i="18"/>
  <c r="R319" i="18"/>
  <c r="P319" i="18"/>
  <c r="BK319" i="18"/>
  <c r="J319" i="18"/>
  <c r="BE319" i="18"/>
  <c r="BI308" i="18"/>
  <c r="BH308" i="18"/>
  <c r="BG308" i="18"/>
  <c r="BF308" i="18"/>
  <c r="T308" i="18"/>
  <c r="R308" i="18"/>
  <c r="R294" i="18" s="1"/>
  <c r="P308" i="18"/>
  <c r="BK308" i="18"/>
  <c r="J308" i="18"/>
  <c r="BE308" i="18"/>
  <c r="BI306" i="18"/>
  <c r="BH306" i="18"/>
  <c r="BG306" i="18"/>
  <c r="BF306" i="18"/>
  <c r="T306" i="18"/>
  <c r="R306" i="18"/>
  <c r="P306" i="18"/>
  <c r="P294" i="18" s="1"/>
  <c r="P293" i="18" s="1"/>
  <c r="BK306" i="18"/>
  <c r="J306" i="18"/>
  <c r="BE306" i="18"/>
  <c r="BI295" i="18"/>
  <c r="BH295" i="18"/>
  <c r="BG295" i="18"/>
  <c r="BF295" i="18"/>
  <c r="T295" i="18"/>
  <c r="T294" i="18"/>
  <c r="T293" i="18" s="1"/>
  <c r="R295" i="18"/>
  <c r="P295" i="18"/>
  <c r="BK295" i="18"/>
  <c r="J295" i="18"/>
  <c r="BE295" i="18"/>
  <c r="BI292" i="18"/>
  <c r="BH292" i="18"/>
  <c r="BG292" i="18"/>
  <c r="BF292" i="18"/>
  <c r="T292" i="18"/>
  <c r="R292" i="18"/>
  <c r="P292" i="18"/>
  <c r="BK292" i="18"/>
  <c r="J292" i="18"/>
  <c r="BE292" i="18"/>
  <c r="BI288" i="18"/>
  <c r="BH288" i="18"/>
  <c r="BG288" i="18"/>
  <c r="BF288" i="18"/>
  <c r="T288" i="18"/>
  <c r="R288" i="18"/>
  <c r="P288" i="18"/>
  <c r="BK288" i="18"/>
  <c r="J288" i="18"/>
  <c r="BE288" i="18"/>
  <c r="BI284" i="18"/>
  <c r="BH284" i="18"/>
  <c r="BG284" i="18"/>
  <c r="BF284" i="18"/>
  <c r="T284" i="18"/>
  <c r="R284" i="18"/>
  <c r="P284" i="18"/>
  <c r="BK284" i="18"/>
  <c r="J284" i="18"/>
  <c r="BE284" i="18"/>
  <c r="BI278" i="18"/>
  <c r="BH278" i="18"/>
  <c r="BG278" i="18"/>
  <c r="BF278" i="18"/>
  <c r="T278" i="18"/>
  <c r="R278" i="18"/>
  <c r="P278" i="18"/>
  <c r="BK278" i="18"/>
  <c r="J278" i="18"/>
  <c r="BE278" i="18"/>
  <c r="BI274" i="18"/>
  <c r="BH274" i="18"/>
  <c r="BG274" i="18"/>
  <c r="BF274" i="18"/>
  <c r="T274" i="18"/>
  <c r="R274" i="18"/>
  <c r="P274" i="18"/>
  <c r="P266" i="18" s="1"/>
  <c r="BK274" i="18"/>
  <c r="J274" i="18"/>
  <c r="BE274" i="18"/>
  <c r="BI272" i="18"/>
  <c r="BH272" i="18"/>
  <c r="BG272" i="18"/>
  <c r="BF272" i="18"/>
  <c r="T272" i="18"/>
  <c r="R272" i="18"/>
  <c r="R266" i="18" s="1"/>
  <c r="P272" i="18"/>
  <c r="BK272" i="18"/>
  <c r="J272" i="18"/>
  <c r="BE272" i="18"/>
  <c r="BI267" i="18"/>
  <c r="BH267" i="18"/>
  <c r="BG267" i="18"/>
  <c r="BF267" i="18"/>
  <c r="T267" i="18"/>
  <c r="R267" i="18"/>
  <c r="P267" i="18"/>
  <c r="BK267" i="18"/>
  <c r="BK266" i="18" s="1"/>
  <c r="J266" i="18" s="1"/>
  <c r="J60" i="18" s="1"/>
  <c r="J267" i="18"/>
  <c r="BE267" i="18"/>
  <c r="BI255" i="18"/>
  <c r="BH255" i="18"/>
  <c r="BG255" i="18"/>
  <c r="BF255" i="18"/>
  <c r="T255" i="18"/>
  <c r="R255" i="18"/>
  <c r="P255" i="18"/>
  <c r="BK255" i="18"/>
  <c r="J255" i="18"/>
  <c r="BE255" i="18"/>
  <c r="BI244" i="18"/>
  <c r="BH244" i="18"/>
  <c r="BG244" i="18"/>
  <c r="BF244" i="18"/>
  <c r="T244" i="18"/>
  <c r="R244" i="18"/>
  <c r="P244" i="18"/>
  <c r="BK244" i="18"/>
  <c r="J244" i="18"/>
  <c r="BE244" i="18" s="1"/>
  <c r="BI240" i="18"/>
  <c r="BH240" i="18"/>
  <c r="BG240" i="18"/>
  <c r="BF240" i="18"/>
  <c r="T240" i="18"/>
  <c r="R240" i="18"/>
  <c r="P240" i="18"/>
  <c r="BK240" i="18"/>
  <c r="BK234" i="18" s="1"/>
  <c r="J234" i="18" s="1"/>
  <c r="J59" i="18" s="1"/>
  <c r="J240" i="18"/>
  <c r="BE240" i="18"/>
  <c r="BI235" i="18"/>
  <c r="BH235" i="18"/>
  <c r="BG235" i="18"/>
  <c r="BF235" i="18"/>
  <c r="T235" i="18"/>
  <c r="T234" i="18" s="1"/>
  <c r="R235" i="18"/>
  <c r="P235" i="18"/>
  <c r="P234" i="18"/>
  <c r="BK235" i="18"/>
  <c r="J235" i="18"/>
  <c r="BE235" i="18" s="1"/>
  <c r="BI233" i="18"/>
  <c r="BH233" i="18"/>
  <c r="BG233" i="18"/>
  <c r="BF233" i="18"/>
  <c r="T233" i="18"/>
  <c r="R233" i="18"/>
  <c r="P233" i="18"/>
  <c r="BK233" i="18"/>
  <c r="J233" i="18"/>
  <c r="BE233" i="18" s="1"/>
  <c r="BI231" i="18"/>
  <c r="BH231" i="18"/>
  <c r="BG231" i="18"/>
  <c r="BF231" i="18"/>
  <c r="T231" i="18"/>
  <c r="R231" i="18"/>
  <c r="P231" i="18"/>
  <c r="BK231" i="18"/>
  <c r="J231" i="18"/>
  <c r="BE231" i="18"/>
  <c r="BI229" i="18"/>
  <c r="BH229" i="18"/>
  <c r="BG229" i="18"/>
  <c r="BF229" i="18"/>
  <c r="T229" i="18"/>
  <c r="R229" i="18"/>
  <c r="P229" i="18"/>
  <c r="BK229" i="18"/>
  <c r="J229" i="18"/>
  <c r="BE229" i="18" s="1"/>
  <c r="BI225" i="18"/>
  <c r="BH225" i="18"/>
  <c r="BG225" i="18"/>
  <c r="BF225" i="18"/>
  <c r="T225" i="18"/>
  <c r="R225" i="18"/>
  <c r="P225" i="18"/>
  <c r="BK225" i="18"/>
  <c r="J225" i="18"/>
  <c r="BE225" i="18"/>
  <c r="BI223" i="18"/>
  <c r="BH223" i="18"/>
  <c r="BG223" i="18"/>
  <c r="BF223" i="18"/>
  <c r="T223" i="18"/>
  <c r="R223" i="18"/>
  <c r="P223" i="18"/>
  <c r="BK223" i="18"/>
  <c r="J223" i="18"/>
  <c r="BE223" i="18" s="1"/>
  <c r="BI220" i="18"/>
  <c r="BH220" i="18"/>
  <c r="BG220" i="18"/>
  <c r="BF220" i="18"/>
  <c r="T220" i="18"/>
  <c r="R220" i="18"/>
  <c r="P220" i="18"/>
  <c r="BK220" i="18"/>
  <c r="J220" i="18"/>
  <c r="BE220" i="18"/>
  <c r="BI200" i="18"/>
  <c r="BH200" i="18"/>
  <c r="BG200" i="18"/>
  <c r="BF200" i="18"/>
  <c r="T200" i="18"/>
  <c r="R200" i="18"/>
  <c r="P200" i="18"/>
  <c r="BK200" i="18"/>
  <c r="J200" i="18"/>
  <c r="BE200" i="18" s="1"/>
  <c r="BI197" i="18"/>
  <c r="BH197" i="18"/>
  <c r="BG197" i="18"/>
  <c r="BF197" i="18"/>
  <c r="T197" i="18"/>
  <c r="R197" i="18"/>
  <c r="P197" i="18"/>
  <c r="BK197" i="18"/>
  <c r="J197" i="18"/>
  <c r="BE197" i="18"/>
  <c r="BI196" i="18"/>
  <c r="F34" i="18" s="1"/>
  <c r="BD68" i="1" s="1"/>
  <c r="BH196" i="18"/>
  <c r="BG196" i="18"/>
  <c r="BF196" i="18"/>
  <c r="T196" i="18"/>
  <c r="R196" i="18"/>
  <c r="P196" i="18"/>
  <c r="BK196" i="18"/>
  <c r="J196" i="18"/>
  <c r="BE196" i="18" s="1"/>
  <c r="BI195" i="18"/>
  <c r="BH195" i="18"/>
  <c r="BG195" i="18"/>
  <c r="BF195" i="18"/>
  <c r="T195" i="18"/>
  <c r="R195" i="18"/>
  <c r="P195" i="18"/>
  <c r="BK195" i="18"/>
  <c r="J195" i="18"/>
  <c r="BE195" i="18" s="1"/>
  <c r="BI188" i="18"/>
  <c r="BH188" i="18"/>
  <c r="BG188" i="18"/>
  <c r="BF188" i="18"/>
  <c r="T188" i="18"/>
  <c r="R188" i="18"/>
  <c r="P188" i="18"/>
  <c r="BK188" i="18"/>
  <c r="J188" i="18"/>
  <c r="BE188" i="18"/>
  <c r="BI186" i="18"/>
  <c r="BH186" i="18"/>
  <c r="BG186" i="18"/>
  <c r="BF186" i="18"/>
  <c r="T186" i="18"/>
  <c r="R186" i="18"/>
  <c r="P186" i="18"/>
  <c r="BK186" i="18"/>
  <c r="J186" i="18"/>
  <c r="BE186" i="18"/>
  <c r="BI185" i="18"/>
  <c r="BH185" i="18"/>
  <c r="BG185" i="18"/>
  <c r="BF185" i="18"/>
  <c r="T185" i="18"/>
  <c r="R185" i="18"/>
  <c r="P185" i="18"/>
  <c r="BK185" i="18"/>
  <c r="J185" i="18"/>
  <c r="BE185" i="18"/>
  <c r="BI172" i="18"/>
  <c r="BH172" i="18"/>
  <c r="BG172" i="18"/>
  <c r="BF172" i="18"/>
  <c r="T172" i="18"/>
  <c r="R172" i="18"/>
  <c r="P172" i="18"/>
  <c r="BK172" i="18"/>
  <c r="J172" i="18"/>
  <c r="BE172" i="18"/>
  <c r="BI171" i="18"/>
  <c r="BH171" i="18"/>
  <c r="BG171" i="18"/>
  <c r="BF171" i="18"/>
  <c r="T171" i="18"/>
  <c r="R171" i="18"/>
  <c r="P171" i="18"/>
  <c r="BK171" i="18"/>
  <c r="J171" i="18"/>
  <c r="BE171" i="18"/>
  <c r="BI155" i="18"/>
  <c r="BH155" i="18"/>
  <c r="BG155" i="18"/>
  <c r="BF155" i="18"/>
  <c r="T155" i="18"/>
  <c r="R155" i="18"/>
  <c r="P155" i="18"/>
  <c r="BK155" i="18"/>
  <c r="J155" i="18"/>
  <c r="BE155" i="18"/>
  <c r="BI152" i="18"/>
  <c r="BH152" i="18"/>
  <c r="BG152" i="18"/>
  <c r="BF152" i="18"/>
  <c r="T152" i="18"/>
  <c r="R152" i="18"/>
  <c r="P152" i="18"/>
  <c r="BK152" i="18"/>
  <c r="J152" i="18"/>
  <c r="BE152" i="18"/>
  <c r="BI109" i="18"/>
  <c r="BH109" i="18"/>
  <c r="BG109" i="18"/>
  <c r="BF109" i="18"/>
  <c r="T109" i="18"/>
  <c r="R109" i="18"/>
  <c r="P109" i="18"/>
  <c r="BK109" i="18"/>
  <c r="J109" i="18"/>
  <c r="BE109" i="18"/>
  <c r="BI106" i="18"/>
  <c r="BH106" i="18"/>
  <c r="BG106" i="18"/>
  <c r="BF106" i="18"/>
  <c r="T106" i="18"/>
  <c r="R106" i="18"/>
  <c r="P106" i="18"/>
  <c r="BK106" i="18"/>
  <c r="J106" i="18"/>
  <c r="BE106" i="18"/>
  <c r="BI104" i="18"/>
  <c r="BH104" i="18"/>
  <c r="BG104" i="18"/>
  <c r="BF104" i="18"/>
  <c r="T104" i="18"/>
  <c r="R104" i="18"/>
  <c r="P104" i="18"/>
  <c r="BK104" i="18"/>
  <c r="J104" i="18"/>
  <c r="BE104" i="18"/>
  <c r="BI102" i="18"/>
  <c r="BH102" i="18"/>
  <c r="BG102" i="18"/>
  <c r="BF102" i="18"/>
  <c r="T102" i="18"/>
  <c r="R102" i="18"/>
  <c r="P102" i="18"/>
  <c r="BK102" i="18"/>
  <c r="J102" i="18"/>
  <c r="BE102" i="18"/>
  <c r="BI100" i="18"/>
  <c r="BH100" i="18"/>
  <c r="BG100" i="18"/>
  <c r="BF100" i="18"/>
  <c r="T100" i="18"/>
  <c r="R100" i="18"/>
  <c r="P100" i="18"/>
  <c r="BK100" i="18"/>
  <c r="J100" i="18"/>
  <c r="BE100" i="18"/>
  <c r="BI99" i="18"/>
  <c r="BH99" i="18"/>
  <c r="F33" i="18" s="1"/>
  <c r="BC68" i="1" s="1"/>
  <c r="BG99" i="18"/>
  <c r="BF99" i="18"/>
  <c r="T99" i="18"/>
  <c r="R99" i="18"/>
  <c r="R94" i="18" s="1"/>
  <c r="P99" i="18"/>
  <c r="BK99" i="18"/>
  <c r="J99" i="18"/>
  <c r="BE99" i="18"/>
  <c r="BI97" i="18"/>
  <c r="BH97" i="18"/>
  <c r="BG97" i="18"/>
  <c r="BF97" i="18"/>
  <c r="T97" i="18"/>
  <c r="R97" i="18"/>
  <c r="P97" i="18"/>
  <c r="BK97" i="18"/>
  <c r="BK94" i="18" s="1"/>
  <c r="J97" i="18"/>
  <c r="BE97" i="18" s="1"/>
  <c r="BI95" i="18"/>
  <c r="BH95" i="18"/>
  <c r="BG95" i="18"/>
  <c r="BF95" i="18"/>
  <c r="F31" i="18" s="1"/>
  <c r="BA68" i="1" s="1"/>
  <c r="T95" i="18"/>
  <c r="R95" i="18"/>
  <c r="P95" i="18"/>
  <c r="BK95" i="18"/>
  <c r="J95" i="18"/>
  <c r="BE95" i="18" s="1"/>
  <c r="J88" i="18"/>
  <c r="F88" i="18"/>
  <c r="F86" i="18"/>
  <c r="E84" i="18"/>
  <c r="J51" i="18"/>
  <c r="F51" i="18"/>
  <c r="F49" i="18"/>
  <c r="E47" i="18"/>
  <c r="J18" i="18"/>
  <c r="E18" i="18"/>
  <c r="F89" i="18"/>
  <c r="F52" i="18"/>
  <c r="J17" i="18"/>
  <c r="J12" i="18"/>
  <c r="J86" i="18"/>
  <c r="J49" i="18"/>
  <c r="E7" i="18"/>
  <c r="E82" i="18" s="1"/>
  <c r="E45" i="18"/>
  <c r="AY67" i="1"/>
  <c r="AX67" i="1"/>
  <c r="BI451" i="17"/>
  <c r="BH451" i="17"/>
  <c r="BG451" i="17"/>
  <c r="BF451" i="17"/>
  <c r="T451" i="17"/>
  <c r="R451" i="17"/>
  <c r="P451" i="17"/>
  <c r="BK451" i="17"/>
  <c r="J451" i="17"/>
  <c r="BE451" i="17"/>
  <c r="BI449" i="17"/>
  <c r="BH449" i="17"/>
  <c r="BG449" i="17"/>
  <c r="BF449" i="17"/>
  <c r="T449" i="17"/>
  <c r="R449" i="17"/>
  <c r="P449" i="17"/>
  <c r="BK449" i="17"/>
  <c r="J449" i="17"/>
  <c r="BE449" i="17" s="1"/>
  <c r="BI448" i="17"/>
  <c r="BH448" i="17"/>
  <c r="BG448" i="17"/>
  <c r="BF448" i="17"/>
  <c r="T448" i="17"/>
  <c r="R448" i="17"/>
  <c r="P448" i="17"/>
  <c r="BK448" i="17"/>
  <c r="J448" i="17"/>
  <c r="BE448" i="17"/>
  <c r="BI445" i="17"/>
  <c r="BH445" i="17"/>
  <c r="BG445" i="17"/>
  <c r="BF445" i="17"/>
  <c r="T445" i="17"/>
  <c r="R445" i="17"/>
  <c r="P445" i="17"/>
  <c r="BK445" i="17"/>
  <c r="J445" i="17"/>
  <c r="BE445" i="17" s="1"/>
  <c r="BI444" i="17"/>
  <c r="BH444" i="17"/>
  <c r="BG444" i="17"/>
  <c r="BF444" i="17"/>
  <c r="T444" i="17"/>
  <c r="R444" i="17"/>
  <c r="R426" i="17" s="1"/>
  <c r="P444" i="17"/>
  <c r="BK444" i="17"/>
  <c r="J444" i="17"/>
  <c r="BE444" i="17"/>
  <c r="BI441" i="17"/>
  <c r="BH441" i="17"/>
  <c r="BG441" i="17"/>
  <c r="BF441" i="17"/>
  <c r="T441" i="17"/>
  <c r="R441" i="17"/>
  <c r="P441" i="17"/>
  <c r="BK441" i="17"/>
  <c r="J441" i="17"/>
  <c r="BE441" i="17" s="1"/>
  <c r="BI439" i="17"/>
  <c r="BH439" i="17"/>
  <c r="BG439" i="17"/>
  <c r="BF439" i="17"/>
  <c r="T439" i="17"/>
  <c r="R439" i="17"/>
  <c r="P439" i="17"/>
  <c r="BK439" i="17"/>
  <c r="J439" i="17"/>
  <c r="BE439" i="17"/>
  <c r="BI427" i="17"/>
  <c r="BH427" i="17"/>
  <c r="BG427" i="17"/>
  <c r="BF427" i="17"/>
  <c r="T427" i="17"/>
  <c r="R427" i="17"/>
  <c r="P427" i="17"/>
  <c r="BK427" i="17"/>
  <c r="BK426" i="17"/>
  <c r="J426" i="17" s="1"/>
  <c r="J70" i="17" s="1"/>
  <c r="J427" i="17"/>
  <c r="BE427" i="17"/>
  <c r="BI417" i="17"/>
  <c r="BH417" i="17"/>
  <c r="BG417" i="17"/>
  <c r="BF417" i="17"/>
  <c r="T417" i="17"/>
  <c r="T416" i="17" s="1"/>
  <c r="R417" i="17"/>
  <c r="R416" i="17"/>
  <c r="P417" i="17"/>
  <c r="P416" i="17"/>
  <c r="BK417" i="17"/>
  <c r="BK416" i="17" s="1"/>
  <c r="BK415" i="17" s="1"/>
  <c r="J415" i="17" s="1"/>
  <c r="J68" i="17" s="1"/>
  <c r="J416" i="17"/>
  <c r="J417" i="17"/>
  <c r="BE417" i="17"/>
  <c r="J69" i="17"/>
  <c r="BI414" i="17"/>
  <c r="BH414" i="17"/>
  <c r="BG414" i="17"/>
  <c r="BF414" i="17"/>
  <c r="T414" i="17"/>
  <c r="R414" i="17"/>
  <c r="P414" i="17"/>
  <c r="BK414" i="17"/>
  <c r="J414" i="17"/>
  <c r="BE414" i="17"/>
  <c r="BI406" i="17"/>
  <c r="BH406" i="17"/>
  <c r="BG406" i="17"/>
  <c r="BF406" i="17"/>
  <c r="T406" i="17"/>
  <c r="R406" i="17"/>
  <c r="P406" i="17"/>
  <c r="BK406" i="17"/>
  <c r="J406" i="17"/>
  <c r="BE406" i="17" s="1"/>
  <c r="BI405" i="17"/>
  <c r="BH405" i="17"/>
  <c r="BG405" i="17"/>
  <c r="BF405" i="17"/>
  <c r="T405" i="17"/>
  <c r="R405" i="17"/>
  <c r="P405" i="17"/>
  <c r="BK405" i="17"/>
  <c r="J405" i="17"/>
  <c r="BE405" i="17"/>
  <c r="BI398" i="17"/>
  <c r="BH398" i="17"/>
  <c r="BG398" i="17"/>
  <c r="BF398" i="17"/>
  <c r="T398" i="17"/>
  <c r="R398" i="17"/>
  <c r="P398" i="17"/>
  <c r="BK398" i="17"/>
  <c r="J398" i="17"/>
  <c r="BE398" i="17" s="1"/>
  <c r="BI391" i="17"/>
  <c r="BH391" i="17"/>
  <c r="BG391" i="17"/>
  <c r="BF391" i="17"/>
  <c r="T391" i="17"/>
  <c r="R391" i="17"/>
  <c r="P391" i="17"/>
  <c r="BK391" i="17"/>
  <c r="J391" i="17"/>
  <c r="BE391" i="17"/>
  <c r="BI390" i="17"/>
  <c r="BH390" i="17"/>
  <c r="BG390" i="17"/>
  <c r="BF390" i="17"/>
  <c r="T390" i="17"/>
  <c r="R390" i="17"/>
  <c r="P390" i="17"/>
  <c r="BK390" i="17"/>
  <c r="J390" i="17"/>
  <c r="BE390" i="17" s="1"/>
  <c r="BI388" i="17"/>
  <c r="BH388" i="17"/>
  <c r="BG388" i="17"/>
  <c r="BF388" i="17"/>
  <c r="T388" i="17"/>
  <c r="R388" i="17"/>
  <c r="P388" i="17"/>
  <c r="BK388" i="17"/>
  <c r="J388" i="17"/>
  <c r="BE388" i="17"/>
  <c r="BI386" i="17"/>
  <c r="BH386" i="17"/>
  <c r="BG386" i="17"/>
  <c r="BF386" i="17"/>
  <c r="T386" i="17"/>
  <c r="R386" i="17"/>
  <c r="P386" i="17"/>
  <c r="BK386" i="17"/>
  <c r="J386" i="17"/>
  <c r="BE386" i="17" s="1"/>
  <c r="BI384" i="17"/>
  <c r="BH384" i="17"/>
  <c r="BG384" i="17"/>
  <c r="BF384" i="17"/>
  <c r="T384" i="17"/>
  <c r="R384" i="17"/>
  <c r="P384" i="17"/>
  <c r="BK384" i="17"/>
  <c r="J384" i="17"/>
  <c r="BE384" i="17"/>
  <c r="BI382" i="17"/>
  <c r="BH382" i="17"/>
  <c r="BG382" i="17"/>
  <c r="BF382" i="17"/>
  <c r="T382" i="17"/>
  <c r="R382" i="17"/>
  <c r="P382" i="17"/>
  <c r="BK382" i="17"/>
  <c r="J382" i="17"/>
  <c r="BE382" i="17" s="1"/>
  <c r="BI379" i="17"/>
  <c r="BH379" i="17"/>
  <c r="BG379" i="17"/>
  <c r="BF379" i="17"/>
  <c r="T379" i="17"/>
  <c r="R379" i="17"/>
  <c r="P379" i="17"/>
  <c r="BK379" i="17"/>
  <c r="J379" i="17"/>
  <c r="BE379" i="17"/>
  <c r="BI378" i="17"/>
  <c r="BH378" i="17"/>
  <c r="BG378" i="17"/>
  <c r="BF378" i="17"/>
  <c r="T378" i="17"/>
  <c r="R378" i="17"/>
  <c r="P378" i="17"/>
  <c r="BK378" i="17"/>
  <c r="J378" i="17"/>
  <c r="BE378" i="17" s="1"/>
  <c r="BI376" i="17"/>
  <c r="BH376" i="17"/>
  <c r="BG376" i="17"/>
  <c r="BF376" i="17"/>
  <c r="T376" i="17"/>
  <c r="R376" i="17"/>
  <c r="P376" i="17"/>
  <c r="BK376" i="17"/>
  <c r="J376" i="17"/>
  <c r="BE376" i="17"/>
  <c r="BI374" i="17"/>
  <c r="BH374" i="17"/>
  <c r="BG374" i="17"/>
  <c r="BF374" i="17"/>
  <c r="T374" i="17"/>
  <c r="R374" i="17"/>
  <c r="P374" i="17"/>
  <c r="BK374" i="17"/>
  <c r="J374" i="17"/>
  <c r="BE374" i="17" s="1"/>
  <c r="BI372" i="17"/>
  <c r="BH372" i="17"/>
  <c r="BG372" i="17"/>
  <c r="BF372" i="17"/>
  <c r="T372" i="17"/>
  <c r="R372" i="17"/>
  <c r="P372" i="17"/>
  <c r="BK372" i="17"/>
  <c r="J372" i="17"/>
  <c r="BE372" i="17"/>
  <c r="BI370" i="17"/>
  <c r="BH370" i="17"/>
  <c r="BG370" i="17"/>
  <c r="BF370" i="17"/>
  <c r="T370" i="17"/>
  <c r="R370" i="17"/>
  <c r="P370" i="17"/>
  <c r="BK370" i="17"/>
  <c r="J370" i="17"/>
  <c r="BE370" i="17" s="1"/>
  <c r="BI369" i="17"/>
  <c r="BH369" i="17"/>
  <c r="BG369" i="17"/>
  <c r="BF369" i="17"/>
  <c r="T369" i="17"/>
  <c r="R369" i="17"/>
  <c r="P369" i="17"/>
  <c r="BK369" i="17"/>
  <c r="J369" i="17"/>
  <c r="BE369" i="17"/>
  <c r="BI368" i="17"/>
  <c r="BH368" i="17"/>
  <c r="BG368" i="17"/>
  <c r="BF368" i="17"/>
  <c r="T368" i="17"/>
  <c r="R368" i="17"/>
  <c r="P368" i="17"/>
  <c r="BK368" i="17"/>
  <c r="J368" i="17"/>
  <c r="BE368" i="17" s="1"/>
  <c r="BI367" i="17"/>
  <c r="BH367" i="17"/>
  <c r="BG367" i="17"/>
  <c r="BF367" i="17"/>
  <c r="T367" i="17"/>
  <c r="R367" i="17"/>
  <c r="P367" i="17"/>
  <c r="BK367" i="17"/>
  <c r="J367" i="17"/>
  <c r="BE367" i="17"/>
  <c r="BI366" i="17"/>
  <c r="BH366" i="17"/>
  <c r="BG366" i="17"/>
  <c r="BF366" i="17"/>
  <c r="T366" i="17"/>
  <c r="R366" i="17"/>
  <c r="P366" i="17"/>
  <c r="BK366" i="17"/>
  <c r="J366" i="17"/>
  <c r="BE366" i="17" s="1"/>
  <c r="BI365" i="17"/>
  <c r="BH365" i="17"/>
  <c r="BG365" i="17"/>
  <c r="BF365" i="17"/>
  <c r="T365" i="17"/>
  <c r="R365" i="17"/>
  <c r="P365" i="17"/>
  <c r="BK365" i="17"/>
  <c r="J365" i="17"/>
  <c r="BE365" i="17"/>
  <c r="BI364" i="17"/>
  <c r="BH364" i="17"/>
  <c r="BG364" i="17"/>
  <c r="BF364" i="17"/>
  <c r="T364" i="17"/>
  <c r="R364" i="17"/>
  <c r="P364" i="17"/>
  <c r="BK364" i="17"/>
  <c r="J364" i="17"/>
  <c r="BE364" i="17" s="1"/>
  <c r="BI362" i="17"/>
  <c r="BH362" i="17"/>
  <c r="BG362" i="17"/>
  <c r="BF362" i="17"/>
  <c r="T362" i="17"/>
  <c r="R362" i="17"/>
  <c r="P362" i="17"/>
  <c r="BK362" i="17"/>
  <c r="J362" i="17"/>
  <c r="BE362" i="17"/>
  <c r="BI361" i="17"/>
  <c r="BH361" i="17"/>
  <c r="BG361" i="17"/>
  <c r="BF361" i="17"/>
  <c r="T361" i="17"/>
  <c r="R361" i="17"/>
  <c r="P361" i="17"/>
  <c r="BK361" i="17"/>
  <c r="J361" i="17"/>
  <c r="BE361" i="17" s="1"/>
  <c r="BI360" i="17"/>
  <c r="BH360" i="17"/>
  <c r="BG360" i="17"/>
  <c r="BF360" i="17"/>
  <c r="T360" i="17"/>
  <c r="R360" i="17"/>
  <c r="P360" i="17"/>
  <c r="BK360" i="17"/>
  <c r="J360" i="17"/>
  <c r="BE360" i="17"/>
  <c r="BI359" i="17"/>
  <c r="BH359" i="17"/>
  <c r="BG359" i="17"/>
  <c r="BF359" i="17"/>
  <c r="T359" i="17"/>
  <c r="R359" i="17"/>
  <c r="P359" i="17"/>
  <c r="BK359" i="17"/>
  <c r="J359" i="17"/>
  <c r="BE359" i="17" s="1"/>
  <c r="BI358" i="17"/>
  <c r="BH358" i="17"/>
  <c r="BG358" i="17"/>
  <c r="BF358" i="17"/>
  <c r="T358" i="17"/>
  <c r="R358" i="17"/>
  <c r="P358" i="17"/>
  <c r="BK358" i="17"/>
  <c r="J358" i="17"/>
  <c r="BE358" i="17"/>
  <c r="BI357" i="17"/>
  <c r="BH357" i="17"/>
  <c r="BG357" i="17"/>
  <c r="BF357" i="17"/>
  <c r="T357" i="17"/>
  <c r="R357" i="17"/>
  <c r="P357" i="17"/>
  <c r="BK357" i="17"/>
  <c r="J357" i="17"/>
  <c r="BE357" i="17" s="1"/>
  <c r="BI356" i="17"/>
  <c r="BH356" i="17"/>
  <c r="BG356" i="17"/>
  <c r="BF356" i="17"/>
  <c r="T356" i="17"/>
  <c r="R356" i="17"/>
  <c r="P356" i="17"/>
  <c r="BK356" i="17"/>
  <c r="J356" i="17"/>
  <c r="BE356" i="17"/>
  <c r="BI355" i="17"/>
  <c r="BH355" i="17"/>
  <c r="BG355" i="17"/>
  <c r="BF355" i="17"/>
  <c r="T355" i="17"/>
  <c r="R355" i="17"/>
  <c r="P355" i="17"/>
  <c r="BK355" i="17"/>
  <c r="J355" i="17"/>
  <c r="BE355" i="17" s="1"/>
  <c r="BI354" i="17"/>
  <c r="BH354" i="17"/>
  <c r="BG354" i="17"/>
  <c r="BF354" i="17"/>
  <c r="T354" i="17"/>
  <c r="R354" i="17"/>
  <c r="P354" i="17"/>
  <c r="BK354" i="17"/>
  <c r="J354" i="17"/>
  <c r="BE354" i="17"/>
  <c r="BI353" i="17"/>
  <c r="BH353" i="17"/>
  <c r="BG353" i="17"/>
  <c r="BF353" i="17"/>
  <c r="T353" i="17"/>
  <c r="R353" i="17"/>
  <c r="P353" i="17"/>
  <c r="BK353" i="17"/>
  <c r="J353" i="17"/>
  <c r="BE353" i="17" s="1"/>
  <c r="BI352" i="17"/>
  <c r="BH352" i="17"/>
  <c r="BG352" i="17"/>
  <c r="BF352" i="17"/>
  <c r="T352" i="17"/>
  <c r="R352" i="17"/>
  <c r="P352" i="17"/>
  <c r="BK352" i="17"/>
  <c r="J352" i="17"/>
  <c r="BE352" i="17"/>
  <c r="BI351" i="17"/>
  <c r="BH351" i="17"/>
  <c r="BG351" i="17"/>
  <c r="BF351" i="17"/>
  <c r="T351" i="17"/>
  <c r="T348" i="17" s="1"/>
  <c r="R351" i="17"/>
  <c r="P351" i="17"/>
  <c r="BK351" i="17"/>
  <c r="J351" i="17"/>
  <c r="BE351" i="17" s="1"/>
  <c r="BI349" i="17"/>
  <c r="BH349" i="17"/>
  <c r="BG349" i="17"/>
  <c r="BF349" i="17"/>
  <c r="T349" i="17"/>
  <c r="R349" i="17"/>
  <c r="P349" i="17"/>
  <c r="P348" i="17"/>
  <c r="BK349" i="17"/>
  <c r="J349" i="17"/>
  <c r="BE349" i="17"/>
  <c r="BI347" i="17"/>
  <c r="BH347" i="17"/>
  <c r="BG347" i="17"/>
  <c r="BF347" i="17"/>
  <c r="T347" i="17"/>
  <c r="R347" i="17"/>
  <c r="P347" i="17"/>
  <c r="BK347" i="17"/>
  <c r="J347" i="17"/>
  <c r="BE347" i="17"/>
  <c r="BI345" i="17"/>
  <c r="BH345" i="17"/>
  <c r="BG345" i="17"/>
  <c r="BF345" i="17"/>
  <c r="T345" i="17"/>
  <c r="R345" i="17"/>
  <c r="P345" i="17"/>
  <c r="BK345" i="17"/>
  <c r="J345" i="17"/>
  <c r="BE345" i="17" s="1"/>
  <c r="BI344" i="17"/>
  <c r="BH344" i="17"/>
  <c r="BG344" i="17"/>
  <c r="BF344" i="17"/>
  <c r="T344" i="17"/>
  <c r="R344" i="17"/>
  <c r="P344" i="17"/>
  <c r="BK344" i="17"/>
  <c r="J344" i="17"/>
  <c r="BE344" i="17"/>
  <c r="BI342" i="17"/>
  <c r="BH342" i="17"/>
  <c r="BG342" i="17"/>
  <c r="BF342" i="17"/>
  <c r="T342" i="17"/>
  <c r="R342" i="17"/>
  <c r="P342" i="17"/>
  <c r="BK342" i="17"/>
  <c r="J342" i="17"/>
  <c r="BE342" i="17" s="1"/>
  <c r="BI340" i="17"/>
  <c r="BH340" i="17"/>
  <c r="BG340" i="17"/>
  <c r="BF340" i="17"/>
  <c r="T340" i="17"/>
  <c r="R340" i="17"/>
  <c r="P340" i="17"/>
  <c r="BK340" i="17"/>
  <c r="J340" i="17"/>
  <c r="BE340" i="17"/>
  <c r="BI339" i="17"/>
  <c r="BH339" i="17"/>
  <c r="BG339" i="17"/>
  <c r="BF339" i="17"/>
  <c r="T339" i="17"/>
  <c r="R339" i="17"/>
  <c r="P339" i="17"/>
  <c r="BK339" i="17"/>
  <c r="J339" i="17"/>
  <c r="BE339" i="17" s="1"/>
  <c r="BI337" i="17"/>
  <c r="BH337" i="17"/>
  <c r="BG337" i="17"/>
  <c r="BF337" i="17"/>
  <c r="T337" i="17"/>
  <c r="R337" i="17"/>
  <c r="P337" i="17"/>
  <c r="BK337" i="17"/>
  <c r="J337" i="17"/>
  <c r="BE337" i="17"/>
  <c r="BI335" i="17"/>
  <c r="BH335" i="17"/>
  <c r="BG335" i="17"/>
  <c r="BF335" i="17"/>
  <c r="T335" i="17"/>
  <c r="R335" i="17"/>
  <c r="P335" i="17"/>
  <c r="BK335" i="17"/>
  <c r="J335" i="17"/>
  <c r="BE335" i="17" s="1"/>
  <c r="BI334" i="17"/>
  <c r="BH334" i="17"/>
  <c r="BG334" i="17"/>
  <c r="BF334" i="17"/>
  <c r="T334" i="17"/>
  <c r="R334" i="17"/>
  <c r="P334" i="17"/>
  <c r="BK334" i="17"/>
  <c r="J334" i="17"/>
  <c r="BE334" i="17"/>
  <c r="BI332" i="17"/>
  <c r="BH332" i="17"/>
  <c r="BG332" i="17"/>
  <c r="BF332" i="17"/>
  <c r="T332" i="17"/>
  <c r="R332" i="17"/>
  <c r="P332" i="17"/>
  <c r="BK332" i="17"/>
  <c r="J332" i="17"/>
  <c r="BE332" i="17" s="1"/>
  <c r="BI331" i="17"/>
  <c r="BH331" i="17"/>
  <c r="BG331" i="17"/>
  <c r="BF331" i="17"/>
  <c r="T331" i="17"/>
  <c r="R331" i="17"/>
  <c r="P331" i="17"/>
  <c r="BK331" i="17"/>
  <c r="J331" i="17"/>
  <c r="BE331" i="17"/>
  <c r="BI330" i="17"/>
  <c r="BH330" i="17"/>
  <c r="BG330" i="17"/>
  <c r="BF330" i="17"/>
  <c r="T330" i="17"/>
  <c r="R330" i="17"/>
  <c r="P330" i="17"/>
  <c r="BK330" i="17"/>
  <c r="J330" i="17"/>
  <c r="BE330" i="17" s="1"/>
  <c r="BI328" i="17"/>
  <c r="BH328" i="17"/>
  <c r="BG328" i="17"/>
  <c r="BF328" i="17"/>
  <c r="T328" i="17"/>
  <c r="R328" i="17"/>
  <c r="P328" i="17"/>
  <c r="BK328" i="17"/>
  <c r="J328" i="17"/>
  <c r="BE328" i="17"/>
  <c r="BI327" i="17"/>
  <c r="BH327" i="17"/>
  <c r="BG327" i="17"/>
  <c r="BF327" i="17"/>
  <c r="T327" i="17"/>
  <c r="R327" i="17"/>
  <c r="P327" i="17"/>
  <c r="BK327" i="17"/>
  <c r="J327" i="17"/>
  <c r="BE327" i="17" s="1"/>
  <c r="BI325" i="17"/>
  <c r="BH325" i="17"/>
  <c r="BG325" i="17"/>
  <c r="BF325" i="17"/>
  <c r="T325" i="17"/>
  <c r="R325" i="17"/>
  <c r="P325" i="17"/>
  <c r="BK325" i="17"/>
  <c r="J325" i="17"/>
  <c r="BE325" i="17"/>
  <c r="BI323" i="17"/>
  <c r="BH323" i="17"/>
  <c r="BG323" i="17"/>
  <c r="BF323" i="17"/>
  <c r="T323" i="17"/>
  <c r="R323" i="17"/>
  <c r="P323" i="17"/>
  <c r="BK323" i="17"/>
  <c r="J323" i="17"/>
  <c r="BE323" i="17" s="1"/>
  <c r="BI322" i="17"/>
  <c r="BH322" i="17"/>
  <c r="BG322" i="17"/>
  <c r="BF322" i="17"/>
  <c r="T322" i="17"/>
  <c r="R322" i="17"/>
  <c r="P322" i="17"/>
  <c r="BK322" i="17"/>
  <c r="J322" i="17"/>
  <c r="BE322" i="17"/>
  <c r="BI320" i="17"/>
  <c r="BH320" i="17"/>
  <c r="BG320" i="17"/>
  <c r="BF320" i="17"/>
  <c r="T320" i="17"/>
  <c r="R320" i="17"/>
  <c r="P320" i="17"/>
  <c r="BK320" i="17"/>
  <c r="J320" i="17"/>
  <c r="BE320" i="17" s="1"/>
  <c r="BI319" i="17"/>
  <c r="BH319" i="17"/>
  <c r="BG319" i="17"/>
  <c r="BF319" i="17"/>
  <c r="T319" i="17"/>
  <c r="R319" i="17"/>
  <c r="P319" i="17"/>
  <c r="BK319" i="17"/>
  <c r="J319" i="17"/>
  <c r="BE319" i="17"/>
  <c r="BI317" i="17"/>
  <c r="BH317" i="17"/>
  <c r="BG317" i="17"/>
  <c r="BF317" i="17"/>
  <c r="T317" i="17"/>
  <c r="R317" i="17"/>
  <c r="P317" i="17"/>
  <c r="BK317" i="17"/>
  <c r="J317" i="17"/>
  <c r="BE317" i="17" s="1"/>
  <c r="BI316" i="17"/>
  <c r="BH316" i="17"/>
  <c r="BG316" i="17"/>
  <c r="BF316" i="17"/>
  <c r="T316" i="17"/>
  <c r="R316" i="17"/>
  <c r="P316" i="17"/>
  <c r="P312" i="17" s="1"/>
  <c r="BK316" i="17"/>
  <c r="J316" i="17"/>
  <c r="BE316" i="17"/>
  <c r="BI314" i="17"/>
  <c r="BH314" i="17"/>
  <c r="BG314" i="17"/>
  <c r="BF314" i="17"/>
  <c r="T314" i="17"/>
  <c r="T312" i="17" s="1"/>
  <c r="R314" i="17"/>
  <c r="P314" i="17"/>
  <c r="BK314" i="17"/>
  <c r="J314" i="17"/>
  <c r="BE314" i="17" s="1"/>
  <c r="BI313" i="17"/>
  <c r="BH313" i="17"/>
  <c r="BG313" i="17"/>
  <c r="BF313" i="17"/>
  <c r="T313" i="17"/>
  <c r="R313" i="17"/>
  <c r="P313" i="17"/>
  <c r="BK313" i="17"/>
  <c r="J313" i="17"/>
  <c r="BE313" i="17"/>
  <c r="BI310" i="17"/>
  <c r="BH310" i="17"/>
  <c r="BG310" i="17"/>
  <c r="BF310" i="17"/>
  <c r="T310" i="17"/>
  <c r="R310" i="17"/>
  <c r="P310" i="17"/>
  <c r="BK310" i="17"/>
  <c r="J310" i="17"/>
  <c r="BE310" i="17"/>
  <c r="BI308" i="17"/>
  <c r="BH308" i="17"/>
  <c r="BG308" i="17"/>
  <c r="BF308" i="17"/>
  <c r="T308" i="17"/>
  <c r="R308" i="17"/>
  <c r="P308" i="17"/>
  <c r="BK308" i="17"/>
  <c r="J308" i="17"/>
  <c r="BE308" i="17" s="1"/>
  <c r="BI306" i="17"/>
  <c r="BH306" i="17"/>
  <c r="BG306" i="17"/>
  <c r="BF306" i="17"/>
  <c r="T306" i="17"/>
  <c r="R306" i="17"/>
  <c r="P306" i="17"/>
  <c r="BK306" i="17"/>
  <c r="J306" i="17"/>
  <c r="BE306" i="17"/>
  <c r="BI304" i="17"/>
  <c r="BH304" i="17"/>
  <c r="BG304" i="17"/>
  <c r="BF304" i="17"/>
  <c r="T304" i="17"/>
  <c r="R304" i="17"/>
  <c r="R303" i="17"/>
  <c r="P304" i="17"/>
  <c r="BK304" i="17"/>
  <c r="BK303" i="17"/>
  <c r="J303" i="17"/>
  <c r="J65" i="17" s="1"/>
  <c r="J304" i="17"/>
  <c r="BE304" i="17" s="1"/>
  <c r="BI302" i="17"/>
  <c r="BH302" i="17"/>
  <c r="BG302" i="17"/>
  <c r="BF302" i="17"/>
  <c r="T302" i="17"/>
  <c r="R302" i="17"/>
  <c r="P302" i="17"/>
  <c r="BK302" i="17"/>
  <c r="J302" i="17"/>
  <c r="BE302" i="17" s="1"/>
  <c r="BI301" i="17"/>
  <c r="BH301" i="17"/>
  <c r="BG301" i="17"/>
  <c r="BF301" i="17"/>
  <c r="T301" i="17"/>
  <c r="R301" i="17"/>
  <c r="P301" i="17"/>
  <c r="BK301" i="17"/>
  <c r="J301" i="17"/>
  <c r="BE301" i="17"/>
  <c r="BI300" i="17"/>
  <c r="BH300" i="17"/>
  <c r="BG300" i="17"/>
  <c r="BF300" i="17"/>
  <c r="T300" i="17"/>
  <c r="R300" i="17"/>
  <c r="P300" i="17"/>
  <c r="BK300" i="17"/>
  <c r="J300" i="17"/>
  <c r="BE300" i="17" s="1"/>
  <c r="BI299" i="17"/>
  <c r="BH299" i="17"/>
  <c r="BG299" i="17"/>
  <c r="BF299" i="17"/>
  <c r="T299" i="17"/>
  <c r="R299" i="17"/>
  <c r="P299" i="17"/>
  <c r="BK299" i="17"/>
  <c r="J299" i="17"/>
  <c r="BE299" i="17"/>
  <c r="BI297" i="17"/>
  <c r="BH297" i="17"/>
  <c r="BG297" i="17"/>
  <c r="BF297" i="17"/>
  <c r="T297" i="17"/>
  <c r="R297" i="17"/>
  <c r="P297" i="17"/>
  <c r="BK297" i="17"/>
  <c r="J297" i="17"/>
  <c r="BE297" i="17" s="1"/>
  <c r="BI296" i="17"/>
  <c r="BH296" i="17"/>
  <c r="BG296" i="17"/>
  <c r="BF296" i="17"/>
  <c r="T296" i="17"/>
  <c r="T295" i="17"/>
  <c r="R296" i="17"/>
  <c r="P296" i="17"/>
  <c r="P295" i="17" s="1"/>
  <c r="BK296" i="17"/>
  <c r="BK295" i="17" s="1"/>
  <c r="J296" i="17"/>
  <c r="BE296" i="17" s="1"/>
  <c r="BI293" i="17"/>
  <c r="BH293" i="17"/>
  <c r="BG293" i="17"/>
  <c r="BF293" i="17"/>
  <c r="T293" i="17"/>
  <c r="R293" i="17"/>
  <c r="P293" i="17"/>
  <c r="BK293" i="17"/>
  <c r="BK268" i="17" s="1"/>
  <c r="J293" i="17"/>
  <c r="BE293" i="17" s="1"/>
  <c r="BI291" i="17"/>
  <c r="BH291" i="17"/>
  <c r="BG291" i="17"/>
  <c r="BF291" i="17"/>
  <c r="T291" i="17"/>
  <c r="R291" i="17"/>
  <c r="P291" i="17"/>
  <c r="BK291" i="17"/>
  <c r="J291" i="17"/>
  <c r="BE291" i="17"/>
  <c r="BI289" i="17"/>
  <c r="BH289" i="17"/>
  <c r="BG289" i="17"/>
  <c r="BF289" i="17"/>
  <c r="T289" i="17"/>
  <c r="R289" i="17"/>
  <c r="P289" i="17"/>
  <c r="BK289" i="17"/>
  <c r="J289" i="17"/>
  <c r="BE289" i="17" s="1"/>
  <c r="BI280" i="17"/>
  <c r="BH280" i="17"/>
  <c r="BG280" i="17"/>
  <c r="BF280" i="17"/>
  <c r="T280" i="17"/>
  <c r="R280" i="17"/>
  <c r="P280" i="17"/>
  <c r="BK280" i="17"/>
  <c r="J280" i="17"/>
  <c r="BE280" i="17"/>
  <c r="BI278" i="17"/>
  <c r="BH278" i="17"/>
  <c r="BG278" i="17"/>
  <c r="BF278" i="17"/>
  <c r="T278" i="17"/>
  <c r="T268" i="17" s="1"/>
  <c r="T267" i="17" s="1"/>
  <c r="R278" i="17"/>
  <c r="P278" i="17"/>
  <c r="BK278" i="17"/>
  <c r="J278" i="17"/>
  <c r="BE278" i="17" s="1"/>
  <c r="BI269" i="17"/>
  <c r="BH269" i="17"/>
  <c r="BG269" i="17"/>
  <c r="BF269" i="17"/>
  <c r="T269" i="17"/>
  <c r="R269" i="17"/>
  <c r="P269" i="17"/>
  <c r="BK269" i="17"/>
  <c r="J269" i="17"/>
  <c r="BE269" i="17" s="1"/>
  <c r="BI266" i="17"/>
  <c r="BH266" i="17"/>
  <c r="BG266" i="17"/>
  <c r="BF266" i="17"/>
  <c r="T266" i="17"/>
  <c r="R266" i="17"/>
  <c r="P266" i="17"/>
  <c r="BK266" i="17"/>
  <c r="J266" i="17"/>
  <c r="BE266" i="17" s="1"/>
  <c r="BI262" i="17"/>
  <c r="BH262" i="17"/>
  <c r="BG262" i="17"/>
  <c r="BF262" i="17"/>
  <c r="T262" i="17"/>
  <c r="R262" i="17"/>
  <c r="P262" i="17"/>
  <c r="BK262" i="17"/>
  <c r="J262" i="17"/>
  <c r="BE262" i="17"/>
  <c r="BI258" i="17"/>
  <c r="BH258" i="17"/>
  <c r="BG258" i="17"/>
  <c r="BF258" i="17"/>
  <c r="T258" i="17"/>
  <c r="R258" i="17"/>
  <c r="P258" i="17"/>
  <c r="BK258" i="17"/>
  <c r="J258" i="17"/>
  <c r="BE258" i="17" s="1"/>
  <c r="BI253" i="17"/>
  <c r="BH253" i="17"/>
  <c r="BG253" i="17"/>
  <c r="BF253" i="17"/>
  <c r="T253" i="17"/>
  <c r="R253" i="17"/>
  <c r="P253" i="17"/>
  <c r="BK253" i="17"/>
  <c r="J253" i="17"/>
  <c r="BE253" i="17"/>
  <c r="BI249" i="17"/>
  <c r="BH249" i="17"/>
  <c r="BG249" i="17"/>
  <c r="BF249" i="17"/>
  <c r="T249" i="17"/>
  <c r="R249" i="17"/>
  <c r="P249" i="17"/>
  <c r="BK249" i="17"/>
  <c r="BK241" i="17" s="1"/>
  <c r="J241" i="17" s="1"/>
  <c r="J60" i="17" s="1"/>
  <c r="J249" i="17"/>
  <c r="BE249" i="17" s="1"/>
  <c r="BI247" i="17"/>
  <c r="BH247" i="17"/>
  <c r="BG247" i="17"/>
  <c r="BF247" i="17"/>
  <c r="T247" i="17"/>
  <c r="R247" i="17"/>
  <c r="R241" i="17" s="1"/>
  <c r="P247" i="17"/>
  <c r="BK247" i="17"/>
  <c r="J247" i="17"/>
  <c r="BE247" i="17"/>
  <c r="BI242" i="17"/>
  <c r="BH242" i="17"/>
  <c r="BG242" i="17"/>
  <c r="BF242" i="17"/>
  <c r="T242" i="17"/>
  <c r="T241" i="17" s="1"/>
  <c r="R242" i="17"/>
  <c r="P242" i="17"/>
  <c r="BK242" i="17"/>
  <c r="J242" i="17"/>
  <c r="BE242" i="17"/>
  <c r="BI232" i="17"/>
  <c r="BH232" i="17"/>
  <c r="BG232" i="17"/>
  <c r="BF232" i="17"/>
  <c r="T232" i="17"/>
  <c r="R232" i="17"/>
  <c r="P232" i="17"/>
  <c r="BK232" i="17"/>
  <c r="BK220" i="17" s="1"/>
  <c r="J220" i="17" s="1"/>
  <c r="J59" i="17" s="1"/>
  <c r="J232" i="17"/>
  <c r="BE232" i="17" s="1"/>
  <c r="BI223" i="17"/>
  <c r="BH223" i="17"/>
  <c r="BG223" i="17"/>
  <c r="BF223" i="17"/>
  <c r="T223" i="17"/>
  <c r="R223" i="17"/>
  <c r="R220" i="17" s="1"/>
  <c r="P223" i="17"/>
  <c r="BK223" i="17"/>
  <c r="J223" i="17"/>
  <c r="BE223" i="17"/>
  <c r="BI221" i="17"/>
  <c r="BH221" i="17"/>
  <c r="BG221" i="17"/>
  <c r="BF221" i="17"/>
  <c r="T221" i="17"/>
  <c r="T220" i="17" s="1"/>
  <c r="R221" i="17"/>
  <c r="P221" i="17"/>
  <c r="P220" i="17" s="1"/>
  <c r="BK221" i="17"/>
  <c r="J221" i="17"/>
  <c r="BE221" i="17"/>
  <c r="BI219" i="17"/>
  <c r="BH219" i="17"/>
  <c r="BG219" i="17"/>
  <c r="BF219" i="17"/>
  <c r="T219" i="17"/>
  <c r="R219" i="17"/>
  <c r="P219" i="17"/>
  <c r="BK219" i="17"/>
  <c r="J219" i="17"/>
  <c r="BE219" i="17" s="1"/>
  <c r="BI217" i="17"/>
  <c r="BH217" i="17"/>
  <c r="BG217" i="17"/>
  <c r="BF217" i="17"/>
  <c r="T217" i="17"/>
  <c r="R217" i="17"/>
  <c r="P217" i="17"/>
  <c r="BK217" i="17"/>
  <c r="J217" i="17"/>
  <c r="BE217" i="17"/>
  <c r="BI215" i="17"/>
  <c r="BH215" i="17"/>
  <c r="BG215" i="17"/>
  <c r="BF215" i="17"/>
  <c r="T215" i="17"/>
  <c r="R215" i="17"/>
  <c r="P215" i="17"/>
  <c r="BK215" i="17"/>
  <c r="J215" i="17"/>
  <c r="BE215" i="17" s="1"/>
  <c r="BI211" i="17"/>
  <c r="BH211" i="17"/>
  <c r="BG211" i="17"/>
  <c r="BF211" i="17"/>
  <c r="T211" i="17"/>
  <c r="R211" i="17"/>
  <c r="P211" i="17"/>
  <c r="BK211" i="17"/>
  <c r="J211" i="17"/>
  <c r="BE211" i="17"/>
  <c r="BI209" i="17"/>
  <c r="BH209" i="17"/>
  <c r="BG209" i="17"/>
  <c r="BF209" i="17"/>
  <c r="T209" i="17"/>
  <c r="R209" i="17"/>
  <c r="P209" i="17"/>
  <c r="BK209" i="17"/>
  <c r="J209" i="17"/>
  <c r="BE209" i="17" s="1"/>
  <c r="BI206" i="17"/>
  <c r="BH206" i="17"/>
  <c r="BG206" i="17"/>
  <c r="BF206" i="17"/>
  <c r="T206" i="17"/>
  <c r="R206" i="17"/>
  <c r="P206" i="17"/>
  <c r="BK206" i="17"/>
  <c r="J206" i="17"/>
  <c r="BE206" i="17"/>
  <c r="BI187" i="17"/>
  <c r="BH187" i="17"/>
  <c r="BG187" i="17"/>
  <c r="BF187" i="17"/>
  <c r="T187" i="17"/>
  <c r="R187" i="17"/>
  <c r="P187" i="17"/>
  <c r="BK187" i="17"/>
  <c r="J187" i="17"/>
  <c r="BE187" i="17" s="1"/>
  <c r="BI184" i="17"/>
  <c r="BH184" i="17"/>
  <c r="BG184" i="17"/>
  <c r="BF184" i="17"/>
  <c r="T184" i="17"/>
  <c r="R184" i="17"/>
  <c r="P184" i="17"/>
  <c r="BK184" i="17"/>
  <c r="J184" i="17"/>
  <c r="BE184" i="17"/>
  <c r="BI183" i="17"/>
  <c r="BH183" i="17"/>
  <c r="BG183" i="17"/>
  <c r="BF183" i="17"/>
  <c r="T183" i="17"/>
  <c r="R183" i="17"/>
  <c r="P183" i="17"/>
  <c r="BK183" i="17"/>
  <c r="J183" i="17"/>
  <c r="BE183" i="17" s="1"/>
  <c r="BI182" i="17"/>
  <c r="BH182" i="17"/>
  <c r="BG182" i="17"/>
  <c r="BF182" i="17"/>
  <c r="T182" i="17"/>
  <c r="R182" i="17"/>
  <c r="P182" i="17"/>
  <c r="BK182" i="17"/>
  <c r="J182" i="17"/>
  <c r="BE182" i="17"/>
  <c r="BI175" i="17"/>
  <c r="BH175" i="17"/>
  <c r="BG175" i="17"/>
  <c r="BF175" i="17"/>
  <c r="T175" i="17"/>
  <c r="R175" i="17"/>
  <c r="P175" i="17"/>
  <c r="BK175" i="17"/>
  <c r="J175" i="17"/>
  <c r="BE175" i="17" s="1"/>
  <c r="BI173" i="17"/>
  <c r="BH173" i="17"/>
  <c r="BG173" i="17"/>
  <c r="BF173" i="17"/>
  <c r="T173" i="17"/>
  <c r="R173" i="17"/>
  <c r="P173" i="17"/>
  <c r="BK173" i="17"/>
  <c r="J173" i="17"/>
  <c r="BE173" i="17"/>
  <c r="BI172" i="17"/>
  <c r="BH172" i="17"/>
  <c r="BG172" i="17"/>
  <c r="BF172" i="17"/>
  <c r="T172" i="17"/>
  <c r="R172" i="17"/>
  <c r="P172" i="17"/>
  <c r="BK172" i="17"/>
  <c r="J172" i="17"/>
  <c r="BE172" i="17" s="1"/>
  <c r="BI157" i="17"/>
  <c r="BH157" i="17"/>
  <c r="BG157" i="17"/>
  <c r="BF157" i="17"/>
  <c r="T157" i="17"/>
  <c r="R157" i="17"/>
  <c r="P157" i="17"/>
  <c r="BK157" i="17"/>
  <c r="J157" i="17"/>
  <c r="BE157" i="17"/>
  <c r="BI156" i="17"/>
  <c r="BH156" i="17"/>
  <c r="BG156" i="17"/>
  <c r="BF156" i="17"/>
  <c r="T156" i="17"/>
  <c r="R156" i="17"/>
  <c r="P156" i="17"/>
  <c r="BK156" i="17"/>
  <c r="J156" i="17"/>
  <c r="BE156" i="17" s="1"/>
  <c r="BI144" i="17"/>
  <c r="BH144" i="17"/>
  <c r="BG144" i="17"/>
  <c r="BF144" i="17"/>
  <c r="T144" i="17"/>
  <c r="R144" i="17"/>
  <c r="P144" i="17"/>
  <c r="BK144" i="17"/>
  <c r="J144" i="17"/>
  <c r="BE144" i="17"/>
  <c r="BI141" i="17"/>
  <c r="BH141" i="17"/>
  <c r="BG141" i="17"/>
  <c r="BF141" i="17"/>
  <c r="T141" i="17"/>
  <c r="R141" i="17"/>
  <c r="P141" i="17"/>
  <c r="BK141" i="17"/>
  <c r="J141" i="17"/>
  <c r="BE141" i="17" s="1"/>
  <c r="BI105" i="17"/>
  <c r="BH105" i="17"/>
  <c r="BG105" i="17"/>
  <c r="BF105" i="17"/>
  <c r="T105" i="17"/>
  <c r="R105" i="17"/>
  <c r="P105" i="17"/>
  <c r="BK105" i="17"/>
  <c r="J105" i="17"/>
  <c r="BE105" i="17"/>
  <c r="BI102" i="17"/>
  <c r="BH102" i="17"/>
  <c r="BG102" i="17"/>
  <c r="BF102" i="17"/>
  <c r="T102" i="17"/>
  <c r="R102" i="17"/>
  <c r="P102" i="17"/>
  <c r="BK102" i="17"/>
  <c r="J102" i="17"/>
  <c r="BE102" i="17" s="1"/>
  <c r="BI100" i="17"/>
  <c r="BH100" i="17"/>
  <c r="BG100" i="17"/>
  <c r="BF100" i="17"/>
  <c r="T100" i="17"/>
  <c r="R100" i="17"/>
  <c r="P100" i="17"/>
  <c r="BK100" i="17"/>
  <c r="J100" i="17"/>
  <c r="BE100" i="17"/>
  <c r="BI98" i="17"/>
  <c r="BH98" i="17"/>
  <c r="BG98" i="17"/>
  <c r="BF98" i="17"/>
  <c r="T98" i="17"/>
  <c r="R98" i="17"/>
  <c r="P98" i="17"/>
  <c r="BK98" i="17"/>
  <c r="J98" i="17"/>
  <c r="BE98" i="17" s="1"/>
  <c r="BI97" i="17"/>
  <c r="BH97" i="17"/>
  <c r="BG97" i="17"/>
  <c r="BF97" i="17"/>
  <c r="T97" i="17"/>
  <c r="R97" i="17"/>
  <c r="P97" i="17"/>
  <c r="BK97" i="17"/>
  <c r="J97" i="17"/>
  <c r="BE97" i="17"/>
  <c r="BI95" i="17"/>
  <c r="F34" i="17" s="1"/>
  <c r="BD67" i="1" s="1"/>
  <c r="BH95" i="17"/>
  <c r="BG95" i="17"/>
  <c r="BF95" i="17"/>
  <c r="T95" i="17"/>
  <c r="R95" i="17"/>
  <c r="P95" i="17"/>
  <c r="BK95" i="17"/>
  <c r="J95" i="17"/>
  <c r="BE95" i="17" s="1"/>
  <c r="BI93" i="17"/>
  <c r="BH93" i="17"/>
  <c r="BG93" i="17"/>
  <c r="BF93" i="17"/>
  <c r="J31" i="17"/>
  <c r="AW67" i="1" s="1"/>
  <c r="T93" i="17"/>
  <c r="R93" i="17"/>
  <c r="R92" i="17" s="1"/>
  <c r="P93" i="17"/>
  <c r="BK93" i="17"/>
  <c r="J93" i="17"/>
  <c r="BE93" i="17"/>
  <c r="F30" i="17"/>
  <c r="AZ67" i="1" s="1"/>
  <c r="J86" i="17"/>
  <c r="F86" i="17"/>
  <c r="F84" i="17"/>
  <c r="E82" i="17"/>
  <c r="J51" i="17"/>
  <c r="F51" i="17"/>
  <c r="F49" i="17"/>
  <c r="E47" i="17"/>
  <c r="J18" i="17"/>
  <c r="E18" i="17"/>
  <c r="F87" i="17" s="1"/>
  <c r="F52" i="17"/>
  <c r="J17" i="17"/>
  <c r="J12" i="17"/>
  <c r="J84" i="17" s="1"/>
  <c r="J49" i="17"/>
  <c r="E7" i="17"/>
  <c r="AY66" i="1"/>
  <c r="AX66" i="1"/>
  <c r="BI591" i="16"/>
  <c r="BH591" i="16"/>
  <c r="BG591" i="16"/>
  <c r="BF591" i="16"/>
  <c r="T591" i="16"/>
  <c r="R591" i="16"/>
  <c r="P591" i="16"/>
  <c r="BK591" i="16"/>
  <c r="J591" i="16"/>
  <c r="BE591" i="16" s="1"/>
  <c r="BI589" i="16"/>
  <c r="BH589" i="16"/>
  <c r="BG589" i="16"/>
  <c r="BF589" i="16"/>
  <c r="T589" i="16"/>
  <c r="R589" i="16"/>
  <c r="P589" i="16"/>
  <c r="BK589" i="16"/>
  <c r="J589" i="16"/>
  <c r="BE589" i="16" s="1"/>
  <c r="BI588" i="16"/>
  <c r="BH588" i="16"/>
  <c r="BG588" i="16"/>
  <c r="BF588" i="16"/>
  <c r="T588" i="16"/>
  <c r="R588" i="16"/>
  <c r="P588" i="16"/>
  <c r="BK588" i="16"/>
  <c r="J588" i="16"/>
  <c r="BE588" i="16" s="1"/>
  <c r="BI585" i="16"/>
  <c r="BH585" i="16"/>
  <c r="BG585" i="16"/>
  <c r="BF585" i="16"/>
  <c r="T585" i="16"/>
  <c r="R585" i="16"/>
  <c r="P585" i="16"/>
  <c r="BK585" i="16"/>
  <c r="J585" i="16"/>
  <c r="BE585" i="16" s="1"/>
  <c r="BI584" i="16"/>
  <c r="BH584" i="16"/>
  <c r="BG584" i="16"/>
  <c r="BF584" i="16"/>
  <c r="T584" i="16"/>
  <c r="R584" i="16"/>
  <c r="P584" i="16"/>
  <c r="BK584" i="16"/>
  <c r="J584" i="16"/>
  <c r="BE584" i="16"/>
  <c r="BI582" i="16"/>
  <c r="BH582" i="16"/>
  <c r="BG582" i="16"/>
  <c r="BF582" i="16"/>
  <c r="T582" i="16"/>
  <c r="R582" i="16"/>
  <c r="P582" i="16"/>
  <c r="BK582" i="16"/>
  <c r="J582" i="16"/>
  <c r="BE582" i="16" s="1"/>
  <c r="BI579" i="16"/>
  <c r="BH579" i="16"/>
  <c r="BG579" i="16"/>
  <c r="BF579" i="16"/>
  <c r="T579" i="16"/>
  <c r="R579" i="16"/>
  <c r="P579" i="16"/>
  <c r="BK579" i="16"/>
  <c r="J579" i="16"/>
  <c r="BE579" i="16"/>
  <c r="BI567" i="16"/>
  <c r="BH567" i="16"/>
  <c r="BG567" i="16"/>
  <c r="BF567" i="16"/>
  <c r="T567" i="16"/>
  <c r="R567" i="16"/>
  <c r="P567" i="16"/>
  <c r="P566" i="16"/>
  <c r="P552" i="16" s="1"/>
  <c r="BK567" i="16"/>
  <c r="J567" i="16"/>
  <c r="BE567" i="16" s="1"/>
  <c r="BI554" i="16"/>
  <c r="BH554" i="16"/>
  <c r="BG554" i="16"/>
  <c r="BF554" i="16"/>
  <c r="T554" i="16"/>
  <c r="T553" i="16" s="1"/>
  <c r="R554" i="16"/>
  <c r="R553" i="16"/>
  <c r="P554" i="16"/>
  <c r="P553" i="16"/>
  <c r="BK554" i="16"/>
  <c r="BK553" i="16" s="1"/>
  <c r="J554" i="16"/>
  <c r="BE554" i="16"/>
  <c r="BI551" i="16"/>
  <c r="BH551" i="16"/>
  <c r="BG551" i="16"/>
  <c r="BF551" i="16"/>
  <c r="T551" i="16"/>
  <c r="R551" i="16"/>
  <c r="P551" i="16"/>
  <c r="BK551" i="16"/>
  <c r="J551" i="16"/>
  <c r="BE551" i="16"/>
  <c r="BI541" i="16"/>
  <c r="BH541" i="16"/>
  <c r="BG541" i="16"/>
  <c r="BF541" i="16"/>
  <c r="T541" i="16"/>
  <c r="R541" i="16"/>
  <c r="P541" i="16"/>
  <c r="BK541" i="16"/>
  <c r="J541" i="16"/>
  <c r="BE541" i="16" s="1"/>
  <c r="BI540" i="16"/>
  <c r="BH540" i="16"/>
  <c r="BG540" i="16"/>
  <c r="BF540" i="16"/>
  <c r="T540" i="16"/>
  <c r="R540" i="16"/>
  <c r="P540" i="16"/>
  <c r="BK540" i="16"/>
  <c r="J540" i="16"/>
  <c r="BE540" i="16"/>
  <c r="BI533" i="16"/>
  <c r="BH533" i="16"/>
  <c r="BG533" i="16"/>
  <c r="BF533" i="16"/>
  <c r="T533" i="16"/>
  <c r="R533" i="16"/>
  <c r="P533" i="16"/>
  <c r="BK533" i="16"/>
  <c r="J533" i="16"/>
  <c r="BE533" i="16" s="1"/>
  <c r="BI524" i="16"/>
  <c r="BH524" i="16"/>
  <c r="BG524" i="16"/>
  <c r="BF524" i="16"/>
  <c r="T524" i="16"/>
  <c r="R524" i="16"/>
  <c r="P524" i="16"/>
  <c r="BK524" i="16"/>
  <c r="J524" i="16"/>
  <c r="BE524" i="16"/>
  <c r="BI523" i="16"/>
  <c r="BH523" i="16"/>
  <c r="BG523" i="16"/>
  <c r="BF523" i="16"/>
  <c r="T523" i="16"/>
  <c r="R523" i="16"/>
  <c r="P523" i="16"/>
  <c r="BK523" i="16"/>
  <c r="J523" i="16"/>
  <c r="BE523" i="16" s="1"/>
  <c r="BI521" i="16"/>
  <c r="BH521" i="16"/>
  <c r="BG521" i="16"/>
  <c r="BF521" i="16"/>
  <c r="T521" i="16"/>
  <c r="R521" i="16"/>
  <c r="P521" i="16"/>
  <c r="BK521" i="16"/>
  <c r="J521" i="16"/>
  <c r="BE521" i="16"/>
  <c r="BI520" i="16"/>
  <c r="BH520" i="16"/>
  <c r="BG520" i="16"/>
  <c r="BF520" i="16"/>
  <c r="T520" i="16"/>
  <c r="R520" i="16"/>
  <c r="P520" i="16"/>
  <c r="BK520" i="16"/>
  <c r="J520" i="16"/>
  <c r="BE520" i="16" s="1"/>
  <c r="BI518" i="16"/>
  <c r="BH518" i="16"/>
  <c r="BG518" i="16"/>
  <c r="BF518" i="16"/>
  <c r="T518" i="16"/>
  <c r="R518" i="16"/>
  <c r="P518" i="16"/>
  <c r="BK518" i="16"/>
  <c r="J518" i="16"/>
  <c r="BE518" i="16"/>
  <c r="BI517" i="16"/>
  <c r="BH517" i="16"/>
  <c r="BG517" i="16"/>
  <c r="BF517" i="16"/>
  <c r="T517" i="16"/>
  <c r="R517" i="16"/>
  <c r="P517" i="16"/>
  <c r="BK517" i="16"/>
  <c r="J517" i="16"/>
  <c r="BE517" i="16" s="1"/>
  <c r="BI516" i="16"/>
  <c r="BH516" i="16"/>
  <c r="BG516" i="16"/>
  <c r="BF516" i="16"/>
  <c r="T516" i="16"/>
  <c r="R516" i="16"/>
  <c r="P516" i="16"/>
  <c r="BK516" i="16"/>
  <c r="J516" i="16"/>
  <c r="BE516" i="16"/>
  <c r="BI514" i="16"/>
  <c r="BH514" i="16"/>
  <c r="BG514" i="16"/>
  <c r="BF514" i="16"/>
  <c r="T514" i="16"/>
  <c r="R514" i="16"/>
  <c r="P514" i="16"/>
  <c r="BK514" i="16"/>
  <c r="J514" i="16"/>
  <c r="BE514" i="16" s="1"/>
  <c r="BI513" i="16"/>
  <c r="BH513" i="16"/>
  <c r="BG513" i="16"/>
  <c r="BF513" i="16"/>
  <c r="T513" i="16"/>
  <c r="R513" i="16"/>
  <c r="P513" i="16"/>
  <c r="BK513" i="16"/>
  <c r="J513" i="16"/>
  <c r="BE513" i="16"/>
  <c r="BI511" i="16"/>
  <c r="BH511" i="16"/>
  <c r="BG511" i="16"/>
  <c r="BF511" i="16"/>
  <c r="T511" i="16"/>
  <c r="R511" i="16"/>
  <c r="P511" i="16"/>
  <c r="BK511" i="16"/>
  <c r="J511" i="16"/>
  <c r="BE511" i="16" s="1"/>
  <c r="BI509" i="16"/>
  <c r="BH509" i="16"/>
  <c r="BG509" i="16"/>
  <c r="BF509" i="16"/>
  <c r="T509" i="16"/>
  <c r="R509" i="16"/>
  <c r="P509" i="16"/>
  <c r="BK509" i="16"/>
  <c r="J509" i="16"/>
  <c r="BE509" i="16"/>
  <c r="BI507" i="16"/>
  <c r="BH507" i="16"/>
  <c r="BG507" i="16"/>
  <c r="BF507" i="16"/>
  <c r="T507" i="16"/>
  <c r="R507" i="16"/>
  <c r="P507" i="16"/>
  <c r="BK507" i="16"/>
  <c r="J507" i="16"/>
  <c r="BE507" i="16" s="1"/>
  <c r="BI505" i="16"/>
  <c r="BH505" i="16"/>
  <c r="BG505" i="16"/>
  <c r="BF505" i="16"/>
  <c r="T505" i="16"/>
  <c r="R505" i="16"/>
  <c r="P505" i="16"/>
  <c r="BK505" i="16"/>
  <c r="J505" i="16"/>
  <c r="BE505" i="16"/>
  <c r="BI502" i="16"/>
  <c r="BH502" i="16"/>
  <c r="BG502" i="16"/>
  <c r="BF502" i="16"/>
  <c r="T502" i="16"/>
  <c r="R502" i="16"/>
  <c r="P502" i="16"/>
  <c r="BK502" i="16"/>
  <c r="J502" i="16"/>
  <c r="BE502" i="16" s="1"/>
  <c r="BI499" i="16"/>
  <c r="BH499" i="16"/>
  <c r="BG499" i="16"/>
  <c r="BF499" i="16"/>
  <c r="T499" i="16"/>
  <c r="R499" i="16"/>
  <c r="P499" i="16"/>
  <c r="BK499" i="16"/>
  <c r="J499" i="16"/>
  <c r="BE499" i="16"/>
  <c r="BI496" i="16"/>
  <c r="BH496" i="16"/>
  <c r="BG496" i="16"/>
  <c r="BF496" i="16"/>
  <c r="T496" i="16"/>
  <c r="R496" i="16"/>
  <c r="P496" i="16"/>
  <c r="BK496" i="16"/>
  <c r="J496" i="16"/>
  <c r="BE496" i="16" s="1"/>
  <c r="BI493" i="16"/>
  <c r="BH493" i="16"/>
  <c r="BG493" i="16"/>
  <c r="BF493" i="16"/>
  <c r="T493" i="16"/>
  <c r="R493" i="16"/>
  <c r="P493" i="16"/>
  <c r="BK493" i="16"/>
  <c r="J493" i="16"/>
  <c r="BE493" i="16"/>
  <c r="BI491" i="16"/>
  <c r="BH491" i="16"/>
  <c r="BG491" i="16"/>
  <c r="BF491" i="16"/>
  <c r="T491" i="16"/>
  <c r="R491" i="16"/>
  <c r="P491" i="16"/>
  <c r="BK491" i="16"/>
  <c r="J491" i="16"/>
  <c r="BE491" i="16" s="1"/>
  <c r="BI488" i="16"/>
  <c r="BH488" i="16"/>
  <c r="BG488" i="16"/>
  <c r="BF488" i="16"/>
  <c r="T488" i="16"/>
  <c r="R488" i="16"/>
  <c r="P488" i="16"/>
  <c r="BK488" i="16"/>
  <c r="J488" i="16"/>
  <c r="BE488" i="16"/>
  <c r="BI487" i="16"/>
  <c r="BH487" i="16"/>
  <c r="BG487" i="16"/>
  <c r="BF487" i="16"/>
  <c r="T487" i="16"/>
  <c r="R487" i="16"/>
  <c r="P487" i="16"/>
  <c r="BK487" i="16"/>
  <c r="J487" i="16"/>
  <c r="BE487" i="16" s="1"/>
  <c r="BI486" i="16"/>
  <c r="BH486" i="16"/>
  <c r="BG486" i="16"/>
  <c r="BF486" i="16"/>
  <c r="T486" i="16"/>
  <c r="R486" i="16"/>
  <c r="P486" i="16"/>
  <c r="BK486" i="16"/>
  <c r="J486" i="16"/>
  <c r="BE486" i="16"/>
  <c r="BI485" i="16"/>
  <c r="BH485" i="16"/>
  <c r="BG485" i="16"/>
  <c r="BF485" i="16"/>
  <c r="T485" i="16"/>
  <c r="R485" i="16"/>
  <c r="P485" i="16"/>
  <c r="BK485" i="16"/>
  <c r="J485" i="16"/>
  <c r="BE485" i="16" s="1"/>
  <c r="BI484" i="16"/>
  <c r="BH484" i="16"/>
  <c r="BG484" i="16"/>
  <c r="BF484" i="16"/>
  <c r="T484" i="16"/>
  <c r="R484" i="16"/>
  <c r="P484" i="16"/>
  <c r="BK484" i="16"/>
  <c r="J484" i="16"/>
  <c r="BE484" i="16"/>
  <c r="BI482" i="16"/>
  <c r="BH482" i="16"/>
  <c r="BG482" i="16"/>
  <c r="BF482" i="16"/>
  <c r="T482" i="16"/>
  <c r="R482" i="16"/>
  <c r="P482" i="16"/>
  <c r="BK482" i="16"/>
  <c r="J482" i="16"/>
  <c r="BE482" i="16" s="1"/>
  <c r="BI480" i="16"/>
  <c r="BH480" i="16"/>
  <c r="BG480" i="16"/>
  <c r="BF480" i="16"/>
  <c r="T480" i="16"/>
  <c r="R480" i="16"/>
  <c r="P480" i="16"/>
  <c r="BK480" i="16"/>
  <c r="J480" i="16"/>
  <c r="BE480" i="16"/>
  <c r="BI473" i="16"/>
  <c r="BH473" i="16"/>
  <c r="BG473" i="16"/>
  <c r="BF473" i="16"/>
  <c r="T473" i="16"/>
  <c r="R473" i="16"/>
  <c r="P473" i="16"/>
  <c r="BK473" i="16"/>
  <c r="J473" i="16"/>
  <c r="BE473" i="16" s="1"/>
  <c r="BI472" i="16"/>
  <c r="BH472" i="16"/>
  <c r="BG472" i="16"/>
  <c r="BF472" i="16"/>
  <c r="T472" i="16"/>
  <c r="R472" i="16"/>
  <c r="P472" i="16"/>
  <c r="BK472" i="16"/>
  <c r="J472" i="16"/>
  <c r="BE472" i="16"/>
  <c r="BI471" i="16"/>
  <c r="BH471" i="16"/>
  <c r="BG471" i="16"/>
  <c r="BF471" i="16"/>
  <c r="T471" i="16"/>
  <c r="R471" i="16"/>
  <c r="P471" i="16"/>
  <c r="BK471" i="16"/>
  <c r="J471" i="16"/>
  <c r="BE471" i="16" s="1"/>
  <c r="BI470" i="16"/>
  <c r="BH470" i="16"/>
  <c r="BG470" i="16"/>
  <c r="BF470" i="16"/>
  <c r="T470" i="16"/>
  <c r="R470" i="16"/>
  <c r="P470" i="16"/>
  <c r="BK470" i="16"/>
  <c r="J470" i="16"/>
  <c r="BE470" i="16"/>
  <c r="BI469" i="16"/>
  <c r="BH469" i="16"/>
  <c r="BG469" i="16"/>
  <c r="BF469" i="16"/>
  <c r="T469" i="16"/>
  <c r="R469" i="16"/>
  <c r="P469" i="16"/>
  <c r="BK469" i="16"/>
  <c r="J469" i="16"/>
  <c r="BE469" i="16"/>
  <c r="BI468" i="16"/>
  <c r="BH468" i="16"/>
  <c r="BG468" i="16"/>
  <c r="BF468" i="16"/>
  <c r="T468" i="16"/>
  <c r="R468" i="16"/>
  <c r="P468" i="16"/>
  <c r="BK468" i="16"/>
  <c r="J468" i="16"/>
  <c r="BE468" i="16"/>
  <c r="BI467" i="16"/>
  <c r="BH467" i="16"/>
  <c r="BG467" i="16"/>
  <c r="BF467" i="16"/>
  <c r="T467" i="16"/>
  <c r="R467" i="16"/>
  <c r="P467" i="16"/>
  <c r="BK467" i="16"/>
  <c r="J467" i="16"/>
  <c r="BE467" i="16"/>
  <c r="BI466" i="16"/>
  <c r="BH466" i="16"/>
  <c r="BG466" i="16"/>
  <c r="BF466" i="16"/>
  <c r="T466" i="16"/>
  <c r="R466" i="16"/>
  <c r="P466" i="16"/>
  <c r="BK466" i="16"/>
  <c r="J466" i="16"/>
  <c r="BE466" i="16"/>
  <c r="BI464" i="16"/>
  <c r="BH464" i="16"/>
  <c r="BG464" i="16"/>
  <c r="BF464" i="16"/>
  <c r="T464" i="16"/>
  <c r="R464" i="16"/>
  <c r="P464" i="16"/>
  <c r="BK464" i="16"/>
  <c r="J464" i="16"/>
  <c r="BE464" i="16"/>
  <c r="BI462" i="16"/>
  <c r="BH462" i="16"/>
  <c r="BG462" i="16"/>
  <c r="BF462" i="16"/>
  <c r="T462" i="16"/>
  <c r="R462" i="16"/>
  <c r="P462" i="16"/>
  <c r="BK462" i="16"/>
  <c r="J462" i="16"/>
  <c r="BE462" i="16"/>
  <c r="BI461" i="16"/>
  <c r="BH461" i="16"/>
  <c r="BG461" i="16"/>
  <c r="BF461" i="16"/>
  <c r="T461" i="16"/>
  <c r="R461" i="16"/>
  <c r="P461" i="16"/>
  <c r="BK461" i="16"/>
  <c r="J461" i="16"/>
  <c r="BE461" i="16"/>
  <c r="BI460" i="16"/>
  <c r="BH460" i="16"/>
  <c r="BG460" i="16"/>
  <c r="BF460" i="16"/>
  <c r="T460" i="16"/>
  <c r="R460" i="16"/>
  <c r="P460" i="16"/>
  <c r="BK460" i="16"/>
  <c r="J460" i="16"/>
  <c r="BE460" i="16"/>
  <c r="BI459" i="16"/>
  <c r="BH459" i="16"/>
  <c r="BG459" i="16"/>
  <c r="BF459" i="16"/>
  <c r="T459" i="16"/>
  <c r="R459" i="16"/>
  <c r="P459" i="16"/>
  <c r="BK459" i="16"/>
  <c r="J459" i="16"/>
  <c r="BE459" i="16"/>
  <c r="BI458" i="16"/>
  <c r="BH458" i="16"/>
  <c r="BG458" i="16"/>
  <c r="BF458" i="16"/>
  <c r="T458" i="16"/>
  <c r="R458" i="16"/>
  <c r="P458" i="16"/>
  <c r="BK458" i="16"/>
  <c r="J458" i="16"/>
  <c r="BE458" i="16"/>
  <c r="BI457" i="16"/>
  <c r="BH457" i="16"/>
  <c r="BG457" i="16"/>
  <c r="BF457" i="16"/>
  <c r="T457" i="16"/>
  <c r="R457" i="16"/>
  <c r="P457" i="16"/>
  <c r="BK457" i="16"/>
  <c r="J457" i="16"/>
  <c r="BE457" i="16"/>
  <c r="BI456" i="16"/>
  <c r="BH456" i="16"/>
  <c r="BG456" i="16"/>
  <c r="BF456" i="16"/>
  <c r="T456" i="16"/>
  <c r="R456" i="16"/>
  <c r="P456" i="16"/>
  <c r="BK456" i="16"/>
  <c r="J456" i="16"/>
  <c r="BE456" i="16"/>
  <c r="BI455" i="16"/>
  <c r="BH455" i="16"/>
  <c r="BG455" i="16"/>
  <c r="BF455" i="16"/>
  <c r="T455" i="16"/>
  <c r="R455" i="16"/>
  <c r="P455" i="16"/>
  <c r="BK455" i="16"/>
  <c r="J455" i="16"/>
  <c r="BE455" i="16"/>
  <c r="BI454" i="16"/>
  <c r="BH454" i="16"/>
  <c r="BG454" i="16"/>
  <c r="BF454" i="16"/>
  <c r="T454" i="16"/>
  <c r="R454" i="16"/>
  <c r="P454" i="16"/>
  <c r="BK454" i="16"/>
  <c r="J454" i="16"/>
  <c r="BE454" i="16"/>
  <c r="BI453" i="16"/>
  <c r="BH453" i="16"/>
  <c r="BG453" i="16"/>
  <c r="BF453" i="16"/>
  <c r="T453" i="16"/>
  <c r="R453" i="16"/>
  <c r="P453" i="16"/>
  <c r="BK453" i="16"/>
  <c r="J453" i="16"/>
  <c r="BE453" i="16"/>
  <c r="BI452" i="16"/>
  <c r="BH452" i="16"/>
  <c r="BG452" i="16"/>
  <c r="BF452" i="16"/>
  <c r="T452" i="16"/>
  <c r="R452" i="16"/>
  <c r="P452" i="16"/>
  <c r="BK452" i="16"/>
  <c r="J452" i="16"/>
  <c r="BE452" i="16"/>
  <c r="BI451" i="16"/>
  <c r="BH451" i="16"/>
  <c r="BG451" i="16"/>
  <c r="BF451" i="16"/>
  <c r="T451" i="16"/>
  <c r="R451" i="16"/>
  <c r="P451" i="16"/>
  <c r="BK451" i="16"/>
  <c r="J451" i="16"/>
  <c r="BE451" i="16"/>
  <c r="BI450" i="16"/>
  <c r="BH450" i="16"/>
  <c r="BG450" i="16"/>
  <c r="BF450" i="16"/>
  <c r="T450" i="16"/>
  <c r="R450" i="16"/>
  <c r="P450" i="16"/>
  <c r="BK450" i="16"/>
  <c r="J450" i="16"/>
  <c r="BE450" i="16"/>
  <c r="BI449" i="16"/>
  <c r="BH449" i="16"/>
  <c r="BG449" i="16"/>
  <c r="BF449" i="16"/>
  <c r="T449" i="16"/>
  <c r="R449" i="16"/>
  <c r="P449" i="16"/>
  <c r="BK449" i="16"/>
  <c r="J449" i="16"/>
  <c r="BE449" i="16"/>
  <c r="BI448" i="16"/>
  <c r="BH448" i="16"/>
  <c r="BG448" i="16"/>
  <c r="BF448" i="16"/>
  <c r="T448" i="16"/>
  <c r="R448" i="16"/>
  <c r="P448" i="16"/>
  <c r="BK448" i="16"/>
  <c r="BK445" i="16" s="1"/>
  <c r="J448" i="16"/>
  <c r="BE448" i="16"/>
  <c r="BI446" i="16"/>
  <c r="BH446" i="16"/>
  <c r="BG446" i="16"/>
  <c r="BF446" i="16"/>
  <c r="T446" i="16"/>
  <c r="T445" i="16"/>
  <c r="R446" i="16"/>
  <c r="R445" i="16" s="1"/>
  <c r="P446" i="16"/>
  <c r="P445" i="16" s="1"/>
  <c r="BK446" i="16"/>
  <c r="J445" i="16"/>
  <c r="J69" i="16" s="1"/>
  <c r="J446" i="16"/>
  <c r="BE446" i="16" s="1"/>
  <c r="BI444" i="16"/>
  <c r="BH444" i="16"/>
  <c r="BG444" i="16"/>
  <c r="BF444" i="16"/>
  <c r="T444" i="16"/>
  <c r="R444" i="16"/>
  <c r="P444" i="16"/>
  <c r="BK444" i="16"/>
  <c r="J444" i="16"/>
  <c r="BE444" i="16"/>
  <c r="BI442" i="16"/>
  <c r="BH442" i="16"/>
  <c r="BG442" i="16"/>
  <c r="BF442" i="16"/>
  <c r="T442" i="16"/>
  <c r="R442" i="16"/>
  <c r="P442" i="16"/>
  <c r="BK442" i="16"/>
  <c r="J442" i="16"/>
  <c r="BE442" i="16"/>
  <c r="BI441" i="16"/>
  <c r="BH441" i="16"/>
  <c r="BG441" i="16"/>
  <c r="BF441" i="16"/>
  <c r="T441" i="16"/>
  <c r="R441" i="16"/>
  <c r="P441" i="16"/>
  <c r="BK441" i="16"/>
  <c r="J441" i="16"/>
  <c r="BE441" i="16"/>
  <c r="BI439" i="16"/>
  <c r="BH439" i="16"/>
  <c r="BG439" i="16"/>
  <c r="BF439" i="16"/>
  <c r="T439" i="16"/>
  <c r="R439" i="16"/>
  <c r="P439" i="16"/>
  <c r="BK439" i="16"/>
  <c r="J439" i="16"/>
  <c r="BE439" i="16"/>
  <c r="BI438" i="16"/>
  <c r="BH438" i="16"/>
  <c r="BG438" i="16"/>
  <c r="BF438" i="16"/>
  <c r="T438" i="16"/>
  <c r="R438" i="16"/>
  <c r="P438" i="16"/>
  <c r="BK438" i="16"/>
  <c r="J438" i="16"/>
  <c r="BE438" i="16"/>
  <c r="BI436" i="16"/>
  <c r="BH436" i="16"/>
  <c r="BG436" i="16"/>
  <c r="BF436" i="16"/>
  <c r="T436" i="16"/>
  <c r="R436" i="16"/>
  <c r="P436" i="16"/>
  <c r="BK436" i="16"/>
  <c r="J436" i="16"/>
  <c r="BE436" i="16"/>
  <c r="BI435" i="16"/>
  <c r="BH435" i="16"/>
  <c r="BG435" i="16"/>
  <c r="BF435" i="16"/>
  <c r="T435" i="16"/>
  <c r="R435" i="16"/>
  <c r="P435" i="16"/>
  <c r="BK435" i="16"/>
  <c r="J435" i="16"/>
  <c r="BE435" i="16"/>
  <c r="BI433" i="16"/>
  <c r="BH433" i="16"/>
  <c r="BG433" i="16"/>
  <c r="BF433" i="16"/>
  <c r="T433" i="16"/>
  <c r="R433" i="16"/>
  <c r="P433" i="16"/>
  <c r="BK433" i="16"/>
  <c r="J433" i="16"/>
  <c r="BE433" i="16"/>
  <c r="BI432" i="16"/>
  <c r="BH432" i="16"/>
  <c r="BG432" i="16"/>
  <c r="BF432" i="16"/>
  <c r="T432" i="16"/>
  <c r="R432" i="16"/>
  <c r="P432" i="16"/>
  <c r="BK432" i="16"/>
  <c r="J432" i="16"/>
  <c r="BE432" i="16"/>
  <c r="BI430" i="16"/>
  <c r="BH430" i="16"/>
  <c r="BG430" i="16"/>
  <c r="BF430" i="16"/>
  <c r="T430" i="16"/>
  <c r="R430" i="16"/>
  <c r="P430" i="16"/>
  <c r="BK430" i="16"/>
  <c r="J430" i="16"/>
  <c r="BE430" i="16"/>
  <c r="BI429" i="16"/>
  <c r="BH429" i="16"/>
  <c r="BG429" i="16"/>
  <c r="BF429" i="16"/>
  <c r="T429" i="16"/>
  <c r="R429" i="16"/>
  <c r="P429" i="16"/>
  <c r="BK429" i="16"/>
  <c r="J429" i="16"/>
  <c r="BE429" i="16"/>
  <c r="BI427" i="16"/>
  <c r="BH427" i="16"/>
  <c r="BG427" i="16"/>
  <c r="BF427" i="16"/>
  <c r="T427" i="16"/>
  <c r="R427" i="16"/>
  <c r="P427" i="16"/>
  <c r="BK427" i="16"/>
  <c r="J427" i="16"/>
  <c r="BE427" i="16"/>
  <c r="BI426" i="16"/>
  <c r="BH426" i="16"/>
  <c r="BG426" i="16"/>
  <c r="BF426" i="16"/>
  <c r="T426" i="16"/>
  <c r="R426" i="16"/>
  <c r="P426" i="16"/>
  <c r="BK426" i="16"/>
  <c r="J426" i="16"/>
  <c r="BE426" i="16"/>
  <c r="BI424" i="16"/>
  <c r="BH424" i="16"/>
  <c r="BG424" i="16"/>
  <c r="BF424" i="16"/>
  <c r="T424" i="16"/>
  <c r="R424" i="16"/>
  <c r="P424" i="16"/>
  <c r="BK424" i="16"/>
  <c r="J424" i="16"/>
  <c r="BE424" i="16"/>
  <c r="BI422" i="16"/>
  <c r="BH422" i="16"/>
  <c r="BG422" i="16"/>
  <c r="BF422" i="16"/>
  <c r="T422" i="16"/>
  <c r="R422" i="16"/>
  <c r="P422" i="16"/>
  <c r="BK422" i="16"/>
  <c r="J422" i="16"/>
  <c r="BE422" i="16"/>
  <c r="BI421" i="16"/>
  <c r="BH421" i="16"/>
  <c r="BG421" i="16"/>
  <c r="BF421" i="16"/>
  <c r="T421" i="16"/>
  <c r="R421" i="16"/>
  <c r="P421" i="16"/>
  <c r="BK421" i="16"/>
  <c r="J421" i="16"/>
  <c r="BE421" i="16"/>
  <c r="BI419" i="16"/>
  <c r="BH419" i="16"/>
  <c r="BG419" i="16"/>
  <c r="BF419" i="16"/>
  <c r="T419" i="16"/>
  <c r="R419" i="16"/>
  <c r="P419" i="16"/>
  <c r="BK419" i="16"/>
  <c r="J419" i="16"/>
  <c r="BE419" i="16"/>
  <c r="BI418" i="16"/>
  <c r="BH418" i="16"/>
  <c r="BG418" i="16"/>
  <c r="BF418" i="16"/>
  <c r="T418" i="16"/>
  <c r="R418" i="16"/>
  <c r="P418" i="16"/>
  <c r="BK418" i="16"/>
  <c r="J418" i="16"/>
  <c r="BE418" i="16"/>
  <c r="BI416" i="16"/>
  <c r="BH416" i="16"/>
  <c r="BG416" i="16"/>
  <c r="BF416" i="16"/>
  <c r="T416" i="16"/>
  <c r="R416" i="16"/>
  <c r="P416" i="16"/>
  <c r="BK416" i="16"/>
  <c r="J416" i="16"/>
  <c r="BE416" i="16"/>
  <c r="BI414" i="16"/>
  <c r="BH414" i="16"/>
  <c r="BG414" i="16"/>
  <c r="BF414" i="16"/>
  <c r="T414" i="16"/>
  <c r="R414" i="16"/>
  <c r="P414" i="16"/>
  <c r="BK414" i="16"/>
  <c r="J414" i="16"/>
  <c r="BE414" i="16"/>
  <c r="BI413" i="16"/>
  <c r="BH413" i="16"/>
  <c r="BG413" i="16"/>
  <c r="BF413" i="16"/>
  <c r="T413" i="16"/>
  <c r="R413" i="16"/>
  <c r="P413" i="16"/>
  <c r="BK413" i="16"/>
  <c r="J413" i="16"/>
  <c r="BE413" i="16"/>
  <c r="BI411" i="16"/>
  <c r="BH411" i="16"/>
  <c r="BG411" i="16"/>
  <c r="BF411" i="16"/>
  <c r="T411" i="16"/>
  <c r="R411" i="16"/>
  <c r="P411" i="16"/>
  <c r="BK411" i="16"/>
  <c r="J411" i="16"/>
  <c r="BE411" i="16"/>
  <c r="BI410" i="16"/>
  <c r="BH410" i="16"/>
  <c r="BG410" i="16"/>
  <c r="BF410" i="16"/>
  <c r="T410" i="16"/>
  <c r="R410" i="16"/>
  <c r="P410" i="16"/>
  <c r="BK410" i="16"/>
  <c r="J410" i="16"/>
  <c r="BE410" i="16"/>
  <c r="BI408" i="16"/>
  <c r="BH408" i="16"/>
  <c r="BG408" i="16"/>
  <c r="BF408" i="16"/>
  <c r="T408" i="16"/>
  <c r="R408" i="16"/>
  <c r="P408" i="16"/>
  <c r="BK408" i="16"/>
  <c r="J408" i="16"/>
  <c r="BE408" i="16"/>
  <c r="BI407" i="16"/>
  <c r="BH407" i="16"/>
  <c r="BG407" i="16"/>
  <c r="BF407" i="16"/>
  <c r="T407" i="16"/>
  <c r="R407" i="16"/>
  <c r="P407" i="16"/>
  <c r="BK407" i="16"/>
  <c r="J407" i="16"/>
  <c r="BE407" i="16"/>
  <c r="BI405" i="16"/>
  <c r="BH405" i="16"/>
  <c r="BG405" i="16"/>
  <c r="BF405" i="16"/>
  <c r="T405" i="16"/>
  <c r="R405" i="16"/>
  <c r="P405" i="16"/>
  <c r="BK405" i="16"/>
  <c r="J405" i="16"/>
  <c r="BE405" i="16"/>
  <c r="BI404" i="16"/>
  <c r="BH404" i="16"/>
  <c r="BG404" i="16"/>
  <c r="BF404" i="16"/>
  <c r="T404" i="16"/>
  <c r="R404" i="16"/>
  <c r="P404" i="16"/>
  <c r="BK404" i="16"/>
  <c r="J404" i="16"/>
  <c r="BE404" i="16"/>
  <c r="BI402" i="16"/>
  <c r="BH402" i="16"/>
  <c r="BG402" i="16"/>
  <c r="BF402" i="16"/>
  <c r="T402" i="16"/>
  <c r="R402" i="16"/>
  <c r="P402" i="16"/>
  <c r="BK402" i="16"/>
  <c r="J402" i="16"/>
  <c r="BE402" i="16"/>
  <c r="BI401" i="16"/>
  <c r="BH401" i="16"/>
  <c r="BG401" i="16"/>
  <c r="BF401" i="16"/>
  <c r="T401" i="16"/>
  <c r="T400" i="16"/>
  <c r="R401" i="16"/>
  <c r="P401" i="16"/>
  <c r="P400" i="16" s="1"/>
  <c r="BK401" i="16"/>
  <c r="BK400" i="16" s="1"/>
  <c r="J400" i="16" s="1"/>
  <c r="J68" i="16" s="1"/>
  <c r="J401" i="16"/>
  <c r="BE401" i="16" s="1"/>
  <c r="BI399" i="16"/>
  <c r="BH399" i="16"/>
  <c r="BG399" i="16"/>
  <c r="BF399" i="16"/>
  <c r="T399" i="16"/>
  <c r="R399" i="16"/>
  <c r="P399" i="16"/>
  <c r="BK399" i="16"/>
  <c r="J399" i="16"/>
  <c r="BE399" i="16"/>
  <c r="BI398" i="16"/>
  <c r="BH398" i="16"/>
  <c r="BG398" i="16"/>
  <c r="BF398" i="16"/>
  <c r="T398" i="16"/>
  <c r="R398" i="16"/>
  <c r="P398" i="16"/>
  <c r="BK398" i="16"/>
  <c r="J398" i="16"/>
  <c r="BE398" i="16"/>
  <c r="BI397" i="16"/>
  <c r="BH397" i="16"/>
  <c r="BG397" i="16"/>
  <c r="BF397" i="16"/>
  <c r="T397" i="16"/>
  <c r="R397" i="16"/>
  <c r="P397" i="16"/>
  <c r="BK397" i="16"/>
  <c r="J397" i="16"/>
  <c r="BE397" i="16"/>
  <c r="BI396" i="16"/>
  <c r="BH396" i="16"/>
  <c r="BG396" i="16"/>
  <c r="BF396" i="16"/>
  <c r="T396" i="16"/>
  <c r="R396" i="16"/>
  <c r="P396" i="16"/>
  <c r="BK396" i="16"/>
  <c r="J396" i="16"/>
  <c r="BE396" i="16"/>
  <c r="BI395" i="16"/>
  <c r="BH395" i="16"/>
  <c r="BG395" i="16"/>
  <c r="BF395" i="16"/>
  <c r="T395" i="16"/>
  <c r="R395" i="16"/>
  <c r="P395" i="16"/>
  <c r="BK395" i="16"/>
  <c r="J395" i="16"/>
  <c r="BE395" i="16"/>
  <c r="BI394" i="16"/>
  <c r="BH394" i="16"/>
  <c r="BG394" i="16"/>
  <c r="BF394" i="16"/>
  <c r="T394" i="16"/>
  <c r="R394" i="16"/>
  <c r="P394" i="16"/>
  <c r="BK394" i="16"/>
  <c r="J394" i="16"/>
  <c r="BE394" i="16"/>
  <c r="BI393" i="16"/>
  <c r="BH393" i="16"/>
  <c r="BG393" i="16"/>
  <c r="BF393" i="16"/>
  <c r="T393" i="16"/>
  <c r="R393" i="16"/>
  <c r="P393" i="16"/>
  <c r="BK393" i="16"/>
  <c r="J393" i="16"/>
  <c r="BE393" i="16"/>
  <c r="BI392" i="16"/>
  <c r="BH392" i="16"/>
  <c r="BG392" i="16"/>
  <c r="BF392" i="16"/>
  <c r="T392" i="16"/>
  <c r="R392" i="16"/>
  <c r="P392" i="16"/>
  <c r="BK392" i="16"/>
  <c r="J392" i="16"/>
  <c r="BE392" i="16"/>
  <c r="BI391" i="16"/>
  <c r="BH391" i="16"/>
  <c r="BG391" i="16"/>
  <c r="BF391" i="16"/>
  <c r="T391" i="16"/>
  <c r="R391" i="16"/>
  <c r="P391" i="16"/>
  <c r="BK391" i="16"/>
  <c r="J391" i="16"/>
  <c r="BE391" i="16"/>
  <c r="BI390" i="16"/>
  <c r="BH390" i="16"/>
  <c r="BG390" i="16"/>
  <c r="BF390" i="16"/>
  <c r="T390" i="16"/>
  <c r="R390" i="16"/>
  <c r="P390" i="16"/>
  <c r="BK390" i="16"/>
  <c r="J390" i="16"/>
  <c r="BE390" i="16"/>
  <c r="BI389" i="16"/>
  <c r="BH389" i="16"/>
  <c r="BG389" i="16"/>
  <c r="BF389" i="16"/>
  <c r="T389" i="16"/>
  <c r="R389" i="16"/>
  <c r="P389" i="16"/>
  <c r="BK389" i="16"/>
  <c r="J389" i="16"/>
  <c r="BE389" i="16"/>
  <c r="BI388" i="16"/>
  <c r="BH388" i="16"/>
  <c r="BG388" i="16"/>
  <c r="BF388" i="16"/>
  <c r="T388" i="16"/>
  <c r="R388" i="16"/>
  <c r="P388" i="16"/>
  <c r="BK388" i="16"/>
  <c r="J388" i="16"/>
  <c r="BE388" i="16"/>
  <c r="BI387" i="16"/>
  <c r="BH387" i="16"/>
  <c r="BG387" i="16"/>
  <c r="BF387" i="16"/>
  <c r="T387" i="16"/>
  <c r="R387" i="16"/>
  <c r="P387" i="16"/>
  <c r="BK387" i="16"/>
  <c r="J387" i="16"/>
  <c r="BE387" i="16"/>
  <c r="BI386" i="16"/>
  <c r="BH386" i="16"/>
  <c r="BG386" i="16"/>
  <c r="BF386" i="16"/>
  <c r="T386" i="16"/>
  <c r="R386" i="16"/>
  <c r="P386" i="16"/>
  <c r="BK386" i="16"/>
  <c r="J386" i="16"/>
  <c r="BE386" i="16" s="1"/>
  <c r="BI385" i="16"/>
  <c r="BH385" i="16"/>
  <c r="BG385" i="16"/>
  <c r="BF385" i="16"/>
  <c r="T385" i="16"/>
  <c r="R385" i="16"/>
  <c r="P385" i="16"/>
  <c r="BK385" i="16"/>
  <c r="J385" i="16"/>
  <c r="BE385" i="16" s="1"/>
  <c r="BI384" i="16"/>
  <c r="BH384" i="16"/>
  <c r="BG384" i="16"/>
  <c r="BF384" i="16"/>
  <c r="T384" i="16"/>
  <c r="R384" i="16"/>
  <c r="P384" i="16"/>
  <c r="BK384" i="16"/>
  <c r="J384" i="16"/>
  <c r="BE384" i="16"/>
  <c r="BI383" i="16"/>
  <c r="BH383" i="16"/>
  <c r="BG383" i="16"/>
  <c r="BF383" i="16"/>
  <c r="T383" i="16"/>
  <c r="R383" i="16"/>
  <c r="P383" i="16"/>
  <c r="BK383" i="16"/>
  <c r="J383" i="16"/>
  <c r="BE383" i="16" s="1"/>
  <c r="BI382" i="16"/>
  <c r="BH382" i="16"/>
  <c r="BG382" i="16"/>
  <c r="BF382" i="16"/>
  <c r="T382" i="16"/>
  <c r="R382" i="16"/>
  <c r="P382" i="16"/>
  <c r="P376" i="16" s="1"/>
  <c r="BK382" i="16"/>
  <c r="J382" i="16"/>
  <c r="BE382" i="16"/>
  <c r="BI381" i="16"/>
  <c r="BH381" i="16"/>
  <c r="BG381" i="16"/>
  <c r="BF381" i="16"/>
  <c r="T381" i="16"/>
  <c r="R381" i="16"/>
  <c r="P381" i="16"/>
  <c r="BK381" i="16"/>
  <c r="J381" i="16"/>
  <c r="BE381" i="16" s="1"/>
  <c r="BI378" i="16"/>
  <c r="BH378" i="16"/>
  <c r="BG378" i="16"/>
  <c r="BF378" i="16"/>
  <c r="T378" i="16"/>
  <c r="R378" i="16"/>
  <c r="P378" i="16"/>
  <c r="BK378" i="16"/>
  <c r="J378" i="16"/>
  <c r="BE378" i="16"/>
  <c r="BI377" i="16"/>
  <c r="BH377" i="16"/>
  <c r="BG377" i="16"/>
  <c r="BF377" i="16"/>
  <c r="T377" i="16"/>
  <c r="R377" i="16"/>
  <c r="R376" i="16" s="1"/>
  <c r="P377" i="16"/>
  <c r="BK377" i="16"/>
  <c r="J377" i="16"/>
  <c r="BE377" i="16" s="1"/>
  <c r="BI374" i="16"/>
  <c r="BH374" i="16"/>
  <c r="BG374" i="16"/>
  <c r="BF374" i="16"/>
  <c r="T374" i="16"/>
  <c r="R374" i="16"/>
  <c r="P374" i="16"/>
  <c r="BK374" i="16"/>
  <c r="J374" i="16"/>
  <c r="BE374" i="16" s="1"/>
  <c r="BI372" i="16"/>
  <c r="BH372" i="16"/>
  <c r="BG372" i="16"/>
  <c r="BF372" i="16"/>
  <c r="T372" i="16"/>
  <c r="R372" i="16"/>
  <c r="P372" i="16"/>
  <c r="BK372" i="16"/>
  <c r="J372" i="16"/>
  <c r="BE372" i="16"/>
  <c r="BI370" i="16"/>
  <c r="BH370" i="16"/>
  <c r="BG370" i="16"/>
  <c r="BF370" i="16"/>
  <c r="T370" i="16"/>
  <c r="R370" i="16"/>
  <c r="P370" i="16"/>
  <c r="BK370" i="16"/>
  <c r="J370" i="16"/>
  <c r="BE370" i="16" s="1"/>
  <c r="BI368" i="16"/>
  <c r="BH368" i="16"/>
  <c r="BG368" i="16"/>
  <c r="BF368" i="16"/>
  <c r="T368" i="16"/>
  <c r="R368" i="16"/>
  <c r="R367" i="16"/>
  <c r="P368" i="16"/>
  <c r="BK368" i="16"/>
  <c r="BK367" i="16" s="1"/>
  <c r="J367" i="16" s="1"/>
  <c r="J66" i="16" s="1"/>
  <c r="J368" i="16"/>
  <c r="BE368" i="16"/>
  <c r="BI366" i="16"/>
  <c r="BH366" i="16"/>
  <c r="BG366" i="16"/>
  <c r="BF366" i="16"/>
  <c r="T366" i="16"/>
  <c r="R366" i="16"/>
  <c r="P366" i="16"/>
  <c r="BK366" i="16"/>
  <c r="J366" i="16"/>
  <c r="BE366" i="16"/>
  <c r="BI365" i="16"/>
  <c r="BH365" i="16"/>
  <c r="BG365" i="16"/>
  <c r="BF365" i="16"/>
  <c r="T365" i="16"/>
  <c r="R365" i="16"/>
  <c r="P365" i="16"/>
  <c r="BK365" i="16"/>
  <c r="J365" i="16"/>
  <c r="BE365" i="16"/>
  <c r="BI364" i="16"/>
  <c r="BH364" i="16"/>
  <c r="BG364" i="16"/>
  <c r="BF364" i="16"/>
  <c r="T364" i="16"/>
  <c r="R364" i="16"/>
  <c r="P364" i="16"/>
  <c r="BK364" i="16"/>
  <c r="J364" i="16"/>
  <c r="BE364" i="16"/>
  <c r="BI363" i="16"/>
  <c r="BH363" i="16"/>
  <c r="BG363" i="16"/>
  <c r="BF363" i="16"/>
  <c r="T363" i="16"/>
  <c r="R363" i="16"/>
  <c r="P363" i="16"/>
  <c r="BK363" i="16"/>
  <c r="J363" i="16"/>
  <c r="BE363" i="16"/>
  <c r="BI362" i="16"/>
  <c r="BH362" i="16"/>
  <c r="BG362" i="16"/>
  <c r="BF362" i="16"/>
  <c r="T362" i="16"/>
  <c r="R362" i="16"/>
  <c r="P362" i="16"/>
  <c r="BK362" i="16"/>
  <c r="J362" i="16"/>
  <c r="BE362" i="16"/>
  <c r="BI360" i="16"/>
  <c r="BH360" i="16"/>
  <c r="BG360" i="16"/>
  <c r="BF360" i="16"/>
  <c r="T360" i="16"/>
  <c r="R360" i="16"/>
  <c r="P360" i="16"/>
  <c r="BK360" i="16"/>
  <c r="J360" i="16"/>
  <c r="BE360" i="16"/>
  <c r="BI359" i="16"/>
  <c r="BH359" i="16"/>
  <c r="BG359" i="16"/>
  <c r="BF359" i="16"/>
  <c r="T359" i="16"/>
  <c r="R359" i="16"/>
  <c r="P359" i="16"/>
  <c r="BK359" i="16"/>
  <c r="BK355" i="16" s="1"/>
  <c r="J359" i="16"/>
  <c r="BE359" i="16"/>
  <c r="BI357" i="16"/>
  <c r="BH357" i="16"/>
  <c r="BG357" i="16"/>
  <c r="BF357" i="16"/>
  <c r="T357" i="16"/>
  <c r="T355" i="16" s="1"/>
  <c r="R357" i="16"/>
  <c r="P357" i="16"/>
  <c r="BK357" i="16"/>
  <c r="J357" i="16"/>
  <c r="BE357" i="16"/>
  <c r="BI356" i="16"/>
  <c r="BH356" i="16"/>
  <c r="BG356" i="16"/>
  <c r="BF356" i="16"/>
  <c r="T356" i="16"/>
  <c r="R356" i="16"/>
  <c r="P356" i="16"/>
  <c r="P355" i="16" s="1"/>
  <c r="BK356" i="16"/>
  <c r="J356" i="16"/>
  <c r="BE356" i="16"/>
  <c r="BI353" i="16"/>
  <c r="BH353" i="16"/>
  <c r="BG353" i="16"/>
  <c r="BF353" i="16"/>
  <c r="T353" i="16"/>
  <c r="R353" i="16"/>
  <c r="P353" i="16"/>
  <c r="BK353" i="16"/>
  <c r="J353" i="16"/>
  <c r="BE353" i="16"/>
  <c r="BI350" i="16"/>
  <c r="BH350" i="16"/>
  <c r="BG350" i="16"/>
  <c r="BF350" i="16"/>
  <c r="T350" i="16"/>
  <c r="R350" i="16"/>
  <c r="R349" i="16" s="1"/>
  <c r="R316" i="16" s="1"/>
  <c r="P350" i="16"/>
  <c r="P349" i="16" s="1"/>
  <c r="BK350" i="16"/>
  <c r="BK349" i="16"/>
  <c r="J350" i="16"/>
  <c r="BE350" i="16"/>
  <c r="BI348" i="16"/>
  <c r="BH348" i="16"/>
  <c r="BG348" i="16"/>
  <c r="BF348" i="16"/>
  <c r="T348" i="16"/>
  <c r="R348" i="16"/>
  <c r="P348" i="16"/>
  <c r="BK348" i="16"/>
  <c r="J348" i="16"/>
  <c r="BE348" i="16"/>
  <c r="BI346" i="16"/>
  <c r="BH346" i="16"/>
  <c r="BG346" i="16"/>
  <c r="BF346" i="16"/>
  <c r="T346" i="16"/>
  <c r="R346" i="16"/>
  <c r="P346" i="16"/>
  <c r="BK346" i="16"/>
  <c r="J346" i="16"/>
  <c r="BE346" i="16" s="1"/>
  <c r="BI344" i="16"/>
  <c r="BH344" i="16"/>
  <c r="BG344" i="16"/>
  <c r="BF344" i="16"/>
  <c r="T344" i="16"/>
  <c r="R344" i="16"/>
  <c r="P344" i="16"/>
  <c r="BK344" i="16"/>
  <c r="J344" i="16"/>
  <c r="BE344" i="16"/>
  <c r="BI332" i="16"/>
  <c r="BH332" i="16"/>
  <c r="BG332" i="16"/>
  <c r="BF332" i="16"/>
  <c r="T332" i="16"/>
  <c r="R332" i="16"/>
  <c r="P332" i="16"/>
  <c r="BK332" i="16"/>
  <c r="J332" i="16"/>
  <c r="BE332" i="16" s="1"/>
  <c r="BI330" i="16"/>
  <c r="BH330" i="16"/>
  <c r="BG330" i="16"/>
  <c r="BF330" i="16"/>
  <c r="T330" i="16"/>
  <c r="R330" i="16"/>
  <c r="P330" i="16"/>
  <c r="BK330" i="16"/>
  <c r="J330" i="16"/>
  <c r="BE330" i="16"/>
  <c r="BI318" i="16"/>
  <c r="BH318" i="16"/>
  <c r="BG318" i="16"/>
  <c r="BF318" i="16"/>
  <c r="T318" i="16"/>
  <c r="T317" i="16" s="1"/>
  <c r="R318" i="16"/>
  <c r="R317" i="16"/>
  <c r="P318" i="16"/>
  <c r="BK318" i="16"/>
  <c r="BK317" i="16" s="1"/>
  <c r="J317" i="16" s="1"/>
  <c r="J318" i="16"/>
  <c r="BE318" i="16"/>
  <c r="J62" i="16"/>
  <c r="BI315" i="16"/>
  <c r="BH315" i="16"/>
  <c r="BG315" i="16"/>
  <c r="BF315" i="16"/>
  <c r="T315" i="16"/>
  <c r="R315" i="16"/>
  <c r="P315" i="16"/>
  <c r="BK315" i="16"/>
  <c r="J315" i="16"/>
  <c r="BE315" i="16"/>
  <c r="BI309" i="16"/>
  <c r="BH309" i="16"/>
  <c r="BG309" i="16"/>
  <c r="BF309" i="16"/>
  <c r="T309" i="16"/>
  <c r="R309" i="16"/>
  <c r="P309" i="16"/>
  <c r="BK309" i="16"/>
  <c r="J309" i="16"/>
  <c r="BE309" i="16" s="1"/>
  <c r="BI304" i="16"/>
  <c r="BH304" i="16"/>
  <c r="BG304" i="16"/>
  <c r="BF304" i="16"/>
  <c r="T304" i="16"/>
  <c r="R304" i="16"/>
  <c r="P304" i="16"/>
  <c r="BK304" i="16"/>
  <c r="J304" i="16"/>
  <c r="BE304" i="16"/>
  <c r="BI300" i="16"/>
  <c r="BH300" i="16"/>
  <c r="BG300" i="16"/>
  <c r="BF300" i="16"/>
  <c r="T300" i="16"/>
  <c r="R300" i="16"/>
  <c r="P300" i="16"/>
  <c r="BK300" i="16"/>
  <c r="J300" i="16"/>
  <c r="BE300" i="16" s="1"/>
  <c r="BI295" i="16"/>
  <c r="BH295" i="16"/>
  <c r="BG295" i="16"/>
  <c r="BF295" i="16"/>
  <c r="T295" i="16"/>
  <c r="R295" i="16"/>
  <c r="P295" i="16"/>
  <c r="P286" i="16" s="1"/>
  <c r="BK295" i="16"/>
  <c r="J295" i="16"/>
  <c r="BE295" i="16"/>
  <c r="BI293" i="16"/>
  <c r="BH293" i="16"/>
  <c r="BG293" i="16"/>
  <c r="BF293" i="16"/>
  <c r="T293" i="16"/>
  <c r="T286" i="16" s="1"/>
  <c r="R293" i="16"/>
  <c r="P293" i="16"/>
  <c r="BK293" i="16"/>
  <c r="J293" i="16"/>
  <c r="BE293" i="16" s="1"/>
  <c r="BI287" i="16"/>
  <c r="BH287" i="16"/>
  <c r="BG287" i="16"/>
  <c r="BF287" i="16"/>
  <c r="T287" i="16"/>
  <c r="R287" i="16"/>
  <c r="R286" i="16"/>
  <c r="P287" i="16"/>
  <c r="BK287" i="16"/>
  <c r="BK286" i="16" s="1"/>
  <c r="J286" i="16" s="1"/>
  <c r="J60" i="16" s="1"/>
  <c r="J287" i="16"/>
  <c r="BE287" i="16"/>
  <c r="BI274" i="16"/>
  <c r="BH274" i="16"/>
  <c r="BG274" i="16"/>
  <c r="BF274" i="16"/>
  <c r="T274" i="16"/>
  <c r="R274" i="16"/>
  <c r="P274" i="16"/>
  <c r="BK274" i="16"/>
  <c r="J274" i="16"/>
  <c r="BE274" i="16"/>
  <c r="BI262" i="16"/>
  <c r="BH262" i="16"/>
  <c r="BG262" i="16"/>
  <c r="BF262" i="16"/>
  <c r="T262" i="16"/>
  <c r="R262" i="16"/>
  <c r="R256" i="16" s="1"/>
  <c r="P262" i="16"/>
  <c r="BK262" i="16"/>
  <c r="J262" i="16"/>
  <c r="BE262" i="16"/>
  <c r="BI260" i="16"/>
  <c r="BH260" i="16"/>
  <c r="BG260" i="16"/>
  <c r="BF260" i="16"/>
  <c r="T260" i="16"/>
  <c r="R260" i="16"/>
  <c r="P260" i="16"/>
  <c r="BK260" i="16"/>
  <c r="BK256" i="16" s="1"/>
  <c r="J256" i="16" s="1"/>
  <c r="J59" i="16" s="1"/>
  <c r="J260" i="16"/>
  <c r="BE260" i="16"/>
  <c r="BI257" i="16"/>
  <c r="BH257" i="16"/>
  <c r="BG257" i="16"/>
  <c r="BF257" i="16"/>
  <c r="T257" i="16"/>
  <c r="T256" i="16"/>
  <c r="R257" i="16"/>
  <c r="P257" i="16"/>
  <c r="P256" i="16" s="1"/>
  <c r="BK257" i="16"/>
  <c r="J257" i="16"/>
  <c r="BE257" i="16" s="1"/>
  <c r="BI255" i="16"/>
  <c r="BH255" i="16"/>
  <c r="BG255" i="16"/>
  <c r="BF255" i="16"/>
  <c r="T255" i="16"/>
  <c r="R255" i="16"/>
  <c r="P255" i="16"/>
  <c r="BK255" i="16"/>
  <c r="J255" i="16"/>
  <c r="BE255" i="16"/>
  <c r="BI253" i="16"/>
  <c r="BH253" i="16"/>
  <c r="BG253" i="16"/>
  <c r="BF253" i="16"/>
  <c r="T253" i="16"/>
  <c r="R253" i="16"/>
  <c r="P253" i="16"/>
  <c r="BK253" i="16"/>
  <c r="J253" i="16"/>
  <c r="BE253" i="16"/>
  <c r="BI251" i="16"/>
  <c r="BH251" i="16"/>
  <c r="BG251" i="16"/>
  <c r="BF251" i="16"/>
  <c r="T251" i="16"/>
  <c r="R251" i="16"/>
  <c r="P251" i="16"/>
  <c r="BK251" i="16"/>
  <c r="J251" i="16"/>
  <c r="BE251" i="16"/>
  <c r="BI247" i="16"/>
  <c r="BH247" i="16"/>
  <c r="BG247" i="16"/>
  <c r="BF247" i="16"/>
  <c r="T247" i="16"/>
  <c r="R247" i="16"/>
  <c r="P247" i="16"/>
  <c r="BK247" i="16"/>
  <c r="J247" i="16"/>
  <c r="BE247" i="16"/>
  <c r="BI245" i="16"/>
  <c r="BH245" i="16"/>
  <c r="BG245" i="16"/>
  <c r="BF245" i="16"/>
  <c r="T245" i="16"/>
  <c r="R245" i="16"/>
  <c r="P245" i="16"/>
  <c r="BK245" i="16"/>
  <c r="J245" i="16"/>
  <c r="BE245" i="16"/>
  <c r="BI242" i="16"/>
  <c r="BH242" i="16"/>
  <c r="BG242" i="16"/>
  <c r="BF242" i="16"/>
  <c r="T242" i="16"/>
  <c r="R242" i="16"/>
  <c r="P242" i="16"/>
  <c r="BK242" i="16"/>
  <c r="J242" i="16"/>
  <c r="BE242" i="16"/>
  <c r="BI219" i="16"/>
  <c r="BH219" i="16"/>
  <c r="BG219" i="16"/>
  <c r="BF219" i="16"/>
  <c r="T219" i="16"/>
  <c r="R219" i="16"/>
  <c r="P219" i="16"/>
  <c r="BK219" i="16"/>
  <c r="J219" i="16"/>
  <c r="BE219" i="16"/>
  <c r="BI216" i="16"/>
  <c r="BH216" i="16"/>
  <c r="BG216" i="16"/>
  <c r="BF216" i="16"/>
  <c r="T216" i="16"/>
  <c r="R216" i="16"/>
  <c r="P216" i="16"/>
  <c r="BK216" i="16"/>
  <c r="J216" i="16"/>
  <c r="BE216" i="16"/>
  <c r="BI215" i="16"/>
  <c r="BH215" i="16"/>
  <c r="BG215" i="16"/>
  <c r="BF215" i="16"/>
  <c r="T215" i="16"/>
  <c r="R215" i="16"/>
  <c r="P215" i="16"/>
  <c r="BK215" i="16"/>
  <c r="J215" i="16"/>
  <c r="BE215" i="16"/>
  <c r="BI214" i="16"/>
  <c r="BH214" i="16"/>
  <c r="BG214" i="16"/>
  <c r="BF214" i="16"/>
  <c r="T214" i="16"/>
  <c r="R214" i="16"/>
  <c r="P214" i="16"/>
  <c r="BK214" i="16"/>
  <c r="J214" i="16"/>
  <c r="BE214" i="16"/>
  <c r="BI207" i="16"/>
  <c r="BH207" i="16"/>
  <c r="BG207" i="16"/>
  <c r="BF207" i="16"/>
  <c r="T207" i="16"/>
  <c r="R207" i="16"/>
  <c r="P207" i="16"/>
  <c r="BK207" i="16"/>
  <c r="J207" i="16"/>
  <c r="BE207" i="16"/>
  <c r="BI205" i="16"/>
  <c r="BH205" i="16"/>
  <c r="BG205" i="16"/>
  <c r="BF205" i="16"/>
  <c r="T205" i="16"/>
  <c r="R205" i="16"/>
  <c r="P205" i="16"/>
  <c r="BK205" i="16"/>
  <c r="J205" i="16"/>
  <c r="BE205" i="16"/>
  <c r="BI204" i="16"/>
  <c r="BH204" i="16"/>
  <c r="BG204" i="16"/>
  <c r="BF204" i="16"/>
  <c r="T204" i="16"/>
  <c r="R204" i="16"/>
  <c r="P204" i="16"/>
  <c r="BK204" i="16"/>
  <c r="J204" i="16"/>
  <c r="BE204" i="16"/>
  <c r="BI187" i="16"/>
  <c r="BH187" i="16"/>
  <c r="BG187" i="16"/>
  <c r="BF187" i="16"/>
  <c r="T187" i="16"/>
  <c r="R187" i="16"/>
  <c r="P187" i="16"/>
  <c r="BK187" i="16"/>
  <c r="J187" i="16"/>
  <c r="BE187" i="16"/>
  <c r="BI186" i="16"/>
  <c r="BH186" i="16"/>
  <c r="BG186" i="16"/>
  <c r="BF186" i="16"/>
  <c r="T186" i="16"/>
  <c r="R186" i="16"/>
  <c r="P186" i="16"/>
  <c r="BK186" i="16"/>
  <c r="J186" i="16"/>
  <c r="BE186" i="16"/>
  <c r="BI167" i="16"/>
  <c r="BH167" i="16"/>
  <c r="BG167" i="16"/>
  <c r="BF167" i="16"/>
  <c r="T167" i="16"/>
  <c r="R167" i="16"/>
  <c r="P167" i="16"/>
  <c r="BK167" i="16"/>
  <c r="J167" i="16"/>
  <c r="BE167" i="16"/>
  <c r="BI164" i="16"/>
  <c r="BH164" i="16"/>
  <c r="BG164" i="16"/>
  <c r="BF164" i="16"/>
  <c r="T164" i="16"/>
  <c r="R164" i="16"/>
  <c r="P164" i="16"/>
  <c r="BK164" i="16"/>
  <c r="J164" i="16"/>
  <c r="BE164" i="16"/>
  <c r="BI114" i="16"/>
  <c r="BH114" i="16"/>
  <c r="BG114" i="16"/>
  <c r="BF114" i="16"/>
  <c r="T114" i="16"/>
  <c r="R114" i="16"/>
  <c r="P114" i="16"/>
  <c r="BK114" i="16"/>
  <c r="J114" i="16"/>
  <c r="BE114" i="16"/>
  <c r="BI111" i="16"/>
  <c r="BH111" i="16"/>
  <c r="BG111" i="16"/>
  <c r="BF111" i="16"/>
  <c r="T111" i="16"/>
  <c r="R111" i="16"/>
  <c r="P111" i="16"/>
  <c r="BK111" i="16"/>
  <c r="J111" i="16"/>
  <c r="BE111" i="16"/>
  <c r="BI109" i="16"/>
  <c r="BH109" i="16"/>
  <c r="BG109" i="16"/>
  <c r="BF109" i="16"/>
  <c r="T109" i="16"/>
  <c r="R109" i="16"/>
  <c r="P109" i="16"/>
  <c r="BK109" i="16"/>
  <c r="J109" i="16"/>
  <c r="BE109" i="16"/>
  <c r="BI107" i="16"/>
  <c r="BH107" i="16"/>
  <c r="BG107" i="16"/>
  <c r="BF107" i="16"/>
  <c r="T107" i="16"/>
  <c r="R107" i="16"/>
  <c r="P107" i="16"/>
  <c r="BK107" i="16"/>
  <c r="J107" i="16"/>
  <c r="BE107" i="16"/>
  <c r="BI105" i="16"/>
  <c r="BH105" i="16"/>
  <c r="BG105" i="16"/>
  <c r="BF105" i="16"/>
  <c r="T105" i="16"/>
  <c r="R105" i="16"/>
  <c r="P105" i="16"/>
  <c r="BK105" i="16"/>
  <c r="J105" i="16"/>
  <c r="BE105" i="16"/>
  <c r="BI103" i="16"/>
  <c r="BH103" i="16"/>
  <c r="F33" i="16" s="1"/>
  <c r="BC66" i="1" s="1"/>
  <c r="BG103" i="16"/>
  <c r="BF103" i="16"/>
  <c r="T103" i="16"/>
  <c r="R103" i="16"/>
  <c r="P103" i="16"/>
  <c r="BK103" i="16"/>
  <c r="J103" i="16"/>
  <c r="BE103" i="16"/>
  <c r="BI102" i="16"/>
  <c r="BH102" i="16"/>
  <c r="BG102" i="16"/>
  <c r="BF102" i="16"/>
  <c r="T102" i="16"/>
  <c r="R102" i="16"/>
  <c r="P102" i="16"/>
  <c r="P94" i="16" s="1"/>
  <c r="BK102" i="16"/>
  <c r="BK94" i="16" s="1"/>
  <c r="J102" i="16"/>
  <c r="BE102" i="16"/>
  <c r="BI95" i="16"/>
  <c r="F34" i="16"/>
  <c r="BD66" i="1" s="1"/>
  <c r="BH95" i="16"/>
  <c r="BG95" i="16"/>
  <c r="BF95" i="16"/>
  <c r="T95" i="16"/>
  <c r="T94" i="16" s="1"/>
  <c r="R95" i="16"/>
  <c r="P95" i="16"/>
  <c r="BK95" i="16"/>
  <c r="J95" i="16"/>
  <c r="BE95" i="16" s="1"/>
  <c r="J88" i="16"/>
  <c r="F88" i="16"/>
  <c r="F86" i="16"/>
  <c r="E84" i="16"/>
  <c r="J51" i="16"/>
  <c r="F51" i="16"/>
  <c r="F49" i="16"/>
  <c r="E47" i="16"/>
  <c r="J18" i="16"/>
  <c r="E18" i="16"/>
  <c r="F89" i="16" s="1"/>
  <c r="F52" i="16"/>
  <c r="J17" i="16"/>
  <c r="J12" i="16"/>
  <c r="J86" i="16" s="1"/>
  <c r="J49" i="16"/>
  <c r="E7" i="16"/>
  <c r="E45" i="16" s="1"/>
  <c r="E82" i="16"/>
  <c r="AY65" i="1"/>
  <c r="AX65" i="1"/>
  <c r="BI375" i="15"/>
  <c r="BH375" i="15"/>
  <c r="BG375" i="15"/>
  <c r="BF375" i="15"/>
  <c r="T375" i="15"/>
  <c r="R375" i="15"/>
  <c r="P375" i="15"/>
  <c r="BK375" i="15"/>
  <c r="J375" i="15"/>
  <c r="BE375" i="15" s="1"/>
  <c r="BI373" i="15"/>
  <c r="BH373" i="15"/>
  <c r="BG373" i="15"/>
  <c r="BF373" i="15"/>
  <c r="T373" i="15"/>
  <c r="R373" i="15"/>
  <c r="P373" i="15"/>
  <c r="BK373" i="15"/>
  <c r="J373" i="15"/>
  <c r="BE373" i="15" s="1"/>
  <c r="BI372" i="15"/>
  <c r="BH372" i="15"/>
  <c r="BG372" i="15"/>
  <c r="BF372" i="15"/>
  <c r="T372" i="15"/>
  <c r="R372" i="15"/>
  <c r="P372" i="15"/>
  <c r="BK372" i="15"/>
  <c r="J372" i="15"/>
  <c r="BE372" i="15" s="1"/>
  <c r="BI369" i="15"/>
  <c r="BH369" i="15"/>
  <c r="BG369" i="15"/>
  <c r="BF369" i="15"/>
  <c r="T369" i="15"/>
  <c r="R369" i="15"/>
  <c r="P369" i="15"/>
  <c r="BK369" i="15"/>
  <c r="J369" i="15"/>
  <c r="BE369" i="15" s="1"/>
  <c r="BI368" i="15"/>
  <c r="BH368" i="15"/>
  <c r="BG368" i="15"/>
  <c r="BF368" i="15"/>
  <c r="T368" i="15"/>
  <c r="R368" i="15"/>
  <c r="R367" i="15" s="1"/>
  <c r="P368" i="15"/>
  <c r="P367" i="15" s="1"/>
  <c r="BK368" i="15"/>
  <c r="BK367" i="15" s="1"/>
  <c r="J367" i="15" s="1"/>
  <c r="J70" i="15" s="1"/>
  <c r="J368" i="15"/>
  <c r="BE368" i="15"/>
  <c r="BI362" i="15"/>
  <c r="BH362" i="15"/>
  <c r="BG362" i="15"/>
  <c r="BF362" i="15"/>
  <c r="T362" i="15"/>
  <c r="T361" i="15" s="1"/>
  <c r="R362" i="15"/>
  <c r="R361" i="15"/>
  <c r="R360" i="15" s="1"/>
  <c r="P362" i="15"/>
  <c r="P361" i="15" s="1"/>
  <c r="P360" i="15" s="1"/>
  <c r="BK362" i="15"/>
  <c r="BK361" i="15"/>
  <c r="J362" i="15"/>
  <c r="BE362" i="15" s="1"/>
  <c r="BI359" i="15"/>
  <c r="BH359" i="15"/>
  <c r="BG359" i="15"/>
  <c r="BF359" i="15"/>
  <c r="T359" i="15"/>
  <c r="R359" i="15"/>
  <c r="P359" i="15"/>
  <c r="BK359" i="15"/>
  <c r="J359" i="15"/>
  <c r="BE359" i="15" s="1"/>
  <c r="BI357" i="15"/>
  <c r="BH357" i="15"/>
  <c r="BG357" i="15"/>
  <c r="BF357" i="15"/>
  <c r="T357" i="15"/>
  <c r="R357" i="15"/>
  <c r="P357" i="15"/>
  <c r="BK357" i="15"/>
  <c r="J357" i="15"/>
  <c r="BE357" i="15" s="1"/>
  <c r="BI355" i="15"/>
  <c r="BH355" i="15"/>
  <c r="BG355" i="15"/>
  <c r="BF355" i="15"/>
  <c r="T355" i="15"/>
  <c r="R355" i="15"/>
  <c r="P355" i="15"/>
  <c r="BK355" i="15"/>
  <c r="J355" i="15"/>
  <c r="BE355" i="15" s="1"/>
  <c r="BI353" i="15"/>
  <c r="BH353" i="15"/>
  <c r="BG353" i="15"/>
  <c r="BF353" i="15"/>
  <c r="T353" i="15"/>
  <c r="R353" i="15"/>
  <c r="P353" i="15"/>
  <c r="BK353" i="15"/>
  <c r="J353" i="15"/>
  <c r="BE353" i="15" s="1"/>
  <c r="BI352" i="15"/>
  <c r="BH352" i="15"/>
  <c r="BG352" i="15"/>
  <c r="BF352" i="15"/>
  <c r="T352" i="15"/>
  <c r="R352" i="15"/>
  <c r="P352" i="15"/>
  <c r="BK352" i="15"/>
  <c r="J352" i="15"/>
  <c r="BE352" i="15"/>
  <c r="BI350" i="15"/>
  <c r="BH350" i="15"/>
  <c r="BG350" i="15"/>
  <c r="BF350" i="15"/>
  <c r="T350" i="15"/>
  <c r="R350" i="15"/>
  <c r="P350" i="15"/>
  <c r="BK350" i="15"/>
  <c r="J350" i="15"/>
  <c r="BE350" i="15" s="1"/>
  <c r="BI349" i="15"/>
  <c r="BH349" i="15"/>
  <c r="BG349" i="15"/>
  <c r="BF349" i="15"/>
  <c r="T349" i="15"/>
  <c r="R349" i="15"/>
  <c r="P349" i="15"/>
  <c r="BK349" i="15"/>
  <c r="J349" i="15"/>
  <c r="BE349" i="15"/>
  <c r="BI347" i="15"/>
  <c r="BH347" i="15"/>
  <c r="BG347" i="15"/>
  <c r="BF347" i="15"/>
  <c r="T347" i="15"/>
  <c r="R347" i="15"/>
  <c r="P347" i="15"/>
  <c r="BK347" i="15"/>
  <c r="J347" i="15"/>
  <c r="BE347" i="15" s="1"/>
  <c r="BI345" i="15"/>
  <c r="BH345" i="15"/>
  <c r="BG345" i="15"/>
  <c r="BF345" i="15"/>
  <c r="T345" i="15"/>
  <c r="R345" i="15"/>
  <c r="P345" i="15"/>
  <c r="BK345" i="15"/>
  <c r="J345" i="15"/>
  <c r="BE345" i="15"/>
  <c r="BI343" i="15"/>
  <c r="BH343" i="15"/>
  <c r="BG343" i="15"/>
  <c r="BF343" i="15"/>
  <c r="T343" i="15"/>
  <c r="R343" i="15"/>
  <c r="P343" i="15"/>
  <c r="BK343" i="15"/>
  <c r="J343" i="15"/>
  <c r="BE343" i="15" s="1"/>
  <c r="BI341" i="15"/>
  <c r="BH341" i="15"/>
  <c r="BG341" i="15"/>
  <c r="BF341" i="15"/>
  <c r="T341" i="15"/>
  <c r="R341" i="15"/>
  <c r="P341" i="15"/>
  <c r="BK341" i="15"/>
  <c r="J341" i="15"/>
  <c r="BE341" i="15"/>
  <c r="BI339" i="15"/>
  <c r="BH339" i="15"/>
  <c r="BG339" i="15"/>
  <c r="BF339" i="15"/>
  <c r="T339" i="15"/>
  <c r="R339" i="15"/>
  <c r="P339" i="15"/>
  <c r="BK339" i="15"/>
  <c r="J339" i="15"/>
  <c r="BE339" i="15" s="1"/>
  <c r="BI338" i="15"/>
  <c r="BH338" i="15"/>
  <c r="BG338" i="15"/>
  <c r="BF338" i="15"/>
  <c r="T338" i="15"/>
  <c r="R338" i="15"/>
  <c r="P338" i="15"/>
  <c r="BK338" i="15"/>
  <c r="J338" i="15"/>
  <c r="BE338" i="15"/>
  <c r="BI336" i="15"/>
  <c r="BH336" i="15"/>
  <c r="BG336" i="15"/>
  <c r="BF336" i="15"/>
  <c r="T336" i="15"/>
  <c r="R336" i="15"/>
  <c r="P336" i="15"/>
  <c r="BK336" i="15"/>
  <c r="J336" i="15"/>
  <c r="BE336" i="15" s="1"/>
  <c r="BI335" i="15"/>
  <c r="BH335" i="15"/>
  <c r="BG335" i="15"/>
  <c r="BF335" i="15"/>
  <c r="T335" i="15"/>
  <c r="R335" i="15"/>
  <c r="P335" i="15"/>
  <c r="BK335" i="15"/>
  <c r="J335" i="15"/>
  <c r="BE335" i="15"/>
  <c r="BI333" i="15"/>
  <c r="BH333" i="15"/>
  <c r="BG333" i="15"/>
  <c r="BF333" i="15"/>
  <c r="T333" i="15"/>
  <c r="R333" i="15"/>
  <c r="P333" i="15"/>
  <c r="BK333" i="15"/>
  <c r="J333" i="15"/>
  <c r="BE333" i="15" s="1"/>
  <c r="BI331" i="15"/>
  <c r="BH331" i="15"/>
  <c r="BG331" i="15"/>
  <c r="BF331" i="15"/>
  <c r="T331" i="15"/>
  <c r="R331" i="15"/>
  <c r="P331" i="15"/>
  <c r="BK331" i="15"/>
  <c r="J331" i="15"/>
  <c r="BE331" i="15"/>
  <c r="BI330" i="15"/>
  <c r="BH330" i="15"/>
  <c r="BG330" i="15"/>
  <c r="BF330" i="15"/>
  <c r="T330" i="15"/>
  <c r="R330" i="15"/>
  <c r="P330" i="15"/>
  <c r="BK330" i="15"/>
  <c r="J330" i="15"/>
  <c r="BE330" i="15" s="1"/>
  <c r="BI328" i="15"/>
  <c r="BH328" i="15"/>
  <c r="BG328" i="15"/>
  <c r="BF328" i="15"/>
  <c r="T328" i="15"/>
  <c r="R328" i="15"/>
  <c r="P328" i="15"/>
  <c r="BK328" i="15"/>
  <c r="J328" i="15"/>
  <c r="BE328" i="15"/>
  <c r="BI327" i="15"/>
  <c r="BH327" i="15"/>
  <c r="BG327" i="15"/>
  <c r="BF327" i="15"/>
  <c r="T327" i="15"/>
  <c r="R327" i="15"/>
  <c r="P327" i="15"/>
  <c r="BK327" i="15"/>
  <c r="J327" i="15"/>
  <c r="BE327" i="15" s="1"/>
  <c r="BI325" i="15"/>
  <c r="BH325" i="15"/>
  <c r="BG325" i="15"/>
  <c r="BF325" i="15"/>
  <c r="T325" i="15"/>
  <c r="R325" i="15"/>
  <c r="P325" i="15"/>
  <c r="BK325" i="15"/>
  <c r="J325" i="15"/>
  <c r="BE325" i="15"/>
  <c r="BI323" i="15"/>
  <c r="BH323" i="15"/>
  <c r="BG323" i="15"/>
  <c r="BF323" i="15"/>
  <c r="T323" i="15"/>
  <c r="R323" i="15"/>
  <c r="P323" i="15"/>
  <c r="BK323" i="15"/>
  <c r="J323" i="15"/>
  <c r="BE323" i="15" s="1"/>
  <c r="BI322" i="15"/>
  <c r="BH322" i="15"/>
  <c r="BG322" i="15"/>
  <c r="BF322" i="15"/>
  <c r="T322" i="15"/>
  <c r="R322" i="15"/>
  <c r="P322" i="15"/>
  <c r="BK322" i="15"/>
  <c r="J322" i="15"/>
  <c r="BE322" i="15"/>
  <c r="BI320" i="15"/>
  <c r="BH320" i="15"/>
  <c r="BG320" i="15"/>
  <c r="BF320" i="15"/>
  <c r="T320" i="15"/>
  <c r="R320" i="15"/>
  <c r="P320" i="15"/>
  <c r="BK320" i="15"/>
  <c r="J320" i="15"/>
  <c r="BE320" i="15" s="1"/>
  <c r="BI318" i="15"/>
  <c r="BH318" i="15"/>
  <c r="BG318" i="15"/>
  <c r="BF318" i="15"/>
  <c r="T318" i="15"/>
  <c r="R318" i="15"/>
  <c r="P318" i="15"/>
  <c r="BK318" i="15"/>
  <c r="J318" i="15"/>
  <c r="BE318" i="15"/>
  <c r="BI317" i="15"/>
  <c r="BH317" i="15"/>
  <c r="BG317" i="15"/>
  <c r="BF317" i="15"/>
  <c r="T317" i="15"/>
  <c r="R317" i="15"/>
  <c r="P317" i="15"/>
  <c r="BK317" i="15"/>
  <c r="J317" i="15"/>
  <c r="BE317" i="15" s="1"/>
  <c r="BI315" i="15"/>
  <c r="BH315" i="15"/>
  <c r="BG315" i="15"/>
  <c r="BF315" i="15"/>
  <c r="T315" i="15"/>
  <c r="R315" i="15"/>
  <c r="P315" i="15"/>
  <c r="BK315" i="15"/>
  <c r="J315" i="15"/>
  <c r="BE315" i="15"/>
  <c r="BI313" i="15"/>
  <c r="BH313" i="15"/>
  <c r="BG313" i="15"/>
  <c r="BF313" i="15"/>
  <c r="T313" i="15"/>
  <c r="R313" i="15"/>
  <c r="P313" i="15"/>
  <c r="BK313" i="15"/>
  <c r="J313" i="15"/>
  <c r="BE313" i="15" s="1"/>
  <c r="BI312" i="15"/>
  <c r="BH312" i="15"/>
  <c r="BG312" i="15"/>
  <c r="BF312" i="15"/>
  <c r="T312" i="15"/>
  <c r="T311" i="15"/>
  <c r="R312" i="15"/>
  <c r="R311" i="15" s="1"/>
  <c r="P312" i="15"/>
  <c r="P311" i="15"/>
  <c r="BK312" i="15"/>
  <c r="BK311" i="15" s="1"/>
  <c r="J311" i="15" s="1"/>
  <c r="J67" i="15" s="1"/>
  <c r="J312" i="15"/>
  <c r="BE312" i="15" s="1"/>
  <c r="BI310" i="15"/>
  <c r="BH310" i="15"/>
  <c r="BG310" i="15"/>
  <c r="BF310" i="15"/>
  <c r="T310" i="15"/>
  <c r="R310" i="15"/>
  <c r="P310" i="15"/>
  <c r="BK310" i="15"/>
  <c r="J310" i="15"/>
  <c r="BE310" i="15"/>
  <c r="BI309" i="15"/>
  <c r="BH309" i="15"/>
  <c r="BG309" i="15"/>
  <c r="BF309" i="15"/>
  <c r="T309" i="15"/>
  <c r="R309" i="15"/>
  <c r="P309" i="15"/>
  <c r="BK309" i="15"/>
  <c r="J309" i="15"/>
  <c r="BE309" i="15" s="1"/>
  <c r="BI307" i="15"/>
  <c r="BH307" i="15"/>
  <c r="BG307" i="15"/>
  <c r="BF307" i="15"/>
  <c r="T307" i="15"/>
  <c r="R307" i="15"/>
  <c r="P307" i="15"/>
  <c r="BK307" i="15"/>
  <c r="J307" i="15"/>
  <c r="BE307" i="15"/>
  <c r="BI305" i="15"/>
  <c r="BH305" i="15"/>
  <c r="BG305" i="15"/>
  <c r="BF305" i="15"/>
  <c r="T305" i="15"/>
  <c r="R305" i="15"/>
  <c r="P305" i="15"/>
  <c r="BK305" i="15"/>
  <c r="J305" i="15"/>
  <c r="BE305" i="15" s="1"/>
  <c r="BI304" i="15"/>
  <c r="BH304" i="15"/>
  <c r="BG304" i="15"/>
  <c r="BF304" i="15"/>
  <c r="T304" i="15"/>
  <c r="R304" i="15"/>
  <c r="P304" i="15"/>
  <c r="BK304" i="15"/>
  <c r="J304" i="15"/>
  <c r="BE304" i="15"/>
  <c r="BI302" i="15"/>
  <c r="BH302" i="15"/>
  <c r="BG302" i="15"/>
  <c r="BF302" i="15"/>
  <c r="T302" i="15"/>
  <c r="R302" i="15"/>
  <c r="P302" i="15"/>
  <c r="BK302" i="15"/>
  <c r="J302" i="15"/>
  <c r="BE302" i="15" s="1"/>
  <c r="BI300" i="15"/>
  <c r="BH300" i="15"/>
  <c r="BG300" i="15"/>
  <c r="BF300" i="15"/>
  <c r="T300" i="15"/>
  <c r="R300" i="15"/>
  <c r="P300" i="15"/>
  <c r="BK300" i="15"/>
  <c r="J300" i="15"/>
  <c r="BE300" i="15"/>
  <c r="BI298" i="15"/>
  <c r="BH298" i="15"/>
  <c r="BG298" i="15"/>
  <c r="BF298" i="15"/>
  <c r="T298" i="15"/>
  <c r="R298" i="15"/>
  <c r="P298" i="15"/>
  <c r="BK298" i="15"/>
  <c r="J298" i="15"/>
  <c r="BE298" i="15" s="1"/>
  <c r="BI296" i="15"/>
  <c r="BH296" i="15"/>
  <c r="BG296" i="15"/>
  <c r="BF296" i="15"/>
  <c r="T296" i="15"/>
  <c r="R296" i="15"/>
  <c r="P296" i="15"/>
  <c r="BK296" i="15"/>
  <c r="J296" i="15"/>
  <c r="BE296" i="15"/>
  <c r="BI294" i="15"/>
  <c r="BH294" i="15"/>
  <c r="BG294" i="15"/>
  <c r="BF294" i="15"/>
  <c r="T294" i="15"/>
  <c r="R294" i="15"/>
  <c r="P294" i="15"/>
  <c r="BK294" i="15"/>
  <c r="J294" i="15"/>
  <c r="BE294" i="15"/>
  <c r="BI292" i="15"/>
  <c r="BH292" i="15"/>
  <c r="BG292" i="15"/>
  <c r="BF292" i="15"/>
  <c r="T292" i="15"/>
  <c r="R292" i="15"/>
  <c r="P292" i="15"/>
  <c r="BK292" i="15"/>
  <c r="J292" i="15"/>
  <c r="BE292" i="15"/>
  <c r="BI290" i="15"/>
  <c r="BH290" i="15"/>
  <c r="BG290" i="15"/>
  <c r="BF290" i="15"/>
  <c r="T290" i="15"/>
  <c r="R290" i="15"/>
  <c r="P290" i="15"/>
  <c r="BK290" i="15"/>
  <c r="J290" i="15"/>
  <c r="BE290" i="15"/>
  <c r="BI289" i="15"/>
  <c r="BH289" i="15"/>
  <c r="BG289" i="15"/>
  <c r="BF289" i="15"/>
  <c r="T289" i="15"/>
  <c r="R289" i="15"/>
  <c r="P289" i="15"/>
  <c r="BK289" i="15"/>
  <c r="J289" i="15"/>
  <c r="BE289" i="15"/>
  <c r="BI287" i="15"/>
  <c r="BH287" i="15"/>
  <c r="BG287" i="15"/>
  <c r="BF287" i="15"/>
  <c r="T287" i="15"/>
  <c r="R287" i="15"/>
  <c r="P287" i="15"/>
  <c r="BK287" i="15"/>
  <c r="J287" i="15"/>
  <c r="BE287" i="15"/>
  <c r="BI285" i="15"/>
  <c r="BH285" i="15"/>
  <c r="BG285" i="15"/>
  <c r="BF285" i="15"/>
  <c r="T285" i="15"/>
  <c r="R285" i="15"/>
  <c r="P285" i="15"/>
  <c r="BK285" i="15"/>
  <c r="J285" i="15"/>
  <c r="BE285" i="15"/>
  <c r="BI284" i="15"/>
  <c r="BH284" i="15"/>
  <c r="BG284" i="15"/>
  <c r="BF284" i="15"/>
  <c r="T284" i="15"/>
  <c r="R284" i="15"/>
  <c r="P284" i="15"/>
  <c r="BK284" i="15"/>
  <c r="J284" i="15"/>
  <c r="BE284" i="15"/>
  <c r="BI282" i="15"/>
  <c r="BH282" i="15"/>
  <c r="BG282" i="15"/>
  <c r="BF282" i="15"/>
  <c r="T282" i="15"/>
  <c r="R282" i="15"/>
  <c r="P282" i="15"/>
  <c r="BK282" i="15"/>
  <c r="J282" i="15"/>
  <c r="BE282" i="15"/>
  <c r="BI280" i="15"/>
  <c r="BH280" i="15"/>
  <c r="BG280" i="15"/>
  <c r="BF280" i="15"/>
  <c r="T280" i="15"/>
  <c r="R280" i="15"/>
  <c r="P280" i="15"/>
  <c r="BK280" i="15"/>
  <c r="J280" i="15"/>
  <c r="BE280" i="15"/>
  <c r="BI278" i="15"/>
  <c r="BH278" i="15"/>
  <c r="BG278" i="15"/>
  <c r="BF278" i="15"/>
  <c r="T278" i="15"/>
  <c r="R278" i="15"/>
  <c r="P278" i="15"/>
  <c r="BK278" i="15"/>
  <c r="J278" i="15"/>
  <c r="BE278" i="15"/>
  <c r="BI277" i="15"/>
  <c r="BH277" i="15"/>
  <c r="BG277" i="15"/>
  <c r="BF277" i="15"/>
  <c r="T277" i="15"/>
  <c r="R277" i="15"/>
  <c r="P277" i="15"/>
  <c r="BK277" i="15"/>
  <c r="J277" i="15"/>
  <c r="BE277" i="15"/>
  <c r="BI275" i="15"/>
  <c r="BH275" i="15"/>
  <c r="BG275" i="15"/>
  <c r="BF275" i="15"/>
  <c r="T275" i="15"/>
  <c r="R275" i="15"/>
  <c r="P275" i="15"/>
  <c r="BK275" i="15"/>
  <c r="J275" i="15"/>
  <c r="BE275" i="15"/>
  <c r="BI273" i="15"/>
  <c r="BH273" i="15"/>
  <c r="BG273" i="15"/>
  <c r="BF273" i="15"/>
  <c r="T273" i="15"/>
  <c r="R273" i="15"/>
  <c r="P273" i="15"/>
  <c r="BK273" i="15"/>
  <c r="J273" i="15"/>
  <c r="BE273" i="15"/>
  <c r="BI272" i="15"/>
  <c r="BH272" i="15"/>
  <c r="BG272" i="15"/>
  <c r="BF272" i="15"/>
  <c r="T272" i="15"/>
  <c r="R272" i="15"/>
  <c r="P272" i="15"/>
  <c r="BK272" i="15"/>
  <c r="J272" i="15"/>
  <c r="BE272" i="15"/>
  <c r="BI271" i="15"/>
  <c r="BH271" i="15"/>
  <c r="BG271" i="15"/>
  <c r="BF271" i="15"/>
  <c r="T271" i="15"/>
  <c r="R271" i="15"/>
  <c r="P271" i="15"/>
  <c r="BK271" i="15"/>
  <c r="J271" i="15"/>
  <c r="BE271" i="15"/>
  <c r="BI270" i="15"/>
  <c r="BH270" i="15"/>
  <c r="BG270" i="15"/>
  <c r="BF270" i="15"/>
  <c r="T270" i="15"/>
  <c r="R270" i="15"/>
  <c r="R265" i="15" s="1"/>
  <c r="P270" i="15"/>
  <c r="BK270" i="15"/>
  <c r="J270" i="15"/>
  <c r="BE270" i="15"/>
  <c r="BI268" i="15"/>
  <c r="BH268" i="15"/>
  <c r="BG268" i="15"/>
  <c r="BF268" i="15"/>
  <c r="T268" i="15"/>
  <c r="R268" i="15"/>
  <c r="P268" i="15"/>
  <c r="BK268" i="15"/>
  <c r="BK265" i="15" s="1"/>
  <c r="J265" i="15" s="1"/>
  <c r="J66" i="15" s="1"/>
  <c r="J268" i="15"/>
  <c r="BE268" i="15"/>
  <c r="BI266" i="15"/>
  <c r="BH266" i="15"/>
  <c r="BG266" i="15"/>
  <c r="BF266" i="15"/>
  <c r="T266" i="15"/>
  <c r="T265" i="15"/>
  <c r="R266" i="15"/>
  <c r="P266" i="15"/>
  <c r="P265" i="15"/>
  <c r="BK266" i="15"/>
  <c r="J266" i="15"/>
  <c r="BE266" i="15" s="1"/>
  <c r="BI264" i="15"/>
  <c r="BH264" i="15"/>
  <c r="BG264" i="15"/>
  <c r="BF264" i="15"/>
  <c r="T264" i="15"/>
  <c r="R264" i="15"/>
  <c r="P264" i="15"/>
  <c r="BK264" i="15"/>
  <c r="J264" i="15"/>
  <c r="BE264" i="15"/>
  <c r="BI262" i="15"/>
  <c r="BH262" i="15"/>
  <c r="BG262" i="15"/>
  <c r="BF262" i="15"/>
  <c r="T262" i="15"/>
  <c r="R262" i="15"/>
  <c r="P262" i="15"/>
  <c r="BK262" i="15"/>
  <c r="J262" i="15"/>
  <c r="BE262" i="15"/>
  <c r="BI261" i="15"/>
  <c r="BH261" i="15"/>
  <c r="BG261" i="15"/>
  <c r="BF261" i="15"/>
  <c r="T261" i="15"/>
  <c r="R261" i="15"/>
  <c r="P261" i="15"/>
  <c r="BK261" i="15"/>
  <c r="J261" i="15"/>
  <c r="BE261" i="15"/>
  <c r="BI259" i="15"/>
  <c r="BH259" i="15"/>
  <c r="BG259" i="15"/>
  <c r="BF259" i="15"/>
  <c r="T259" i="15"/>
  <c r="R259" i="15"/>
  <c r="P259" i="15"/>
  <c r="BK259" i="15"/>
  <c r="J259" i="15"/>
  <c r="BE259" i="15"/>
  <c r="BI257" i="15"/>
  <c r="BH257" i="15"/>
  <c r="BG257" i="15"/>
  <c r="BF257" i="15"/>
  <c r="T257" i="15"/>
  <c r="R257" i="15"/>
  <c r="P257" i="15"/>
  <c r="BK257" i="15"/>
  <c r="J257" i="15"/>
  <c r="BE257" i="15"/>
  <c r="BI256" i="15"/>
  <c r="BH256" i="15"/>
  <c r="BG256" i="15"/>
  <c r="BF256" i="15"/>
  <c r="T256" i="15"/>
  <c r="R256" i="15"/>
  <c r="P256" i="15"/>
  <c r="BK256" i="15"/>
  <c r="J256" i="15"/>
  <c r="BE256" i="15"/>
  <c r="BI254" i="15"/>
  <c r="BH254" i="15"/>
  <c r="BG254" i="15"/>
  <c r="BF254" i="15"/>
  <c r="T254" i="15"/>
  <c r="R254" i="15"/>
  <c r="P254" i="15"/>
  <c r="BK254" i="15"/>
  <c r="J254" i="15"/>
  <c r="BE254" i="15"/>
  <c r="BI253" i="15"/>
  <c r="BH253" i="15"/>
  <c r="BG253" i="15"/>
  <c r="BF253" i="15"/>
  <c r="T253" i="15"/>
  <c r="R253" i="15"/>
  <c r="P253" i="15"/>
  <c r="BK253" i="15"/>
  <c r="J253" i="15"/>
  <c r="BE253" i="15"/>
  <c r="BI251" i="15"/>
  <c r="BH251" i="15"/>
  <c r="BG251" i="15"/>
  <c r="BF251" i="15"/>
  <c r="T251" i="15"/>
  <c r="R251" i="15"/>
  <c r="P251" i="15"/>
  <c r="BK251" i="15"/>
  <c r="J251" i="15"/>
  <c r="BE251" i="15"/>
  <c r="BI249" i="15"/>
  <c r="BH249" i="15"/>
  <c r="BG249" i="15"/>
  <c r="BF249" i="15"/>
  <c r="T249" i="15"/>
  <c r="R249" i="15"/>
  <c r="P249" i="15"/>
  <c r="BK249" i="15"/>
  <c r="J249" i="15"/>
  <c r="BE249" i="15"/>
  <c r="BI248" i="15"/>
  <c r="BH248" i="15"/>
  <c r="BG248" i="15"/>
  <c r="BF248" i="15"/>
  <c r="T248" i="15"/>
  <c r="T247" i="15"/>
  <c r="T246" i="15" s="1"/>
  <c r="R248" i="15"/>
  <c r="R247" i="15" s="1"/>
  <c r="P248" i="15"/>
  <c r="P247" i="15" s="1"/>
  <c r="P246" i="15" s="1"/>
  <c r="BK248" i="15"/>
  <c r="BK247" i="15" s="1"/>
  <c r="J248" i="15"/>
  <c r="BE248" i="15" s="1"/>
  <c r="BI245" i="15"/>
  <c r="BH245" i="15"/>
  <c r="BG245" i="15"/>
  <c r="BF245" i="15"/>
  <c r="T245" i="15"/>
  <c r="R245" i="15"/>
  <c r="P245" i="15"/>
  <c r="BK245" i="15"/>
  <c r="BK241" i="15" s="1"/>
  <c r="J241" i="15" s="1"/>
  <c r="J63" i="15" s="1"/>
  <c r="J245" i="15"/>
  <c r="BE245" i="15"/>
  <c r="BI242" i="15"/>
  <c r="BH242" i="15"/>
  <c r="BG242" i="15"/>
  <c r="BF242" i="15"/>
  <c r="T242" i="15"/>
  <c r="T241" i="15"/>
  <c r="R242" i="15"/>
  <c r="R241" i="15"/>
  <c r="P242" i="15"/>
  <c r="P241" i="15"/>
  <c r="BK242" i="15"/>
  <c r="J242" i="15"/>
  <c r="BE242" i="15" s="1"/>
  <c r="BI240" i="15"/>
  <c r="BH240" i="15"/>
  <c r="BG240" i="15"/>
  <c r="BF240" i="15"/>
  <c r="T240" i="15"/>
  <c r="R240" i="15"/>
  <c r="P240" i="15"/>
  <c r="BK240" i="15"/>
  <c r="J240" i="15"/>
  <c r="BE240" i="15"/>
  <c r="BI238" i="15"/>
  <c r="BH238" i="15"/>
  <c r="BG238" i="15"/>
  <c r="BF238" i="15"/>
  <c r="T238" i="15"/>
  <c r="R238" i="15"/>
  <c r="P238" i="15"/>
  <c r="BK238" i="15"/>
  <c r="J238" i="15"/>
  <c r="BE238" i="15"/>
  <c r="BI236" i="15"/>
  <c r="BH236" i="15"/>
  <c r="BG236" i="15"/>
  <c r="BF236" i="15"/>
  <c r="T236" i="15"/>
  <c r="R236" i="15"/>
  <c r="P236" i="15"/>
  <c r="BK236" i="15"/>
  <c r="J236" i="15"/>
  <c r="BE236" i="15"/>
  <c r="BI231" i="15"/>
  <c r="BH231" i="15"/>
  <c r="BG231" i="15"/>
  <c r="BF231" i="15"/>
  <c r="T231" i="15"/>
  <c r="R231" i="15"/>
  <c r="P231" i="15"/>
  <c r="BK231" i="15"/>
  <c r="BK223" i="15" s="1"/>
  <c r="J231" i="15"/>
  <c r="BE231" i="15"/>
  <c r="BI229" i="15"/>
  <c r="BH229" i="15"/>
  <c r="BG229" i="15"/>
  <c r="BF229" i="15"/>
  <c r="T229" i="15"/>
  <c r="R229" i="15"/>
  <c r="P229" i="15"/>
  <c r="BK229" i="15"/>
  <c r="J229" i="15"/>
  <c r="BE229" i="15"/>
  <c r="BI224" i="15"/>
  <c r="BH224" i="15"/>
  <c r="BG224" i="15"/>
  <c r="BF224" i="15"/>
  <c r="T224" i="15"/>
  <c r="T223" i="15" s="1"/>
  <c r="T222" i="15" s="1"/>
  <c r="R224" i="15"/>
  <c r="R223" i="15" s="1"/>
  <c r="R222" i="15" s="1"/>
  <c r="P224" i="15"/>
  <c r="P223" i="15"/>
  <c r="P222" i="15" s="1"/>
  <c r="BK224" i="15"/>
  <c r="J224" i="15"/>
  <c r="BE224" i="15"/>
  <c r="BI221" i="15"/>
  <c r="BH221" i="15"/>
  <c r="BG221" i="15"/>
  <c r="BF221" i="15"/>
  <c r="T221" i="15"/>
  <c r="R221" i="15"/>
  <c r="P221" i="15"/>
  <c r="BK221" i="15"/>
  <c r="J221" i="15"/>
  <c r="BE221" i="15"/>
  <c r="BI219" i="15"/>
  <c r="BH219" i="15"/>
  <c r="BG219" i="15"/>
  <c r="BF219" i="15"/>
  <c r="T219" i="15"/>
  <c r="R219" i="15"/>
  <c r="P219" i="15"/>
  <c r="BK219" i="15"/>
  <c r="J219" i="15"/>
  <c r="BE219" i="15"/>
  <c r="BI216" i="15"/>
  <c r="BH216" i="15"/>
  <c r="BG216" i="15"/>
  <c r="BF216" i="15"/>
  <c r="T216" i="15"/>
  <c r="R216" i="15"/>
  <c r="P216" i="15"/>
  <c r="BK216" i="15"/>
  <c r="J216" i="15"/>
  <c r="BE216" i="15"/>
  <c r="BI211" i="15"/>
  <c r="BH211" i="15"/>
  <c r="BG211" i="15"/>
  <c r="BF211" i="15"/>
  <c r="T211" i="15"/>
  <c r="T210" i="15" s="1"/>
  <c r="R211" i="15"/>
  <c r="R210" i="15"/>
  <c r="P211" i="15"/>
  <c r="P210" i="15" s="1"/>
  <c r="BK211" i="15"/>
  <c r="BK210" i="15"/>
  <c r="J210" i="15" s="1"/>
  <c r="J60" i="15" s="1"/>
  <c r="J211" i="15"/>
  <c r="BE211" i="15"/>
  <c r="BI205" i="15"/>
  <c r="BH205" i="15"/>
  <c r="BG205" i="15"/>
  <c r="BF205" i="15"/>
  <c r="T205" i="15"/>
  <c r="R205" i="15"/>
  <c r="P205" i="15"/>
  <c r="BK205" i="15"/>
  <c r="J205" i="15"/>
  <c r="BE205" i="15"/>
  <c r="BI200" i="15"/>
  <c r="BH200" i="15"/>
  <c r="BG200" i="15"/>
  <c r="BF200" i="15"/>
  <c r="T200" i="15"/>
  <c r="R200" i="15"/>
  <c r="P200" i="15"/>
  <c r="BK200" i="15"/>
  <c r="J200" i="15"/>
  <c r="BE200" i="15"/>
  <c r="BI198" i="15"/>
  <c r="BH198" i="15"/>
  <c r="BG198" i="15"/>
  <c r="BF198" i="15"/>
  <c r="T198" i="15"/>
  <c r="R198" i="15"/>
  <c r="P198" i="15"/>
  <c r="BK198" i="15"/>
  <c r="BK194" i="15" s="1"/>
  <c r="J194" i="15" s="1"/>
  <c r="J59" i="15" s="1"/>
  <c r="J198" i="15"/>
  <c r="BE198" i="15"/>
  <c r="BI195" i="15"/>
  <c r="BH195" i="15"/>
  <c r="BG195" i="15"/>
  <c r="BF195" i="15"/>
  <c r="T195" i="15"/>
  <c r="T194" i="15"/>
  <c r="R195" i="15"/>
  <c r="R194" i="15" s="1"/>
  <c r="P195" i="15"/>
  <c r="P194" i="15"/>
  <c r="BK195" i="15"/>
  <c r="J195" i="15"/>
  <c r="BE195" i="15" s="1"/>
  <c r="BI193" i="15"/>
  <c r="BH193" i="15"/>
  <c r="BG193" i="15"/>
  <c r="BF193" i="15"/>
  <c r="T193" i="15"/>
  <c r="R193" i="15"/>
  <c r="P193" i="15"/>
  <c r="BK193" i="15"/>
  <c r="J193" i="15"/>
  <c r="BE193" i="15"/>
  <c r="BI191" i="15"/>
  <c r="BH191" i="15"/>
  <c r="BG191" i="15"/>
  <c r="BF191" i="15"/>
  <c r="T191" i="15"/>
  <c r="R191" i="15"/>
  <c r="P191" i="15"/>
  <c r="BK191" i="15"/>
  <c r="J191" i="15"/>
  <c r="BE191" i="15"/>
  <c r="BI189" i="15"/>
  <c r="BH189" i="15"/>
  <c r="BG189" i="15"/>
  <c r="BF189" i="15"/>
  <c r="T189" i="15"/>
  <c r="R189" i="15"/>
  <c r="P189" i="15"/>
  <c r="BK189" i="15"/>
  <c r="J189" i="15"/>
  <c r="BE189" i="15"/>
  <c r="BI185" i="15"/>
  <c r="BH185" i="15"/>
  <c r="BG185" i="15"/>
  <c r="BF185" i="15"/>
  <c r="T185" i="15"/>
  <c r="R185" i="15"/>
  <c r="P185" i="15"/>
  <c r="BK185" i="15"/>
  <c r="J185" i="15"/>
  <c r="BE185" i="15"/>
  <c r="BI183" i="15"/>
  <c r="BH183" i="15"/>
  <c r="BG183" i="15"/>
  <c r="BF183" i="15"/>
  <c r="T183" i="15"/>
  <c r="R183" i="15"/>
  <c r="P183" i="15"/>
  <c r="BK183" i="15"/>
  <c r="J183" i="15"/>
  <c r="BE183" i="15"/>
  <c r="BI180" i="15"/>
  <c r="BH180" i="15"/>
  <c r="BG180" i="15"/>
  <c r="BF180" i="15"/>
  <c r="T180" i="15"/>
  <c r="R180" i="15"/>
  <c r="P180" i="15"/>
  <c r="BK180" i="15"/>
  <c r="J180" i="15"/>
  <c r="BE180" i="15"/>
  <c r="BI170" i="15"/>
  <c r="BH170" i="15"/>
  <c r="BG170" i="15"/>
  <c r="BF170" i="15"/>
  <c r="T170" i="15"/>
  <c r="R170" i="15"/>
  <c r="P170" i="15"/>
  <c r="BK170" i="15"/>
  <c r="J170" i="15"/>
  <c r="BE170" i="15"/>
  <c r="BI167" i="15"/>
  <c r="BH167" i="15"/>
  <c r="BG167" i="15"/>
  <c r="BF167" i="15"/>
  <c r="T167" i="15"/>
  <c r="R167" i="15"/>
  <c r="P167" i="15"/>
  <c r="BK167" i="15"/>
  <c r="J167" i="15"/>
  <c r="BE167" i="15"/>
  <c r="BI166" i="15"/>
  <c r="BH166" i="15"/>
  <c r="BG166" i="15"/>
  <c r="BF166" i="15"/>
  <c r="T166" i="15"/>
  <c r="R166" i="15"/>
  <c r="P166" i="15"/>
  <c r="BK166" i="15"/>
  <c r="J166" i="15"/>
  <c r="BE166" i="15"/>
  <c r="BI165" i="15"/>
  <c r="BH165" i="15"/>
  <c r="BG165" i="15"/>
  <c r="BF165" i="15"/>
  <c r="T165" i="15"/>
  <c r="R165" i="15"/>
  <c r="P165" i="15"/>
  <c r="BK165" i="15"/>
  <c r="J165" i="15"/>
  <c r="BE165" i="15"/>
  <c r="BI158" i="15"/>
  <c r="BH158" i="15"/>
  <c r="BG158" i="15"/>
  <c r="BF158" i="15"/>
  <c r="T158" i="15"/>
  <c r="R158" i="15"/>
  <c r="P158" i="15"/>
  <c r="BK158" i="15"/>
  <c r="J158" i="15"/>
  <c r="BE158" i="15"/>
  <c r="BI156" i="15"/>
  <c r="BH156" i="15"/>
  <c r="BG156" i="15"/>
  <c r="BF156" i="15"/>
  <c r="T156" i="15"/>
  <c r="R156" i="15"/>
  <c r="P156" i="15"/>
  <c r="BK156" i="15"/>
  <c r="J156" i="15"/>
  <c r="BE156" i="15"/>
  <c r="BI154" i="15"/>
  <c r="BH154" i="15"/>
  <c r="BG154" i="15"/>
  <c r="BF154" i="15"/>
  <c r="T154" i="15"/>
  <c r="R154" i="15"/>
  <c r="P154" i="15"/>
  <c r="BK154" i="15"/>
  <c r="J154" i="15"/>
  <c r="BE154" i="15"/>
  <c r="BI132" i="15"/>
  <c r="BH132" i="15"/>
  <c r="BG132" i="15"/>
  <c r="BF132" i="15"/>
  <c r="T132" i="15"/>
  <c r="R132" i="15"/>
  <c r="P132" i="15"/>
  <c r="BK132" i="15"/>
  <c r="J132" i="15"/>
  <c r="BE132" i="15"/>
  <c r="BI129" i="15"/>
  <c r="BH129" i="15"/>
  <c r="BG129" i="15"/>
  <c r="BF129" i="15"/>
  <c r="T129" i="15"/>
  <c r="R129" i="15"/>
  <c r="P129" i="15"/>
  <c r="BK129" i="15"/>
  <c r="J129" i="15"/>
  <c r="BE129" i="15"/>
  <c r="BI104" i="15"/>
  <c r="BH104" i="15"/>
  <c r="BG104" i="15"/>
  <c r="BF104" i="15"/>
  <c r="T104" i="15"/>
  <c r="R104" i="15"/>
  <c r="P104" i="15"/>
  <c r="BK104" i="15"/>
  <c r="J104" i="15"/>
  <c r="BE104" i="15"/>
  <c r="BI101" i="15"/>
  <c r="BH101" i="15"/>
  <c r="BG101" i="15"/>
  <c r="BF101" i="15"/>
  <c r="T101" i="15"/>
  <c r="R101" i="15"/>
  <c r="P101" i="15"/>
  <c r="BK101" i="15"/>
  <c r="J101" i="15"/>
  <c r="BE101" i="15"/>
  <c r="BI99" i="15"/>
  <c r="BH99" i="15"/>
  <c r="BG99" i="15"/>
  <c r="BF99" i="15"/>
  <c r="T99" i="15"/>
  <c r="R99" i="15"/>
  <c r="P99" i="15"/>
  <c r="BK99" i="15"/>
  <c r="J99" i="15"/>
  <c r="BE99" i="15"/>
  <c r="BI97" i="15"/>
  <c r="BH97" i="15"/>
  <c r="F33" i="15" s="1"/>
  <c r="BC65" i="1" s="1"/>
  <c r="BG97" i="15"/>
  <c r="BF97" i="15"/>
  <c r="T97" i="15"/>
  <c r="R97" i="15"/>
  <c r="R92" i="15" s="1"/>
  <c r="P97" i="15"/>
  <c r="BK97" i="15"/>
  <c r="J97" i="15"/>
  <c r="BE97" i="15"/>
  <c r="BI95" i="15"/>
  <c r="BH95" i="15"/>
  <c r="BG95" i="15"/>
  <c r="BF95" i="15"/>
  <c r="T95" i="15"/>
  <c r="R95" i="15"/>
  <c r="P95" i="15"/>
  <c r="BK95" i="15"/>
  <c r="J95" i="15"/>
  <c r="BE95" i="15"/>
  <c r="BI93" i="15"/>
  <c r="F34" i="15"/>
  <c r="BD65" i="1" s="1"/>
  <c r="BH93" i="15"/>
  <c r="BG93" i="15"/>
  <c r="F32" i="15" s="1"/>
  <c r="BB65" i="1" s="1"/>
  <c r="BF93" i="15"/>
  <c r="J31" i="15" s="1"/>
  <c r="AW65" i="1" s="1"/>
  <c r="T93" i="15"/>
  <c r="T92" i="15" s="1"/>
  <c r="R93" i="15"/>
  <c r="P93" i="15"/>
  <c r="P92" i="15"/>
  <c r="P91" i="15" s="1"/>
  <c r="P90" i="15" s="1"/>
  <c r="AU65" i="1" s="1"/>
  <c r="BK93" i="15"/>
  <c r="BK92" i="15" s="1"/>
  <c r="J93" i="15"/>
  <c r="BE93" i="15" s="1"/>
  <c r="J86" i="15"/>
  <c r="F86" i="15"/>
  <c r="F84" i="15"/>
  <c r="E82" i="15"/>
  <c r="J51" i="15"/>
  <c r="F51" i="15"/>
  <c r="F49" i="15"/>
  <c r="E47" i="15"/>
  <c r="J18" i="15"/>
  <c r="E18" i="15"/>
  <c r="F87" i="15" s="1"/>
  <c r="F52" i="15"/>
  <c r="J17" i="15"/>
  <c r="J12" i="15"/>
  <c r="J84" i="15" s="1"/>
  <c r="J49" i="15"/>
  <c r="E7" i="15"/>
  <c r="E80" i="15" s="1"/>
  <c r="AY64" i="1"/>
  <c r="AX64" i="1"/>
  <c r="BI280" i="14"/>
  <c r="BH280" i="14"/>
  <c r="BG280" i="14"/>
  <c r="BF280" i="14"/>
  <c r="T280" i="14"/>
  <c r="R280" i="14"/>
  <c r="P280" i="14"/>
  <c r="BK280" i="14"/>
  <c r="J280" i="14"/>
  <c r="BE280" i="14"/>
  <c r="BI278" i="14"/>
  <c r="BH278" i="14"/>
  <c r="BG278" i="14"/>
  <c r="BF278" i="14"/>
  <c r="T278" i="14"/>
  <c r="R278" i="14"/>
  <c r="P278" i="14"/>
  <c r="BK278" i="14"/>
  <c r="J278" i="14"/>
  <c r="BE278" i="14" s="1"/>
  <c r="BI277" i="14"/>
  <c r="BH277" i="14"/>
  <c r="BG277" i="14"/>
  <c r="BF277" i="14"/>
  <c r="T277" i="14"/>
  <c r="R277" i="14"/>
  <c r="P277" i="14"/>
  <c r="P272" i="14" s="1"/>
  <c r="BK277" i="14"/>
  <c r="J277" i="14"/>
  <c r="BE277" i="14"/>
  <c r="BI274" i="14"/>
  <c r="BH274" i="14"/>
  <c r="BG274" i="14"/>
  <c r="BF274" i="14"/>
  <c r="T274" i="14"/>
  <c r="T272" i="14" s="1"/>
  <c r="T265" i="14" s="1"/>
  <c r="R274" i="14"/>
  <c r="P274" i="14"/>
  <c r="BK274" i="14"/>
  <c r="J274" i="14"/>
  <c r="BE274" i="14" s="1"/>
  <c r="BI273" i="14"/>
  <c r="BH273" i="14"/>
  <c r="BG273" i="14"/>
  <c r="BF273" i="14"/>
  <c r="T273" i="14"/>
  <c r="R273" i="14"/>
  <c r="R272" i="14" s="1"/>
  <c r="R265" i="14" s="1"/>
  <c r="P273" i="14"/>
  <c r="BK273" i="14"/>
  <c r="BK272" i="14" s="1"/>
  <c r="J272" i="14" s="1"/>
  <c r="J69" i="14" s="1"/>
  <c r="J273" i="14"/>
  <c r="BE273" i="14"/>
  <c r="BI267" i="14"/>
  <c r="BH267" i="14"/>
  <c r="BG267" i="14"/>
  <c r="BF267" i="14"/>
  <c r="T267" i="14"/>
  <c r="T266" i="14"/>
  <c r="R267" i="14"/>
  <c r="R266" i="14"/>
  <c r="P267" i="14"/>
  <c r="P266" i="14" s="1"/>
  <c r="BK267" i="14"/>
  <c r="BK266" i="14"/>
  <c r="J266" i="14" s="1"/>
  <c r="J68" i="14" s="1"/>
  <c r="J267" i="14"/>
  <c r="BE267" i="14" s="1"/>
  <c r="BI264" i="14"/>
  <c r="BH264" i="14"/>
  <c r="BG264" i="14"/>
  <c r="BF264" i="14"/>
  <c r="T264" i="14"/>
  <c r="R264" i="14"/>
  <c r="P264" i="14"/>
  <c r="BK264" i="14"/>
  <c r="J264" i="14"/>
  <c r="BE264" i="14" s="1"/>
  <c r="BI262" i="14"/>
  <c r="BH262" i="14"/>
  <c r="BG262" i="14"/>
  <c r="BF262" i="14"/>
  <c r="T262" i="14"/>
  <c r="R262" i="14"/>
  <c r="P262" i="14"/>
  <c r="BK262" i="14"/>
  <c r="J262" i="14"/>
  <c r="BE262" i="14"/>
  <c r="BI260" i="14"/>
  <c r="BH260" i="14"/>
  <c r="BG260" i="14"/>
  <c r="BF260" i="14"/>
  <c r="T260" i="14"/>
  <c r="R260" i="14"/>
  <c r="P260" i="14"/>
  <c r="BK260" i="14"/>
  <c r="J260" i="14"/>
  <c r="BE260" i="14" s="1"/>
  <c r="BI259" i="14"/>
  <c r="BH259" i="14"/>
  <c r="BG259" i="14"/>
  <c r="BF259" i="14"/>
  <c r="T259" i="14"/>
  <c r="R259" i="14"/>
  <c r="P259" i="14"/>
  <c r="BK259" i="14"/>
  <c r="J259" i="14"/>
  <c r="BE259" i="14"/>
  <c r="BI257" i="14"/>
  <c r="BH257" i="14"/>
  <c r="BG257" i="14"/>
  <c r="BF257" i="14"/>
  <c r="T257" i="14"/>
  <c r="R257" i="14"/>
  <c r="P257" i="14"/>
  <c r="BK257" i="14"/>
  <c r="J257" i="14"/>
  <c r="BE257" i="14" s="1"/>
  <c r="BI256" i="14"/>
  <c r="BH256" i="14"/>
  <c r="BG256" i="14"/>
  <c r="BF256" i="14"/>
  <c r="T256" i="14"/>
  <c r="R256" i="14"/>
  <c r="P256" i="14"/>
  <c r="BK256" i="14"/>
  <c r="J256" i="14"/>
  <c r="BE256" i="14"/>
  <c r="BI254" i="14"/>
  <c r="BH254" i="14"/>
  <c r="BG254" i="14"/>
  <c r="BF254" i="14"/>
  <c r="T254" i="14"/>
  <c r="R254" i="14"/>
  <c r="P254" i="14"/>
  <c r="BK254" i="14"/>
  <c r="J254" i="14"/>
  <c r="BE254" i="14" s="1"/>
  <c r="BI253" i="14"/>
  <c r="BH253" i="14"/>
  <c r="BG253" i="14"/>
  <c r="BF253" i="14"/>
  <c r="T253" i="14"/>
  <c r="R253" i="14"/>
  <c r="P253" i="14"/>
  <c r="BK253" i="14"/>
  <c r="J253" i="14"/>
  <c r="BE253" i="14" s="1"/>
  <c r="BI251" i="14"/>
  <c r="BH251" i="14"/>
  <c r="BG251" i="14"/>
  <c r="BF251" i="14"/>
  <c r="T251" i="14"/>
  <c r="R251" i="14"/>
  <c r="P251" i="14"/>
  <c r="BK251" i="14"/>
  <c r="J251" i="14"/>
  <c r="BE251" i="14" s="1"/>
  <c r="BI249" i="14"/>
  <c r="BH249" i="14"/>
  <c r="BG249" i="14"/>
  <c r="BF249" i="14"/>
  <c r="T249" i="14"/>
  <c r="R249" i="14"/>
  <c r="P249" i="14"/>
  <c r="BK249" i="14"/>
  <c r="J249" i="14"/>
  <c r="BE249" i="14"/>
  <c r="BI247" i="14"/>
  <c r="BH247" i="14"/>
  <c r="BG247" i="14"/>
  <c r="BF247" i="14"/>
  <c r="T247" i="14"/>
  <c r="R247" i="14"/>
  <c r="P247" i="14"/>
  <c r="BK247" i="14"/>
  <c r="J247" i="14"/>
  <c r="BE247" i="14" s="1"/>
  <c r="BI246" i="14"/>
  <c r="BH246" i="14"/>
  <c r="BG246" i="14"/>
  <c r="BF246" i="14"/>
  <c r="T246" i="14"/>
  <c r="R246" i="14"/>
  <c r="P246" i="14"/>
  <c r="BK246" i="14"/>
  <c r="J246" i="14"/>
  <c r="BE246" i="14"/>
  <c r="BI244" i="14"/>
  <c r="BH244" i="14"/>
  <c r="BG244" i="14"/>
  <c r="BF244" i="14"/>
  <c r="T244" i="14"/>
  <c r="R244" i="14"/>
  <c r="P244" i="14"/>
  <c r="BK244" i="14"/>
  <c r="J244" i="14"/>
  <c r="BE244" i="14"/>
  <c r="BI242" i="14"/>
  <c r="BH242" i="14"/>
  <c r="BG242" i="14"/>
  <c r="BF242" i="14"/>
  <c r="T242" i="14"/>
  <c r="R242" i="14"/>
  <c r="P242" i="14"/>
  <c r="BK242" i="14"/>
  <c r="J242" i="14"/>
  <c r="BE242" i="14"/>
  <c r="BI241" i="14"/>
  <c r="BH241" i="14"/>
  <c r="BG241" i="14"/>
  <c r="BF241" i="14"/>
  <c r="T241" i="14"/>
  <c r="R241" i="14"/>
  <c r="P241" i="14"/>
  <c r="BK241" i="14"/>
  <c r="J241" i="14"/>
  <c r="BE241" i="14"/>
  <c r="BI239" i="14"/>
  <c r="BH239" i="14"/>
  <c r="BG239" i="14"/>
  <c r="BF239" i="14"/>
  <c r="T239" i="14"/>
  <c r="R239" i="14"/>
  <c r="P239" i="14"/>
  <c r="BK239" i="14"/>
  <c r="J239" i="14"/>
  <c r="BE239" i="14"/>
  <c r="BI237" i="14"/>
  <c r="BH237" i="14"/>
  <c r="BG237" i="14"/>
  <c r="BF237" i="14"/>
  <c r="T237" i="14"/>
  <c r="R237" i="14"/>
  <c r="P237" i="14"/>
  <c r="BK237" i="14"/>
  <c r="J237" i="14"/>
  <c r="BE237" i="14"/>
  <c r="BI236" i="14"/>
  <c r="BH236" i="14"/>
  <c r="BG236" i="14"/>
  <c r="BF236" i="14"/>
  <c r="T236" i="14"/>
  <c r="T235" i="14"/>
  <c r="R236" i="14"/>
  <c r="R235" i="14"/>
  <c r="P236" i="14"/>
  <c r="P235" i="14"/>
  <c r="BK236" i="14"/>
  <c r="BK235" i="14"/>
  <c r="J235" i="14" s="1"/>
  <c r="J66" i="14" s="1"/>
  <c r="J236" i="14"/>
  <c r="BE236" i="14" s="1"/>
  <c r="BI234" i="14"/>
  <c r="BH234" i="14"/>
  <c r="BG234" i="14"/>
  <c r="BF234" i="14"/>
  <c r="T234" i="14"/>
  <c r="R234" i="14"/>
  <c r="P234" i="14"/>
  <c r="BK234" i="14"/>
  <c r="J234" i="14"/>
  <c r="BE234" i="14"/>
  <c r="BI232" i="14"/>
  <c r="BH232" i="14"/>
  <c r="BG232" i="14"/>
  <c r="BF232" i="14"/>
  <c r="T232" i="14"/>
  <c r="R232" i="14"/>
  <c r="P232" i="14"/>
  <c r="BK232" i="14"/>
  <c r="J232" i="14"/>
  <c r="BE232" i="14"/>
  <c r="BI230" i="14"/>
  <c r="BH230" i="14"/>
  <c r="BG230" i="14"/>
  <c r="BF230" i="14"/>
  <c r="T230" i="14"/>
  <c r="R230" i="14"/>
  <c r="P230" i="14"/>
  <c r="BK230" i="14"/>
  <c r="J230" i="14"/>
  <c r="BE230" i="14"/>
  <c r="BI229" i="14"/>
  <c r="BH229" i="14"/>
  <c r="BG229" i="14"/>
  <c r="BF229" i="14"/>
  <c r="T229" i="14"/>
  <c r="R229" i="14"/>
  <c r="P229" i="14"/>
  <c r="BK229" i="14"/>
  <c r="J229" i="14"/>
  <c r="BE229" i="14"/>
  <c r="BI227" i="14"/>
  <c r="BH227" i="14"/>
  <c r="BG227" i="14"/>
  <c r="BF227" i="14"/>
  <c r="T227" i="14"/>
  <c r="R227" i="14"/>
  <c r="P227" i="14"/>
  <c r="BK227" i="14"/>
  <c r="J227" i="14"/>
  <c r="BE227" i="14"/>
  <c r="BI225" i="14"/>
  <c r="BH225" i="14"/>
  <c r="BG225" i="14"/>
  <c r="BF225" i="14"/>
  <c r="T225" i="14"/>
  <c r="R225" i="14"/>
  <c r="P225" i="14"/>
  <c r="BK225" i="14"/>
  <c r="J225" i="14"/>
  <c r="BE225" i="14"/>
  <c r="BI223" i="14"/>
  <c r="BH223" i="14"/>
  <c r="BG223" i="14"/>
  <c r="BF223" i="14"/>
  <c r="T223" i="14"/>
  <c r="R223" i="14"/>
  <c r="P223" i="14"/>
  <c r="BK223" i="14"/>
  <c r="J223" i="14"/>
  <c r="BE223" i="14"/>
  <c r="BI221" i="14"/>
  <c r="BH221" i="14"/>
  <c r="BG221" i="14"/>
  <c r="BF221" i="14"/>
  <c r="T221" i="14"/>
  <c r="R221" i="14"/>
  <c r="P221" i="14"/>
  <c r="BK221" i="14"/>
  <c r="J221" i="14"/>
  <c r="BE221" i="14"/>
  <c r="BI220" i="14"/>
  <c r="BH220" i="14"/>
  <c r="BG220" i="14"/>
  <c r="BF220" i="14"/>
  <c r="T220" i="14"/>
  <c r="R220" i="14"/>
  <c r="P220" i="14"/>
  <c r="BK220" i="14"/>
  <c r="J220" i="14"/>
  <c r="BE220" i="14"/>
  <c r="BI218" i="14"/>
  <c r="BH218" i="14"/>
  <c r="BG218" i="14"/>
  <c r="BF218" i="14"/>
  <c r="T218" i="14"/>
  <c r="R218" i="14"/>
  <c r="P218" i="14"/>
  <c r="BK218" i="14"/>
  <c r="J218" i="14"/>
  <c r="BE218" i="14"/>
  <c r="BI216" i="14"/>
  <c r="BH216" i="14"/>
  <c r="BG216" i="14"/>
  <c r="BF216" i="14"/>
  <c r="T216" i="14"/>
  <c r="R216" i="14"/>
  <c r="P216" i="14"/>
  <c r="BK216" i="14"/>
  <c r="J216" i="14"/>
  <c r="BE216" i="14"/>
  <c r="BI215" i="14"/>
  <c r="BH215" i="14"/>
  <c r="BG215" i="14"/>
  <c r="BF215" i="14"/>
  <c r="T215" i="14"/>
  <c r="R215" i="14"/>
  <c r="P215" i="14"/>
  <c r="BK215" i="14"/>
  <c r="J215" i="14"/>
  <c r="BE215" i="14"/>
  <c r="BI213" i="14"/>
  <c r="BH213" i="14"/>
  <c r="BG213" i="14"/>
  <c r="BF213" i="14"/>
  <c r="T213" i="14"/>
  <c r="R213" i="14"/>
  <c r="P213" i="14"/>
  <c r="BK213" i="14"/>
  <c r="J213" i="14"/>
  <c r="BE213" i="14"/>
  <c r="BI211" i="14"/>
  <c r="BH211" i="14"/>
  <c r="BG211" i="14"/>
  <c r="BF211" i="14"/>
  <c r="T211" i="14"/>
  <c r="R211" i="14"/>
  <c r="P211" i="14"/>
  <c r="BK211" i="14"/>
  <c r="J211" i="14"/>
  <c r="BE211" i="14"/>
  <c r="BI210" i="14"/>
  <c r="BH210" i="14"/>
  <c r="BG210" i="14"/>
  <c r="BF210" i="14"/>
  <c r="T210" i="14"/>
  <c r="R210" i="14"/>
  <c r="P210" i="14"/>
  <c r="BK210" i="14"/>
  <c r="J210" i="14"/>
  <c r="BE210" i="14"/>
  <c r="BI209" i="14"/>
  <c r="BH209" i="14"/>
  <c r="BG209" i="14"/>
  <c r="BF209" i="14"/>
  <c r="T209" i="14"/>
  <c r="R209" i="14"/>
  <c r="P209" i="14"/>
  <c r="BK209" i="14"/>
  <c r="J209" i="14"/>
  <c r="BE209" i="14"/>
  <c r="BI208" i="14"/>
  <c r="BH208" i="14"/>
  <c r="BG208" i="14"/>
  <c r="BF208" i="14"/>
  <c r="T208" i="14"/>
  <c r="R208" i="14"/>
  <c r="P208" i="14"/>
  <c r="BK208" i="14"/>
  <c r="J208" i="14"/>
  <c r="BE208" i="14"/>
  <c r="BI206" i="14"/>
  <c r="BH206" i="14"/>
  <c r="BG206" i="14"/>
  <c r="BF206" i="14"/>
  <c r="T206" i="14"/>
  <c r="R206" i="14"/>
  <c r="P206" i="14"/>
  <c r="BK206" i="14"/>
  <c r="J206" i="14"/>
  <c r="BE206" i="14"/>
  <c r="BI204" i="14"/>
  <c r="BH204" i="14"/>
  <c r="BG204" i="14"/>
  <c r="BF204" i="14"/>
  <c r="T204" i="14"/>
  <c r="R204" i="14"/>
  <c r="P204" i="14"/>
  <c r="BK204" i="14"/>
  <c r="J204" i="14"/>
  <c r="BE204" i="14"/>
  <c r="BI202" i="14"/>
  <c r="BH202" i="14"/>
  <c r="BG202" i="14"/>
  <c r="BF202" i="14"/>
  <c r="T202" i="14"/>
  <c r="R202" i="14"/>
  <c r="P202" i="14"/>
  <c r="BK202" i="14"/>
  <c r="J202" i="14"/>
  <c r="BE202" i="14"/>
  <c r="BI200" i="14"/>
  <c r="BH200" i="14"/>
  <c r="BG200" i="14"/>
  <c r="BF200" i="14"/>
  <c r="T200" i="14"/>
  <c r="T199" i="14"/>
  <c r="R200" i="14"/>
  <c r="R199" i="14"/>
  <c r="P200" i="14"/>
  <c r="P199" i="14"/>
  <c r="BK200" i="14"/>
  <c r="BK199" i="14"/>
  <c r="J199" i="14" s="1"/>
  <c r="J65" i="14" s="1"/>
  <c r="J200" i="14"/>
  <c r="BE200" i="14" s="1"/>
  <c r="BI198" i="14"/>
  <c r="BH198" i="14"/>
  <c r="BG198" i="14"/>
  <c r="BF198" i="14"/>
  <c r="T198" i="14"/>
  <c r="R198" i="14"/>
  <c r="P198" i="14"/>
  <c r="BK198" i="14"/>
  <c r="J198" i="14"/>
  <c r="BE198" i="14"/>
  <c r="BI196" i="14"/>
  <c r="BH196" i="14"/>
  <c r="BG196" i="14"/>
  <c r="BF196" i="14"/>
  <c r="T196" i="14"/>
  <c r="R196" i="14"/>
  <c r="P196" i="14"/>
  <c r="BK196" i="14"/>
  <c r="J196" i="14"/>
  <c r="BE196" i="14"/>
  <c r="BI195" i="14"/>
  <c r="BH195" i="14"/>
  <c r="BG195" i="14"/>
  <c r="BF195" i="14"/>
  <c r="T195" i="14"/>
  <c r="R195" i="14"/>
  <c r="P195" i="14"/>
  <c r="BK195" i="14"/>
  <c r="J195" i="14"/>
  <c r="BE195" i="14"/>
  <c r="BI193" i="14"/>
  <c r="BH193" i="14"/>
  <c r="BG193" i="14"/>
  <c r="BF193" i="14"/>
  <c r="T193" i="14"/>
  <c r="R193" i="14"/>
  <c r="P193" i="14"/>
  <c r="BK193" i="14"/>
  <c r="J193" i="14"/>
  <c r="BE193" i="14"/>
  <c r="BI191" i="14"/>
  <c r="BH191" i="14"/>
  <c r="BG191" i="14"/>
  <c r="BF191" i="14"/>
  <c r="T191" i="14"/>
  <c r="R191" i="14"/>
  <c r="P191" i="14"/>
  <c r="BK191" i="14"/>
  <c r="J191" i="14"/>
  <c r="BE191" i="14"/>
  <c r="BI190" i="14"/>
  <c r="BH190" i="14"/>
  <c r="BG190" i="14"/>
  <c r="BF190" i="14"/>
  <c r="T190" i="14"/>
  <c r="T189" i="14"/>
  <c r="T188" i="14" s="1"/>
  <c r="R190" i="14"/>
  <c r="R189" i="14" s="1"/>
  <c r="R188" i="14" s="1"/>
  <c r="P190" i="14"/>
  <c r="P189" i="14"/>
  <c r="P188" i="14" s="1"/>
  <c r="BK190" i="14"/>
  <c r="BK189" i="14" s="1"/>
  <c r="J190" i="14"/>
  <c r="BE190" i="14"/>
  <c r="BI187" i="14"/>
  <c r="BH187" i="14"/>
  <c r="BG187" i="14"/>
  <c r="BF187" i="14"/>
  <c r="T187" i="14"/>
  <c r="R187" i="14"/>
  <c r="P187" i="14"/>
  <c r="BK187" i="14"/>
  <c r="J187" i="14"/>
  <c r="BE187" i="14"/>
  <c r="BI185" i="14"/>
  <c r="BH185" i="14"/>
  <c r="BG185" i="14"/>
  <c r="BF185" i="14"/>
  <c r="T185" i="14"/>
  <c r="R185" i="14"/>
  <c r="P185" i="14"/>
  <c r="BK185" i="14"/>
  <c r="J185" i="14"/>
  <c r="BE185" i="14"/>
  <c r="BI180" i="14"/>
  <c r="BH180" i="14"/>
  <c r="BG180" i="14"/>
  <c r="BF180" i="14"/>
  <c r="T180" i="14"/>
  <c r="R180" i="14"/>
  <c r="P180" i="14"/>
  <c r="BK180" i="14"/>
  <c r="J180" i="14"/>
  <c r="BE180" i="14"/>
  <c r="BI178" i="14"/>
  <c r="BH178" i="14"/>
  <c r="BG178" i="14"/>
  <c r="BF178" i="14"/>
  <c r="T178" i="14"/>
  <c r="R178" i="14"/>
  <c r="P178" i="14"/>
  <c r="BK178" i="14"/>
  <c r="J178" i="14"/>
  <c r="BE178" i="14"/>
  <c r="BI173" i="14"/>
  <c r="BH173" i="14"/>
  <c r="BG173" i="14"/>
  <c r="BF173" i="14"/>
  <c r="T173" i="14"/>
  <c r="T172" i="14"/>
  <c r="T171" i="14" s="1"/>
  <c r="R173" i="14"/>
  <c r="R172" i="14" s="1"/>
  <c r="R171" i="14" s="1"/>
  <c r="P173" i="14"/>
  <c r="P172" i="14"/>
  <c r="P171" i="14" s="1"/>
  <c r="BK173" i="14"/>
  <c r="BK172" i="14" s="1"/>
  <c r="J173" i="14"/>
  <c r="BE173" i="14"/>
  <c r="BI170" i="14"/>
  <c r="BH170" i="14"/>
  <c r="BG170" i="14"/>
  <c r="BF170" i="14"/>
  <c r="T170" i="14"/>
  <c r="R170" i="14"/>
  <c r="P170" i="14"/>
  <c r="BK170" i="14"/>
  <c r="J170" i="14"/>
  <c r="BE170" i="14"/>
  <c r="BI168" i="14"/>
  <c r="BH168" i="14"/>
  <c r="BG168" i="14"/>
  <c r="BF168" i="14"/>
  <c r="T168" i="14"/>
  <c r="R168" i="14"/>
  <c r="P168" i="14"/>
  <c r="BK168" i="14"/>
  <c r="J168" i="14"/>
  <c r="BE168" i="14"/>
  <c r="BI165" i="14"/>
  <c r="BH165" i="14"/>
  <c r="BG165" i="14"/>
  <c r="BF165" i="14"/>
  <c r="T165" i="14"/>
  <c r="R165" i="14"/>
  <c r="P165" i="14"/>
  <c r="BK165" i="14"/>
  <c r="J165" i="14"/>
  <c r="BE165" i="14"/>
  <c r="BI160" i="14"/>
  <c r="BH160" i="14"/>
  <c r="BG160" i="14"/>
  <c r="BF160" i="14"/>
  <c r="T160" i="14"/>
  <c r="T159" i="14"/>
  <c r="R160" i="14"/>
  <c r="R159" i="14"/>
  <c r="P160" i="14"/>
  <c r="P159" i="14"/>
  <c r="BK160" i="14"/>
  <c r="BK159" i="14"/>
  <c r="J159" i="14" s="1"/>
  <c r="J60" i="14" s="1"/>
  <c r="J160" i="14"/>
  <c r="BE160" i="14" s="1"/>
  <c r="BI154" i="14"/>
  <c r="BH154" i="14"/>
  <c r="BG154" i="14"/>
  <c r="BF154" i="14"/>
  <c r="T154" i="14"/>
  <c r="R154" i="14"/>
  <c r="P154" i="14"/>
  <c r="BK154" i="14"/>
  <c r="J154" i="14"/>
  <c r="BE154" i="14" s="1"/>
  <c r="BI149" i="14"/>
  <c r="BH149" i="14"/>
  <c r="BG149" i="14"/>
  <c r="BF149" i="14"/>
  <c r="T149" i="14"/>
  <c r="T148" i="14" s="1"/>
  <c r="R149" i="14"/>
  <c r="R148" i="14"/>
  <c r="P149" i="14"/>
  <c r="P148" i="14" s="1"/>
  <c r="BK149" i="14"/>
  <c r="BK148" i="14"/>
  <c r="J148" i="14" s="1"/>
  <c r="J59" i="14" s="1"/>
  <c r="J149" i="14"/>
  <c r="BE149" i="14"/>
  <c r="BI147" i="14"/>
  <c r="BH147" i="14"/>
  <c r="BG147" i="14"/>
  <c r="BF147" i="14"/>
  <c r="T147" i="14"/>
  <c r="R147" i="14"/>
  <c r="P147" i="14"/>
  <c r="BK147" i="14"/>
  <c r="J147" i="14"/>
  <c r="BE147" i="14"/>
  <c r="BI145" i="14"/>
  <c r="BH145" i="14"/>
  <c r="BG145" i="14"/>
  <c r="BF145" i="14"/>
  <c r="T145" i="14"/>
  <c r="R145" i="14"/>
  <c r="P145" i="14"/>
  <c r="BK145" i="14"/>
  <c r="J145" i="14"/>
  <c r="BE145" i="14"/>
  <c r="BI142" i="14"/>
  <c r="BH142" i="14"/>
  <c r="BG142" i="14"/>
  <c r="BF142" i="14"/>
  <c r="T142" i="14"/>
  <c r="R142" i="14"/>
  <c r="P142" i="14"/>
  <c r="BK142" i="14"/>
  <c r="J142" i="14"/>
  <c r="BE142" i="14"/>
  <c r="BI134" i="14"/>
  <c r="BH134" i="14"/>
  <c r="BG134" i="14"/>
  <c r="BF134" i="14"/>
  <c r="T134" i="14"/>
  <c r="R134" i="14"/>
  <c r="P134" i="14"/>
  <c r="BK134" i="14"/>
  <c r="J134" i="14"/>
  <c r="BE134" i="14"/>
  <c r="BI131" i="14"/>
  <c r="BH131" i="14"/>
  <c r="BG131" i="14"/>
  <c r="BF131" i="14"/>
  <c r="T131" i="14"/>
  <c r="R131" i="14"/>
  <c r="P131" i="14"/>
  <c r="BK131" i="14"/>
  <c r="J131" i="14"/>
  <c r="BE131" i="14"/>
  <c r="BI130" i="14"/>
  <c r="BH130" i="14"/>
  <c r="BG130" i="14"/>
  <c r="BF130" i="14"/>
  <c r="T130" i="14"/>
  <c r="R130" i="14"/>
  <c r="P130" i="14"/>
  <c r="BK130" i="14"/>
  <c r="J130" i="14"/>
  <c r="BE130" i="14"/>
  <c r="BI129" i="14"/>
  <c r="BH129" i="14"/>
  <c r="BG129" i="14"/>
  <c r="BF129" i="14"/>
  <c r="T129" i="14"/>
  <c r="R129" i="14"/>
  <c r="P129" i="14"/>
  <c r="BK129" i="14"/>
  <c r="J129" i="14"/>
  <c r="BE129" i="14"/>
  <c r="BI127" i="14"/>
  <c r="BH127" i="14"/>
  <c r="BG127" i="14"/>
  <c r="BF127" i="14"/>
  <c r="T127" i="14"/>
  <c r="R127" i="14"/>
  <c r="P127" i="14"/>
  <c r="BK127" i="14"/>
  <c r="J127" i="14"/>
  <c r="BE127" i="14"/>
  <c r="BI125" i="14"/>
  <c r="BH125" i="14"/>
  <c r="BG125" i="14"/>
  <c r="BF125" i="14"/>
  <c r="T125" i="14"/>
  <c r="R125" i="14"/>
  <c r="P125" i="14"/>
  <c r="BK125" i="14"/>
  <c r="J125" i="14"/>
  <c r="BE125" i="14"/>
  <c r="BI123" i="14"/>
  <c r="BH123" i="14"/>
  <c r="BG123" i="14"/>
  <c r="BF123" i="14"/>
  <c r="T123" i="14"/>
  <c r="R123" i="14"/>
  <c r="P123" i="14"/>
  <c r="BK123" i="14"/>
  <c r="J123" i="14"/>
  <c r="BE123" i="14"/>
  <c r="BI117" i="14"/>
  <c r="BH117" i="14"/>
  <c r="BG117" i="14"/>
  <c r="BF117" i="14"/>
  <c r="T117" i="14"/>
  <c r="R117" i="14"/>
  <c r="P117" i="14"/>
  <c r="BK117" i="14"/>
  <c r="J117" i="14"/>
  <c r="BE117" i="14"/>
  <c r="BI114" i="14"/>
  <c r="BH114" i="14"/>
  <c r="BG114" i="14"/>
  <c r="BF114" i="14"/>
  <c r="T114" i="14"/>
  <c r="R114" i="14"/>
  <c r="P114" i="14"/>
  <c r="BK114" i="14"/>
  <c r="J114" i="14"/>
  <c r="BE114" i="14"/>
  <c r="BI99" i="14"/>
  <c r="BH99" i="14"/>
  <c r="BG99" i="14"/>
  <c r="BF99" i="14"/>
  <c r="T99" i="14"/>
  <c r="R99" i="14"/>
  <c r="P99" i="14"/>
  <c r="BK99" i="14"/>
  <c r="J99" i="14"/>
  <c r="BE99" i="14"/>
  <c r="BI96" i="14"/>
  <c r="BH96" i="14"/>
  <c r="BG96" i="14"/>
  <c r="BF96" i="14"/>
  <c r="T96" i="14"/>
  <c r="R96" i="14"/>
  <c r="P96" i="14"/>
  <c r="BK96" i="14"/>
  <c r="J96" i="14"/>
  <c r="BE96" i="14"/>
  <c r="BI94" i="14"/>
  <c r="BH94" i="14"/>
  <c r="BG94" i="14"/>
  <c r="BF94" i="14"/>
  <c r="T94" i="14"/>
  <c r="R94" i="14"/>
  <c r="P94" i="14"/>
  <c r="BK94" i="14"/>
  <c r="J94" i="14"/>
  <c r="BE94" i="14"/>
  <c r="BI92" i="14"/>
  <c r="F34" i="14" s="1"/>
  <c r="BD64" i="1" s="1"/>
  <c r="BH92" i="14"/>
  <c r="F33" i="14"/>
  <c r="BC64" i="1" s="1"/>
  <c r="BG92" i="14"/>
  <c r="F32" i="14"/>
  <c r="BB64" i="1"/>
  <c r="BF92" i="14"/>
  <c r="J31" i="14"/>
  <c r="AW64" i="1"/>
  <c r="F31" i="14"/>
  <c r="BA64" i="1" s="1"/>
  <c r="T92" i="14"/>
  <c r="T91" i="14"/>
  <c r="R92" i="14"/>
  <c r="R91" i="14"/>
  <c r="P92" i="14"/>
  <c r="P91" i="14"/>
  <c r="BK92" i="14"/>
  <c r="BK91" i="14" s="1"/>
  <c r="J92" i="14"/>
  <c r="BE92" i="14"/>
  <c r="J85" i="14"/>
  <c r="F85" i="14"/>
  <c r="F83" i="14"/>
  <c r="E81" i="14"/>
  <c r="J51" i="14"/>
  <c r="F51" i="14"/>
  <c r="F49" i="14"/>
  <c r="E47" i="14"/>
  <c r="J18" i="14"/>
  <c r="E18" i="14"/>
  <c r="F86" i="14" s="1"/>
  <c r="J17" i="14"/>
  <c r="J12" i="14"/>
  <c r="J83" i="14" s="1"/>
  <c r="E7" i="14"/>
  <c r="E45" i="14" s="1"/>
  <c r="E79" i="14"/>
  <c r="AY63" i="1"/>
  <c r="AX63" i="1"/>
  <c r="BI289" i="13"/>
  <c r="BH289" i="13"/>
  <c r="BG289" i="13"/>
  <c r="BF289" i="13"/>
  <c r="T289" i="13"/>
  <c r="R289" i="13"/>
  <c r="P289" i="13"/>
  <c r="BK289" i="13"/>
  <c r="J289" i="13"/>
  <c r="BE289" i="13" s="1"/>
  <c r="BI287" i="13"/>
  <c r="BH287" i="13"/>
  <c r="BG287" i="13"/>
  <c r="BF287" i="13"/>
  <c r="T287" i="13"/>
  <c r="R287" i="13"/>
  <c r="P287" i="13"/>
  <c r="BK287" i="13"/>
  <c r="J287" i="13"/>
  <c r="BE287" i="13"/>
  <c r="BI286" i="13"/>
  <c r="BH286" i="13"/>
  <c r="BG286" i="13"/>
  <c r="BF286" i="13"/>
  <c r="T286" i="13"/>
  <c r="R286" i="13"/>
  <c r="P286" i="13"/>
  <c r="BK286" i="13"/>
  <c r="J286" i="13"/>
  <c r="BE286" i="13" s="1"/>
  <c r="BI283" i="13"/>
  <c r="BH283" i="13"/>
  <c r="BG283" i="13"/>
  <c r="BF283" i="13"/>
  <c r="T283" i="13"/>
  <c r="R283" i="13"/>
  <c r="P283" i="13"/>
  <c r="BK283" i="13"/>
  <c r="J283" i="13"/>
  <c r="BE283" i="13"/>
  <c r="BI282" i="13"/>
  <c r="BH282" i="13"/>
  <c r="BG282" i="13"/>
  <c r="BF282" i="13"/>
  <c r="T282" i="13"/>
  <c r="T281" i="13" s="1"/>
  <c r="R282" i="13"/>
  <c r="R281" i="13"/>
  <c r="P282" i="13"/>
  <c r="P281" i="13" s="1"/>
  <c r="BK282" i="13"/>
  <c r="BK281" i="13"/>
  <c r="J281" i="13" s="1"/>
  <c r="J69" i="13" s="1"/>
  <c r="J282" i="13"/>
  <c r="BE282" i="13"/>
  <c r="BI276" i="13"/>
  <c r="BH276" i="13"/>
  <c r="BG276" i="13"/>
  <c r="BF276" i="13"/>
  <c r="T276" i="13"/>
  <c r="T275" i="13" s="1"/>
  <c r="T274" i="13" s="1"/>
  <c r="R276" i="13"/>
  <c r="R275" i="13" s="1"/>
  <c r="R274" i="13" s="1"/>
  <c r="P276" i="13"/>
  <c r="P275" i="13"/>
  <c r="P274" i="13" s="1"/>
  <c r="BK276" i="13"/>
  <c r="BK275" i="13"/>
  <c r="J275" i="13"/>
  <c r="J68" i="13" s="1"/>
  <c r="BK274" i="13"/>
  <c r="J274" i="13" s="1"/>
  <c r="J67" i="13" s="1"/>
  <c r="J276" i="13"/>
  <c r="BE276" i="13"/>
  <c r="BI273" i="13"/>
  <c r="BH273" i="13"/>
  <c r="BG273" i="13"/>
  <c r="BF273" i="13"/>
  <c r="T273" i="13"/>
  <c r="R273" i="13"/>
  <c r="P273" i="13"/>
  <c r="BK273" i="13"/>
  <c r="J273" i="13"/>
  <c r="BE273" i="13"/>
  <c r="BI271" i="13"/>
  <c r="BH271" i="13"/>
  <c r="BG271" i="13"/>
  <c r="BF271" i="13"/>
  <c r="T271" i="13"/>
  <c r="R271" i="13"/>
  <c r="P271" i="13"/>
  <c r="BK271" i="13"/>
  <c r="J271" i="13"/>
  <c r="BE271" i="13"/>
  <c r="BI269" i="13"/>
  <c r="BH269" i="13"/>
  <c r="BG269" i="13"/>
  <c r="BF269" i="13"/>
  <c r="T269" i="13"/>
  <c r="R269" i="13"/>
  <c r="P269" i="13"/>
  <c r="BK269" i="13"/>
  <c r="J269" i="13"/>
  <c r="BE269" i="13"/>
  <c r="BI267" i="13"/>
  <c r="BH267" i="13"/>
  <c r="BG267" i="13"/>
  <c r="BF267" i="13"/>
  <c r="T267" i="13"/>
  <c r="R267" i="13"/>
  <c r="P267" i="13"/>
  <c r="BK267" i="13"/>
  <c r="J267" i="13"/>
  <c r="BE267" i="13"/>
  <c r="BI266" i="13"/>
  <c r="BH266" i="13"/>
  <c r="BG266" i="13"/>
  <c r="BF266" i="13"/>
  <c r="T266" i="13"/>
  <c r="R266" i="13"/>
  <c r="P266" i="13"/>
  <c r="BK266" i="13"/>
  <c r="J266" i="13"/>
  <c r="BE266" i="13"/>
  <c r="BI264" i="13"/>
  <c r="BH264" i="13"/>
  <c r="BG264" i="13"/>
  <c r="BF264" i="13"/>
  <c r="T264" i="13"/>
  <c r="R264" i="13"/>
  <c r="P264" i="13"/>
  <c r="BK264" i="13"/>
  <c r="J264" i="13"/>
  <c r="BE264" i="13"/>
  <c r="BI263" i="13"/>
  <c r="BH263" i="13"/>
  <c r="BG263" i="13"/>
  <c r="BF263" i="13"/>
  <c r="T263" i="13"/>
  <c r="R263" i="13"/>
  <c r="P263" i="13"/>
  <c r="BK263" i="13"/>
  <c r="J263" i="13"/>
  <c r="BE263" i="13"/>
  <c r="BI261" i="13"/>
  <c r="BH261" i="13"/>
  <c r="BG261" i="13"/>
  <c r="BF261" i="13"/>
  <c r="T261" i="13"/>
  <c r="R261" i="13"/>
  <c r="P261" i="13"/>
  <c r="BK261" i="13"/>
  <c r="J261" i="13"/>
  <c r="BE261" i="13"/>
  <c r="BI259" i="13"/>
  <c r="BH259" i="13"/>
  <c r="BG259" i="13"/>
  <c r="BF259" i="13"/>
  <c r="T259" i="13"/>
  <c r="R259" i="13"/>
  <c r="P259" i="13"/>
  <c r="BK259" i="13"/>
  <c r="J259" i="13"/>
  <c r="BE259" i="13"/>
  <c r="BI257" i="13"/>
  <c r="BH257" i="13"/>
  <c r="BG257" i="13"/>
  <c r="BF257" i="13"/>
  <c r="T257" i="13"/>
  <c r="R257" i="13"/>
  <c r="P257" i="13"/>
  <c r="BK257" i="13"/>
  <c r="J257" i="13"/>
  <c r="BE257" i="13"/>
  <c r="BI255" i="13"/>
  <c r="BH255" i="13"/>
  <c r="BG255" i="13"/>
  <c r="BF255" i="13"/>
  <c r="T255" i="13"/>
  <c r="R255" i="13"/>
  <c r="P255" i="13"/>
  <c r="BK255" i="13"/>
  <c r="J255" i="13"/>
  <c r="BE255" i="13"/>
  <c r="BI253" i="13"/>
  <c r="BH253" i="13"/>
  <c r="BG253" i="13"/>
  <c r="BF253" i="13"/>
  <c r="T253" i="13"/>
  <c r="R253" i="13"/>
  <c r="P253" i="13"/>
  <c r="BK253" i="13"/>
  <c r="J253" i="13"/>
  <c r="BE253" i="13"/>
  <c r="BI252" i="13"/>
  <c r="BH252" i="13"/>
  <c r="BG252" i="13"/>
  <c r="BF252" i="13"/>
  <c r="T252" i="13"/>
  <c r="R252" i="13"/>
  <c r="P252" i="13"/>
  <c r="BK252" i="13"/>
  <c r="J252" i="13"/>
  <c r="BE252" i="13"/>
  <c r="BI250" i="13"/>
  <c r="BH250" i="13"/>
  <c r="BG250" i="13"/>
  <c r="BF250" i="13"/>
  <c r="T250" i="13"/>
  <c r="R250" i="13"/>
  <c r="P250" i="13"/>
  <c r="BK250" i="13"/>
  <c r="J250" i="13"/>
  <c r="BE250" i="13"/>
  <c r="BI249" i="13"/>
  <c r="BH249" i="13"/>
  <c r="BG249" i="13"/>
  <c r="BF249" i="13"/>
  <c r="T249" i="13"/>
  <c r="R249" i="13"/>
  <c r="P249" i="13"/>
  <c r="BK249" i="13"/>
  <c r="J249" i="13"/>
  <c r="BE249" i="13"/>
  <c r="BI247" i="13"/>
  <c r="BH247" i="13"/>
  <c r="BG247" i="13"/>
  <c r="BF247" i="13"/>
  <c r="T247" i="13"/>
  <c r="R247" i="13"/>
  <c r="P247" i="13"/>
  <c r="BK247" i="13"/>
  <c r="J247" i="13"/>
  <c r="BE247" i="13"/>
  <c r="BI245" i="13"/>
  <c r="BH245" i="13"/>
  <c r="BG245" i="13"/>
  <c r="BF245" i="13"/>
  <c r="T245" i="13"/>
  <c r="R245" i="13"/>
  <c r="P245" i="13"/>
  <c r="BK245" i="13"/>
  <c r="J245" i="13"/>
  <c r="BE245" i="13"/>
  <c r="BI244" i="13"/>
  <c r="BH244" i="13"/>
  <c r="BG244" i="13"/>
  <c r="BF244" i="13"/>
  <c r="T244" i="13"/>
  <c r="R244" i="13"/>
  <c r="P244" i="13"/>
  <c r="BK244" i="13"/>
  <c r="J244" i="13"/>
  <c r="BE244" i="13"/>
  <c r="BI242" i="13"/>
  <c r="BH242" i="13"/>
  <c r="BG242" i="13"/>
  <c r="BF242" i="13"/>
  <c r="T242" i="13"/>
  <c r="R242" i="13"/>
  <c r="P242" i="13"/>
  <c r="BK242" i="13"/>
  <c r="J242" i="13"/>
  <c r="BE242" i="13"/>
  <c r="BI241" i="13"/>
  <c r="BH241" i="13"/>
  <c r="BG241" i="13"/>
  <c r="BF241" i="13"/>
  <c r="T241" i="13"/>
  <c r="R241" i="13"/>
  <c r="P241" i="13"/>
  <c r="BK241" i="13"/>
  <c r="J241" i="13"/>
  <c r="BE241" i="13"/>
  <c r="BI239" i="13"/>
  <c r="BH239" i="13"/>
  <c r="BG239" i="13"/>
  <c r="BF239" i="13"/>
  <c r="T239" i="13"/>
  <c r="R239" i="13"/>
  <c r="P239" i="13"/>
  <c r="BK239" i="13"/>
  <c r="J239" i="13"/>
  <c r="BE239" i="13"/>
  <c r="BI237" i="13"/>
  <c r="BH237" i="13"/>
  <c r="BG237" i="13"/>
  <c r="BF237" i="13"/>
  <c r="T237" i="13"/>
  <c r="R237" i="13"/>
  <c r="P237" i="13"/>
  <c r="BK237" i="13"/>
  <c r="J237" i="13"/>
  <c r="BE237" i="13"/>
  <c r="BI236" i="13"/>
  <c r="BH236" i="13"/>
  <c r="BG236" i="13"/>
  <c r="BF236" i="13"/>
  <c r="T236" i="13"/>
  <c r="T235" i="13"/>
  <c r="R236" i="13"/>
  <c r="R235" i="13"/>
  <c r="P236" i="13"/>
  <c r="P235" i="13"/>
  <c r="BK236" i="13"/>
  <c r="BK235" i="13"/>
  <c r="J235" i="13" s="1"/>
  <c r="J66" i="13" s="1"/>
  <c r="J236" i="13"/>
  <c r="BE236" i="13" s="1"/>
  <c r="BI234" i="13"/>
  <c r="BH234" i="13"/>
  <c r="BG234" i="13"/>
  <c r="BF234" i="13"/>
  <c r="T234" i="13"/>
  <c r="R234" i="13"/>
  <c r="P234" i="13"/>
  <c r="BK234" i="13"/>
  <c r="J234" i="13"/>
  <c r="BE234" i="13"/>
  <c r="BI233" i="13"/>
  <c r="BH233" i="13"/>
  <c r="BG233" i="13"/>
  <c r="BF233" i="13"/>
  <c r="T233" i="13"/>
  <c r="R233" i="13"/>
  <c r="P233" i="13"/>
  <c r="BK233" i="13"/>
  <c r="J233" i="13"/>
  <c r="BE233" i="13"/>
  <c r="BI231" i="13"/>
  <c r="BH231" i="13"/>
  <c r="BG231" i="13"/>
  <c r="BF231" i="13"/>
  <c r="T231" i="13"/>
  <c r="R231" i="13"/>
  <c r="P231" i="13"/>
  <c r="BK231" i="13"/>
  <c r="J231" i="13"/>
  <c r="BE231" i="13"/>
  <c r="BI229" i="13"/>
  <c r="BH229" i="13"/>
  <c r="BG229" i="13"/>
  <c r="BF229" i="13"/>
  <c r="T229" i="13"/>
  <c r="R229" i="13"/>
  <c r="P229" i="13"/>
  <c r="BK229" i="13"/>
  <c r="J229" i="13"/>
  <c r="BE229" i="13"/>
  <c r="BI228" i="13"/>
  <c r="BH228" i="13"/>
  <c r="BG228" i="13"/>
  <c r="BF228" i="13"/>
  <c r="T228" i="13"/>
  <c r="R228" i="13"/>
  <c r="P228" i="13"/>
  <c r="BK228" i="13"/>
  <c r="J228" i="13"/>
  <c r="BE228" i="13"/>
  <c r="BI226" i="13"/>
  <c r="BH226" i="13"/>
  <c r="BG226" i="13"/>
  <c r="BF226" i="13"/>
  <c r="T226" i="13"/>
  <c r="R226" i="13"/>
  <c r="P226" i="13"/>
  <c r="BK226" i="13"/>
  <c r="J226" i="13"/>
  <c r="BE226" i="13"/>
  <c r="BI224" i="13"/>
  <c r="BH224" i="13"/>
  <c r="BG224" i="13"/>
  <c r="BF224" i="13"/>
  <c r="T224" i="13"/>
  <c r="R224" i="13"/>
  <c r="P224" i="13"/>
  <c r="BK224" i="13"/>
  <c r="J224" i="13"/>
  <c r="BE224" i="13"/>
  <c r="BI222" i="13"/>
  <c r="BH222" i="13"/>
  <c r="BG222" i="13"/>
  <c r="BF222" i="13"/>
  <c r="T222" i="13"/>
  <c r="R222" i="13"/>
  <c r="P222" i="13"/>
  <c r="BK222" i="13"/>
  <c r="J222" i="13"/>
  <c r="BE222" i="13"/>
  <c r="BI220" i="13"/>
  <c r="BH220" i="13"/>
  <c r="BG220" i="13"/>
  <c r="BF220" i="13"/>
  <c r="T220" i="13"/>
  <c r="R220" i="13"/>
  <c r="P220" i="13"/>
  <c r="BK220" i="13"/>
  <c r="J220" i="13"/>
  <c r="BE220" i="13"/>
  <c r="BI219" i="13"/>
  <c r="BH219" i="13"/>
  <c r="BG219" i="13"/>
  <c r="BF219" i="13"/>
  <c r="T219" i="13"/>
  <c r="R219" i="13"/>
  <c r="P219" i="13"/>
  <c r="BK219" i="13"/>
  <c r="J219" i="13"/>
  <c r="BE219" i="13"/>
  <c r="BI218" i="13"/>
  <c r="BH218" i="13"/>
  <c r="BG218" i="13"/>
  <c r="BF218" i="13"/>
  <c r="T218" i="13"/>
  <c r="R218" i="13"/>
  <c r="P218" i="13"/>
  <c r="BK218" i="13"/>
  <c r="J218" i="13"/>
  <c r="BE218" i="13"/>
  <c r="BI216" i="13"/>
  <c r="BH216" i="13"/>
  <c r="BG216" i="13"/>
  <c r="BF216" i="13"/>
  <c r="T216" i="13"/>
  <c r="R216" i="13"/>
  <c r="P216" i="13"/>
  <c r="BK216" i="13"/>
  <c r="J216" i="13"/>
  <c r="BE216" i="13"/>
  <c r="BI214" i="13"/>
  <c r="BH214" i="13"/>
  <c r="BG214" i="13"/>
  <c r="BF214" i="13"/>
  <c r="T214" i="13"/>
  <c r="R214" i="13"/>
  <c r="P214" i="13"/>
  <c r="BK214" i="13"/>
  <c r="J214" i="13"/>
  <c r="BE214" i="13"/>
  <c r="BI213" i="13"/>
  <c r="BH213" i="13"/>
  <c r="BG213" i="13"/>
  <c r="BF213" i="13"/>
  <c r="T213" i="13"/>
  <c r="R213" i="13"/>
  <c r="P213" i="13"/>
  <c r="BK213" i="13"/>
  <c r="J213" i="13"/>
  <c r="BE213" i="13"/>
  <c r="BI211" i="13"/>
  <c r="BH211" i="13"/>
  <c r="BG211" i="13"/>
  <c r="BF211" i="13"/>
  <c r="T211" i="13"/>
  <c r="R211" i="13"/>
  <c r="P211" i="13"/>
  <c r="BK211" i="13"/>
  <c r="J211" i="13"/>
  <c r="BE211" i="13"/>
  <c r="BI210" i="13"/>
  <c r="BH210" i="13"/>
  <c r="BG210" i="13"/>
  <c r="BF210" i="13"/>
  <c r="T210" i="13"/>
  <c r="R210" i="13"/>
  <c r="P210" i="13"/>
  <c r="BK210" i="13"/>
  <c r="J210" i="13"/>
  <c r="BE210" i="13"/>
  <c r="BI208" i="13"/>
  <c r="BH208" i="13"/>
  <c r="BG208" i="13"/>
  <c r="BF208" i="13"/>
  <c r="T208" i="13"/>
  <c r="R208" i="13"/>
  <c r="P208" i="13"/>
  <c r="BK208" i="13"/>
  <c r="J208" i="13"/>
  <c r="BE208" i="13"/>
  <c r="BI206" i="13"/>
  <c r="BH206" i="13"/>
  <c r="BG206" i="13"/>
  <c r="BF206" i="13"/>
  <c r="T206" i="13"/>
  <c r="T205" i="13"/>
  <c r="R206" i="13"/>
  <c r="R205" i="13"/>
  <c r="P206" i="13"/>
  <c r="P205" i="13"/>
  <c r="BK206" i="13"/>
  <c r="BK205" i="13"/>
  <c r="J205" i="13" s="1"/>
  <c r="J65" i="13" s="1"/>
  <c r="J206" i="13"/>
  <c r="BE206" i="13" s="1"/>
  <c r="BI204" i="13"/>
  <c r="BH204" i="13"/>
  <c r="BG204" i="13"/>
  <c r="BF204" i="13"/>
  <c r="T204" i="13"/>
  <c r="R204" i="13"/>
  <c r="P204" i="13"/>
  <c r="BK204" i="13"/>
  <c r="J204" i="13"/>
  <c r="BE204" i="13"/>
  <c r="BI202" i="13"/>
  <c r="BH202" i="13"/>
  <c r="BG202" i="13"/>
  <c r="BF202" i="13"/>
  <c r="T202" i="13"/>
  <c r="R202" i="13"/>
  <c r="P202" i="13"/>
  <c r="BK202" i="13"/>
  <c r="J202" i="13"/>
  <c r="BE202" i="13"/>
  <c r="BI201" i="13"/>
  <c r="BH201" i="13"/>
  <c r="BG201" i="13"/>
  <c r="BF201" i="13"/>
  <c r="T201" i="13"/>
  <c r="R201" i="13"/>
  <c r="P201" i="13"/>
  <c r="BK201" i="13"/>
  <c r="J201" i="13"/>
  <c r="BE201" i="13"/>
  <c r="BI199" i="13"/>
  <c r="BH199" i="13"/>
  <c r="BG199" i="13"/>
  <c r="BF199" i="13"/>
  <c r="T199" i="13"/>
  <c r="R199" i="13"/>
  <c r="P199" i="13"/>
  <c r="BK199" i="13"/>
  <c r="J199" i="13"/>
  <c r="BE199" i="13"/>
  <c r="BI197" i="13"/>
  <c r="BH197" i="13"/>
  <c r="BG197" i="13"/>
  <c r="BF197" i="13"/>
  <c r="T197" i="13"/>
  <c r="R197" i="13"/>
  <c r="P197" i="13"/>
  <c r="BK197" i="13"/>
  <c r="J197" i="13"/>
  <c r="BE197" i="13"/>
  <c r="BI195" i="13"/>
  <c r="BH195" i="13"/>
  <c r="BG195" i="13"/>
  <c r="BF195" i="13"/>
  <c r="T195" i="13"/>
  <c r="R195" i="13"/>
  <c r="P195" i="13"/>
  <c r="BK195" i="13"/>
  <c r="J195" i="13"/>
  <c r="BE195" i="13"/>
  <c r="BI194" i="13"/>
  <c r="BH194" i="13"/>
  <c r="BG194" i="13"/>
  <c r="BF194" i="13"/>
  <c r="T194" i="13"/>
  <c r="T193" i="13"/>
  <c r="T192" i="13" s="1"/>
  <c r="R194" i="13"/>
  <c r="R193" i="13" s="1"/>
  <c r="R192" i="13" s="1"/>
  <c r="P194" i="13"/>
  <c r="P193" i="13"/>
  <c r="P192" i="13" s="1"/>
  <c r="BK194" i="13"/>
  <c r="BK193" i="13" s="1"/>
  <c r="J194" i="13"/>
  <c r="BE194" i="13"/>
  <c r="BI191" i="13"/>
  <c r="BH191" i="13"/>
  <c r="BG191" i="13"/>
  <c r="BF191" i="13"/>
  <c r="T191" i="13"/>
  <c r="R191" i="13"/>
  <c r="P191" i="13"/>
  <c r="BK191" i="13"/>
  <c r="J191" i="13"/>
  <c r="BE191" i="13"/>
  <c r="BI189" i="13"/>
  <c r="BH189" i="13"/>
  <c r="BG189" i="13"/>
  <c r="BF189" i="13"/>
  <c r="T189" i="13"/>
  <c r="R189" i="13"/>
  <c r="P189" i="13"/>
  <c r="BK189" i="13"/>
  <c r="J189" i="13"/>
  <c r="BE189" i="13"/>
  <c r="BI184" i="13"/>
  <c r="BH184" i="13"/>
  <c r="BG184" i="13"/>
  <c r="BF184" i="13"/>
  <c r="T184" i="13"/>
  <c r="R184" i="13"/>
  <c r="P184" i="13"/>
  <c r="BK184" i="13"/>
  <c r="J184" i="13"/>
  <c r="BE184" i="13"/>
  <c r="BI182" i="13"/>
  <c r="BH182" i="13"/>
  <c r="BG182" i="13"/>
  <c r="BF182" i="13"/>
  <c r="T182" i="13"/>
  <c r="R182" i="13"/>
  <c r="P182" i="13"/>
  <c r="BK182" i="13"/>
  <c r="J182" i="13"/>
  <c r="BE182" i="13"/>
  <c r="BI177" i="13"/>
  <c r="BH177" i="13"/>
  <c r="BG177" i="13"/>
  <c r="BF177" i="13"/>
  <c r="T177" i="13"/>
  <c r="T176" i="13"/>
  <c r="T175" i="13" s="1"/>
  <c r="R177" i="13"/>
  <c r="R176" i="13" s="1"/>
  <c r="R175" i="13" s="1"/>
  <c r="P177" i="13"/>
  <c r="P176" i="13" s="1"/>
  <c r="P175" i="13" s="1"/>
  <c r="BK177" i="13"/>
  <c r="BK176" i="13" s="1"/>
  <c r="J177" i="13"/>
  <c r="BE177" i="13"/>
  <c r="BI174" i="13"/>
  <c r="BH174" i="13"/>
  <c r="BG174" i="13"/>
  <c r="BF174" i="13"/>
  <c r="T174" i="13"/>
  <c r="R174" i="13"/>
  <c r="P174" i="13"/>
  <c r="BK174" i="13"/>
  <c r="J174" i="13"/>
  <c r="BE174" i="13"/>
  <c r="BI172" i="13"/>
  <c r="BH172" i="13"/>
  <c r="BG172" i="13"/>
  <c r="BF172" i="13"/>
  <c r="T172" i="13"/>
  <c r="R172" i="13"/>
  <c r="P172" i="13"/>
  <c r="BK172" i="13"/>
  <c r="J172" i="13"/>
  <c r="BE172" i="13"/>
  <c r="BI169" i="13"/>
  <c r="BH169" i="13"/>
  <c r="BG169" i="13"/>
  <c r="BF169" i="13"/>
  <c r="T169" i="13"/>
  <c r="R169" i="13"/>
  <c r="P169" i="13"/>
  <c r="BK169" i="13"/>
  <c r="J169" i="13"/>
  <c r="BE169" i="13"/>
  <c r="BI164" i="13"/>
  <c r="BH164" i="13"/>
  <c r="BG164" i="13"/>
  <c r="BF164" i="13"/>
  <c r="T164" i="13"/>
  <c r="T163" i="13"/>
  <c r="R164" i="13"/>
  <c r="R163" i="13"/>
  <c r="P164" i="13"/>
  <c r="P163" i="13"/>
  <c r="BK164" i="13"/>
  <c r="BK163" i="13"/>
  <c r="J163" i="13" s="1"/>
  <c r="J60" i="13" s="1"/>
  <c r="J164" i="13"/>
  <c r="BE164" i="13" s="1"/>
  <c r="BI158" i="13"/>
  <c r="BH158" i="13"/>
  <c r="BG158" i="13"/>
  <c r="BF158" i="13"/>
  <c r="T158" i="13"/>
  <c r="R158" i="13"/>
  <c r="P158" i="13"/>
  <c r="BK158" i="13"/>
  <c r="J158" i="13"/>
  <c r="BE158" i="13"/>
  <c r="BI153" i="13"/>
  <c r="BH153" i="13"/>
  <c r="BG153" i="13"/>
  <c r="BF153" i="13"/>
  <c r="T153" i="13"/>
  <c r="T152" i="13" s="1"/>
  <c r="R153" i="13"/>
  <c r="R152" i="13" s="1"/>
  <c r="P153" i="13"/>
  <c r="P152" i="13" s="1"/>
  <c r="BK153" i="13"/>
  <c r="BK152" i="13"/>
  <c r="J152" i="13" s="1"/>
  <c r="J59" i="13" s="1"/>
  <c r="J153" i="13"/>
  <c r="BE153" i="13"/>
  <c r="BI151" i="13"/>
  <c r="BH151" i="13"/>
  <c r="BG151" i="13"/>
  <c r="BF151" i="13"/>
  <c r="T151" i="13"/>
  <c r="R151" i="13"/>
  <c r="P151" i="13"/>
  <c r="BK151" i="13"/>
  <c r="J151" i="13"/>
  <c r="BE151" i="13"/>
  <c r="BI149" i="13"/>
  <c r="BH149" i="13"/>
  <c r="BG149" i="13"/>
  <c r="BF149" i="13"/>
  <c r="T149" i="13"/>
  <c r="R149" i="13"/>
  <c r="P149" i="13"/>
  <c r="BK149" i="13"/>
  <c r="J149" i="13"/>
  <c r="BE149" i="13"/>
  <c r="BI144" i="13"/>
  <c r="BH144" i="13"/>
  <c r="BG144" i="13"/>
  <c r="BF144" i="13"/>
  <c r="T144" i="13"/>
  <c r="R144" i="13"/>
  <c r="P144" i="13"/>
  <c r="BK144" i="13"/>
  <c r="J144" i="13"/>
  <c r="BE144" i="13"/>
  <c r="BI141" i="13"/>
  <c r="BH141" i="13"/>
  <c r="BG141" i="13"/>
  <c r="BF141" i="13"/>
  <c r="T141" i="13"/>
  <c r="R141" i="13"/>
  <c r="P141" i="13"/>
  <c r="BK141" i="13"/>
  <c r="J141" i="13"/>
  <c r="BE141" i="13"/>
  <c r="BI130" i="13"/>
  <c r="BH130" i="13"/>
  <c r="BG130" i="13"/>
  <c r="BF130" i="13"/>
  <c r="T130" i="13"/>
  <c r="R130" i="13"/>
  <c r="P130" i="13"/>
  <c r="BK130" i="13"/>
  <c r="J130" i="13"/>
  <c r="BE130" i="13"/>
  <c r="BI127" i="13"/>
  <c r="BH127" i="13"/>
  <c r="BG127" i="13"/>
  <c r="BF127" i="13"/>
  <c r="T127" i="13"/>
  <c r="R127" i="13"/>
  <c r="P127" i="13"/>
  <c r="BK127" i="13"/>
  <c r="J127" i="13"/>
  <c r="BE127" i="13"/>
  <c r="BI126" i="13"/>
  <c r="BH126" i="13"/>
  <c r="BG126" i="13"/>
  <c r="BF126" i="13"/>
  <c r="T126" i="13"/>
  <c r="R126" i="13"/>
  <c r="P126" i="13"/>
  <c r="BK126" i="13"/>
  <c r="J126" i="13"/>
  <c r="BE126" i="13"/>
  <c r="BI125" i="13"/>
  <c r="BH125" i="13"/>
  <c r="BG125" i="13"/>
  <c r="BF125" i="13"/>
  <c r="T125" i="13"/>
  <c r="R125" i="13"/>
  <c r="P125" i="13"/>
  <c r="BK125" i="13"/>
  <c r="J125" i="13"/>
  <c r="BE125" i="13"/>
  <c r="BI117" i="13"/>
  <c r="BH117" i="13"/>
  <c r="BG117" i="13"/>
  <c r="BF117" i="13"/>
  <c r="T117" i="13"/>
  <c r="R117" i="13"/>
  <c r="P117" i="13"/>
  <c r="BK117" i="13"/>
  <c r="J117" i="13"/>
  <c r="BE117" i="13"/>
  <c r="BI115" i="13"/>
  <c r="BH115" i="13"/>
  <c r="BG115" i="13"/>
  <c r="BF115" i="13"/>
  <c r="T115" i="13"/>
  <c r="R115" i="13"/>
  <c r="P115" i="13"/>
  <c r="BK115" i="13"/>
  <c r="J115" i="13"/>
  <c r="BE115" i="13"/>
  <c r="BI113" i="13"/>
  <c r="BH113" i="13"/>
  <c r="BG113" i="13"/>
  <c r="BF113" i="13"/>
  <c r="T113" i="13"/>
  <c r="R113" i="13"/>
  <c r="P113" i="13"/>
  <c r="BK113" i="13"/>
  <c r="J113" i="13"/>
  <c r="BE113" i="13"/>
  <c r="BI110" i="13"/>
  <c r="BH110" i="13"/>
  <c r="BG110" i="13"/>
  <c r="BF110" i="13"/>
  <c r="T110" i="13"/>
  <c r="R110" i="13"/>
  <c r="P110" i="13"/>
  <c r="BK110" i="13"/>
  <c r="J110" i="13"/>
  <c r="BE110" i="13"/>
  <c r="BI107" i="13"/>
  <c r="BH107" i="13"/>
  <c r="BG107" i="13"/>
  <c r="BF107" i="13"/>
  <c r="T107" i="13"/>
  <c r="R107" i="13"/>
  <c r="P107" i="13"/>
  <c r="BK107" i="13"/>
  <c r="J107" i="13"/>
  <c r="BE107" i="13"/>
  <c r="BI97" i="13"/>
  <c r="BH97" i="13"/>
  <c r="BG97" i="13"/>
  <c r="BF97" i="13"/>
  <c r="T97" i="13"/>
  <c r="R97" i="13"/>
  <c r="P97" i="13"/>
  <c r="BK97" i="13"/>
  <c r="J97" i="13"/>
  <c r="BE97" i="13"/>
  <c r="BI94" i="13"/>
  <c r="BH94" i="13"/>
  <c r="BG94" i="13"/>
  <c r="BF94" i="13"/>
  <c r="T94" i="13"/>
  <c r="R94" i="13"/>
  <c r="P94" i="13"/>
  <c r="BK94" i="13"/>
  <c r="J94" i="13"/>
  <c r="BE94" i="13"/>
  <c r="BI92" i="13"/>
  <c r="F34" i="13" s="1"/>
  <c r="BD63" i="1" s="1"/>
  <c r="BH92" i="13"/>
  <c r="F33" i="13" s="1"/>
  <c r="BC63" i="1" s="1"/>
  <c r="BG92" i="13"/>
  <c r="F32" i="13" s="1"/>
  <c r="BB63" i="1" s="1"/>
  <c r="BF92" i="13"/>
  <c r="J31" i="13"/>
  <c r="AW63" i="1" s="1"/>
  <c r="F31" i="13"/>
  <c r="BA63" i="1" s="1"/>
  <c r="T92" i="13"/>
  <c r="T91" i="13" s="1"/>
  <c r="R92" i="13"/>
  <c r="R91" i="13" s="1"/>
  <c r="P92" i="13"/>
  <c r="P91" i="13" s="1"/>
  <c r="P90" i="13" s="1"/>
  <c r="P89" i="13" s="1"/>
  <c r="AU63" i="1" s="1"/>
  <c r="BK92" i="13"/>
  <c r="BK91" i="13"/>
  <c r="J92" i="13"/>
  <c r="BE92" i="13"/>
  <c r="J30" i="13" s="1"/>
  <c r="AV63" i="1" s="1"/>
  <c r="J85" i="13"/>
  <c r="F85" i="13"/>
  <c r="F83" i="13"/>
  <c r="E81" i="13"/>
  <c r="J51" i="13"/>
  <c r="F51" i="13"/>
  <c r="F49" i="13"/>
  <c r="E47" i="13"/>
  <c r="J18" i="13"/>
  <c r="E18" i="13"/>
  <c r="F52" i="13" s="1"/>
  <c r="F86" i="13"/>
  <c r="J17" i="13"/>
  <c r="J12" i="13"/>
  <c r="J49" i="13" s="1"/>
  <c r="J83" i="13"/>
  <c r="E7" i="13"/>
  <c r="E79" i="13" s="1"/>
  <c r="E45" i="13"/>
  <c r="AY62" i="1"/>
  <c r="AX62" i="1"/>
  <c r="BI338" i="12"/>
  <c r="BH338" i="12"/>
  <c r="BG338" i="12"/>
  <c r="BF338" i="12"/>
  <c r="T338" i="12"/>
  <c r="R338" i="12"/>
  <c r="P338" i="12"/>
  <c r="BK338" i="12"/>
  <c r="J338" i="12"/>
  <c r="BE338" i="12"/>
  <c r="BI336" i="12"/>
  <c r="BH336" i="12"/>
  <c r="BG336" i="12"/>
  <c r="BF336" i="12"/>
  <c r="T336" i="12"/>
  <c r="R336" i="12"/>
  <c r="P336" i="12"/>
  <c r="BK336" i="12"/>
  <c r="J336" i="12"/>
  <c r="BE336" i="12"/>
  <c r="BI335" i="12"/>
  <c r="BH335" i="12"/>
  <c r="BG335" i="12"/>
  <c r="BF335" i="12"/>
  <c r="T335" i="12"/>
  <c r="R335" i="12"/>
  <c r="P335" i="12"/>
  <c r="BK335" i="12"/>
  <c r="J335" i="12"/>
  <c r="BE335" i="12"/>
  <c r="BI332" i="12"/>
  <c r="BH332" i="12"/>
  <c r="BG332" i="12"/>
  <c r="BF332" i="12"/>
  <c r="T332" i="12"/>
  <c r="R332" i="12"/>
  <c r="P332" i="12"/>
  <c r="BK332" i="12"/>
  <c r="J332" i="12"/>
  <c r="BE332" i="12"/>
  <c r="BI331" i="12"/>
  <c r="BH331" i="12"/>
  <c r="BG331" i="12"/>
  <c r="BF331" i="12"/>
  <c r="T331" i="12"/>
  <c r="T330" i="12"/>
  <c r="R331" i="12"/>
  <c r="R330" i="12"/>
  <c r="P331" i="12"/>
  <c r="P330" i="12"/>
  <c r="BK331" i="12"/>
  <c r="BK330" i="12"/>
  <c r="J330" i="12" s="1"/>
  <c r="J69" i="12" s="1"/>
  <c r="J331" i="12"/>
  <c r="BE331" i="12" s="1"/>
  <c r="BI325" i="12"/>
  <c r="BH325" i="12"/>
  <c r="BG325" i="12"/>
  <c r="BF325" i="12"/>
  <c r="T325" i="12"/>
  <c r="T324" i="12"/>
  <c r="T323" i="12" s="1"/>
  <c r="R325" i="12"/>
  <c r="R324" i="12" s="1"/>
  <c r="R323" i="12" s="1"/>
  <c r="P325" i="12"/>
  <c r="P324" i="12"/>
  <c r="P323" i="12" s="1"/>
  <c r="BK325" i="12"/>
  <c r="BK324" i="12" s="1"/>
  <c r="J325" i="12"/>
  <c r="BE325" i="12"/>
  <c r="BI322" i="12"/>
  <c r="BH322" i="12"/>
  <c r="BG322" i="12"/>
  <c r="BF322" i="12"/>
  <c r="T322" i="12"/>
  <c r="R322" i="12"/>
  <c r="P322" i="12"/>
  <c r="BK322" i="12"/>
  <c r="J322" i="12"/>
  <c r="BE322" i="12"/>
  <c r="BI320" i="12"/>
  <c r="BH320" i="12"/>
  <c r="BG320" i="12"/>
  <c r="BF320" i="12"/>
  <c r="T320" i="12"/>
  <c r="R320" i="12"/>
  <c r="P320" i="12"/>
  <c r="BK320" i="12"/>
  <c r="J320" i="12"/>
  <c r="BE320" i="12"/>
  <c r="BI318" i="12"/>
  <c r="BH318" i="12"/>
  <c r="BG318" i="12"/>
  <c r="BF318" i="12"/>
  <c r="T318" i="12"/>
  <c r="R318" i="12"/>
  <c r="P318" i="12"/>
  <c r="BK318" i="12"/>
  <c r="J318" i="12"/>
  <c r="BE318" i="12"/>
  <c r="BI316" i="12"/>
  <c r="BH316" i="12"/>
  <c r="BG316" i="12"/>
  <c r="BF316" i="12"/>
  <c r="T316" i="12"/>
  <c r="R316" i="12"/>
  <c r="P316" i="12"/>
  <c r="BK316" i="12"/>
  <c r="J316" i="12"/>
  <c r="BE316" i="12"/>
  <c r="BI315" i="12"/>
  <c r="BH315" i="12"/>
  <c r="BG315" i="12"/>
  <c r="BF315" i="12"/>
  <c r="T315" i="12"/>
  <c r="R315" i="12"/>
  <c r="P315" i="12"/>
  <c r="BK315" i="12"/>
  <c r="J315" i="12"/>
  <c r="BE315" i="12"/>
  <c r="BI313" i="12"/>
  <c r="BH313" i="12"/>
  <c r="BG313" i="12"/>
  <c r="BF313" i="12"/>
  <c r="T313" i="12"/>
  <c r="R313" i="12"/>
  <c r="P313" i="12"/>
  <c r="BK313" i="12"/>
  <c r="J313" i="12"/>
  <c r="BE313" i="12"/>
  <c r="BI312" i="12"/>
  <c r="BH312" i="12"/>
  <c r="BG312" i="12"/>
  <c r="BF312" i="12"/>
  <c r="T312" i="12"/>
  <c r="R312" i="12"/>
  <c r="P312" i="12"/>
  <c r="BK312" i="12"/>
  <c r="J312" i="12"/>
  <c r="BE312" i="12"/>
  <c r="BI310" i="12"/>
  <c r="BH310" i="12"/>
  <c r="BG310" i="12"/>
  <c r="BF310" i="12"/>
  <c r="T310" i="12"/>
  <c r="R310" i="12"/>
  <c r="P310" i="12"/>
  <c r="BK310" i="12"/>
  <c r="J310" i="12"/>
  <c r="BE310" i="12"/>
  <c r="BI308" i="12"/>
  <c r="BH308" i="12"/>
  <c r="BG308" i="12"/>
  <c r="BF308" i="12"/>
  <c r="T308" i="12"/>
  <c r="R308" i="12"/>
  <c r="P308" i="12"/>
  <c r="BK308" i="12"/>
  <c r="J308" i="12"/>
  <c r="BE308" i="12"/>
  <c r="BI306" i="12"/>
  <c r="BH306" i="12"/>
  <c r="BG306" i="12"/>
  <c r="BF306" i="12"/>
  <c r="T306" i="12"/>
  <c r="R306" i="12"/>
  <c r="P306" i="12"/>
  <c r="BK306" i="12"/>
  <c r="J306" i="12"/>
  <c r="BE306" i="12"/>
  <c r="BI304" i="12"/>
  <c r="BH304" i="12"/>
  <c r="BG304" i="12"/>
  <c r="BF304" i="12"/>
  <c r="T304" i="12"/>
  <c r="R304" i="12"/>
  <c r="P304" i="12"/>
  <c r="BK304" i="12"/>
  <c r="J304" i="12"/>
  <c r="BE304" i="12"/>
  <c r="BI302" i="12"/>
  <c r="BH302" i="12"/>
  <c r="BG302" i="12"/>
  <c r="BF302" i="12"/>
  <c r="T302" i="12"/>
  <c r="R302" i="12"/>
  <c r="P302" i="12"/>
  <c r="BK302" i="12"/>
  <c r="J302" i="12"/>
  <c r="BE302" i="12"/>
  <c r="BI300" i="12"/>
  <c r="BH300" i="12"/>
  <c r="BG300" i="12"/>
  <c r="BF300" i="12"/>
  <c r="T300" i="12"/>
  <c r="R300" i="12"/>
  <c r="P300" i="12"/>
  <c r="BK300" i="12"/>
  <c r="J300" i="12"/>
  <c r="BE300" i="12"/>
  <c r="BI298" i="12"/>
  <c r="BH298" i="12"/>
  <c r="BG298" i="12"/>
  <c r="BF298" i="12"/>
  <c r="T298" i="12"/>
  <c r="R298" i="12"/>
  <c r="P298" i="12"/>
  <c r="BK298" i="12"/>
  <c r="J298" i="12"/>
  <c r="BE298" i="12"/>
  <c r="BI297" i="12"/>
  <c r="BH297" i="12"/>
  <c r="BG297" i="12"/>
  <c r="BF297" i="12"/>
  <c r="T297" i="12"/>
  <c r="R297" i="12"/>
  <c r="P297" i="12"/>
  <c r="BK297" i="12"/>
  <c r="J297" i="12"/>
  <c r="BE297" i="12"/>
  <c r="BI295" i="12"/>
  <c r="BH295" i="12"/>
  <c r="BG295" i="12"/>
  <c r="BF295" i="12"/>
  <c r="T295" i="12"/>
  <c r="R295" i="12"/>
  <c r="P295" i="12"/>
  <c r="BK295" i="12"/>
  <c r="J295" i="12"/>
  <c r="BE295" i="12"/>
  <c r="BI294" i="12"/>
  <c r="BH294" i="12"/>
  <c r="BG294" i="12"/>
  <c r="BF294" i="12"/>
  <c r="T294" i="12"/>
  <c r="R294" i="12"/>
  <c r="P294" i="12"/>
  <c r="BK294" i="12"/>
  <c r="J294" i="12"/>
  <c r="BE294" i="12"/>
  <c r="BI292" i="12"/>
  <c r="BH292" i="12"/>
  <c r="BG292" i="12"/>
  <c r="BF292" i="12"/>
  <c r="T292" i="12"/>
  <c r="R292" i="12"/>
  <c r="P292" i="12"/>
  <c r="BK292" i="12"/>
  <c r="J292" i="12"/>
  <c r="BE292" i="12"/>
  <c r="BI290" i="12"/>
  <c r="BH290" i="12"/>
  <c r="BG290" i="12"/>
  <c r="BF290" i="12"/>
  <c r="T290" i="12"/>
  <c r="R290" i="12"/>
  <c r="P290" i="12"/>
  <c r="BK290" i="12"/>
  <c r="J290" i="12"/>
  <c r="BE290" i="12"/>
  <c r="BI289" i="12"/>
  <c r="BH289" i="12"/>
  <c r="BG289" i="12"/>
  <c r="BF289" i="12"/>
  <c r="T289" i="12"/>
  <c r="R289" i="12"/>
  <c r="P289" i="12"/>
  <c r="BK289" i="12"/>
  <c r="J289" i="12"/>
  <c r="BE289" i="12"/>
  <c r="BI287" i="12"/>
  <c r="BH287" i="12"/>
  <c r="BG287" i="12"/>
  <c r="BF287" i="12"/>
  <c r="T287" i="12"/>
  <c r="R287" i="12"/>
  <c r="P287" i="12"/>
  <c r="BK287" i="12"/>
  <c r="J287" i="12"/>
  <c r="BE287" i="12"/>
  <c r="BI286" i="12"/>
  <c r="BH286" i="12"/>
  <c r="BG286" i="12"/>
  <c r="BF286" i="12"/>
  <c r="T286" i="12"/>
  <c r="R286" i="12"/>
  <c r="P286" i="12"/>
  <c r="BK286" i="12"/>
  <c r="J286" i="12"/>
  <c r="BE286" i="12"/>
  <c r="BI284" i="12"/>
  <c r="BH284" i="12"/>
  <c r="BG284" i="12"/>
  <c r="BF284" i="12"/>
  <c r="T284" i="12"/>
  <c r="R284" i="12"/>
  <c r="P284" i="12"/>
  <c r="BK284" i="12"/>
  <c r="J284" i="12"/>
  <c r="BE284" i="12"/>
  <c r="BI282" i="12"/>
  <c r="BH282" i="12"/>
  <c r="BG282" i="12"/>
  <c r="BF282" i="12"/>
  <c r="T282" i="12"/>
  <c r="R282" i="12"/>
  <c r="P282" i="12"/>
  <c r="BK282" i="12"/>
  <c r="J282" i="12"/>
  <c r="BE282" i="12"/>
  <c r="BI281" i="12"/>
  <c r="BH281" i="12"/>
  <c r="BG281" i="12"/>
  <c r="BF281" i="12"/>
  <c r="T281" i="12"/>
  <c r="T280" i="12"/>
  <c r="R281" i="12"/>
  <c r="R280" i="12" s="1"/>
  <c r="P281" i="12"/>
  <c r="P280" i="12"/>
  <c r="BK281" i="12"/>
  <c r="BK280" i="12"/>
  <c r="J280" i="12" s="1"/>
  <c r="J66" i="12" s="1"/>
  <c r="J281" i="12"/>
  <c r="BE281" i="12" s="1"/>
  <c r="BI279" i="12"/>
  <c r="BH279" i="12"/>
  <c r="BG279" i="12"/>
  <c r="BF279" i="12"/>
  <c r="T279" i="12"/>
  <c r="R279" i="12"/>
  <c r="P279" i="12"/>
  <c r="BK279" i="12"/>
  <c r="J279" i="12"/>
  <c r="BE279" i="12"/>
  <c r="BI278" i="12"/>
  <c r="BH278" i="12"/>
  <c r="BG278" i="12"/>
  <c r="BF278" i="12"/>
  <c r="T278" i="12"/>
  <c r="R278" i="12"/>
  <c r="P278" i="12"/>
  <c r="BK278" i="12"/>
  <c r="J278" i="12"/>
  <c r="BE278" i="12"/>
  <c r="BI276" i="12"/>
  <c r="BH276" i="12"/>
  <c r="BG276" i="12"/>
  <c r="BF276" i="12"/>
  <c r="T276" i="12"/>
  <c r="R276" i="12"/>
  <c r="P276" i="12"/>
  <c r="BK276" i="12"/>
  <c r="J276" i="12"/>
  <c r="BE276" i="12"/>
  <c r="BI274" i="12"/>
  <c r="BH274" i="12"/>
  <c r="BG274" i="12"/>
  <c r="BF274" i="12"/>
  <c r="T274" i="12"/>
  <c r="R274" i="12"/>
  <c r="P274" i="12"/>
  <c r="BK274" i="12"/>
  <c r="J274" i="12"/>
  <c r="BE274" i="12"/>
  <c r="BI273" i="12"/>
  <c r="BH273" i="12"/>
  <c r="BG273" i="12"/>
  <c r="BF273" i="12"/>
  <c r="T273" i="12"/>
  <c r="R273" i="12"/>
  <c r="P273" i="12"/>
  <c r="BK273" i="12"/>
  <c r="J273" i="12"/>
  <c r="BE273" i="12"/>
  <c r="BI271" i="12"/>
  <c r="BH271" i="12"/>
  <c r="BG271" i="12"/>
  <c r="BF271" i="12"/>
  <c r="T271" i="12"/>
  <c r="R271" i="12"/>
  <c r="P271" i="12"/>
  <c r="BK271" i="12"/>
  <c r="J271" i="12"/>
  <c r="BE271" i="12"/>
  <c r="BI269" i="12"/>
  <c r="BH269" i="12"/>
  <c r="BG269" i="12"/>
  <c r="BF269" i="12"/>
  <c r="T269" i="12"/>
  <c r="R269" i="12"/>
  <c r="P269" i="12"/>
  <c r="BK269" i="12"/>
  <c r="J269" i="12"/>
  <c r="BE269" i="12" s="1"/>
  <c r="BI268" i="12"/>
  <c r="BH268" i="12"/>
  <c r="BG268" i="12"/>
  <c r="BF268" i="12"/>
  <c r="T268" i="12"/>
  <c r="R268" i="12"/>
  <c r="P268" i="12"/>
  <c r="BK268" i="12"/>
  <c r="J268" i="12"/>
  <c r="BE268" i="12"/>
  <c r="BI266" i="12"/>
  <c r="BH266" i="12"/>
  <c r="BG266" i="12"/>
  <c r="BF266" i="12"/>
  <c r="T266" i="12"/>
  <c r="R266" i="12"/>
  <c r="P266" i="12"/>
  <c r="BK266" i="12"/>
  <c r="J266" i="12"/>
  <c r="BE266" i="12"/>
  <c r="BI264" i="12"/>
  <c r="BH264" i="12"/>
  <c r="BG264" i="12"/>
  <c r="BF264" i="12"/>
  <c r="T264" i="12"/>
  <c r="R264" i="12"/>
  <c r="P264" i="12"/>
  <c r="BK264" i="12"/>
  <c r="J264" i="12"/>
  <c r="BE264" i="12"/>
  <c r="BI262" i="12"/>
  <c r="BH262" i="12"/>
  <c r="BG262" i="12"/>
  <c r="BF262" i="12"/>
  <c r="T262" i="12"/>
  <c r="R262" i="12"/>
  <c r="P262" i="12"/>
  <c r="BK262" i="12"/>
  <c r="J262" i="12"/>
  <c r="BE262" i="12"/>
  <c r="BI260" i="12"/>
  <c r="BH260" i="12"/>
  <c r="BG260" i="12"/>
  <c r="BF260" i="12"/>
  <c r="T260" i="12"/>
  <c r="R260" i="12"/>
  <c r="P260" i="12"/>
  <c r="BK260" i="12"/>
  <c r="J260" i="12"/>
  <c r="BE260" i="12"/>
  <c r="BI259" i="12"/>
  <c r="BH259" i="12"/>
  <c r="BG259" i="12"/>
  <c r="BF259" i="12"/>
  <c r="T259" i="12"/>
  <c r="R259" i="12"/>
  <c r="P259" i="12"/>
  <c r="BK259" i="12"/>
  <c r="J259" i="12"/>
  <c r="BE259" i="12"/>
  <c r="BI258" i="12"/>
  <c r="BH258" i="12"/>
  <c r="BG258" i="12"/>
  <c r="BF258" i="12"/>
  <c r="T258" i="12"/>
  <c r="R258" i="12"/>
  <c r="P258" i="12"/>
  <c r="BK258" i="12"/>
  <c r="J258" i="12"/>
  <c r="BE258" i="12"/>
  <c r="BI257" i="12"/>
  <c r="BH257" i="12"/>
  <c r="BG257" i="12"/>
  <c r="BF257" i="12"/>
  <c r="T257" i="12"/>
  <c r="R257" i="12"/>
  <c r="P257" i="12"/>
  <c r="BK257" i="12"/>
  <c r="J257" i="12"/>
  <c r="BE257" i="12"/>
  <c r="BI255" i="12"/>
  <c r="BH255" i="12"/>
  <c r="BG255" i="12"/>
  <c r="BF255" i="12"/>
  <c r="T255" i="12"/>
  <c r="R255" i="12"/>
  <c r="P255" i="12"/>
  <c r="BK255" i="12"/>
  <c r="J255" i="12"/>
  <c r="BE255" i="12"/>
  <c r="BI254" i="12"/>
  <c r="BH254" i="12"/>
  <c r="BG254" i="12"/>
  <c r="BF254" i="12"/>
  <c r="T254" i="12"/>
  <c r="R254" i="12"/>
  <c r="P254" i="12"/>
  <c r="BK254" i="12"/>
  <c r="J254" i="12"/>
  <c r="BE254" i="12"/>
  <c r="BI252" i="12"/>
  <c r="BH252" i="12"/>
  <c r="BG252" i="12"/>
  <c r="BF252" i="12"/>
  <c r="T252" i="12"/>
  <c r="R252" i="12"/>
  <c r="P252" i="12"/>
  <c r="BK252" i="12"/>
  <c r="J252" i="12"/>
  <c r="BE252" i="12"/>
  <c r="BI250" i="12"/>
  <c r="BH250" i="12"/>
  <c r="BG250" i="12"/>
  <c r="BF250" i="12"/>
  <c r="T250" i="12"/>
  <c r="R250" i="12"/>
  <c r="P250" i="12"/>
  <c r="BK250" i="12"/>
  <c r="J250" i="12"/>
  <c r="BE250" i="12"/>
  <c r="BI249" i="12"/>
  <c r="BH249" i="12"/>
  <c r="BG249" i="12"/>
  <c r="BF249" i="12"/>
  <c r="T249" i="12"/>
  <c r="R249" i="12"/>
  <c r="P249" i="12"/>
  <c r="BK249" i="12"/>
  <c r="J249" i="12"/>
  <c r="BE249" i="12"/>
  <c r="BI247" i="12"/>
  <c r="BH247" i="12"/>
  <c r="BG247" i="12"/>
  <c r="BF247" i="12"/>
  <c r="T247" i="12"/>
  <c r="R247" i="12"/>
  <c r="P247" i="12"/>
  <c r="BK247" i="12"/>
  <c r="J247" i="12"/>
  <c r="BE247" i="12"/>
  <c r="BI245" i="12"/>
  <c r="BH245" i="12"/>
  <c r="BG245" i="12"/>
  <c r="BF245" i="12"/>
  <c r="T245" i="12"/>
  <c r="R245" i="12"/>
  <c r="P245" i="12"/>
  <c r="BK245" i="12"/>
  <c r="J245" i="12"/>
  <c r="BE245" i="12"/>
  <c r="BI244" i="12"/>
  <c r="BH244" i="12"/>
  <c r="BG244" i="12"/>
  <c r="BF244" i="12"/>
  <c r="T244" i="12"/>
  <c r="R244" i="12"/>
  <c r="P244" i="12"/>
  <c r="BK244" i="12"/>
  <c r="J244" i="12"/>
  <c r="BE244" i="12"/>
  <c r="BI242" i="12"/>
  <c r="BH242" i="12"/>
  <c r="BG242" i="12"/>
  <c r="BF242" i="12"/>
  <c r="T242" i="12"/>
  <c r="R242" i="12"/>
  <c r="P242" i="12"/>
  <c r="BK242" i="12"/>
  <c r="J242" i="12"/>
  <c r="BE242" i="12"/>
  <c r="BI241" i="12"/>
  <c r="BH241" i="12"/>
  <c r="BG241" i="12"/>
  <c r="BF241" i="12"/>
  <c r="T241" i="12"/>
  <c r="R241" i="12"/>
  <c r="P241" i="12"/>
  <c r="BK241" i="12"/>
  <c r="J241" i="12"/>
  <c r="BE241" i="12"/>
  <c r="BI239" i="12"/>
  <c r="BH239" i="12"/>
  <c r="BG239" i="12"/>
  <c r="BF239" i="12"/>
  <c r="T239" i="12"/>
  <c r="R239" i="12"/>
  <c r="P239" i="12"/>
  <c r="BK239" i="12"/>
  <c r="J239" i="12"/>
  <c r="BE239" i="12"/>
  <c r="BI237" i="12"/>
  <c r="BH237" i="12"/>
  <c r="BG237" i="12"/>
  <c r="BF237" i="12"/>
  <c r="T237" i="12"/>
  <c r="R237" i="12"/>
  <c r="P237" i="12"/>
  <c r="BK237" i="12"/>
  <c r="J237" i="12"/>
  <c r="BE237" i="12"/>
  <c r="BI235" i="12"/>
  <c r="BH235" i="12"/>
  <c r="BG235" i="12"/>
  <c r="BF235" i="12"/>
  <c r="T235" i="12"/>
  <c r="R235" i="12"/>
  <c r="P235" i="12"/>
  <c r="BK235" i="12"/>
  <c r="J235" i="12"/>
  <c r="BE235" i="12"/>
  <c r="BI233" i="12"/>
  <c r="BH233" i="12"/>
  <c r="BG233" i="12"/>
  <c r="BF233" i="12"/>
  <c r="T233" i="12"/>
  <c r="T232" i="12" s="1"/>
  <c r="R233" i="12"/>
  <c r="R232" i="12"/>
  <c r="P233" i="12"/>
  <c r="P232" i="12"/>
  <c r="BK233" i="12"/>
  <c r="BK232" i="12"/>
  <c r="J232" i="12" s="1"/>
  <c r="J65" i="12" s="1"/>
  <c r="J233" i="12"/>
  <c r="BE233" i="12" s="1"/>
  <c r="BI231" i="12"/>
  <c r="BH231" i="12"/>
  <c r="BG231" i="12"/>
  <c r="BF231" i="12"/>
  <c r="T231" i="12"/>
  <c r="R231" i="12"/>
  <c r="P231" i="12"/>
  <c r="BK231" i="12"/>
  <c r="J231" i="12"/>
  <c r="BE231" i="12"/>
  <c r="BI229" i="12"/>
  <c r="BH229" i="12"/>
  <c r="BG229" i="12"/>
  <c r="BF229" i="12"/>
  <c r="T229" i="12"/>
  <c r="R229" i="12"/>
  <c r="P229" i="12"/>
  <c r="BK229" i="12"/>
  <c r="J229" i="12"/>
  <c r="BE229" i="12"/>
  <c r="BI228" i="12"/>
  <c r="BH228" i="12"/>
  <c r="BG228" i="12"/>
  <c r="BF228" i="12"/>
  <c r="T228" i="12"/>
  <c r="R228" i="12"/>
  <c r="P228" i="12"/>
  <c r="BK228" i="12"/>
  <c r="J228" i="12"/>
  <c r="BE228" i="12"/>
  <c r="BI226" i="12"/>
  <c r="BH226" i="12"/>
  <c r="BG226" i="12"/>
  <c r="BF226" i="12"/>
  <c r="T226" i="12"/>
  <c r="R226" i="12"/>
  <c r="P226" i="12"/>
  <c r="BK226" i="12"/>
  <c r="J226" i="12"/>
  <c r="BE226" i="12"/>
  <c r="BI224" i="12"/>
  <c r="BH224" i="12"/>
  <c r="BG224" i="12"/>
  <c r="BF224" i="12"/>
  <c r="T224" i="12"/>
  <c r="R224" i="12"/>
  <c r="P224" i="12"/>
  <c r="BK224" i="12"/>
  <c r="J224" i="12"/>
  <c r="BE224" i="12"/>
  <c r="BI223" i="12"/>
  <c r="BH223" i="12"/>
  <c r="BG223" i="12"/>
  <c r="BF223" i="12"/>
  <c r="T223" i="12"/>
  <c r="T222" i="12"/>
  <c r="T221" i="12" s="1"/>
  <c r="R223" i="12"/>
  <c r="R222" i="12" s="1"/>
  <c r="R221" i="12" s="1"/>
  <c r="P223" i="12"/>
  <c r="P222" i="12"/>
  <c r="P221" i="12" s="1"/>
  <c r="BK223" i="12"/>
  <c r="BK222" i="12" s="1"/>
  <c r="J223" i="12"/>
  <c r="BE223" i="12"/>
  <c r="BI220" i="12"/>
  <c r="BH220" i="12"/>
  <c r="BG220" i="12"/>
  <c r="BF220" i="12"/>
  <c r="T220" i="12"/>
  <c r="R220" i="12"/>
  <c r="P220" i="12"/>
  <c r="BK220" i="12"/>
  <c r="J220" i="12"/>
  <c r="BE220" i="12"/>
  <c r="BI218" i="12"/>
  <c r="BH218" i="12"/>
  <c r="BG218" i="12"/>
  <c r="BF218" i="12"/>
  <c r="T218" i="12"/>
  <c r="R218" i="12"/>
  <c r="P218" i="12"/>
  <c r="BK218" i="12"/>
  <c r="J218" i="12"/>
  <c r="BE218" i="12"/>
  <c r="BI216" i="12"/>
  <c r="BH216" i="12"/>
  <c r="BG216" i="12"/>
  <c r="BF216" i="12"/>
  <c r="T216" i="12"/>
  <c r="R216" i="12"/>
  <c r="P216" i="12"/>
  <c r="BK216" i="12"/>
  <c r="J216" i="12"/>
  <c r="BE216" i="12"/>
  <c r="BI211" i="12"/>
  <c r="BH211" i="12"/>
  <c r="BG211" i="12"/>
  <c r="BF211" i="12"/>
  <c r="T211" i="12"/>
  <c r="R211" i="12"/>
  <c r="P211" i="12"/>
  <c r="BK211" i="12"/>
  <c r="J211" i="12"/>
  <c r="BE211" i="12"/>
  <c r="BI208" i="12"/>
  <c r="BH208" i="12"/>
  <c r="BG208" i="12"/>
  <c r="BF208" i="12"/>
  <c r="T208" i="12"/>
  <c r="R208" i="12"/>
  <c r="P208" i="12"/>
  <c r="BK208" i="12"/>
  <c r="J208" i="12"/>
  <c r="BE208" i="12"/>
  <c r="BI206" i="12"/>
  <c r="BH206" i="12"/>
  <c r="BG206" i="12"/>
  <c r="BF206" i="12"/>
  <c r="T206" i="12"/>
  <c r="R206" i="12"/>
  <c r="P206" i="12"/>
  <c r="BK206" i="12"/>
  <c r="J206" i="12"/>
  <c r="BE206" i="12"/>
  <c r="BI201" i="12"/>
  <c r="BH201" i="12"/>
  <c r="BG201" i="12"/>
  <c r="BF201" i="12"/>
  <c r="T201" i="12"/>
  <c r="T200" i="12" s="1"/>
  <c r="T199" i="12" s="1"/>
  <c r="R201" i="12"/>
  <c r="R200" i="12" s="1"/>
  <c r="R199" i="12" s="1"/>
  <c r="P201" i="12"/>
  <c r="P200" i="12" s="1"/>
  <c r="P199" i="12" s="1"/>
  <c r="BK201" i="12"/>
  <c r="BK200" i="12"/>
  <c r="J200" i="12" s="1"/>
  <c r="J62" i="12" s="1"/>
  <c r="J201" i="12"/>
  <c r="BE201" i="12" s="1"/>
  <c r="BI198" i="12"/>
  <c r="BH198" i="12"/>
  <c r="BG198" i="12"/>
  <c r="BF198" i="12"/>
  <c r="T198" i="12"/>
  <c r="R198" i="12"/>
  <c r="P198" i="12"/>
  <c r="BK198" i="12"/>
  <c r="J198" i="12"/>
  <c r="BE198" i="12"/>
  <c r="BI196" i="12"/>
  <c r="BH196" i="12"/>
  <c r="BG196" i="12"/>
  <c r="BF196" i="12"/>
  <c r="T196" i="12"/>
  <c r="R196" i="12"/>
  <c r="P196" i="12"/>
  <c r="BK196" i="12"/>
  <c r="J196" i="12"/>
  <c r="BE196" i="12"/>
  <c r="BI193" i="12"/>
  <c r="BH193" i="12"/>
  <c r="BG193" i="12"/>
  <c r="BF193" i="12"/>
  <c r="T193" i="12"/>
  <c r="R193" i="12"/>
  <c r="P193" i="12"/>
  <c r="BK193" i="12"/>
  <c r="J193" i="12"/>
  <c r="BE193" i="12"/>
  <c r="BI188" i="12"/>
  <c r="BH188" i="12"/>
  <c r="BG188" i="12"/>
  <c r="BF188" i="12"/>
  <c r="T188" i="12"/>
  <c r="T187" i="12"/>
  <c r="R188" i="12"/>
  <c r="R187" i="12" s="1"/>
  <c r="P188" i="12"/>
  <c r="P187" i="12"/>
  <c r="BK188" i="12"/>
  <c r="BK187" i="12"/>
  <c r="J187" i="12" s="1"/>
  <c r="J60" i="12" s="1"/>
  <c r="J188" i="12"/>
  <c r="BE188" i="12" s="1"/>
  <c r="BI182" i="12"/>
  <c r="BH182" i="12"/>
  <c r="BG182" i="12"/>
  <c r="BF182" i="12"/>
  <c r="T182" i="12"/>
  <c r="R182" i="12"/>
  <c r="P182" i="12"/>
  <c r="BK182" i="12"/>
  <c r="J182" i="12"/>
  <c r="BE182" i="12"/>
  <c r="BI177" i="12"/>
  <c r="BH177" i="12"/>
  <c r="BG177" i="12"/>
  <c r="BF177" i="12"/>
  <c r="T177" i="12"/>
  <c r="R177" i="12"/>
  <c r="P177" i="12"/>
  <c r="BK177" i="12"/>
  <c r="J177" i="12"/>
  <c r="BE177" i="12"/>
  <c r="BI173" i="12"/>
  <c r="BH173" i="12"/>
  <c r="BG173" i="12"/>
  <c r="BF173" i="12"/>
  <c r="T173" i="12"/>
  <c r="R173" i="12"/>
  <c r="P173" i="12"/>
  <c r="BK173" i="12"/>
  <c r="J173" i="12"/>
  <c r="BE173" i="12"/>
  <c r="BI171" i="12"/>
  <c r="BH171" i="12"/>
  <c r="BG171" i="12"/>
  <c r="BF171" i="12"/>
  <c r="T171" i="12"/>
  <c r="T170" i="12"/>
  <c r="R171" i="12"/>
  <c r="R170" i="12"/>
  <c r="P171" i="12"/>
  <c r="P170" i="12"/>
  <c r="BK171" i="12"/>
  <c r="BK170" i="12"/>
  <c r="J170" i="12" s="1"/>
  <c r="J59" i="12" s="1"/>
  <c r="J171" i="12"/>
  <c r="BE171" i="12" s="1"/>
  <c r="BI169" i="12"/>
  <c r="BH169" i="12"/>
  <c r="BG169" i="12"/>
  <c r="BF169" i="12"/>
  <c r="T169" i="12"/>
  <c r="R169" i="12"/>
  <c r="P169" i="12"/>
  <c r="BK169" i="12"/>
  <c r="J169" i="12"/>
  <c r="BE169" i="12"/>
  <c r="BI167" i="12"/>
  <c r="BH167" i="12"/>
  <c r="BG167" i="12"/>
  <c r="BF167" i="12"/>
  <c r="T167" i="12"/>
  <c r="R167" i="12"/>
  <c r="P167" i="12"/>
  <c r="BK167" i="12"/>
  <c r="J167" i="12"/>
  <c r="BE167" i="12"/>
  <c r="BI165" i="12"/>
  <c r="BH165" i="12"/>
  <c r="BG165" i="12"/>
  <c r="BF165" i="12"/>
  <c r="T165" i="12"/>
  <c r="R165" i="12"/>
  <c r="P165" i="12"/>
  <c r="BK165" i="12"/>
  <c r="J165" i="12"/>
  <c r="BE165" i="12"/>
  <c r="BI161" i="12"/>
  <c r="BH161" i="12"/>
  <c r="BG161" i="12"/>
  <c r="BF161" i="12"/>
  <c r="T161" i="12"/>
  <c r="R161" i="12"/>
  <c r="P161" i="12"/>
  <c r="BK161" i="12"/>
  <c r="J161" i="12"/>
  <c r="BE161" i="12"/>
  <c r="BI158" i="12"/>
  <c r="BH158" i="12"/>
  <c r="BG158" i="12"/>
  <c r="BF158" i="12"/>
  <c r="T158" i="12"/>
  <c r="R158" i="12"/>
  <c r="P158" i="12"/>
  <c r="BK158" i="12"/>
  <c r="J158" i="12"/>
  <c r="BE158" i="12"/>
  <c r="BI155" i="12"/>
  <c r="BH155" i="12"/>
  <c r="BG155" i="12"/>
  <c r="BF155" i="12"/>
  <c r="T155" i="12"/>
  <c r="R155" i="12"/>
  <c r="P155" i="12"/>
  <c r="BK155" i="12"/>
  <c r="J155" i="12"/>
  <c r="BE155" i="12"/>
  <c r="BI145" i="12"/>
  <c r="BH145" i="12"/>
  <c r="BG145" i="12"/>
  <c r="BF145" i="12"/>
  <c r="T145" i="12"/>
  <c r="R145" i="12"/>
  <c r="P145" i="12"/>
  <c r="BK145" i="12"/>
  <c r="J145" i="12"/>
  <c r="BE145" i="12"/>
  <c r="BI142" i="12"/>
  <c r="BH142" i="12"/>
  <c r="BG142" i="12"/>
  <c r="BF142" i="12"/>
  <c r="T142" i="12"/>
  <c r="R142" i="12"/>
  <c r="P142" i="12"/>
  <c r="BK142" i="12"/>
  <c r="J142" i="12"/>
  <c r="BE142" i="12"/>
  <c r="BI141" i="12"/>
  <c r="BH141" i="12"/>
  <c r="BG141" i="12"/>
  <c r="BF141" i="12"/>
  <c r="T141" i="12"/>
  <c r="R141" i="12"/>
  <c r="P141" i="12"/>
  <c r="BK141" i="12"/>
  <c r="J141" i="12"/>
  <c r="BE141" i="12"/>
  <c r="BI140" i="12"/>
  <c r="BH140" i="12"/>
  <c r="BG140" i="12"/>
  <c r="BF140" i="12"/>
  <c r="T140" i="12"/>
  <c r="R140" i="12"/>
  <c r="P140" i="12"/>
  <c r="BK140" i="12"/>
  <c r="J140" i="12"/>
  <c r="BE140" i="12"/>
  <c r="BI133" i="12"/>
  <c r="BH133" i="12"/>
  <c r="BG133" i="12"/>
  <c r="BF133" i="12"/>
  <c r="T133" i="12"/>
  <c r="R133" i="12"/>
  <c r="P133" i="12"/>
  <c r="BK133" i="12"/>
  <c r="J133" i="12"/>
  <c r="BE133" i="12" s="1"/>
  <c r="BI131" i="12"/>
  <c r="BH131" i="12"/>
  <c r="BG131" i="12"/>
  <c r="BF131" i="12"/>
  <c r="T131" i="12"/>
  <c r="R131" i="12"/>
  <c r="P131" i="12"/>
  <c r="BK131" i="12"/>
  <c r="J131" i="12"/>
  <c r="BE131" i="12"/>
  <c r="BI129" i="12"/>
  <c r="BH129" i="12"/>
  <c r="BG129" i="12"/>
  <c r="BF129" i="12"/>
  <c r="T129" i="12"/>
  <c r="R129" i="12"/>
  <c r="P129" i="12"/>
  <c r="BK129" i="12"/>
  <c r="J129" i="12"/>
  <c r="BE129" i="12"/>
  <c r="BI123" i="12"/>
  <c r="BH123" i="12"/>
  <c r="BG123" i="12"/>
  <c r="BF123" i="12"/>
  <c r="T123" i="12"/>
  <c r="R123" i="12"/>
  <c r="P123" i="12"/>
  <c r="BK123" i="12"/>
  <c r="J123" i="12"/>
  <c r="BE123" i="12"/>
  <c r="BI120" i="12"/>
  <c r="BH120" i="12"/>
  <c r="BG120" i="12"/>
  <c r="BF120" i="12"/>
  <c r="T120" i="12"/>
  <c r="R120" i="12"/>
  <c r="P120" i="12"/>
  <c r="BK120" i="12"/>
  <c r="J120" i="12"/>
  <c r="BE120" i="12"/>
  <c r="BI103" i="12"/>
  <c r="BH103" i="12"/>
  <c r="BG103" i="12"/>
  <c r="BF103" i="12"/>
  <c r="T103" i="12"/>
  <c r="R103" i="12"/>
  <c r="P103" i="12"/>
  <c r="BK103" i="12"/>
  <c r="J103" i="12"/>
  <c r="BE103" i="12"/>
  <c r="BI100" i="12"/>
  <c r="BH100" i="12"/>
  <c r="BG100" i="12"/>
  <c r="BF100" i="12"/>
  <c r="T100" i="12"/>
  <c r="R100" i="12"/>
  <c r="P100" i="12"/>
  <c r="BK100" i="12"/>
  <c r="J100" i="12"/>
  <c r="BE100" i="12"/>
  <c r="BI98" i="12"/>
  <c r="BH98" i="12"/>
  <c r="BG98" i="12"/>
  <c r="BF98" i="12"/>
  <c r="T98" i="12"/>
  <c r="R98" i="12"/>
  <c r="P98" i="12"/>
  <c r="BK98" i="12"/>
  <c r="J98" i="12"/>
  <c r="BE98" i="12"/>
  <c r="BI96" i="12"/>
  <c r="BH96" i="12"/>
  <c r="BG96" i="12"/>
  <c r="BF96" i="12"/>
  <c r="T96" i="12"/>
  <c r="R96" i="12"/>
  <c r="P96" i="12"/>
  <c r="BK96" i="12"/>
  <c r="J96" i="12"/>
  <c r="BE96" i="12"/>
  <c r="BI94" i="12"/>
  <c r="BH94" i="12"/>
  <c r="BG94" i="12"/>
  <c r="BF94" i="12"/>
  <c r="T94" i="12"/>
  <c r="R94" i="12"/>
  <c r="P94" i="12"/>
  <c r="BK94" i="12"/>
  <c r="J94" i="12"/>
  <c r="BE94" i="12"/>
  <c r="BI92" i="12"/>
  <c r="F34" i="12"/>
  <c r="BD62" i="1" s="1"/>
  <c r="BH92" i="12"/>
  <c r="F33" i="12"/>
  <c r="BC62" i="1"/>
  <c r="BG92" i="12"/>
  <c r="F32" i="12" s="1"/>
  <c r="BB62" i="1" s="1"/>
  <c r="BF92" i="12"/>
  <c r="F31" i="12" s="1"/>
  <c r="BA62" i="1" s="1"/>
  <c r="T92" i="12"/>
  <c r="T91" i="12" s="1"/>
  <c r="T90" i="12" s="1"/>
  <c r="T89" i="12" s="1"/>
  <c r="R92" i="12"/>
  <c r="R91" i="12"/>
  <c r="P92" i="12"/>
  <c r="P91" i="12"/>
  <c r="BK92" i="12"/>
  <c r="BK91" i="12"/>
  <c r="J91" i="12" s="1"/>
  <c r="J58" i="12" s="1"/>
  <c r="J92" i="12"/>
  <c r="BE92" i="12" s="1"/>
  <c r="J85" i="12"/>
  <c r="F85" i="12"/>
  <c r="F83" i="12"/>
  <c r="E81" i="12"/>
  <c r="J51" i="12"/>
  <c r="F51" i="12"/>
  <c r="F49" i="12"/>
  <c r="E47" i="12"/>
  <c r="J18" i="12"/>
  <c r="E18" i="12"/>
  <c r="F86" i="12"/>
  <c r="F52" i="12"/>
  <c r="J17" i="12"/>
  <c r="J12" i="12"/>
  <c r="J83" i="12"/>
  <c r="J49" i="12"/>
  <c r="E7" i="12"/>
  <c r="E79" i="12" s="1"/>
  <c r="E45" i="12"/>
  <c r="AY61" i="1"/>
  <c r="AX61" i="1"/>
  <c r="BI389" i="11"/>
  <c r="BH389" i="11"/>
  <c r="BG389" i="11"/>
  <c r="BF389" i="11"/>
  <c r="T389" i="11"/>
  <c r="R389" i="11"/>
  <c r="P389" i="11"/>
  <c r="BK389" i="11"/>
  <c r="J389" i="11"/>
  <c r="BE389" i="11"/>
  <c r="BI387" i="11"/>
  <c r="BH387" i="11"/>
  <c r="BG387" i="11"/>
  <c r="BF387" i="11"/>
  <c r="T387" i="11"/>
  <c r="R387" i="11"/>
  <c r="P387" i="11"/>
  <c r="BK387" i="11"/>
  <c r="J387" i="11"/>
  <c r="BE387" i="11" s="1"/>
  <c r="BI386" i="11"/>
  <c r="BH386" i="11"/>
  <c r="BG386" i="11"/>
  <c r="BF386" i="11"/>
  <c r="T386" i="11"/>
  <c r="R386" i="11"/>
  <c r="P386" i="11"/>
  <c r="BK386" i="11"/>
  <c r="J386" i="11"/>
  <c r="BE386" i="11"/>
  <c r="BI383" i="11"/>
  <c r="BH383" i="11"/>
  <c r="BG383" i="11"/>
  <c r="BF383" i="11"/>
  <c r="T383" i="11"/>
  <c r="R383" i="11"/>
  <c r="P383" i="11"/>
  <c r="BK383" i="11"/>
  <c r="J383" i="11"/>
  <c r="BE383" i="11"/>
  <c r="BI382" i="11"/>
  <c r="BH382" i="11"/>
  <c r="BG382" i="11"/>
  <c r="BF382" i="11"/>
  <c r="T382" i="11"/>
  <c r="T381" i="11"/>
  <c r="R382" i="11"/>
  <c r="R381" i="11"/>
  <c r="P382" i="11"/>
  <c r="P381" i="11"/>
  <c r="BK382" i="11"/>
  <c r="BK381" i="11"/>
  <c r="J381" i="11" s="1"/>
  <c r="J70" i="11" s="1"/>
  <c r="J382" i="11"/>
  <c r="BE382" i="11" s="1"/>
  <c r="BI376" i="11"/>
  <c r="BH376" i="11"/>
  <c r="BG376" i="11"/>
  <c r="BF376" i="11"/>
  <c r="T376" i="11"/>
  <c r="T375" i="11"/>
  <c r="T374" i="11" s="1"/>
  <c r="R376" i="11"/>
  <c r="R375" i="11" s="1"/>
  <c r="R374" i="11" s="1"/>
  <c r="P376" i="11"/>
  <c r="P375" i="11"/>
  <c r="P374" i="11" s="1"/>
  <c r="BK376" i="11"/>
  <c r="BK375" i="11" s="1"/>
  <c r="J376" i="11"/>
  <c r="BE376" i="11"/>
  <c r="BI373" i="11"/>
  <c r="BH373" i="11"/>
  <c r="BG373" i="11"/>
  <c r="BF373" i="11"/>
  <c r="T373" i="11"/>
  <c r="R373" i="11"/>
  <c r="P373" i="11"/>
  <c r="BK373" i="11"/>
  <c r="J373" i="11"/>
  <c r="BE373" i="11"/>
  <c r="BI371" i="11"/>
  <c r="BH371" i="11"/>
  <c r="BG371" i="11"/>
  <c r="BF371" i="11"/>
  <c r="T371" i="11"/>
  <c r="R371" i="11"/>
  <c r="P371" i="11"/>
  <c r="BK371" i="11"/>
  <c r="J371" i="11"/>
  <c r="BE371" i="11"/>
  <c r="BI369" i="11"/>
  <c r="BH369" i="11"/>
  <c r="BG369" i="11"/>
  <c r="BF369" i="11"/>
  <c r="T369" i="11"/>
  <c r="R369" i="11"/>
  <c r="P369" i="11"/>
  <c r="BK369" i="11"/>
  <c r="J369" i="11"/>
  <c r="BE369" i="11"/>
  <c r="BI367" i="11"/>
  <c r="BH367" i="11"/>
  <c r="BG367" i="11"/>
  <c r="BF367" i="11"/>
  <c r="T367" i="11"/>
  <c r="R367" i="11"/>
  <c r="P367" i="11"/>
  <c r="BK367" i="11"/>
  <c r="J367" i="11"/>
  <c r="BE367" i="11"/>
  <c r="BI366" i="11"/>
  <c r="BH366" i="11"/>
  <c r="BG366" i="11"/>
  <c r="BF366" i="11"/>
  <c r="T366" i="11"/>
  <c r="R366" i="11"/>
  <c r="P366" i="11"/>
  <c r="BK366" i="11"/>
  <c r="J366" i="11"/>
  <c r="BE366" i="11"/>
  <c r="BI364" i="11"/>
  <c r="BH364" i="11"/>
  <c r="BG364" i="11"/>
  <c r="BF364" i="11"/>
  <c r="T364" i="11"/>
  <c r="R364" i="11"/>
  <c r="P364" i="11"/>
  <c r="BK364" i="11"/>
  <c r="J364" i="11"/>
  <c r="BE364" i="11"/>
  <c r="BI363" i="11"/>
  <c r="BH363" i="11"/>
  <c r="BG363" i="11"/>
  <c r="BF363" i="11"/>
  <c r="T363" i="11"/>
  <c r="R363" i="11"/>
  <c r="P363" i="11"/>
  <c r="BK363" i="11"/>
  <c r="J363" i="11"/>
  <c r="BE363" i="11"/>
  <c r="BI361" i="11"/>
  <c r="BH361" i="11"/>
  <c r="BG361" i="11"/>
  <c r="BF361" i="11"/>
  <c r="T361" i="11"/>
  <c r="R361" i="11"/>
  <c r="P361" i="11"/>
  <c r="BK361" i="11"/>
  <c r="J361" i="11"/>
  <c r="BE361" i="11"/>
  <c r="BI359" i="11"/>
  <c r="BH359" i="11"/>
  <c r="BG359" i="11"/>
  <c r="BF359" i="11"/>
  <c r="T359" i="11"/>
  <c r="R359" i="11"/>
  <c r="P359" i="11"/>
  <c r="BK359" i="11"/>
  <c r="J359" i="11"/>
  <c r="BE359" i="11"/>
  <c r="BI357" i="11"/>
  <c r="BH357" i="11"/>
  <c r="BG357" i="11"/>
  <c r="BF357" i="11"/>
  <c r="T357" i="11"/>
  <c r="R357" i="11"/>
  <c r="P357" i="11"/>
  <c r="BK357" i="11"/>
  <c r="J357" i="11"/>
  <c r="BE357" i="11"/>
  <c r="BI355" i="11"/>
  <c r="BH355" i="11"/>
  <c r="BG355" i="11"/>
  <c r="BF355" i="11"/>
  <c r="T355" i="11"/>
  <c r="R355" i="11"/>
  <c r="P355" i="11"/>
  <c r="BK355" i="11"/>
  <c r="J355" i="11"/>
  <c r="BE355" i="11"/>
  <c r="BI353" i="11"/>
  <c r="BH353" i="11"/>
  <c r="BG353" i="11"/>
  <c r="BF353" i="11"/>
  <c r="T353" i="11"/>
  <c r="R353" i="11"/>
  <c r="P353" i="11"/>
  <c r="BK353" i="11"/>
  <c r="J353" i="11"/>
  <c r="BE353" i="11"/>
  <c r="BI352" i="11"/>
  <c r="BH352" i="11"/>
  <c r="BG352" i="11"/>
  <c r="BF352" i="11"/>
  <c r="T352" i="11"/>
  <c r="R352" i="11"/>
  <c r="P352" i="11"/>
  <c r="BK352" i="11"/>
  <c r="J352" i="11"/>
  <c r="BE352" i="11"/>
  <c r="BI350" i="11"/>
  <c r="BH350" i="11"/>
  <c r="BG350" i="11"/>
  <c r="BF350" i="11"/>
  <c r="T350" i="11"/>
  <c r="R350" i="11"/>
  <c r="P350" i="11"/>
  <c r="BK350" i="11"/>
  <c r="J350" i="11"/>
  <c r="BE350" i="11"/>
  <c r="BI349" i="11"/>
  <c r="BH349" i="11"/>
  <c r="BG349" i="11"/>
  <c r="BF349" i="11"/>
  <c r="T349" i="11"/>
  <c r="R349" i="11"/>
  <c r="P349" i="11"/>
  <c r="BK349" i="11"/>
  <c r="J349" i="11"/>
  <c r="BE349" i="11" s="1"/>
  <c r="BI347" i="11"/>
  <c r="BH347" i="11"/>
  <c r="BG347" i="11"/>
  <c r="BF347" i="11"/>
  <c r="T347" i="11"/>
  <c r="R347" i="11"/>
  <c r="P347" i="11"/>
  <c r="BK347" i="11"/>
  <c r="J347" i="11"/>
  <c r="BE347" i="11"/>
  <c r="BI345" i="11"/>
  <c r="BH345" i="11"/>
  <c r="BG345" i="11"/>
  <c r="BF345" i="11"/>
  <c r="T345" i="11"/>
  <c r="R345" i="11"/>
  <c r="P345" i="11"/>
  <c r="BK345" i="11"/>
  <c r="J345" i="11"/>
  <c r="BE345" i="11" s="1"/>
  <c r="BI344" i="11"/>
  <c r="BH344" i="11"/>
  <c r="BG344" i="11"/>
  <c r="BF344" i="11"/>
  <c r="T344" i="11"/>
  <c r="R344" i="11"/>
  <c r="P344" i="11"/>
  <c r="BK344" i="11"/>
  <c r="J344" i="11"/>
  <c r="BE344" i="11"/>
  <c r="BI342" i="11"/>
  <c r="BH342" i="11"/>
  <c r="BG342" i="11"/>
  <c r="BF342" i="11"/>
  <c r="T342" i="11"/>
  <c r="R342" i="11"/>
  <c r="P342" i="11"/>
  <c r="BK342" i="11"/>
  <c r="J342" i="11"/>
  <c r="BE342" i="11"/>
  <c r="BI341" i="11"/>
  <c r="BH341" i="11"/>
  <c r="BG341" i="11"/>
  <c r="BF341" i="11"/>
  <c r="T341" i="11"/>
  <c r="R341" i="11"/>
  <c r="P341" i="11"/>
  <c r="BK341" i="11"/>
  <c r="J341" i="11"/>
  <c r="BE341" i="11"/>
  <c r="BI339" i="11"/>
  <c r="BH339" i="11"/>
  <c r="BG339" i="11"/>
  <c r="BF339" i="11"/>
  <c r="T339" i="11"/>
  <c r="R339" i="11"/>
  <c r="P339" i="11"/>
  <c r="BK339" i="11"/>
  <c r="J339" i="11"/>
  <c r="BE339" i="11"/>
  <c r="BI337" i="11"/>
  <c r="BH337" i="11"/>
  <c r="BG337" i="11"/>
  <c r="BF337" i="11"/>
  <c r="T337" i="11"/>
  <c r="R337" i="11"/>
  <c r="P337" i="11"/>
  <c r="BK337" i="11"/>
  <c r="J337" i="11"/>
  <c r="BE337" i="11"/>
  <c r="BI336" i="11"/>
  <c r="BH336" i="11"/>
  <c r="BG336" i="11"/>
  <c r="BF336" i="11"/>
  <c r="T336" i="11"/>
  <c r="R336" i="11"/>
  <c r="P336" i="11"/>
  <c r="BK336" i="11"/>
  <c r="J336" i="11"/>
  <c r="BE336" i="11"/>
  <c r="BI334" i="11"/>
  <c r="BH334" i="11"/>
  <c r="BG334" i="11"/>
  <c r="BF334" i="11"/>
  <c r="T334" i="11"/>
  <c r="R334" i="11"/>
  <c r="P334" i="11"/>
  <c r="BK334" i="11"/>
  <c r="J334" i="11"/>
  <c r="BE334" i="11"/>
  <c r="BI332" i="11"/>
  <c r="BH332" i="11"/>
  <c r="BG332" i="11"/>
  <c r="BF332" i="11"/>
  <c r="T332" i="11"/>
  <c r="R332" i="11"/>
  <c r="P332" i="11"/>
  <c r="BK332" i="11"/>
  <c r="J332" i="11"/>
  <c r="BE332" i="11"/>
  <c r="BI331" i="11"/>
  <c r="BH331" i="11"/>
  <c r="BG331" i="11"/>
  <c r="BF331" i="11"/>
  <c r="T331" i="11"/>
  <c r="T330" i="11"/>
  <c r="R331" i="11"/>
  <c r="R330" i="11"/>
  <c r="P331" i="11"/>
  <c r="P330" i="11"/>
  <c r="BK331" i="11"/>
  <c r="BK330" i="11"/>
  <c r="J330" i="11" s="1"/>
  <c r="J67" i="11" s="1"/>
  <c r="J331" i="11"/>
  <c r="BE331" i="11" s="1"/>
  <c r="BI329" i="11"/>
  <c r="BH329" i="11"/>
  <c r="BG329" i="11"/>
  <c r="BF329" i="11"/>
  <c r="T329" i="11"/>
  <c r="R329" i="11"/>
  <c r="P329" i="11"/>
  <c r="BK329" i="11"/>
  <c r="J329" i="11"/>
  <c r="BE329" i="11"/>
  <c r="BI328" i="11"/>
  <c r="BH328" i="11"/>
  <c r="BG328" i="11"/>
  <c r="BF328" i="11"/>
  <c r="T328" i="11"/>
  <c r="R328" i="11"/>
  <c r="P328" i="11"/>
  <c r="BK328" i="11"/>
  <c r="J328" i="11"/>
  <c r="BE328" i="11"/>
  <c r="BI326" i="11"/>
  <c r="BH326" i="11"/>
  <c r="BG326" i="11"/>
  <c r="BF326" i="11"/>
  <c r="T326" i="11"/>
  <c r="R326" i="11"/>
  <c r="P326" i="11"/>
  <c r="BK326" i="11"/>
  <c r="J326" i="11"/>
  <c r="BE326" i="11"/>
  <c r="BI324" i="11"/>
  <c r="BH324" i="11"/>
  <c r="BG324" i="11"/>
  <c r="BF324" i="11"/>
  <c r="T324" i="11"/>
  <c r="R324" i="11"/>
  <c r="P324" i="11"/>
  <c r="BK324" i="11"/>
  <c r="J324" i="11"/>
  <c r="BE324" i="11"/>
  <c r="BI322" i="11"/>
  <c r="BH322" i="11"/>
  <c r="BG322" i="11"/>
  <c r="BF322" i="11"/>
  <c r="T322" i="11"/>
  <c r="R322" i="11"/>
  <c r="P322" i="11"/>
  <c r="BK322" i="11"/>
  <c r="J322" i="11"/>
  <c r="BE322" i="11"/>
  <c r="BI321" i="11"/>
  <c r="BH321" i="11"/>
  <c r="BG321" i="11"/>
  <c r="BF321" i="11"/>
  <c r="T321" i="11"/>
  <c r="R321" i="11"/>
  <c r="P321" i="11"/>
  <c r="BK321" i="11"/>
  <c r="J321" i="11"/>
  <c r="BE321" i="11"/>
  <c r="BI319" i="11"/>
  <c r="BH319" i="11"/>
  <c r="BG319" i="11"/>
  <c r="BF319" i="11"/>
  <c r="T319" i="11"/>
  <c r="R319" i="11"/>
  <c r="P319" i="11"/>
  <c r="BK319" i="11"/>
  <c r="J319" i="11"/>
  <c r="BE319" i="11"/>
  <c r="BI317" i="11"/>
  <c r="BH317" i="11"/>
  <c r="BG317" i="11"/>
  <c r="BF317" i="11"/>
  <c r="T317" i="11"/>
  <c r="R317" i="11"/>
  <c r="P317" i="11"/>
  <c r="BK317" i="11"/>
  <c r="J317" i="11"/>
  <c r="BE317" i="11"/>
  <c r="BI315" i="11"/>
  <c r="BH315" i="11"/>
  <c r="BG315" i="11"/>
  <c r="BF315" i="11"/>
  <c r="T315" i="11"/>
  <c r="R315" i="11"/>
  <c r="P315" i="11"/>
  <c r="BK315" i="11"/>
  <c r="J315" i="11"/>
  <c r="BE315" i="11"/>
  <c r="BI313" i="11"/>
  <c r="BH313" i="11"/>
  <c r="BG313" i="11"/>
  <c r="BF313" i="11"/>
  <c r="T313" i="11"/>
  <c r="R313" i="11"/>
  <c r="P313" i="11"/>
  <c r="BK313" i="11"/>
  <c r="J313" i="11"/>
  <c r="BE313" i="11"/>
  <c r="BI311" i="11"/>
  <c r="BH311" i="11"/>
  <c r="BG311" i="11"/>
  <c r="BF311" i="11"/>
  <c r="T311" i="11"/>
  <c r="R311" i="11"/>
  <c r="P311" i="11"/>
  <c r="BK311" i="11"/>
  <c r="J311" i="11"/>
  <c r="BE311" i="11"/>
  <c r="BI309" i="11"/>
  <c r="BH309" i="11"/>
  <c r="BG309" i="11"/>
  <c r="BF309" i="11"/>
  <c r="T309" i="11"/>
  <c r="R309" i="11"/>
  <c r="P309" i="11"/>
  <c r="BK309" i="11"/>
  <c r="J309" i="11"/>
  <c r="BE309" i="11"/>
  <c r="BI307" i="11"/>
  <c r="BH307" i="11"/>
  <c r="BG307" i="11"/>
  <c r="BF307" i="11"/>
  <c r="T307" i="11"/>
  <c r="R307" i="11"/>
  <c r="P307" i="11"/>
  <c r="BK307" i="11"/>
  <c r="J307" i="11"/>
  <c r="BE307" i="11"/>
  <c r="BI305" i="11"/>
  <c r="BH305" i="11"/>
  <c r="BG305" i="11"/>
  <c r="BF305" i="11"/>
  <c r="T305" i="11"/>
  <c r="R305" i="11"/>
  <c r="P305" i="11"/>
  <c r="BK305" i="11"/>
  <c r="J305" i="11"/>
  <c r="BE305" i="11"/>
  <c r="BI304" i="11"/>
  <c r="BH304" i="11"/>
  <c r="BG304" i="11"/>
  <c r="BF304" i="11"/>
  <c r="T304" i="11"/>
  <c r="R304" i="11"/>
  <c r="P304" i="11"/>
  <c r="BK304" i="11"/>
  <c r="J304" i="11"/>
  <c r="BE304" i="11"/>
  <c r="BI302" i="11"/>
  <c r="BH302" i="11"/>
  <c r="BG302" i="11"/>
  <c r="BF302" i="11"/>
  <c r="T302" i="11"/>
  <c r="R302" i="11"/>
  <c r="P302" i="11"/>
  <c r="BK302" i="11"/>
  <c r="J302" i="11"/>
  <c r="BE302" i="11"/>
  <c r="BI300" i="11"/>
  <c r="BH300" i="11"/>
  <c r="BG300" i="11"/>
  <c r="BF300" i="11"/>
  <c r="T300" i="11"/>
  <c r="R300" i="11"/>
  <c r="P300" i="11"/>
  <c r="BK300" i="11"/>
  <c r="J300" i="11"/>
  <c r="BE300" i="11"/>
  <c r="BI299" i="11"/>
  <c r="BH299" i="11"/>
  <c r="BG299" i="11"/>
  <c r="BF299" i="11"/>
  <c r="T299" i="11"/>
  <c r="R299" i="11"/>
  <c r="P299" i="11"/>
  <c r="BK299" i="11"/>
  <c r="J299" i="11"/>
  <c r="BE299" i="11"/>
  <c r="BI298" i="11"/>
  <c r="BH298" i="11"/>
  <c r="BG298" i="11"/>
  <c r="BF298" i="11"/>
  <c r="T298" i="11"/>
  <c r="R298" i="11"/>
  <c r="P298" i="11"/>
  <c r="BK298" i="11"/>
  <c r="J298" i="11"/>
  <c r="BE298" i="11"/>
  <c r="BI296" i="11"/>
  <c r="BH296" i="11"/>
  <c r="BG296" i="11"/>
  <c r="BF296" i="11"/>
  <c r="T296" i="11"/>
  <c r="R296" i="11"/>
  <c r="P296" i="11"/>
  <c r="BK296" i="11"/>
  <c r="J296" i="11"/>
  <c r="BE296" i="11"/>
  <c r="BI294" i="11"/>
  <c r="BH294" i="11"/>
  <c r="BG294" i="11"/>
  <c r="BF294" i="11"/>
  <c r="T294" i="11"/>
  <c r="R294" i="11"/>
  <c r="P294" i="11"/>
  <c r="BK294" i="11"/>
  <c r="J294" i="11"/>
  <c r="BE294" i="11"/>
  <c r="BI293" i="11"/>
  <c r="BH293" i="11"/>
  <c r="BG293" i="11"/>
  <c r="BF293" i="11"/>
  <c r="T293" i="11"/>
  <c r="R293" i="11"/>
  <c r="P293" i="11"/>
  <c r="BK293" i="11"/>
  <c r="J293" i="11"/>
  <c r="BE293" i="11"/>
  <c r="BI291" i="11"/>
  <c r="BH291" i="11"/>
  <c r="BG291" i="11"/>
  <c r="BF291" i="11"/>
  <c r="T291" i="11"/>
  <c r="R291" i="11"/>
  <c r="P291" i="11"/>
  <c r="BK291" i="11"/>
  <c r="J291" i="11"/>
  <c r="BE291" i="11"/>
  <c r="BI289" i="11"/>
  <c r="BH289" i="11"/>
  <c r="BG289" i="11"/>
  <c r="BF289" i="11"/>
  <c r="T289" i="11"/>
  <c r="R289" i="11"/>
  <c r="P289" i="11"/>
  <c r="BK289" i="11"/>
  <c r="J289" i="11"/>
  <c r="BE289" i="11"/>
  <c r="BI288" i="11"/>
  <c r="BH288" i="11"/>
  <c r="BG288" i="11"/>
  <c r="BF288" i="11"/>
  <c r="T288" i="11"/>
  <c r="R288" i="11"/>
  <c r="P288" i="11"/>
  <c r="BK288" i="11"/>
  <c r="J288" i="11"/>
  <c r="BE288" i="11" s="1"/>
  <c r="BI286" i="11"/>
  <c r="BH286" i="11"/>
  <c r="BG286" i="11"/>
  <c r="BF286" i="11"/>
  <c r="T286" i="11"/>
  <c r="R286" i="11"/>
  <c r="P286" i="11"/>
  <c r="BK286" i="11"/>
  <c r="J286" i="11"/>
  <c r="BE286" i="11"/>
  <c r="BI285" i="11"/>
  <c r="BH285" i="11"/>
  <c r="BG285" i="11"/>
  <c r="BF285" i="11"/>
  <c r="T285" i="11"/>
  <c r="R285" i="11"/>
  <c r="P285" i="11"/>
  <c r="BK285" i="11"/>
  <c r="J285" i="11"/>
  <c r="BE285" i="11"/>
  <c r="BI284" i="11"/>
  <c r="BH284" i="11"/>
  <c r="BG284" i="11"/>
  <c r="BF284" i="11"/>
  <c r="T284" i="11"/>
  <c r="R284" i="11"/>
  <c r="P284" i="11"/>
  <c r="BK284" i="11"/>
  <c r="J284" i="11"/>
  <c r="BE284" i="11"/>
  <c r="BI282" i="11"/>
  <c r="BH282" i="11"/>
  <c r="BG282" i="11"/>
  <c r="BF282" i="11"/>
  <c r="T282" i="11"/>
  <c r="R282" i="11"/>
  <c r="P282" i="11"/>
  <c r="BK282" i="11"/>
  <c r="J282" i="11"/>
  <c r="BE282" i="11"/>
  <c r="BI280" i="11"/>
  <c r="BH280" i="11"/>
  <c r="BG280" i="11"/>
  <c r="BF280" i="11"/>
  <c r="T280" i="11"/>
  <c r="R280" i="11"/>
  <c r="P280" i="11"/>
  <c r="BK280" i="11"/>
  <c r="J280" i="11"/>
  <c r="BE280" i="11"/>
  <c r="BI278" i="11"/>
  <c r="BH278" i="11"/>
  <c r="BG278" i="11"/>
  <c r="BF278" i="11"/>
  <c r="T278" i="11"/>
  <c r="R278" i="11"/>
  <c r="P278" i="11"/>
  <c r="BK278" i="11"/>
  <c r="J278" i="11"/>
  <c r="BE278" i="11" s="1"/>
  <c r="BI276" i="11"/>
  <c r="BH276" i="11"/>
  <c r="BG276" i="11"/>
  <c r="BF276" i="11"/>
  <c r="T276" i="11"/>
  <c r="T275" i="11"/>
  <c r="R276" i="11"/>
  <c r="R275" i="11" s="1"/>
  <c r="P276" i="11"/>
  <c r="P275" i="11"/>
  <c r="BK276" i="11"/>
  <c r="BK275" i="11"/>
  <c r="J275" i="11" s="1"/>
  <c r="J66" i="11" s="1"/>
  <c r="J276" i="11"/>
  <c r="BE276" i="11" s="1"/>
  <c r="BI274" i="11"/>
  <c r="BH274" i="11"/>
  <c r="BG274" i="11"/>
  <c r="BF274" i="11"/>
  <c r="T274" i="11"/>
  <c r="R274" i="11"/>
  <c r="P274" i="11"/>
  <c r="BK274" i="11"/>
  <c r="J274" i="11"/>
  <c r="BE274" i="11"/>
  <c r="BI272" i="11"/>
  <c r="BH272" i="11"/>
  <c r="BG272" i="11"/>
  <c r="BF272" i="11"/>
  <c r="T272" i="11"/>
  <c r="R272" i="11"/>
  <c r="P272" i="11"/>
  <c r="BK272" i="11"/>
  <c r="J272" i="11"/>
  <c r="BE272" i="11"/>
  <c r="BI270" i="11"/>
  <c r="BH270" i="11"/>
  <c r="BG270" i="11"/>
  <c r="BF270" i="11"/>
  <c r="T270" i="11"/>
  <c r="R270" i="11"/>
  <c r="P270" i="11"/>
  <c r="BK270" i="11"/>
  <c r="J270" i="11"/>
  <c r="BE270" i="11"/>
  <c r="BI269" i="11"/>
  <c r="BH269" i="11"/>
  <c r="BG269" i="11"/>
  <c r="BF269" i="11"/>
  <c r="T269" i="11"/>
  <c r="R269" i="11"/>
  <c r="P269" i="11"/>
  <c r="BK269" i="11"/>
  <c r="J269" i="11"/>
  <c r="BE269" i="11"/>
  <c r="BI267" i="11"/>
  <c r="BH267" i="11"/>
  <c r="BG267" i="11"/>
  <c r="BF267" i="11"/>
  <c r="T267" i="11"/>
  <c r="R267" i="11"/>
  <c r="P267" i="11"/>
  <c r="BK267" i="11"/>
  <c r="J267" i="11"/>
  <c r="BE267" i="11"/>
  <c r="BI265" i="11"/>
  <c r="BH265" i="11"/>
  <c r="BG265" i="11"/>
  <c r="BF265" i="11"/>
  <c r="T265" i="11"/>
  <c r="R265" i="11"/>
  <c r="P265" i="11"/>
  <c r="BK265" i="11"/>
  <c r="J265" i="11"/>
  <c r="BE265" i="11"/>
  <c r="BI264" i="11"/>
  <c r="BH264" i="11"/>
  <c r="BG264" i="11"/>
  <c r="BF264" i="11"/>
  <c r="T264" i="11"/>
  <c r="R264" i="11"/>
  <c r="P264" i="11"/>
  <c r="BK264" i="11"/>
  <c r="J264" i="11"/>
  <c r="BE264" i="11"/>
  <c r="BI262" i="11"/>
  <c r="BH262" i="11"/>
  <c r="BG262" i="11"/>
  <c r="BF262" i="11"/>
  <c r="T262" i="11"/>
  <c r="R262" i="11"/>
  <c r="P262" i="11"/>
  <c r="BK262" i="11"/>
  <c r="J262" i="11"/>
  <c r="BE262" i="11"/>
  <c r="BI260" i="11"/>
  <c r="BH260" i="11"/>
  <c r="BG260" i="11"/>
  <c r="BF260" i="11"/>
  <c r="T260" i="11"/>
  <c r="R260" i="11"/>
  <c r="P260" i="11"/>
  <c r="BK260" i="11"/>
  <c r="J260" i="11"/>
  <c r="BE260" i="11"/>
  <c r="BI259" i="11"/>
  <c r="BH259" i="11"/>
  <c r="BG259" i="11"/>
  <c r="BF259" i="11"/>
  <c r="T259" i="11"/>
  <c r="T258" i="11"/>
  <c r="T257" i="11" s="1"/>
  <c r="R259" i="11"/>
  <c r="R258" i="11" s="1"/>
  <c r="R257" i="11" s="1"/>
  <c r="P259" i="11"/>
  <c r="P258" i="11"/>
  <c r="P257" i="11" s="1"/>
  <c r="BK259" i="11"/>
  <c r="BK258" i="11" s="1"/>
  <c r="J259" i="11"/>
  <c r="BE259" i="11"/>
  <c r="BI256" i="11"/>
  <c r="BH256" i="11"/>
  <c r="BG256" i="11"/>
  <c r="BF256" i="11"/>
  <c r="T256" i="11"/>
  <c r="R256" i="11"/>
  <c r="P256" i="11"/>
  <c r="BK256" i="11"/>
  <c r="BK252" i="11" s="1"/>
  <c r="J252" i="11" s="1"/>
  <c r="J63" i="11" s="1"/>
  <c r="J256" i="11"/>
  <c r="BE256" i="11"/>
  <c r="BI253" i="11"/>
  <c r="BH253" i="11"/>
  <c r="BG253" i="11"/>
  <c r="BF253" i="11"/>
  <c r="T253" i="11"/>
  <c r="T252" i="11"/>
  <c r="R253" i="11"/>
  <c r="R252" i="11"/>
  <c r="P253" i="11"/>
  <c r="P252" i="11"/>
  <c r="BK253" i="11"/>
  <c r="J253" i="11"/>
  <c r="BE253" i="11" s="1"/>
  <c r="BI251" i="11"/>
  <c r="BH251" i="11"/>
  <c r="BG251" i="11"/>
  <c r="BF251" i="11"/>
  <c r="T251" i="11"/>
  <c r="R251" i="11"/>
  <c r="P251" i="11"/>
  <c r="BK251" i="11"/>
  <c r="J251" i="11"/>
  <c r="BE251" i="11"/>
  <c r="BI249" i="11"/>
  <c r="BH249" i="11"/>
  <c r="BG249" i="11"/>
  <c r="BF249" i="11"/>
  <c r="T249" i="11"/>
  <c r="R249" i="11"/>
  <c r="P249" i="11"/>
  <c r="BK249" i="11"/>
  <c r="J249" i="11"/>
  <c r="BE249" i="11"/>
  <c r="BI246" i="11"/>
  <c r="BH246" i="11"/>
  <c r="BG246" i="11"/>
  <c r="BF246" i="11"/>
  <c r="T246" i="11"/>
  <c r="R246" i="11"/>
  <c r="P246" i="11"/>
  <c r="BK246" i="11"/>
  <c r="J246" i="11"/>
  <c r="BE246" i="11"/>
  <c r="BI244" i="11"/>
  <c r="BH244" i="11"/>
  <c r="BG244" i="11"/>
  <c r="BF244" i="11"/>
  <c r="T244" i="11"/>
  <c r="R244" i="11"/>
  <c r="P244" i="11"/>
  <c r="BK244" i="11"/>
  <c r="J244" i="11"/>
  <c r="BE244" i="11"/>
  <c r="BI239" i="11"/>
  <c r="BH239" i="11"/>
  <c r="BG239" i="11"/>
  <c r="BF239" i="11"/>
  <c r="T239" i="11"/>
  <c r="R239" i="11"/>
  <c r="P239" i="11"/>
  <c r="BK239" i="11"/>
  <c r="J239" i="11"/>
  <c r="BE239" i="11"/>
  <c r="BI237" i="11"/>
  <c r="BH237" i="11"/>
  <c r="BG237" i="11"/>
  <c r="BF237" i="11"/>
  <c r="T237" i="11"/>
  <c r="R237" i="11"/>
  <c r="P237" i="11"/>
  <c r="BK237" i="11"/>
  <c r="J237" i="11"/>
  <c r="BE237" i="11"/>
  <c r="BI232" i="11"/>
  <c r="BH232" i="11"/>
  <c r="BG232" i="11"/>
  <c r="BF232" i="11"/>
  <c r="T232" i="11"/>
  <c r="T231" i="11"/>
  <c r="T230" i="11" s="1"/>
  <c r="R232" i="11"/>
  <c r="R231" i="11" s="1"/>
  <c r="R230" i="11" s="1"/>
  <c r="P232" i="11"/>
  <c r="P231" i="11"/>
  <c r="P230" i="11" s="1"/>
  <c r="BK232" i="11"/>
  <c r="BK231" i="11" s="1"/>
  <c r="J232" i="11"/>
  <c r="BE232" i="11"/>
  <c r="BI229" i="11"/>
  <c r="BH229" i="11"/>
  <c r="BG229" i="11"/>
  <c r="BF229" i="11"/>
  <c r="T229" i="11"/>
  <c r="R229" i="11"/>
  <c r="P229" i="11"/>
  <c r="BK229" i="11"/>
  <c r="J229" i="11"/>
  <c r="BE229" i="11"/>
  <c r="BI227" i="11"/>
  <c r="BH227" i="11"/>
  <c r="BG227" i="11"/>
  <c r="BF227" i="11"/>
  <c r="T227" i="11"/>
  <c r="R227" i="11"/>
  <c r="R218" i="11" s="1"/>
  <c r="P227" i="11"/>
  <c r="BK227" i="11"/>
  <c r="J227" i="11"/>
  <c r="BE227" i="11"/>
  <c r="BI224" i="11"/>
  <c r="BH224" i="11"/>
  <c r="BG224" i="11"/>
  <c r="BF224" i="11"/>
  <c r="T224" i="11"/>
  <c r="R224" i="11"/>
  <c r="P224" i="11"/>
  <c r="BK224" i="11"/>
  <c r="BK218" i="11" s="1"/>
  <c r="J218" i="11" s="1"/>
  <c r="J60" i="11" s="1"/>
  <c r="J224" i="11"/>
  <c r="BE224" i="11"/>
  <c r="BI219" i="11"/>
  <c r="BH219" i="11"/>
  <c r="BG219" i="11"/>
  <c r="BF219" i="11"/>
  <c r="T219" i="11"/>
  <c r="T218" i="11"/>
  <c r="R219" i="11"/>
  <c r="P219" i="11"/>
  <c r="P218" i="11"/>
  <c r="BK219" i="11"/>
  <c r="J219" i="11"/>
  <c r="BE219" i="11" s="1"/>
  <c r="BI213" i="11"/>
  <c r="BH213" i="11"/>
  <c r="BG213" i="11"/>
  <c r="BF213" i="11"/>
  <c r="T213" i="11"/>
  <c r="R213" i="11"/>
  <c r="P213" i="11"/>
  <c r="BK213" i="11"/>
  <c r="J213" i="11"/>
  <c r="BE213" i="11"/>
  <c r="BI208" i="11"/>
  <c r="BH208" i="11"/>
  <c r="BG208" i="11"/>
  <c r="BF208" i="11"/>
  <c r="T208" i="11"/>
  <c r="R208" i="11"/>
  <c r="P208" i="11"/>
  <c r="BK208" i="11"/>
  <c r="J208" i="11"/>
  <c r="BE208" i="11"/>
  <c r="BI203" i="11"/>
  <c r="BH203" i="11"/>
  <c r="BG203" i="11"/>
  <c r="BF203" i="11"/>
  <c r="T203" i="11"/>
  <c r="R203" i="11"/>
  <c r="R197" i="11" s="1"/>
  <c r="P203" i="11"/>
  <c r="BK203" i="11"/>
  <c r="J203" i="11"/>
  <c r="BE203" i="11"/>
  <c r="BI201" i="11"/>
  <c r="BH201" i="11"/>
  <c r="BG201" i="11"/>
  <c r="BF201" i="11"/>
  <c r="T201" i="11"/>
  <c r="R201" i="11"/>
  <c r="P201" i="11"/>
  <c r="BK201" i="11"/>
  <c r="BK197" i="11" s="1"/>
  <c r="J197" i="11" s="1"/>
  <c r="J59" i="11" s="1"/>
  <c r="J201" i="11"/>
  <c r="BE201" i="11"/>
  <c r="BI198" i="11"/>
  <c r="BH198" i="11"/>
  <c r="BG198" i="11"/>
  <c r="BF198" i="11"/>
  <c r="T198" i="11"/>
  <c r="T197" i="11"/>
  <c r="R198" i="11"/>
  <c r="P198" i="11"/>
  <c r="P197" i="11"/>
  <c r="BK198" i="11"/>
  <c r="J198" i="11"/>
  <c r="BE198" i="11" s="1"/>
  <c r="BI196" i="11"/>
  <c r="BH196" i="11"/>
  <c r="BG196" i="11"/>
  <c r="BF196" i="11"/>
  <c r="T196" i="11"/>
  <c r="R196" i="11"/>
  <c r="P196" i="11"/>
  <c r="BK196" i="11"/>
  <c r="J196" i="11"/>
  <c r="BE196" i="11"/>
  <c r="BI194" i="11"/>
  <c r="BH194" i="11"/>
  <c r="BG194" i="11"/>
  <c r="BF194" i="11"/>
  <c r="T194" i="11"/>
  <c r="R194" i="11"/>
  <c r="P194" i="11"/>
  <c r="BK194" i="11"/>
  <c r="J194" i="11"/>
  <c r="BE194" i="11"/>
  <c r="BI192" i="11"/>
  <c r="BH192" i="11"/>
  <c r="BG192" i="11"/>
  <c r="BF192" i="11"/>
  <c r="T192" i="11"/>
  <c r="R192" i="11"/>
  <c r="P192" i="11"/>
  <c r="BK192" i="11"/>
  <c r="J192" i="11"/>
  <c r="BE192" i="11"/>
  <c r="BI186" i="11"/>
  <c r="BH186" i="11"/>
  <c r="BG186" i="11"/>
  <c r="BF186" i="11"/>
  <c r="T186" i="11"/>
  <c r="R186" i="11"/>
  <c r="P186" i="11"/>
  <c r="BK186" i="11"/>
  <c r="J186" i="11"/>
  <c r="BE186" i="11"/>
  <c r="BI184" i="11"/>
  <c r="BH184" i="11"/>
  <c r="BG184" i="11"/>
  <c r="BF184" i="11"/>
  <c r="T184" i="11"/>
  <c r="R184" i="11"/>
  <c r="P184" i="11"/>
  <c r="BK184" i="11"/>
  <c r="J184" i="11"/>
  <c r="BE184" i="11"/>
  <c r="BI182" i="11"/>
  <c r="BH182" i="11"/>
  <c r="BG182" i="11"/>
  <c r="BF182" i="11"/>
  <c r="T182" i="11"/>
  <c r="R182" i="11"/>
  <c r="P182" i="11"/>
  <c r="BK182" i="11"/>
  <c r="J182" i="11"/>
  <c r="BE182" i="11"/>
  <c r="BI179" i="11"/>
  <c r="BH179" i="11"/>
  <c r="BG179" i="11"/>
  <c r="BF179" i="11"/>
  <c r="T179" i="11"/>
  <c r="R179" i="11"/>
  <c r="P179" i="11"/>
  <c r="BK179" i="11"/>
  <c r="J179" i="11"/>
  <c r="BE179" i="11"/>
  <c r="BI167" i="11"/>
  <c r="BH167" i="11"/>
  <c r="BG167" i="11"/>
  <c r="BF167" i="11"/>
  <c r="T167" i="11"/>
  <c r="R167" i="11"/>
  <c r="P167" i="11"/>
  <c r="BK167" i="11"/>
  <c r="J167" i="11"/>
  <c r="BE167" i="11"/>
  <c r="BI164" i="11"/>
  <c r="BH164" i="11"/>
  <c r="BG164" i="11"/>
  <c r="BF164" i="11"/>
  <c r="T164" i="11"/>
  <c r="R164" i="11"/>
  <c r="P164" i="11"/>
  <c r="BK164" i="11"/>
  <c r="J164" i="11"/>
  <c r="BE164" i="11"/>
  <c r="BI163" i="11"/>
  <c r="BH163" i="11"/>
  <c r="BG163" i="11"/>
  <c r="BF163" i="11"/>
  <c r="T163" i="11"/>
  <c r="R163" i="11"/>
  <c r="P163" i="11"/>
  <c r="BK163" i="11"/>
  <c r="J163" i="11"/>
  <c r="BE163" i="11"/>
  <c r="BI162" i="11"/>
  <c r="BH162" i="11"/>
  <c r="BG162" i="11"/>
  <c r="BF162" i="11"/>
  <c r="T162" i="11"/>
  <c r="R162" i="11"/>
  <c r="P162" i="11"/>
  <c r="BK162" i="11"/>
  <c r="J162" i="11"/>
  <c r="BE162" i="11"/>
  <c r="BI153" i="11"/>
  <c r="BH153" i="11"/>
  <c r="BG153" i="11"/>
  <c r="BF153" i="11"/>
  <c r="T153" i="11"/>
  <c r="R153" i="11"/>
  <c r="P153" i="11"/>
  <c r="BK153" i="11"/>
  <c r="J153" i="11"/>
  <c r="BE153" i="11"/>
  <c r="BI151" i="11"/>
  <c r="BH151" i="11"/>
  <c r="BG151" i="11"/>
  <c r="BF151" i="11"/>
  <c r="T151" i="11"/>
  <c r="R151" i="11"/>
  <c r="P151" i="11"/>
  <c r="BK151" i="11"/>
  <c r="J151" i="11"/>
  <c r="BE151" i="11"/>
  <c r="BI149" i="11"/>
  <c r="BH149" i="11"/>
  <c r="BG149" i="11"/>
  <c r="BF149" i="11"/>
  <c r="T149" i="11"/>
  <c r="R149" i="11"/>
  <c r="P149" i="11"/>
  <c r="BK149" i="11"/>
  <c r="J149" i="11"/>
  <c r="BE149" i="11"/>
  <c r="BI131" i="11"/>
  <c r="BH131" i="11"/>
  <c r="BG131" i="11"/>
  <c r="BF131" i="11"/>
  <c r="T131" i="11"/>
  <c r="R131" i="11"/>
  <c r="P131" i="11"/>
  <c r="BK131" i="11"/>
  <c r="J131" i="11"/>
  <c r="BE131" i="11"/>
  <c r="BI128" i="11"/>
  <c r="BH128" i="11"/>
  <c r="BG128" i="11"/>
  <c r="BF128" i="11"/>
  <c r="T128" i="11"/>
  <c r="R128" i="11"/>
  <c r="P128" i="11"/>
  <c r="BK128" i="11"/>
  <c r="J128" i="11"/>
  <c r="BE128" i="11"/>
  <c r="BI104" i="11"/>
  <c r="BH104" i="11"/>
  <c r="BG104" i="11"/>
  <c r="BF104" i="11"/>
  <c r="T104" i="11"/>
  <c r="R104" i="11"/>
  <c r="P104" i="11"/>
  <c r="BK104" i="11"/>
  <c r="J104" i="11"/>
  <c r="BE104" i="11"/>
  <c r="BI101" i="11"/>
  <c r="BH101" i="11"/>
  <c r="BG101" i="11"/>
  <c r="BF101" i="11"/>
  <c r="T101" i="11"/>
  <c r="R101" i="11"/>
  <c r="P101" i="11"/>
  <c r="BK101" i="11"/>
  <c r="J101" i="11"/>
  <c r="BE101" i="11"/>
  <c r="BI99" i="11"/>
  <c r="BH99" i="11"/>
  <c r="BG99" i="11"/>
  <c r="BF99" i="11"/>
  <c r="T99" i="11"/>
  <c r="R99" i="11"/>
  <c r="P99" i="11"/>
  <c r="BK99" i="11"/>
  <c r="J99" i="11"/>
  <c r="BE99" i="11"/>
  <c r="BI97" i="11"/>
  <c r="BH97" i="11"/>
  <c r="BG97" i="11"/>
  <c r="BF97" i="11"/>
  <c r="T97" i="11"/>
  <c r="R97" i="11"/>
  <c r="P97" i="11"/>
  <c r="BK97" i="11"/>
  <c r="J97" i="11"/>
  <c r="BE97" i="11"/>
  <c r="BI95" i="11"/>
  <c r="BH95" i="11"/>
  <c r="BG95" i="11"/>
  <c r="BF95" i="11"/>
  <c r="T95" i="11"/>
  <c r="R95" i="11"/>
  <c r="P95" i="11"/>
  <c r="BK95" i="11"/>
  <c r="J95" i="11"/>
  <c r="BE95" i="11"/>
  <c r="BI93" i="11"/>
  <c r="F34" i="11"/>
  <c r="BD61" i="1" s="1"/>
  <c r="BH93" i="11"/>
  <c r="F33" i="11" s="1"/>
  <c r="BC61" i="1" s="1"/>
  <c r="BG93" i="11"/>
  <c r="F32" i="11"/>
  <c r="BB61" i="1" s="1"/>
  <c r="BF93" i="11"/>
  <c r="J31" i="11" s="1"/>
  <c r="AW61" i="1" s="1"/>
  <c r="T93" i="11"/>
  <c r="T92" i="11"/>
  <c r="T91" i="11" s="1"/>
  <c r="T90" i="11" s="1"/>
  <c r="R93" i="11"/>
  <c r="R92" i="11"/>
  <c r="R91" i="11" s="1"/>
  <c r="R90" i="11" s="1"/>
  <c r="P93" i="11"/>
  <c r="P92" i="11"/>
  <c r="BK93" i="11"/>
  <c r="BK92" i="11" s="1"/>
  <c r="J93" i="11"/>
  <c r="BE93" i="11" s="1"/>
  <c r="J86" i="11"/>
  <c r="F86" i="11"/>
  <c r="F84" i="11"/>
  <c r="E82" i="11"/>
  <c r="J51" i="11"/>
  <c r="F51" i="11"/>
  <c r="F49" i="11"/>
  <c r="E47" i="11"/>
  <c r="J18" i="11"/>
  <c r="E18" i="11"/>
  <c r="F87" i="11" s="1"/>
  <c r="J17" i="11"/>
  <c r="J12" i="11"/>
  <c r="J84" i="11" s="1"/>
  <c r="E7" i="11"/>
  <c r="E45" i="11" s="1"/>
  <c r="E80" i="11"/>
  <c r="AY60" i="1"/>
  <c r="AX60" i="1"/>
  <c r="BI332" i="10"/>
  <c r="BH332" i="10"/>
  <c r="BG332" i="10"/>
  <c r="BF332" i="10"/>
  <c r="T332" i="10"/>
  <c r="R332" i="10"/>
  <c r="P332" i="10"/>
  <c r="BK332" i="10"/>
  <c r="J332" i="10"/>
  <c r="BE332" i="10" s="1"/>
  <c r="BI330" i="10"/>
  <c r="BH330" i="10"/>
  <c r="BG330" i="10"/>
  <c r="BF330" i="10"/>
  <c r="T330" i="10"/>
  <c r="R330" i="10"/>
  <c r="P330" i="10"/>
  <c r="BK330" i="10"/>
  <c r="J330" i="10"/>
  <c r="BE330" i="10" s="1"/>
  <c r="BI329" i="10"/>
  <c r="BH329" i="10"/>
  <c r="BG329" i="10"/>
  <c r="BF329" i="10"/>
  <c r="T329" i="10"/>
  <c r="R329" i="10"/>
  <c r="P329" i="10"/>
  <c r="BK329" i="10"/>
  <c r="J329" i="10"/>
  <c r="BE329" i="10" s="1"/>
  <c r="BI326" i="10"/>
  <c r="BH326" i="10"/>
  <c r="BG326" i="10"/>
  <c r="BF326" i="10"/>
  <c r="T326" i="10"/>
  <c r="R326" i="10"/>
  <c r="P326" i="10"/>
  <c r="BK326" i="10"/>
  <c r="J326" i="10"/>
  <c r="BE326" i="10" s="1"/>
  <c r="BI325" i="10"/>
  <c r="BH325" i="10"/>
  <c r="BG325" i="10"/>
  <c r="BF325" i="10"/>
  <c r="T325" i="10"/>
  <c r="T324" i="10" s="1"/>
  <c r="R325" i="10"/>
  <c r="R324" i="10" s="1"/>
  <c r="P325" i="10"/>
  <c r="P324" i="10" s="1"/>
  <c r="BK325" i="10"/>
  <c r="BK324" i="10" s="1"/>
  <c r="J325" i="10"/>
  <c r="BE325" i="10"/>
  <c r="BI319" i="10"/>
  <c r="BH319" i="10"/>
  <c r="BG319" i="10"/>
  <c r="BF319" i="10"/>
  <c r="T319" i="10"/>
  <c r="T318" i="10" s="1"/>
  <c r="R319" i="10"/>
  <c r="R318" i="10"/>
  <c r="R317" i="10" s="1"/>
  <c r="P319" i="10"/>
  <c r="P318" i="10" s="1"/>
  <c r="BK319" i="10"/>
  <c r="BK318" i="10"/>
  <c r="J318" i="10" s="1"/>
  <c r="J69" i="10" s="1"/>
  <c r="J319" i="10"/>
  <c r="BE319" i="10" s="1"/>
  <c r="BI316" i="10"/>
  <c r="BH316" i="10"/>
  <c r="BG316" i="10"/>
  <c r="BF316" i="10"/>
  <c r="T316" i="10"/>
  <c r="R316" i="10"/>
  <c r="P316" i="10"/>
  <c r="BK316" i="10"/>
  <c r="J316" i="10"/>
  <c r="BE316" i="10" s="1"/>
  <c r="BI314" i="10"/>
  <c r="BH314" i="10"/>
  <c r="BG314" i="10"/>
  <c r="BF314" i="10"/>
  <c r="T314" i="10"/>
  <c r="R314" i="10"/>
  <c r="P314" i="10"/>
  <c r="BK314" i="10"/>
  <c r="J314" i="10"/>
  <c r="BE314" i="10" s="1"/>
  <c r="BI312" i="10"/>
  <c r="BH312" i="10"/>
  <c r="BG312" i="10"/>
  <c r="BF312" i="10"/>
  <c r="T312" i="10"/>
  <c r="R312" i="10"/>
  <c r="P312" i="10"/>
  <c r="BK312" i="10"/>
  <c r="J312" i="10"/>
  <c r="BE312" i="10" s="1"/>
  <c r="BI310" i="10"/>
  <c r="BH310" i="10"/>
  <c r="BG310" i="10"/>
  <c r="BF310" i="10"/>
  <c r="T310" i="10"/>
  <c r="R310" i="10"/>
  <c r="P310" i="10"/>
  <c r="BK310" i="10"/>
  <c r="J310" i="10"/>
  <c r="BE310" i="10" s="1"/>
  <c r="BI309" i="10"/>
  <c r="BH309" i="10"/>
  <c r="BG309" i="10"/>
  <c r="BF309" i="10"/>
  <c r="T309" i="10"/>
  <c r="R309" i="10"/>
  <c r="P309" i="10"/>
  <c r="BK309" i="10"/>
  <c r="J309" i="10"/>
  <c r="BE309" i="10" s="1"/>
  <c r="BI307" i="10"/>
  <c r="BH307" i="10"/>
  <c r="BG307" i="10"/>
  <c r="BF307" i="10"/>
  <c r="T307" i="10"/>
  <c r="R307" i="10"/>
  <c r="P307" i="10"/>
  <c r="BK307" i="10"/>
  <c r="J307" i="10"/>
  <c r="BE307" i="10" s="1"/>
  <c r="BI306" i="10"/>
  <c r="BH306" i="10"/>
  <c r="BG306" i="10"/>
  <c r="BF306" i="10"/>
  <c r="T306" i="10"/>
  <c r="R306" i="10"/>
  <c r="P306" i="10"/>
  <c r="BK306" i="10"/>
  <c r="J306" i="10"/>
  <c r="BE306" i="10" s="1"/>
  <c r="BI304" i="10"/>
  <c r="BH304" i="10"/>
  <c r="BG304" i="10"/>
  <c r="BF304" i="10"/>
  <c r="T304" i="10"/>
  <c r="R304" i="10"/>
  <c r="P304" i="10"/>
  <c r="BK304" i="10"/>
  <c r="J304" i="10"/>
  <c r="BE304" i="10" s="1"/>
  <c r="BI302" i="10"/>
  <c r="BH302" i="10"/>
  <c r="BG302" i="10"/>
  <c r="BF302" i="10"/>
  <c r="T302" i="10"/>
  <c r="R302" i="10"/>
  <c r="P302" i="10"/>
  <c r="BK302" i="10"/>
  <c r="J302" i="10"/>
  <c r="BE302" i="10"/>
  <c r="BI300" i="10"/>
  <c r="BH300" i="10"/>
  <c r="BG300" i="10"/>
  <c r="BF300" i="10"/>
  <c r="T300" i="10"/>
  <c r="R300" i="10"/>
  <c r="P300" i="10"/>
  <c r="BK300" i="10"/>
  <c r="J300" i="10"/>
  <c r="BE300" i="10" s="1"/>
  <c r="BI298" i="10"/>
  <c r="BH298" i="10"/>
  <c r="BG298" i="10"/>
  <c r="BF298" i="10"/>
  <c r="T298" i="10"/>
  <c r="R298" i="10"/>
  <c r="P298" i="10"/>
  <c r="BK298" i="10"/>
  <c r="J298" i="10"/>
  <c r="BE298" i="10"/>
  <c r="BI296" i="10"/>
  <c r="BH296" i="10"/>
  <c r="BG296" i="10"/>
  <c r="BF296" i="10"/>
  <c r="T296" i="10"/>
  <c r="R296" i="10"/>
  <c r="P296" i="10"/>
  <c r="BK296" i="10"/>
  <c r="J296" i="10"/>
  <c r="BE296" i="10" s="1"/>
  <c r="BI294" i="10"/>
  <c r="BH294" i="10"/>
  <c r="BG294" i="10"/>
  <c r="BF294" i="10"/>
  <c r="T294" i="10"/>
  <c r="R294" i="10"/>
  <c r="P294" i="10"/>
  <c r="BK294" i="10"/>
  <c r="J294" i="10"/>
  <c r="BE294" i="10"/>
  <c r="BI292" i="10"/>
  <c r="BH292" i="10"/>
  <c r="BG292" i="10"/>
  <c r="BF292" i="10"/>
  <c r="T292" i="10"/>
  <c r="R292" i="10"/>
  <c r="P292" i="10"/>
  <c r="BK292" i="10"/>
  <c r="J292" i="10"/>
  <c r="BE292" i="10" s="1"/>
  <c r="BI291" i="10"/>
  <c r="BH291" i="10"/>
  <c r="BG291" i="10"/>
  <c r="BF291" i="10"/>
  <c r="T291" i="10"/>
  <c r="R291" i="10"/>
  <c r="P291" i="10"/>
  <c r="BK291" i="10"/>
  <c r="J291" i="10"/>
  <c r="BE291" i="10"/>
  <c r="BI289" i="10"/>
  <c r="BH289" i="10"/>
  <c r="BG289" i="10"/>
  <c r="BF289" i="10"/>
  <c r="T289" i="10"/>
  <c r="R289" i="10"/>
  <c r="P289" i="10"/>
  <c r="BK289" i="10"/>
  <c r="J289" i="10"/>
  <c r="BE289" i="10" s="1"/>
  <c r="BI288" i="10"/>
  <c r="BH288" i="10"/>
  <c r="BG288" i="10"/>
  <c r="BF288" i="10"/>
  <c r="T288" i="10"/>
  <c r="R288" i="10"/>
  <c r="P288" i="10"/>
  <c r="BK288" i="10"/>
  <c r="J288" i="10"/>
  <c r="BE288" i="10"/>
  <c r="BI286" i="10"/>
  <c r="BH286" i="10"/>
  <c r="BG286" i="10"/>
  <c r="BF286" i="10"/>
  <c r="T286" i="10"/>
  <c r="R286" i="10"/>
  <c r="P286" i="10"/>
  <c r="BK286" i="10"/>
  <c r="J286" i="10"/>
  <c r="BE286" i="10" s="1"/>
  <c r="BI284" i="10"/>
  <c r="BH284" i="10"/>
  <c r="BG284" i="10"/>
  <c r="BF284" i="10"/>
  <c r="T284" i="10"/>
  <c r="R284" i="10"/>
  <c r="P284" i="10"/>
  <c r="BK284" i="10"/>
  <c r="J284" i="10"/>
  <c r="BE284" i="10"/>
  <c r="BI283" i="10"/>
  <c r="BH283" i="10"/>
  <c r="BG283" i="10"/>
  <c r="BF283" i="10"/>
  <c r="T283" i="10"/>
  <c r="R283" i="10"/>
  <c r="P283" i="10"/>
  <c r="BK283" i="10"/>
  <c r="J283" i="10"/>
  <c r="BE283" i="10" s="1"/>
  <c r="BI281" i="10"/>
  <c r="BH281" i="10"/>
  <c r="BG281" i="10"/>
  <c r="BF281" i="10"/>
  <c r="T281" i="10"/>
  <c r="R281" i="10"/>
  <c r="P281" i="10"/>
  <c r="BK281" i="10"/>
  <c r="J281" i="10"/>
  <c r="BE281" i="10"/>
  <c r="BI280" i="10"/>
  <c r="BH280" i="10"/>
  <c r="BG280" i="10"/>
  <c r="BF280" i="10"/>
  <c r="T280" i="10"/>
  <c r="R280" i="10"/>
  <c r="P280" i="10"/>
  <c r="BK280" i="10"/>
  <c r="J280" i="10"/>
  <c r="BE280" i="10" s="1"/>
  <c r="BI278" i="10"/>
  <c r="BH278" i="10"/>
  <c r="BG278" i="10"/>
  <c r="BF278" i="10"/>
  <c r="T278" i="10"/>
  <c r="R278" i="10"/>
  <c r="P278" i="10"/>
  <c r="P274" i="10" s="1"/>
  <c r="BK278" i="10"/>
  <c r="J278" i="10"/>
  <c r="BE278" i="10"/>
  <c r="BI276" i="10"/>
  <c r="BH276" i="10"/>
  <c r="BG276" i="10"/>
  <c r="BF276" i="10"/>
  <c r="T276" i="10"/>
  <c r="T274" i="10" s="1"/>
  <c r="R276" i="10"/>
  <c r="P276" i="10"/>
  <c r="BK276" i="10"/>
  <c r="J276" i="10"/>
  <c r="BE276" i="10" s="1"/>
  <c r="BI275" i="10"/>
  <c r="BH275" i="10"/>
  <c r="BG275" i="10"/>
  <c r="BF275" i="10"/>
  <c r="T275" i="10"/>
  <c r="R275" i="10"/>
  <c r="R274" i="10" s="1"/>
  <c r="P275" i="10"/>
  <c r="BK275" i="10"/>
  <c r="BK274" i="10" s="1"/>
  <c r="J274" i="10" s="1"/>
  <c r="J67" i="10" s="1"/>
  <c r="J275" i="10"/>
  <c r="BE275" i="10"/>
  <c r="BI273" i="10"/>
  <c r="BH273" i="10"/>
  <c r="BG273" i="10"/>
  <c r="BF273" i="10"/>
  <c r="T273" i="10"/>
  <c r="R273" i="10"/>
  <c r="P273" i="10"/>
  <c r="BK273" i="10"/>
  <c r="J273" i="10"/>
  <c r="BE273" i="10"/>
  <c r="BI272" i="10"/>
  <c r="BH272" i="10"/>
  <c r="BG272" i="10"/>
  <c r="BF272" i="10"/>
  <c r="T272" i="10"/>
  <c r="R272" i="10"/>
  <c r="P272" i="10"/>
  <c r="BK272" i="10"/>
  <c r="J272" i="10"/>
  <c r="BE272" i="10" s="1"/>
  <c r="BI270" i="10"/>
  <c r="BH270" i="10"/>
  <c r="BG270" i="10"/>
  <c r="BF270" i="10"/>
  <c r="T270" i="10"/>
  <c r="R270" i="10"/>
  <c r="P270" i="10"/>
  <c r="BK270" i="10"/>
  <c r="J270" i="10"/>
  <c r="BE270" i="10"/>
  <c r="BI268" i="10"/>
  <c r="BH268" i="10"/>
  <c r="BG268" i="10"/>
  <c r="BF268" i="10"/>
  <c r="T268" i="10"/>
  <c r="R268" i="10"/>
  <c r="P268" i="10"/>
  <c r="BK268" i="10"/>
  <c r="J268" i="10"/>
  <c r="BE268" i="10" s="1"/>
  <c r="BI266" i="10"/>
  <c r="BH266" i="10"/>
  <c r="BG266" i="10"/>
  <c r="BF266" i="10"/>
  <c r="T266" i="10"/>
  <c r="R266" i="10"/>
  <c r="P266" i="10"/>
  <c r="BK266" i="10"/>
  <c r="J266" i="10"/>
  <c r="BE266" i="10"/>
  <c r="BI265" i="10"/>
  <c r="BH265" i="10"/>
  <c r="BG265" i="10"/>
  <c r="BF265" i="10"/>
  <c r="T265" i="10"/>
  <c r="R265" i="10"/>
  <c r="P265" i="10"/>
  <c r="BK265" i="10"/>
  <c r="J265" i="10"/>
  <c r="BE265" i="10"/>
  <c r="BI263" i="10"/>
  <c r="BH263" i="10"/>
  <c r="BG263" i="10"/>
  <c r="BF263" i="10"/>
  <c r="T263" i="10"/>
  <c r="R263" i="10"/>
  <c r="P263" i="10"/>
  <c r="BK263" i="10"/>
  <c r="J263" i="10"/>
  <c r="BE263" i="10"/>
  <c r="BI261" i="10"/>
  <c r="BH261" i="10"/>
  <c r="BG261" i="10"/>
  <c r="BF261" i="10"/>
  <c r="T261" i="10"/>
  <c r="R261" i="10"/>
  <c r="P261" i="10"/>
  <c r="BK261" i="10"/>
  <c r="J261" i="10"/>
  <c r="BE261" i="10"/>
  <c r="BI259" i="10"/>
  <c r="BH259" i="10"/>
  <c r="BG259" i="10"/>
  <c r="BF259" i="10"/>
  <c r="T259" i="10"/>
  <c r="R259" i="10"/>
  <c r="P259" i="10"/>
  <c r="BK259" i="10"/>
  <c r="J259" i="10"/>
  <c r="BE259" i="10"/>
  <c r="BI257" i="10"/>
  <c r="BH257" i="10"/>
  <c r="BG257" i="10"/>
  <c r="BF257" i="10"/>
  <c r="T257" i="10"/>
  <c r="R257" i="10"/>
  <c r="P257" i="10"/>
  <c r="BK257" i="10"/>
  <c r="J257" i="10"/>
  <c r="BE257" i="10"/>
  <c r="BI256" i="10"/>
  <c r="BH256" i="10"/>
  <c r="BG256" i="10"/>
  <c r="BF256" i="10"/>
  <c r="T256" i="10"/>
  <c r="R256" i="10"/>
  <c r="P256" i="10"/>
  <c r="BK256" i="10"/>
  <c r="J256" i="10"/>
  <c r="BE256" i="10"/>
  <c r="BI255" i="10"/>
  <c r="BH255" i="10"/>
  <c r="BG255" i="10"/>
  <c r="BF255" i="10"/>
  <c r="T255" i="10"/>
  <c r="R255" i="10"/>
  <c r="P255" i="10"/>
  <c r="BK255" i="10"/>
  <c r="J255" i="10"/>
  <c r="BE255" i="10"/>
  <c r="BI253" i="10"/>
  <c r="BH253" i="10"/>
  <c r="BG253" i="10"/>
  <c r="BF253" i="10"/>
  <c r="T253" i="10"/>
  <c r="R253" i="10"/>
  <c r="P253" i="10"/>
  <c r="BK253" i="10"/>
  <c r="J253" i="10"/>
  <c r="BE253" i="10"/>
  <c r="BI251" i="10"/>
  <c r="BH251" i="10"/>
  <c r="BG251" i="10"/>
  <c r="BF251" i="10"/>
  <c r="T251" i="10"/>
  <c r="R251" i="10"/>
  <c r="P251" i="10"/>
  <c r="BK251" i="10"/>
  <c r="J251" i="10"/>
  <c r="BE251" i="10"/>
  <c r="BI250" i="10"/>
  <c r="BH250" i="10"/>
  <c r="BG250" i="10"/>
  <c r="BF250" i="10"/>
  <c r="T250" i="10"/>
  <c r="R250" i="10"/>
  <c r="P250" i="10"/>
  <c r="BK250" i="10"/>
  <c r="J250" i="10"/>
  <c r="BE250" i="10"/>
  <c r="BI248" i="10"/>
  <c r="BH248" i="10"/>
  <c r="BG248" i="10"/>
  <c r="BF248" i="10"/>
  <c r="T248" i="10"/>
  <c r="R248" i="10"/>
  <c r="P248" i="10"/>
  <c r="BK248" i="10"/>
  <c r="J248" i="10"/>
  <c r="BE248" i="10"/>
  <c r="BI246" i="10"/>
  <c r="BH246" i="10"/>
  <c r="BG246" i="10"/>
  <c r="BF246" i="10"/>
  <c r="T246" i="10"/>
  <c r="R246" i="10"/>
  <c r="P246" i="10"/>
  <c r="BK246" i="10"/>
  <c r="J246" i="10"/>
  <c r="BE246" i="10"/>
  <c r="BI245" i="10"/>
  <c r="BH245" i="10"/>
  <c r="BG245" i="10"/>
  <c r="BF245" i="10"/>
  <c r="T245" i="10"/>
  <c r="R245" i="10"/>
  <c r="P245" i="10"/>
  <c r="BK245" i="10"/>
  <c r="J245" i="10"/>
  <c r="BE245" i="10"/>
  <c r="BI243" i="10"/>
  <c r="BH243" i="10"/>
  <c r="BG243" i="10"/>
  <c r="BF243" i="10"/>
  <c r="T243" i="10"/>
  <c r="R243" i="10"/>
  <c r="P243" i="10"/>
  <c r="BK243" i="10"/>
  <c r="J243" i="10"/>
  <c r="BE243" i="10"/>
  <c r="BI242" i="10"/>
  <c r="BH242" i="10"/>
  <c r="BG242" i="10"/>
  <c r="BF242" i="10"/>
  <c r="T242" i="10"/>
  <c r="R242" i="10"/>
  <c r="P242" i="10"/>
  <c r="BK242" i="10"/>
  <c r="J242" i="10"/>
  <c r="BE242" i="10"/>
  <c r="BI240" i="10"/>
  <c r="BH240" i="10"/>
  <c r="BG240" i="10"/>
  <c r="BF240" i="10"/>
  <c r="T240" i="10"/>
  <c r="R240" i="10"/>
  <c r="P240" i="10"/>
  <c r="BK240" i="10"/>
  <c r="J240" i="10"/>
  <c r="BE240" i="10"/>
  <c r="BI238" i="10"/>
  <c r="BH238" i="10"/>
  <c r="BG238" i="10"/>
  <c r="BF238" i="10"/>
  <c r="T238" i="10"/>
  <c r="R238" i="10"/>
  <c r="P238" i="10"/>
  <c r="BK238" i="10"/>
  <c r="J238" i="10"/>
  <c r="BE238" i="10"/>
  <c r="BI236" i="10"/>
  <c r="BH236" i="10"/>
  <c r="BG236" i="10"/>
  <c r="BF236" i="10"/>
  <c r="T236" i="10"/>
  <c r="R236" i="10"/>
  <c r="P236" i="10"/>
  <c r="BK236" i="10"/>
  <c r="J236" i="10"/>
  <c r="BE236" i="10"/>
  <c r="BI234" i="10"/>
  <c r="BH234" i="10"/>
  <c r="BG234" i="10"/>
  <c r="BF234" i="10"/>
  <c r="T234" i="10"/>
  <c r="T233" i="10"/>
  <c r="R234" i="10"/>
  <c r="R233" i="10"/>
  <c r="P234" i="10"/>
  <c r="P233" i="10"/>
  <c r="BK234" i="10"/>
  <c r="BK233" i="10"/>
  <c r="J233" i="10" s="1"/>
  <c r="J66" i="10" s="1"/>
  <c r="J234" i="10"/>
  <c r="BE234" i="10" s="1"/>
  <c r="BI232" i="10"/>
  <c r="BH232" i="10"/>
  <c r="BG232" i="10"/>
  <c r="BF232" i="10"/>
  <c r="T232" i="10"/>
  <c r="R232" i="10"/>
  <c r="P232" i="10"/>
  <c r="BK232" i="10"/>
  <c r="J232" i="10"/>
  <c r="BE232" i="10"/>
  <c r="BI230" i="10"/>
  <c r="BH230" i="10"/>
  <c r="BG230" i="10"/>
  <c r="BF230" i="10"/>
  <c r="T230" i="10"/>
  <c r="R230" i="10"/>
  <c r="P230" i="10"/>
  <c r="BK230" i="10"/>
  <c r="J230" i="10"/>
  <c r="BE230" i="10"/>
  <c r="BI229" i="10"/>
  <c r="BH229" i="10"/>
  <c r="BG229" i="10"/>
  <c r="BF229" i="10"/>
  <c r="T229" i="10"/>
  <c r="R229" i="10"/>
  <c r="P229" i="10"/>
  <c r="BK229" i="10"/>
  <c r="J229" i="10"/>
  <c r="BE229" i="10"/>
  <c r="BI227" i="10"/>
  <c r="BH227" i="10"/>
  <c r="BG227" i="10"/>
  <c r="BF227" i="10"/>
  <c r="T227" i="10"/>
  <c r="R227" i="10"/>
  <c r="P227" i="10"/>
  <c r="BK227" i="10"/>
  <c r="J227" i="10"/>
  <c r="BE227" i="10"/>
  <c r="BI225" i="10"/>
  <c r="BH225" i="10"/>
  <c r="BG225" i="10"/>
  <c r="BF225" i="10"/>
  <c r="T225" i="10"/>
  <c r="R225" i="10"/>
  <c r="P225" i="10"/>
  <c r="BK225" i="10"/>
  <c r="J225" i="10"/>
  <c r="BE225" i="10"/>
  <c r="BI224" i="10"/>
  <c r="BH224" i="10"/>
  <c r="BG224" i="10"/>
  <c r="BF224" i="10"/>
  <c r="T224" i="10"/>
  <c r="T223" i="10"/>
  <c r="T222" i="10" s="1"/>
  <c r="R224" i="10"/>
  <c r="R223" i="10" s="1"/>
  <c r="R222" i="10" s="1"/>
  <c r="P224" i="10"/>
  <c r="P223" i="10"/>
  <c r="P222" i="10" s="1"/>
  <c r="BK224" i="10"/>
  <c r="BK223" i="10" s="1"/>
  <c r="J224" i="10"/>
  <c r="BE224" i="10"/>
  <c r="BI221" i="10"/>
  <c r="BH221" i="10"/>
  <c r="BG221" i="10"/>
  <c r="BF221" i="10"/>
  <c r="T221" i="10"/>
  <c r="R221" i="10"/>
  <c r="P221" i="10"/>
  <c r="BK221" i="10"/>
  <c r="J221" i="10"/>
  <c r="BE221" i="10"/>
  <c r="BI218" i="10"/>
  <c r="BH218" i="10"/>
  <c r="BG218" i="10"/>
  <c r="BF218" i="10"/>
  <c r="T218" i="10"/>
  <c r="T217" i="10"/>
  <c r="R218" i="10"/>
  <c r="R217" i="10"/>
  <c r="P218" i="10"/>
  <c r="P217" i="10"/>
  <c r="BK218" i="10"/>
  <c r="BK217" i="10"/>
  <c r="J217" i="10" s="1"/>
  <c r="J63" i="10" s="1"/>
  <c r="J218" i="10"/>
  <c r="BE218" i="10" s="1"/>
  <c r="BI216" i="10"/>
  <c r="BH216" i="10"/>
  <c r="BG216" i="10"/>
  <c r="BF216" i="10"/>
  <c r="T216" i="10"/>
  <c r="R216" i="10"/>
  <c r="P216" i="10"/>
  <c r="BK216" i="10"/>
  <c r="J216" i="10"/>
  <c r="BE216" i="10"/>
  <c r="BI214" i="10"/>
  <c r="BH214" i="10"/>
  <c r="BG214" i="10"/>
  <c r="BF214" i="10"/>
  <c r="T214" i="10"/>
  <c r="R214" i="10"/>
  <c r="P214" i="10"/>
  <c r="BK214" i="10"/>
  <c r="J214" i="10"/>
  <c r="BE214" i="10"/>
  <c r="BI209" i="10"/>
  <c r="BH209" i="10"/>
  <c r="BG209" i="10"/>
  <c r="BF209" i="10"/>
  <c r="T209" i="10"/>
  <c r="R209" i="10"/>
  <c r="P209" i="10"/>
  <c r="BK209" i="10"/>
  <c r="J209" i="10"/>
  <c r="BE209" i="10"/>
  <c r="BI207" i="10"/>
  <c r="BH207" i="10"/>
  <c r="BG207" i="10"/>
  <c r="BF207" i="10"/>
  <c r="T207" i="10"/>
  <c r="R207" i="10"/>
  <c r="P207" i="10"/>
  <c r="BK207" i="10"/>
  <c r="J207" i="10"/>
  <c r="BE207" i="10"/>
  <c r="BI202" i="10"/>
  <c r="BH202" i="10"/>
  <c r="BG202" i="10"/>
  <c r="BF202" i="10"/>
  <c r="T202" i="10"/>
  <c r="T201" i="10"/>
  <c r="T200" i="10" s="1"/>
  <c r="R202" i="10"/>
  <c r="R201" i="10" s="1"/>
  <c r="R200" i="10" s="1"/>
  <c r="P202" i="10"/>
  <c r="P201" i="10"/>
  <c r="P200" i="10" s="1"/>
  <c r="BK202" i="10"/>
  <c r="BK201" i="10" s="1"/>
  <c r="J202" i="10"/>
  <c r="BE202" i="10"/>
  <c r="BI199" i="10"/>
  <c r="BH199" i="10"/>
  <c r="BG199" i="10"/>
  <c r="BF199" i="10"/>
  <c r="T199" i="10"/>
  <c r="R199" i="10"/>
  <c r="P199" i="10"/>
  <c r="BK199" i="10"/>
  <c r="J199" i="10"/>
  <c r="BE199" i="10"/>
  <c r="BI197" i="10"/>
  <c r="BH197" i="10"/>
  <c r="BG197" i="10"/>
  <c r="BF197" i="10"/>
  <c r="T197" i="10"/>
  <c r="R197" i="10"/>
  <c r="P197" i="10"/>
  <c r="BK197" i="10"/>
  <c r="J197" i="10"/>
  <c r="BE197" i="10"/>
  <c r="BI194" i="10"/>
  <c r="BH194" i="10"/>
  <c r="BG194" i="10"/>
  <c r="BF194" i="10"/>
  <c r="T194" i="10"/>
  <c r="R194" i="10"/>
  <c r="P194" i="10"/>
  <c r="BK194" i="10"/>
  <c r="J194" i="10"/>
  <c r="BE194" i="10"/>
  <c r="BI189" i="10"/>
  <c r="BH189" i="10"/>
  <c r="BG189" i="10"/>
  <c r="BF189" i="10"/>
  <c r="T189" i="10"/>
  <c r="T188" i="10"/>
  <c r="R189" i="10"/>
  <c r="R188" i="10"/>
  <c r="P189" i="10"/>
  <c r="P188" i="10"/>
  <c r="BK189" i="10"/>
  <c r="BK188" i="10"/>
  <c r="J188" i="10" s="1"/>
  <c r="J60" i="10" s="1"/>
  <c r="J189" i="10"/>
  <c r="BE189" i="10" s="1"/>
  <c r="BI183" i="10"/>
  <c r="BH183" i="10"/>
  <c r="BG183" i="10"/>
  <c r="BF183" i="10"/>
  <c r="T183" i="10"/>
  <c r="R183" i="10"/>
  <c r="P183" i="10"/>
  <c r="BK183" i="10"/>
  <c r="J183" i="10"/>
  <c r="BE183" i="10"/>
  <c r="BI178" i="10"/>
  <c r="BH178" i="10"/>
  <c r="BG178" i="10"/>
  <c r="BF178" i="10"/>
  <c r="T178" i="10"/>
  <c r="R178" i="10"/>
  <c r="P178" i="10"/>
  <c r="BK178" i="10"/>
  <c r="J178" i="10"/>
  <c r="BE178" i="10"/>
  <c r="BI175" i="10"/>
  <c r="BH175" i="10"/>
  <c r="BG175" i="10"/>
  <c r="BF175" i="10"/>
  <c r="T175" i="10"/>
  <c r="T174" i="10"/>
  <c r="R175" i="10"/>
  <c r="R174" i="10"/>
  <c r="P175" i="10"/>
  <c r="P174" i="10"/>
  <c r="BK175" i="10"/>
  <c r="BK174" i="10"/>
  <c r="J174" i="10" s="1"/>
  <c r="J59" i="10" s="1"/>
  <c r="J175" i="10"/>
  <c r="BE175" i="10" s="1"/>
  <c r="BI173" i="10"/>
  <c r="BH173" i="10"/>
  <c r="BG173" i="10"/>
  <c r="BF173" i="10"/>
  <c r="T173" i="10"/>
  <c r="R173" i="10"/>
  <c r="P173" i="10"/>
  <c r="BK173" i="10"/>
  <c r="J173" i="10"/>
  <c r="BE173" i="10"/>
  <c r="BI171" i="10"/>
  <c r="BH171" i="10"/>
  <c r="BG171" i="10"/>
  <c r="BF171" i="10"/>
  <c r="T171" i="10"/>
  <c r="R171" i="10"/>
  <c r="P171" i="10"/>
  <c r="BK171" i="10"/>
  <c r="J171" i="10"/>
  <c r="BE171" i="10"/>
  <c r="BI169" i="10"/>
  <c r="BH169" i="10"/>
  <c r="BG169" i="10"/>
  <c r="BF169" i="10"/>
  <c r="T169" i="10"/>
  <c r="R169" i="10"/>
  <c r="P169" i="10"/>
  <c r="BK169" i="10"/>
  <c r="J169" i="10"/>
  <c r="BE169" i="10"/>
  <c r="BI164" i="10"/>
  <c r="BH164" i="10"/>
  <c r="BG164" i="10"/>
  <c r="BF164" i="10"/>
  <c r="T164" i="10"/>
  <c r="R164" i="10"/>
  <c r="P164" i="10"/>
  <c r="BK164" i="10"/>
  <c r="J164" i="10"/>
  <c r="BE164" i="10"/>
  <c r="BI162" i="10"/>
  <c r="BH162" i="10"/>
  <c r="BG162" i="10"/>
  <c r="BF162" i="10"/>
  <c r="T162" i="10"/>
  <c r="R162" i="10"/>
  <c r="P162" i="10"/>
  <c r="BK162" i="10"/>
  <c r="J162" i="10"/>
  <c r="BE162" i="10"/>
  <c r="BI159" i="10"/>
  <c r="BH159" i="10"/>
  <c r="BG159" i="10"/>
  <c r="BF159" i="10"/>
  <c r="T159" i="10"/>
  <c r="R159" i="10"/>
  <c r="P159" i="10"/>
  <c r="BK159" i="10"/>
  <c r="J159" i="10"/>
  <c r="BE159" i="10"/>
  <c r="BI148" i="10"/>
  <c r="BH148" i="10"/>
  <c r="BG148" i="10"/>
  <c r="BF148" i="10"/>
  <c r="T148" i="10"/>
  <c r="R148" i="10"/>
  <c r="P148" i="10"/>
  <c r="BK148" i="10"/>
  <c r="J148" i="10"/>
  <c r="BE148" i="10"/>
  <c r="BI145" i="10"/>
  <c r="BH145" i="10"/>
  <c r="BG145" i="10"/>
  <c r="BF145" i="10"/>
  <c r="T145" i="10"/>
  <c r="R145" i="10"/>
  <c r="P145" i="10"/>
  <c r="BK145" i="10"/>
  <c r="J145" i="10"/>
  <c r="BE145" i="10"/>
  <c r="BI144" i="10"/>
  <c r="BH144" i="10"/>
  <c r="BG144" i="10"/>
  <c r="BF144" i="10"/>
  <c r="T144" i="10"/>
  <c r="R144" i="10"/>
  <c r="P144" i="10"/>
  <c r="BK144" i="10"/>
  <c r="J144" i="10"/>
  <c r="BE144" i="10"/>
  <c r="BI143" i="10"/>
  <c r="BH143" i="10"/>
  <c r="BG143" i="10"/>
  <c r="BF143" i="10"/>
  <c r="T143" i="10"/>
  <c r="R143" i="10"/>
  <c r="P143" i="10"/>
  <c r="BK143" i="10"/>
  <c r="J143" i="10"/>
  <c r="BE143" i="10"/>
  <c r="BI135" i="10"/>
  <c r="BH135" i="10"/>
  <c r="BG135" i="10"/>
  <c r="BF135" i="10"/>
  <c r="T135" i="10"/>
  <c r="R135" i="10"/>
  <c r="P135" i="10"/>
  <c r="BK135" i="10"/>
  <c r="J135" i="10"/>
  <c r="BE135" i="10"/>
  <c r="BI133" i="10"/>
  <c r="BH133" i="10"/>
  <c r="BG133" i="10"/>
  <c r="BF133" i="10"/>
  <c r="T133" i="10"/>
  <c r="R133" i="10"/>
  <c r="P133" i="10"/>
  <c r="BK133" i="10"/>
  <c r="J133" i="10"/>
  <c r="BE133" i="10"/>
  <c r="BI131" i="10"/>
  <c r="BH131" i="10"/>
  <c r="BG131" i="10"/>
  <c r="BF131" i="10"/>
  <c r="T131" i="10"/>
  <c r="R131" i="10"/>
  <c r="P131" i="10"/>
  <c r="BK131" i="10"/>
  <c r="J131" i="10"/>
  <c r="BE131" i="10"/>
  <c r="BI122" i="10"/>
  <c r="BH122" i="10"/>
  <c r="BG122" i="10"/>
  <c r="BF122" i="10"/>
  <c r="T122" i="10"/>
  <c r="R122" i="10"/>
  <c r="P122" i="10"/>
  <c r="BK122" i="10"/>
  <c r="J122" i="10"/>
  <c r="BE122" i="10"/>
  <c r="BI119" i="10"/>
  <c r="BH119" i="10"/>
  <c r="BG119" i="10"/>
  <c r="BF119" i="10"/>
  <c r="T119" i="10"/>
  <c r="R119" i="10"/>
  <c r="P119" i="10"/>
  <c r="BK119" i="10"/>
  <c r="J119" i="10"/>
  <c r="BE119" i="10"/>
  <c r="BI102" i="10"/>
  <c r="BH102" i="10"/>
  <c r="BG102" i="10"/>
  <c r="BF102" i="10"/>
  <c r="T102" i="10"/>
  <c r="R102" i="10"/>
  <c r="P102" i="10"/>
  <c r="BK102" i="10"/>
  <c r="J102" i="10"/>
  <c r="BE102" i="10"/>
  <c r="BI99" i="10"/>
  <c r="BH99" i="10"/>
  <c r="BG99" i="10"/>
  <c r="BF99" i="10"/>
  <c r="T99" i="10"/>
  <c r="R99" i="10"/>
  <c r="P99" i="10"/>
  <c r="BK99" i="10"/>
  <c r="J99" i="10"/>
  <c r="BE99" i="10"/>
  <c r="BI97" i="10"/>
  <c r="BH97" i="10"/>
  <c r="BG97" i="10"/>
  <c r="BF97" i="10"/>
  <c r="T97" i="10"/>
  <c r="R97" i="10"/>
  <c r="P97" i="10"/>
  <c r="BK97" i="10"/>
  <c r="J97" i="10"/>
  <c r="BE97" i="10"/>
  <c r="BI95" i="10"/>
  <c r="BH95" i="10"/>
  <c r="BG95" i="10"/>
  <c r="BF95" i="10"/>
  <c r="T95" i="10"/>
  <c r="R95" i="10"/>
  <c r="P95" i="10"/>
  <c r="BK95" i="10"/>
  <c r="J95" i="10"/>
  <c r="BE95" i="10"/>
  <c r="BI93" i="10"/>
  <c r="F34" i="10"/>
  <c r="BD60" i="1" s="1"/>
  <c r="BH93" i="10"/>
  <c r="F33" i="10" s="1"/>
  <c r="BC60" i="1" s="1"/>
  <c r="BG93" i="10"/>
  <c r="F32" i="10"/>
  <c r="BB60" i="1" s="1"/>
  <c r="BF93" i="10"/>
  <c r="F31" i="10" s="1"/>
  <c r="BA60" i="1" s="1"/>
  <c r="T93" i="10"/>
  <c r="T92" i="10"/>
  <c r="R93" i="10"/>
  <c r="R92" i="10"/>
  <c r="P93" i="10"/>
  <c r="P92" i="10"/>
  <c r="BK93" i="10"/>
  <c r="BK92" i="10" s="1"/>
  <c r="J93" i="10"/>
  <c r="BE93" i="10" s="1"/>
  <c r="J86" i="10"/>
  <c r="F86" i="10"/>
  <c r="F84" i="10"/>
  <c r="E82" i="10"/>
  <c r="J51" i="10"/>
  <c r="F51" i="10"/>
  <c r="F49" i="10"/>
  <c r="E47" i="10"/>
  <c r="J18" i="10"/>
  <c r="E18" i="10"/>
  <c r="F87" i="10" s="1"/>
  <c r="J17" i="10"/>
  <c r="J12" i="10"/>
  <c r="J84" i="10" s="1"/>
  <c r="E7" i="10"/>
  <c r="E45" i="10" s="1"/>
  <c r="E80" i="10"/>
  <c r="AY59" i="1"/>
  <c r="AX59" i="1"/>
  <c r="BI280" i="9"/>
  <c r="BH280" i="9"/>
  <c r="BG280" i="9"/>
  <c r="BF280" i="9"/>
  <c r="T280" i="9"/>
  <c r="R280" i="9"/>
  <c r="P280" i="9"/>
  <c r="BK280" i="9"/>
  <c r="J280" i="9"/>
  <c r="BE280" i="9" s="1"/>
  <c r="BI278" i="9"/>
  <c r="BH278" i="9"/>
  <c r="BG278" i="9"/>
  <c r="BF278" i="9"/>
  <c r="T278" i="9"/>
  <c r="R278" i="9"/>
  <c r="P278" i="9"/>
  <c r="BK278" i="9"/>
  <c r="J278" i="9"/>
  <c r="BE278" i="9" s="1"/>
  <c r="BI277" i="9"/>
  <c r="BH277" i="9"/>
  <c r="BG277" i="9"/>
  <c r="BF277" i="9"/>
  <c r="T277" i="9"/>
  <c r="R277" i="9"/>
  <c r="P277" i="9"/>
  <c r="BK277" i="9"/>
  <c r="J277" i="9"/>
  <c r="BE277" i="9" s="1"/>
  <c r="BI274" i="9"/>
  <c r="BH274" i="9"/>
  <c r="BG274" i="9"/>
  <c r="BF274" i="9"/>
  <c r="T274" i="9"/>
  <c r="R274" i="9"/>
  <c r="P274" i="9"/>
  <c r="BK274" i="9"/>
  <c r="J274" i="9"/>
  <c r="BE274" i="9" s="1"/>
  <c r="BI273" i="9"/>
  <c r="BH273" i="9"/>
  <c r="BG273" i="9"/>
  <c r="BF273" i="9"/>
  <c r="T273" i="9"/>
  <c r="T272" i="9" s="1"/>
  <c r="R273" i="9"/>
  <c r="R272" i="9" s="1"/>
  <c r="P273" i="9"/>
  <c r="P272" i="9" s="1"/>
  <c r="BK273" i="9"/>
  <c r="BK272" i="9" s="1"/>
  <c r="J273" i="9"/>
  <c r="BE273" i="9"/>
  <c r="BI267" i="9"/>
  <c r="BH267" i="9"/>
  <c r="BG267" i="9"/>
  <c r="BF267" i="9"/>
  <c r="T267" i="9"/>
  <c r="T266" i="9" s="1"/>
  <c r="T265" i="9" s="1"/>
  <c r="R267" i="9"/>
  <c r="R266" i="9"/>
  <c r="P267" i="9"/>
  <c r="P266" i="9" s="1"/>
  <c r="BK267" i="9"/>
  <c r="BK266" i="9"/>
  <c r="J266" i="9" s="1"/>
  <c r="J68" i="9" s="1"/>
  <c r="J267" i="9"/>
  <c r="BE267" i="9" s="1"/>
  <c r="BI264" i="9"/>
  <c r="BH264" i="9"/>
  <c r="BG264" i="9"/>
  <c r="BF264" i="9"/>
  <c r="T264" i="9"/>
  <c r="R264" i="9"/>
  <c r="P264" i="9"/>
  <c r="BK264" i="9"/>
  <c r="J264" i="9"/>
  <c r="BE264" i="9" s="1"/>
  <c r="BI262" i="9"/>
  <c r="BH262" i="9"/>
  <c r="BG262" i="9"/>
  <c r="BF262" i="9"/>
  <c r="T262" i="9"/>
  <c r="R262" i="9"/>
  <c r="P262" i="9"/>
  <c r="BK262" i="9"/>
  <c r="J262" i="9"/>
  <c r="BE262" i="9" s="1"/>
  <c r="BI260" i="9"/>
  <c r="BH260" i="9"/>
  <c r="BG260" i="9"/>
  <c r="BF260" i="9"/>
  <c r="T260" i="9"/>
  <c r="R260" i="9"/>
  <c r="P260" i="9"/>
  <c r="BK260" i="9"/>
  <c r="J260" i="9"/>
  <c r="BE260" i="9" s="1"/>
  <c r="BI258" i="9"/>
  <c r="BH258" i="9"/>
  <c r="BG258" i="9"/>
  <c r="BF258" i="9"/>
  <c r="T258" i="9"/>
  <c r="R258" i="9"/>
  <c r="P258" i="9"/>
  <c r="BK258" i="9"/>
  <c r="J258" i="9"/>
  <c r="BE258" i="9" s="1"/>
  <c r="BI257" i="9"/>
  <c r="BH257" i="9"/>
  <c r="BG257" i="9"/>
  <c r="BF257" i="9"/>
  <c r="T257" i="9"/>
  <c r="R257" i="9"/>
  <c r="P257" i="9"/>
  <c r="BK257" i="9"/>
  <c r="J257" i="9"/>
  <c r="BE257" i="9"/>
  <c r="BI255" i="9"/>
  <c r="BH255" i="9"/>
  <c r="BG255" i="9"/>
  <c r="BF255" i="9"/>
  <c r="T255" i="9"/>
  <c r="R255" i="9"/>
  <c r="P255" i="9"/>
  <c r="BK255" i="9"/>
  <c r="J255" i="9"/>
  <c r="BE255" i="9" s="1"/>
  <c r="BI254" i="9"/>
  <c r="BH254" i="9"/>
  <c r="BG254" i="9"/>
  <c r="BF254" i="9"/>
  <c r="T254" i="9"/>
  <c r="R254" i="9"/>
  <c r="P254" i="9"/>
  <c r="BK254" i="9"/>
  <c r="J254" i="9"/>
  <c r="BE254" i="9"/>
  <c r="BI252" i="9"/>
  <c r="BH252" i="9"/>
  <c r="BG252" i="9"/>
  <c r="BF252" i="9"/>
  <c r="T252" i="9"/>
  <c r="R252" i="9"/>
  <c r="P252" i="9"/>
  <c r="BK252" i="9"/>
  <c r="J252" i="9"/>
  <c r="BE252" i="9" s="1"/>
  <c r="BI250" i="9"/>
  <c r="BH250" i="9"/>
  <c r="BG250" i="9"/>
  <c r="BF250" i="9"/>
  <c r="T250" i="9"/>
  <c r="R250" i="9"/>
  <c r="P250" i="9"/>
  <c r="BK250" i="9"/>
  <c r="J250" i="9"/>
  <c r="BE250" i="9"/>
  <c r="BI248" i="9"/>
  <c r="BH248" i="9"/>
  <c r="BG248" i="9"/>
  <c r="BF248" i="9"/>
  <c r="T248" i="9"/>
  <c r="R248" i="9"/>
  <c r="P248" i="9"/>
  <c r="BK248" i="9"/>
  <c r="J248" i="9"/>
  <c r="BE248" i="9" s="1"/>
  <c r="BI246" i="9"/>
  <c r="BH246" i="9"/>
  <c r="BG246" i="9"/>
  <c r="BF246" i="9"/>
  <c r="T246" i="9"/>
  <c r="R246" i="9"/>
  <c r="P246" i="9"/>
  <c r="BK246" i="9"/>
  <c r="J246" i="9"/>
  <c r="BE246" i="9"/>
  <c r="BI244" i="9"/>
  <c r="BH244" i="9"/>
  <c r="BG244" i="9"/>
  <c r="BF244" i="9"/>
  <c r="T244" i="9"/>
  <c r="R244" i="9"/>
  <c r="P244" i="9"/>
  <c r="BK244" i="9"/>
  <c r="J244" i="9"/>
  <c r="BE244" i="9" s="1"/>
  <c r="BI243" i="9"/>
  <c r="BH243" i="9"/>
  <c r="BG243" i="9"/>
  <c r="BF243" i="9"/>
  <c r="T243" i="9"/>
  <c r="R243" i="9"/>
  <c r="P243" i="9"/>
  <c r="BK243" i="9"/>
  <c r="J243" i="9"/>
  <c r="BE243" i="9"/>
  <c r="BI241" i="9"/>
  <c r="BH241" i="9"/>
  <c r="BG241" i="9"/>
  <c r="BF241" i="9"/>
  <c r="T241" i="9"/>
  <c r="R241" i="9"/>
  <c r="P241" i="9"/>
  <c r="BK241" i="9"/>
  <c r="J241" i="9"/>
  <c r="BE241" i="9"/>
  <c r="BI240" i="9"/>
  <c r="BH240" i="9"/>
  <c r="BG240" i="9"/>
  <c r="BF240" i="9"/>
  <c r="T240" i="9"/>
  <c r="R240" i="9"/>
  <c r="P240" i="9"/>
  <c r="BK240" i="9"/>
  <c r="J240" i="9"/>
  <c r="BE240" i="9"/>
  <c r="BI238" i="9"/>
  <c r="BH238" i="9"/>
  <c r="BG238" i="9"/>
  <c r="BF238" i="9"/>
  <c r="T238" i="9"/>
  <c r="R238" i="9"/>
  <c r="P238" i="9"/>
  <c r="BK238" i="9"/>
  <c r="J238" i="9"/>
  <c r="BE238" i="9"/>
  <c r="BI236" i="9"/>
  <c r="BH236" i="9"/>
  <c r="BG236" i="9"/>
  <c r="BF236" i="9"/>
  <c r="T236" i="9"/>
  <c r="R236" i="9"/>
  <c r="P236" i="9"/>
  <c r="BK236" i="9"/>
  <c r="J236" i="9"/>
  <c r="BE236" i="9"/>
  <c r="BI235" i="9"/>
  <c r="BH235" i="9"/>
  <c r="BG235" i="9"/>
  <c r="BF235" i="9"/>
  <c r="T235" i="9"/>
  <c r="R235" i="9"/>
  <c r="P235" i="9"/>
  <c r="BK235" i="9"/>
  <c r="J235" i="9"/>
  <c r="BE235" i="9"/>
  <c r="BI233" i="9"/>
  <c r="BH233" i="9"/>
  <c r="BG233" i="9"/>
  <c r="BF233" i="9"/>
  <c r="T233" i="9"/>
  <c r="R233" i="9"/>
  <c r="P233" i="9"/>
  <c r="BK233" i="9"/>
  <c r="J233" i="9"/>
  <c r="BE233" i="9"/>
  <c r="BI232" i="9"/>
  <c r="BH232" i="9"/>
  <c r="BG232" i="9"/>
  <c r="BF232" i="9"/>
  <c r="T232" i="9"/>
  <c r="R232" i="9"/>
  <c r="P232" i="9"/>
  <c r="BK232" i="9"/>
  <c r="J232" i="9"/>
  <c r="BE232" i="9"/>
  <c r="BI230" i="9"/>
  <c r="BH230" i="9"/>
  <c r="BG230" i="9"/>
  <c r="BF230" i="9"/>
  <c r="T230" i="9"/>
  <c r="R230" i="9"/>
  <c r="P230" i="9"/>
  <c r="BK230" i="9"/>
  <c r="J230" i="9"/>
  <c r="BE230" i="9"/>
  <c r="BI228" i="9"/>
  <c r="BH228" i="9"/>
  <c r="BG228" i="9"/>
  <c r="BF228" i="9"/>
  <c r="T228" i="9"/>
  <c r="R228" i="9"/>
  <c r="P228" i="9"/>
  <c r="BK228" i="9"/>
  <c r="J228" i="9"/>
  <c r="BE228" i="9"/>
  <c r="BI227" i="9"/>
  <c r="BH227" i="9"/>
  <c r="BG227" i="9"/>
  <c r="BF227" i="9"/>
  <c r="T227" i="9"/>
  <c r="T226" i="9"/>
  <c r="R227" i="9"/>
  <c r="R226" i="9"/>
  <c r="P227" i="9"/>
  <c r="P226" i="9"/>
  <c r="BK227" i="9"/>
  <c r="BK226" i="9"/>
  <c r="J226" i="9" s="1"/>
  <c r="J66" i="9" s="1"/>
  <c r="J227" i="9"/>
  <c r="BE227" i="9" s="1"/>
  <c r="BI225" i="9"/>
  <c r="BH225" i="9"/>
  <c r="BG225" i="9"/>
  <c r="BF225" i="9"/>
  <c r="T225" i="9"/>
  <c r="R225" i="9"/>
  <c r="P225" i="9"/>
  <c r="BK225" i="9"/>
  <c r="J225" i="9"/>
  <c r="BE225" i="9"/>
  <c r="BI224" i="9"/>
  <c r="BH224" i="9"/>
  <c r="BG224" i="9"/>
  <c r="BF224" i="9"/>
  <c r="T224" i="9"/>
  <c r="R224" i="9"/>
  <c r="P224" i="9"/>
  <c r="BK224" i="9"/>
  <c r="J224" i="9"/>
  <c r="BE224" i="9"/>
  <c r="BI221" i="9"/>
  <c r="BH221" i="9"/>
  <c r="BG221" i="9"/>
  <c r="BF221" i="9"/>
  <c r="T221" i="9"/>
  <c r="R221" i="9"/>
  <c r="P221" i="9"/>
  <c r="BK221" i="9"/>
  <c r="J221" i="9"/>
  <c r="BE221" i="9" s="1"/>
  <c r="BI219" i="9"/>
  <c r="BH219" i="9"/>
  <c r="BG219" i="9"/>
  <c r="BF219" i="9"/>
  <c r="T219" i="9"/>
  <c r="R219" i="9"/>
  <c r="P219" i="9"/>
  <c r="BK219" i="9"/>
  <c r="J219" i="9"/>
  <c r="BE219" i="9"/>
  <c r="BI218" i="9"/>
  <c r="BH218" i="9"/>
  <c r="BG218" i="9"/>
  <c r="BF218" i="9"/>
  <c r="T218" i="9"/>
  <c r="R218" i="9"/>
  <c r="P218" i="9"/>
  <c r="BK218" i="9"/>
  <c r="J218" i="9"/>
  <c r="BE218" i="9"/>
  <c r="BI216" i="9"/>
  <c r="BH216" i="9"/>
  <c r="BG216" i="9"/>
  <c r="BF216" i="9"/>
  <c r="T216" i="9"/>
  <c r="R216" i="9"/>
  <c r="P216" i="9"/>
  <c r="BK216" i="9"/>
  <c r="J216" i="9"/>
  <c r="BE216" i="9"/>
  <c r="BI214" i="9"/>
  <c r="BH214" i="9"/>
  <c r="BG214" i="9"/>
  <c r="BF214" i="9"/>
  <c r="T214" i="9"/>
  <c r="R214" i="9"/>
  <c r="P214" i="9"/>
  <c r="BK214" i="9"/>
  <c r="J214" i="9"/>
  <c r="BE214" i="9"/>
  <c r="BI212" i="9"/>
  <c r="BH212" i="9"/>
  <c r="BG212" i="9"/>
  <c r="BF212" i="9"/>
  <c r="T212" i="9"/>
  <c r="R212" i="9"/>
  <c r="P212" i="9"/>
  <c r="BK212" i="9"/>
  <c r="J212" i="9"/>
  <c r="BE212" i="9"/>
  <c r="BI211" i="9"/>
  <c r="BH211" i="9"/>
  <c r="BG211" i="9"/>
  <c r="BF211" i="9"/>
  <c r="T211" i="9"/>
  <c r="R211" i="9"/>
  <c r="P211" i="9"/>
  <c r="BK211" i="9"/>
  <c r="J211" i="9"/>
  <c r="BE211" i="9"/>
  <c r="BI210" i="9"/>
  <c r="BH210" i="9"/>
  <c r="BG210" i="9"/>
  <c r="BF210" i="9"/>
  <c r="T210" i="9"/>
  <c r="R210" i="9"/>
  <c r="P210" i="9"/>
  <c r="BK210" i="9"/>
  <c r="J210" i="9"/>
  <c r="BE210" i="9"/>
  <c r="BI208" i="9"/>
  <c r="BH208" i="9"/>
  <c r="BG208" i="9"/>
  <c r="BF208" i="9"/>
  <c r="T208" i="9"/>
  <c r="R208" i="9"/>
  <c r="P208" i="9"/>
  <c r="BK208" i="9"/>
  <c r="J208" i="9"/>
  <c r="BE208" i="9"/>
  <c r="BI206" i="9"/>
  <c r="BH206" i="9"/>
  <c r="BG206" i="9"/>
  <c r="BF206" i="9"/>
  <c r="T206" i="9"/>
  <c r="R206" i="9"/>
  <c r="P206" i="9"/>
  <c r="BK206" i="9"/>
  <c r="J206" i="9"/>
  <c r="BE206" i="9"/>
  <c r="BI205" i="9"/>
  <c r="BH205" i="9"/>
  <c r="BG205" i="9"/>
  <c r="BF205" i="9"/>
  <c r="T205" i="9"/>
  <c r="R205" i="9"/>
  <c r="P205" i="9"/>
  <c r="BK205" i="9"/>
  <c r="J205" i="9"/>
  <c r="BE205" i="9"/>
  <c r="BI203" i="9"/>
  <c r="BH203" i="9"/>
  <c r="BG203" i="9"/>
  <c r="BF203" i="9"/>
  <c r="T203" i="9"/>
  <c r="R203" i="9"/>
  <c r="P203" i="9"/>
  <c r="BK203" i="9"/>
  <c r="J203" i="9"/>
  <c r="BE203" i="9"/>
  <c r="BI202" i="9"/>
  <c r="BH202" i="9"/>
  <c r="BG202" i="9"/>
  <c r="BF202" i="9"/>
  <c r="T202" i="9"/>
  <c r="R202" i="9"/>
  <c r="P202" i="9"/>
  <c r="BK202" i="9"/>
  <c r="J202" i="9"/>
  <c r="BE202" i="9"/>
  <c r="BI200" i="9"/>
  <c r="BH200" i="9"/>
  <c r="BG200" i="9"/>
  <c r="BF200" i="9"/>
  <c r="T200" i="9"/>
  <c r="R200" i="9"/>
  <c r="P200" i="9"/>
  <c r="BK200" i="9"/>
  <c r="J200" i="9"/>
  <c r="BE200" i="9"/>
  <c r="BI198" i="9"/>
  <c r="BH198" i="9"/>
  <c r="BG198" i="9"/>
  <c r="BF198" i="9"/>
  <c r="T198" i="9"/>
  <c r="T197" i="9"/>
  <c r="R198" i="9"/>
  <c r="R197" i="9"/>
  <c r="P198" i="9"/>
  <c r="P197" i="9"/>
  <c r="BK198" i="9"/>
  <c r="BK197" i="9"/>
  <c r="J197" i="9" s="1"/>
  <c r="J65" i="9" s="1"/>
  <c r="J198" i="9"/>
  <c r="BE198" i="9" s="1"/>
  <c r="BI196" i="9"/>
  <c r="BH196" i="9"/>
  <c r="BG196" i="9"/>
  <c r="BF196" i="9"/>
  <c r="T196" i="9"/>
  <c r="R196" i="9"/>
  <c r="P196" i="9"/>
  <c r="BK196" i="9"/>
  <c r="J196" i="9"/>
  <c r="BE196" i="9"/>
  <c r="BI194" i="9"/>
  <c r="BH194" i="9"/>
  <c r="BG194" i="9"/>
  <c r="BF194" i="9"/>
  <c r="T194" i="9"/>
  <c r="R194" i="9"/>
  <c r="P194" i="9"/>
  <c r="BK194" i="9"/>
  <c r="J194" i="9"/>
  <c r="BE194" i="9"/>
  <c r="BI192" i="9"/>
  <c r="BH192" i="9"/>
  <c r="BG192" i="9"/>
  <c r="BF192" i="9"/>
  <c r="T192" i="9"/>
  <c r="R192" i="9"/>
  <c r="P192" i="9"/>
  <c r="BK192" i="9"/>
  <c r="J192" i="9"/>
  <c r="BE192" i="9"/>
  <c r="BI191" i="9"/>
  <c r="BH191" i="9"/>
  <c r="BG191" i="9"/>
  <c r="BF191" i="9"/>
  <c r="T191" i="9"/>
  <c r="T190" i="9"/>
  <c r="T189" i="9" s="1"/>
  <c r="R191" i="9"/>
  <c r="R190" i="9" s="1"/>
  <c r="R189" i="9" s="1"/>
  <c r="P191" i="9"/>
  <c r="P190" i="9"/>
  <c r="P189" i="9" s="1"/>
  <c r="BK191" i="9"/>
  <c r="BK190" i="9" s="1"/>
  <c r="J191" i="9"/>
  <c r="BE191" i="9"/>
  <c r="BI188" i="9"/>
  <c r="BH188" i="9"/>
  <c r="BG188" i="9"/>
  <c r="BF188" i="9"/>
  <c r="T188" i="9"/>
  <c r="R188" i="9"/>
  <c r="P188" i="9"/>
  <c r="BK188" i="9"/>
  <c r="J188" i="9"/>
  <c r="BE188" i="9"/>
  <c r="BI186" i="9"/>
  <c r="BH186" i="9"/>
  <c r="BG186" i="9"/>
  <c r="BF186" i="9"/>
  <c r="T186" i="9"/>
  <c r="R186" i="9"/>
  <c r="P186" i="9"/>
  <c r="BK186" i="9"/>
  <c r="J186" i="9"/>
  <c r="BE186" i="9"/>
  <c r="BI184" i="9"/>
  <c r="BH184" i="9"/>
  <c r="BG184" i="9"/>
  <c r="BF184" i="9"/>
  <c r="T184" i="9"/>
  <c r="R184" i="9"/>
  <c r="P184" i="9"/>
  <c r="BK184" i="9"/>
  <c r="J184" i="9"/>
  <c r="BE184" i="9"/>
  <c r="BI179" i="9"/>
  <c r="BH179" i="9"/>
  <c r="BG179" i="9"/>
  <c r="BF179" i="9"/>
  <c r="T179" i="9"/>
  <c r="R179" i="9"/>
  <c r="P179" i="9"/>
  <c r="BK179" i="9"/>
  <c r="J179" i="9"/>
  <c r="BE179" i="9"/>
  <c r="BI177" i="9"/>
  <c r="BH177" i="9"/>
  <c r="BG177" i="9"/>
  <c r="BF177" i="9"/>
  <c r="T177" i="9"/>
  <c r="R177" i="9"/>
  <c r="P177" i="9"/>
  <c r="BK177" i="9"/>
  <c r="J177" i="9"/>
  <c r="BE177" i="9"/>
  <c r="BI172" i="9"/>
  <c r="BH172" i="9"/>
  <c r="BG172" i="9"/>
  <c r="BF172" i="9"/>
  <c r="T172" i="9"/>
  <c r="T171" i="9"/>
  <c r="T170" i="9" s="1"/>
  <c r="R172" i="9"/>
  <c r="R171" i="9"/>
  <c r="R170" i="9" s="1"/>
  <c r="P172" i="9"/>
  <c r="P171" i="9" s="1"/>
  <c r="P170" i="9" s="1"/>
  <c r="BK172" i="9"/>
  <c r="BK171" i="9" s="1"/>
  <c r="J172" i="9"/>
  <c r="BE172" i="9"/>
  <c r="BI169" i="9"/>
  <c r="BH169" i="9"/>
  <c r="BG169" i="9"/>
  <c r="BF169" i="9"/>
  <c r="T169" i="9"/>
  <c r="R169" i="9"/>
  <c r="P169" i="9"/>
  <c r="BK169" i="9"/>
  <c r="J169" i="9"/>
  <c r="BE169" i="9"/>
  <c r="BI167" i="9"/>
  <c r="BH167" i="9"/>
  <c r="BG167" i="9"/>
  <c r="BF167" i="9"/>
  <c r="T167" i="9"/>
  <c r="R167" i="9"/>
  <c r="P167" i="9"/>
  <c r="BK167" i="9"/>
  <c r="J167" i="9"/>
  <c r="BE167" i="9"/>
  <c r="BI164" i="9"/>
  <c r="BH164" i="9"/>
  <c r="BG164" i="9"/>
  <c r="BF164" i="9"/>
  <c r="T164" i="9"/>
  <c r="R164" i="9"/>
  <c r="P164" i="9"/>
  <c r="BK164" i="9"/>
  <c r="J164" i="9"/>
  <c r="BE164" i="9"/>
  <c r="BI159" i="9"/>
  <c r="BH159" i="9"/>
  <c r="BG159" i="9"/>
  <c r="BF159" i="9"/>
  <c r="T159" i="9"/>
  <c r="T158" i="9"/>
  <c r="R159" i="9"/>
  <c r="R158" i="9" s="1"/>
  <c r="P159" i="9"/>
  <c r="P158" i="9"/>
  <c r="BK159" i="9"/>
  <c r="BK158" i="9" s="1"/>
  <c r="J158" i="9" s="1"/>
  <c r="J60" i="9" s="1"/>
  <c r="J159" i="9"/>
  <c r="BE159" i="9" s="1"/>
  <c r="BI156" i="9"/>
  <c r="BH156" i="9"/>
  <c r="BG156" i="9"/>
  <c r="BF156" i="9"/>
  <c r="T156" i="9"/>
  <c r="R156" i="9"/>
  <c r="P156" i="9"/>
  <c r="BK156" i="9"/>
  <c r="J156" i="9"/>
  <c r="BE156" i="9"/>
  <c r="BI151" i="9"/>
  <c r="BH151" i="9"/>
  <c r="BG151" i="9"/>
  <c r="BF151" i="9"/>
  <c r="T151" i="9"/>
  <c r="R151" i="9"/>
  <c r="P151" i="9"/>
  <c r="BK151" i="9"/>
  <c r="J151" i="9"/>
  <c r="BE151" i="9"/>
  <c r="BI146" i="9"/>
  <c r="BH146" i="9"/>
  <c r="BG146" i="9"/>
  <c r="BF146" i="9"/>
  <c r="T146" i="9"/>
  <c r="T145" i="9"/>
  <c r="R146" i="9"/>
  <c r="R145" i="9"/>
  <c r="P146" i="9"/>
  <c r="P145" i="9"/>
  <c r="BK146" i="9"/>
  <c r="BK145" i="9"/>
  <c r="J145" i="9" s="1"/>
  <c r="J59" i="9" s="1"/>
  <c r="J146" i="9"/>
  <c r="BE146" i="9" s="1"/>
  <c r="BI144" i="9"/>
  <c r="BH144" i="9"/>
  <c r="BG144" i="9"/>
  <c r="BF144" i="9"/>
  <c r="T144" i="9"/>
  <c r="R144" i="9"/>
  <c r="P144" i="9"/>
  <c r="BK144" i="9"/>
  <c r="J144" i="9"/>
  <c r="BE144" i="9"/>
  <c r="BI142" i="9"/>
  <c r="BH142" i="9"/>
  <c r="BG142" i="9"/>
  <c r="BF142" i="9"/>
  <c r="T142" i="9"/>
  <c r="R142" i="9"/>
  <c r="P142" i="9"/>
  <c r="BK142" i="9"/>
  <c r="J142" i="9"/>
  <c r="BE142" i="9"/>
  <c r="BI139" i="9"/>
  <c r="BH139" i="9"/>
  <c r="BG139" i="9"/>
  <c r="BF139" i="9"/>
  <c r="T139" i="9"/>
  <c r="R139" i="9"/>
  <c r="P139" i="9"/>
  <c r="BK139" i="9"/>
  <c r="J139" i="9"/>
  <c r="BE139" i="9"/>
  <c r="BI131" i="9"/>
  <c r="BH131" i="9"/>
  <c r="BG131" i="9"/>
  <c r="BF131" i="9"/>
  <c r="T131" i="9"/>
  <c r="R131" i="9"/>
  <c r="P131" i="9"/>
  <c r="BK131" i="9"/>
  <c r="J131" i="9"/>
  <c r="BE131" i="9"/>
  <c r="BI128" i="9"/>
  <c r="BH128" i="9"/>
  <c r="BG128" i="9"/>
  <c r="BF128" i="9"/>
  <c r="T128" i="9"/>
  <c r="R128" i="9"/>
  <c r="P128" i="9"/>
  <c r="BK128" i="9"/>
  <c r="J128" i="9"/>
  <c r="BE128" i="9"/>
  <c r="BI127" i="9"/>
  <c r="BH127" i="9"/>
  <c r="BG127" i="9"/>
  <c r="BF127" i="9"/>
  <c r="T127" i="9"/>
  <c r="R127" i="9"/>
  <c r="P127" i="9"/>
  <c r="BK127" i="9"/>
  <c r="J127" i="9"/>
  <c r="BE127" i="9"/>
  <c r="BI126" i="9"/>
  <c r="BH126" i="9"/>
  <c r="BG126" i="9"/>
  <c r="BF126" i="9"/>
  <c r="T126" i="9"/>
  <c r="R126" i="9"/>
  <c r="P126" i="9"/>
  <c r="BK126" i="9"/>
  <c r="J126" i="9"/>
  <c r="BE126" i="9"/>
  <c r="BI124" i="9"/>
  <c r="BH124" i="9"/>
  <c r="BG124" i="9"/>
  <c r="BF124" i="9"/>
  <c r="T124" i="9"/>
  <c r="R124" i="9"/>
  <c r="P124" i="9"/>
  <c r="BK124" i="9"/>
  <c r="J124" i="9"/>
  <c r="BE124" i="9"/>
  <c r="BI122" i="9"/>
  <c r="BH122" i="9"/>
  <c r="BG122" i="9"/>
  <c r="BF122" i="9"/>
  <c r="T122" i="9"/>
  <c r="R122" i="9"/>
  <c r="P122" i="9"/>
  <c r="BK122" i="9"/>
  <c r="J122" i="9"/>
  <c r="BE122" i="9"/>
  <c r="BI120" i="9"/>
  <c r="BH120" i="9"/>
  <c r="BG120" i="9"/>
  <c r="BF120" i="9"/>
  <c r="T120" i="9"/>
  <c r="R120" i="9"/>
  <c r="P120" i="9"/>
  <c r="BK120" i="9"/>
  <c r="J120" i="9"/>
  <c r="BE120" i="9"/>
  <c r="BI114" i="9"/>
  <c r="BH114" i="9"/>
  <c r="BG114" i="9"/>
  <c r="BF114" i="9"/>
  <c r="T114" i="9"/>
  <c r="R114" i="9"/>
  <c r="P114" i="9"/>
  <c r="BK114" i="9"/>
  <c r="J114" i="9"/>
  <c r="BE114" i="9"/>
  <c r="BI111" i="9"/>
  <c r="BH111" i="9"/>
  <c r="BG111" i="9"/>
  <c r="BF111" i="9"/>
  <c r="T111" i="9"/>
  <c r="R111" i="9"/>
  <c r="P111" i="9"/>
  <c r="BK111" i="9"/>
  <c r="J111" i="9"/>
  <c r="BE111" i="9"/>
  <c r="BI99" i="9"/>
  <c r="BH99" i="9"/>
  <c r="BG99" i="9"/>
  <c r="BF99" i="9"/>
  <c r="T99" i="9"/>
  <c r="R99" i="9"/>
  <c r="P99" i="9"/>
  <c r="BK99" i="9"/>
  <c r="J99" i="9"/>
  <c r="BE99" i="9"/>
  <c r="BI96" i="9"/>
  <c r="BH96" i="9"/>
  <c r="BG96" i="9"/>
  <c r="BF96" i="9"/>
  <c r="T96" i="9"/>
  <c r="R96" i="9"/>
  <c r="P96" i="9"/>
  <c r="BK96" i="9"/>
  <c r="J96" i="9"/>
  <c r="BE96" i="9"/>
  <c r="BI94" i="9"/>
  <c r="BH94" i="9"/>
  <c r="BG94" i="9"/>
  <c r="BF94" i="9"/>
  <c r="T94" i="9"/>
  <c r="R94" i="9"/>
  <c r="P94" i="9"/>
  <c r="BK94" i="9"/>
  <c r="J94" i="9"/>
  <c r="BE94" i="9"/>
  <c r="BI92" i="9"/>
  <c r="F34" i="9"/>
  <c r="BD59" i="1" s="1"/>
  <c r="BH92" i="9"/>
  <c r="F33" i="9" s="1"/>
  <c r="BC59" i="1" s="1"/>
  <c r="BG92" i="9"/>
  <c r="F32" i="9" s="1"/>
  <c r="BB59" i="1" s="1"/>
  <c r="BF92" i="9"/>
  <c r="J31" i="9" s="1"/>
  <c r="AW59" i="1" s="1"/>
  <c r="T92" i="9"/>
  <c r="T91" i="9" s="1"/>
  <c r="T90" i="9" s="1"/>
  <c r="T89" i="9" s="1"/>
  <c r="R92" i="9"/>
  <c r="R91" i="9" s="1"/>
  <c r="P92" i="9"/>
  <c r="P91" i="9" s="1"/>
  <c r="BK92" i="9"/>
  <c r="BK91" i="9" s="1"/>
  <c r="J92" i="9"/>
  <c r="BE92" i="9" s="1"/>
  <c r="J85" i="9"/>
  <c r="F85" i="9"/>
  <c r="F83" i="9"/>
  <c r="E81" i="9"/>
  <c r="J51" i="9"/>
  <c r="F51" i="9"/>
  <c r="F49" i="9"/>
  <c r="E47" i="9"/>
  <c r="J18" i="9"/>
  <c r="E18" i="9"/>
  <c r="F86" i="9" s="1"/>
  <c r="F52" i="9"/>
  <c r="J17" i="9"/>
  <c r="J12" i="9"/>
  <c r="J83" i="9" s="1"/>
  <c r="J49" i="9"/>
  <c r="E7" i="9"/>
  <c r="E79" i="9" s="1"/>
  <c r="AY58" i="1"/>
  <c r="AX58" i="1"/>
  <c r="BI285" i="8"/>
  <c r="BH285" i="8"/>
  <c r="BG285" i="8"/>
  <c r="BF285" i="8"/>
  <c r="T285" i="8"/>
  <c r="R285" i="8"/>
  <c r="P285" i="8"/>
  <c r="BK285" i="8"/>
  <c r="J285" i="8"/>
  <c r="BE285" i="8"/>
  <c r="BI283" i="8"/>
  <c r="BH283" i="8"/>
  <c r="BG283" i="8"/>
  <c r="BF283" i="8"/>
  <c r="T283" i="8"/>
  <c r="R283" i="8"/>
  <c r="P283" i="8"/>
  <c r="BK283" i="8"/>
  <c r="J283" i="8"/>
  <c r="BE283" i="8" s="1"/>
  <c r="BI282" i="8"/>
  <c r="BH282" i="8"/>
  <c r="BG282" i="8"/>
  <c r="BF282" i="8"/>
  <c r="T282" i="8"/>
  <c r="R282" i="8"/>
  <c r="P282" i="8"/>
  <c r="P277" i="8" s="1"/>
  <c r="BK282" i="8"/>
  <c r="J282" i="8"/>
  <c r="BE282" i="8"/>
  <c r="BI279" i="8"/>
  <c r="BH279" i="8"/>
  <c r="BG279" i="8"/>
  <c r="BF279" i="8"/>
  <c r="T279" i="8"/>
  <c r="T277" i="8" s="1"/>
  <c r="R279" i="8"/>
  <c r="P279" i="8"/>
  <c r="BK279" i="8"/>
  <c r="J279" i="8"/>
  <c r="BE279" i="8" s="1"/>
  <c r="BI278" i="8"/>
  <c r="BH278" i="8"/>
  <c r="BG278" i="8"/>
  <c r="BF278" i="8"/>
  <c r="T278" i="8"/>
  <c r="R278" i="8"/>
  <c r="R277" i="8" s="1"/>
  <c r="R270" i="8" s="1"/>
  <c r="P278" i="8"/>
  <c r="BK278" i="8"/>
  <c r="BK277" i="8" s="1"/>
  <c r="J277" i="8" s="1"/>
  <c r="J70" i="8" s="1"/>
  <c r="J278" i="8"/>
  <c r="BE278" i="8"/>
  <c r="BI272" i="8"/>
  <c r="BH272" i="8"/>
  <c r="BG272" i="8"/>
  <c r="BF272" i="8"/>
  <c r="T272" i="8"/>
  <c r="T271" i="8" s="1"/>
  <c r="R272" i="8"/>
  <c r="R271" i="8"/>
  <c r="P272" i="8"/>
  <c r="P271" i="8" s="1"/>
  <c r="BK272" i="8"/>
  <c r="BK271" i="8"/>
  <c r="J271" i="8" s="1"/>
  <c r="J69" i="8" s="1"/>
  <c r="J272" i="8"/>
  <c r="BE272" i="8" s="1"/>
  <c r="BI269" i="8"/>
  <c r="BH269" i="8"/>
  <c r="BG269" i="8"/>
  <c r="BF269" i="8"/>
  <c r="T269" i="8"/>
  <c r="R269" i="8"/>
  <c r="P269" i="8"/>
  <c r="BK269" i="8"/>
  <c r="J269" i="8"/>
  <c r="BE269" i="8" s="1"/>
  <c r="BI267" i="8"/>
  <c r="BH267" i="8"/>
  <c r="BG267" i="8"/>
  <c r="BF267" i="8"/>
  <c r="T267" i="8"/>
  <c r="R267" i="8"/>
  <c r="P267" i="8"/>
  <c r="BK267" i="8"/>
  <c r="J267" i="8"/>
  <c r="BE267" i="8"/>
  <c r="BI265" i="8"/>
  <c r="BH265" i="8"/>
  <c r="BG265" i="8"/>
  <c r="BF265" i="8"/>
  <c r="T265" i="8"/>
  <c r="R265" i="8"/>
  <c r="P265" i="8"/>
  <c r="BK265" i="8"/>
  <c r="J265" i="8"/>
  <c r="BE265" i="8"/>
  <c r="BI264" i="8"/>
  <c r="BH264" i="8"/>
  <c r="BG264" i="8"/>
  <c r="BF264" i="8"/>
  <c r="T264" i="8"/>
  <c r="R264" i="8"/>
  <c r="P264" i="8"/>
  <c r="BK264" i="8"/>
  <c r="J264" i="8"/>
  <c r="BE264" i="8"/>
  <c r="BI262" i="8"/>
  <c r="BH262" i="8"/>
  <c r="BG262" i="8"/>
  <c r="BF262" i="8"/>
  <c r="T262" i="8"/>
  <c r="R262" i="8"/>
  <c r="P262" i="8"/>
  <c r="BK262" i="8"/>
  <c r="J262" i="8"/>
  <c r="BE262" i="8"/>
  <c r="BI261" i="8"/>
  <c r="BH261" i="8"/>
  <c r="BG261" i="8"/>
  <c r="BF261" i="8"/>
  <c r="T261" i="8"/>
  <c r="R261" i="8"/>
  <c r="P261" i="8"/>
  <c r="BK261" i="8"/>
  <c r="J261" i="8"/>
  <c r="BE261" i="8"/>
  <c r="BI259" i="8"/>
  <c r="BH259" i="8"/>
  <c r="BG259" i="8"/>
  <c r="BF259" i="8"/>
  <c r="T259" i="8"/>
  <c r="R259" i="8"/>
  <c r="P259" i="8"/>
  <c r="BK259" i="8"/>
  <c r="J259" i="8"/>
  <c r="BE259" i="8"/>
  <c r="BI257" i="8"/>
  <c r="BH257" i="8"/>
  <c r="BG257" i="8"/>
  <c r="BF257" i="8"/>
  <c r="T257" i="8"/>
  <c r="R257" i="8"/>
  <c r="P257" i="8"/>
  <c r="BK257" i="8"/>
  <c r="J257" i="8"/>
  <c r="BE257" i="8"/>
  <c r="BI255" i="8"/>
  <c r="BH255" i="8"/>
  <c r="BG255" i="8"/>
  <c r="BF255" i="8"/>
  <c r="T255" i="8"/>
  <c r="R255" i="8"/>
  <c r="P255" i="8"/>
  <c r="BK255" i="8"/>
  <c r="J255" i="8"/>
  <c r="BE255" i="8"/>
  <c r="BI253" i="8"/>
  <c r="BH253" i="8"/>
  <c r="BG253" i="8"/>
  <c r="BF253" i="8"/>
  <c r="T253" i="8"/>
  <c r="R253" i="8"/>
  <c r="P253" i="8"/>
  <c r="BK253" i="8"/>
  <c r="J253" i="8"/>
  <c r="BE253" i="8"/>
  <c r="BI251" i="8"/>
  <c r="BH251" i="8"/>
  <c r="BG251" i="8"/>
  <c r="BF251" i="8"/>
  <c r="T251" i="8"/>
  <c r="R251" i="8"/>
  <c r="P251" i="8"/>
  <c r="BK251" i="8"/>
  <c r="J251" i="8"/>
  <c r="BE251" i="8"/>
  <c r="BI250" i="8"/>
  <c r="BH250" i="8"/>
  <c r="BG250" i="8"/>
  <c r="BF250" i="8"/>
  <c r="T250" i="8"/>
  <c r="R250" i="8"/>
  <c r="P250" i="8"/>
  <c r="BK250" i="8"/>
  <c r="J250" i="8"/>
  <c r="BE250" i="8"/>
  <c r="BI248" i="8"/>
  <c r="BH248" i="8"/>
  <c r="BG248" i="8"/>
  <c r="BF248" i="8"/>
  <c r="T248" i="8"/>
  <c r="R248" i="8"/>
  <c r="P248" i="8"/>
  <c r="BK248" i="8"/>
  <c r="J248" i="8"/>
  <c r="BE248" i="8"/>
  <c r="BI246" i="8"/>
  <c r="BH246" i="8"/>
  <c r="BG246" i="8"/>
  <c r="BF246" i="8"/>
  <c r="T246" i="8"/>
  <c r="R246" i="8"/>
  <c r="P246" i="8"/>
  <c r="BK246" i="8"/>
  <c r="J246" i="8"/>
  <c r="BE246" i="8"/>
  <c r="BI245" i="8"/>
  <c r="BH245" i="8"/>
  <c r="BG245" i="8"/>
  <c r="BF245" i="8"/>
  <c r="T245" i="8"/>
  <c r="R245" i="8"/>
  <c r="P245" i="8"/>
  <c r="BK245" i="8"/>
  <c r="J245" i="8"/>
  <c r="BE245" i="8"/>
  <c r="BI243" i="8"/>
  <c r="BH243" i="8"/>
  <c r="BG243" i="8"/>
  <c r="BF243" i="8"/>
  <c r="T243" i="8"/>
  <c r="R243" i="8"/>
  <c r="P243" i="8"/>
  <c r="BK243" i="8"/>
  <c r="J243" i="8"/>
  <c r="BE243" i="8"/>
  <c r="BI241" i="8"/>
  <c r="BH241" i="8"/>
  <c r="BG241" i="8"/>
  <c r="BF241" i="8"/>
  <c r="T241" i="8"/>
  <c r="R241" i="8"/>
  <c r="P241" i="8"/>
  <c r="BK241" i="8"/>
  <c r="J241" i="8"/>
  <c r="BE241" i="8"/>
  <c r="BI240" i="8"/>
  <c r="BH240" i="8"/>
  <c r="BG240" i="8"/>
  <c r="BF240" i="8"/>
  <c r="T240" i="8"/>
  <c r="R240" i="8"/>
  <c r="P240" i="8"/>
  <c r="BK240" i="8"/>
  <c r="J240" i="8"/>
  <c r="BE240" i="8"/>
  <c r="BI238" i="8"/>
  <c r="BH238" i="8"/>
  <c r="BG238" i="8"/>
  <c r="BF238" i="8"/>
  <c r="T238" i="8"/>
  <c r="R238" i="8"/>
  <c r="P238" i="8"/>
  <c r="BK238" i="8"/>
  <c r="J238" i="8"/>
  <c r="BE238" i="8"/>
  <c r="BI236" i="8"/>
  <c r="BH236" i="8"/>
  <c r="BG236" i="8"/>
  <c r="BF236" i="8"/>
  <c r="T236" i="8"/>
  <c r="R236" i="8"/>
  <c r="P236" i="8"/>
  <c r="BK236" i="8"/>
  <c r="J236" i="8"/>
  <c r="BE236" i="8"/>
  <c r="BI235" i="8"/>
  <c r="BH235" i="8"/>
  <c r="BG235" i="8"/>
  <c r="BF235" i="8"/>
  <c r="T235" i="8"/>
  <c r="T234" i="8"/>
  <c r="R235" i="8"/>
  <c r="R234" i="8"/>
  <c r="P235" i="8"/>
  <c r="P234" i="8"/>
  <c r="BK235" i="8"/>
  <c r="BK234" i="8"/>
  <c r="J234" i="8" s="1"/>
  <c r="J67" i="8" s="1"/>
  <c r="J235" i="8"/>
  <c r="BE235" i="8" s="1"/>
  <c r="BI233" i="8"/>
  <c r="BH233" i="8"/>
  <c r="BG233" i="8"/>
  <c r="BF233" i="8"/>
  <c r="T233" i="8"/>
  <c r="R233" i="8"/>
  <c r="P233" i="8"/>
  <c r="BK233" i="8"/>
  <c r="J233" i="8"/>
  <c r="BE233" i="8"/>
  <c r="BI231" i="8"/>
  <c r="BH231" i="8"/>
  <c r="BG231" i="8"/>
  <c r="BF231" i="8"/>
  <c r="T231" i="8"/>
  <c r="R231" i="8"/>
  <c r="P231" i="8"/>
  <c r="BK231" i="8"/>
  <c r="J231" i="8"/>
  <c r="BE231" i="8"/>
  <c r="BI230" i="8"/>
  <c r="BH230" i="8"/>
  <c r="BG230" i="8"/>
  <c r="BF230" i="8"/>
  <c r="T230" i="8"/>
  <c r="R230" i="8"/>
  <c r="P230" i="8"/>
  <c r="BK230" i="8"/>
  <c r="J230" i="8"/>
  <c r="BE230" i="8"/>
  <c r="BI228" i="8"/>
  <c r="BH228" i="8"/>
  <c r="BG228" i="8"/>
  <c r="BF228" i="8"/>
  <c r="T228" i="8"/>
  <c r="R228" i="8"/>
  <c r="P228" i="8"/>
  <c r="BK228" i="8"/>
  <c r="J228" i="8"/>
  <c r="BE228" i="8"/>
  <c r="BI226" i="8"/>
  <c r="BH226" i="8"/>
  <c r="BG226" i="8"/>
  <c r="BF226" i="8"/>
  <c r="T226" i="8"/>
  <c r="R226" i="8"/>
  <c r="P226" i="8"/>
  <c r="BK226" i="8"/>
  <c r="J226" i="8"/>
  <c r="BE226" i="8"/>
  <c r="BI224" i="8"/>
  <c r="BH224" i="8"/>
  <c r="BG224" i="8"/>
  <c r="BF224" i="8"/>
  <c r="T224" i="8"/>
  <c r="R224" i="8"/>
  <c r="P224" i="8"/>
  <c r="BK224" i="8"/>
  <c r="J224" i="8"/>
  <c r="BE224" i="8"/>
  <c r="BI222" i="8"/>
  <c r="BH222" i="8"/>
  <c r="BG222" i="8"/>
  <c r="BF222" i="8"/>
  <c r="T222" i="8"/>
  <c r="R222" i="8"/>
  <c r="P222" i="8"/>
  <c r="BK222" i="8"/>
  <c r="J222" i="8"/>
  <c r="BE222" i="8"/>
  <c r="BI220" i="8"/>
  <c r="BH220" i="8"/>
  <c r="BG220" i="8"/>
  <c r="BF220" i="8"/>
  <c r="T220" i="8"/>
  <c r="R220" i="8"/>
  <c r="P220" i="8"/>
  <c r="BK220" i="8"/>
  <c r="J220" i="8"/>
  <c r="BE220" i="8"/>
  <c r="BI219" i="8"/>
  <c r="BH219" i="8"/>
  <c r="BG219" i="8"/>
  <c r="BF219" i="8"/>
  <c r="T219" i="8"/>
  <c r="R219" i="8"/>
  <c r="P219" i="8"/>
  <c r="BK219" i="8"/>
  <c r="J219" i="8"/>
  <c r="BE219" i="8"/>
  <c r="BI218" i="8"/>
  <c r="BH218" i="8"/>
  <c r="BG218" i="8"/>
  <c r="BF218" i="8"/>
  <c r="T218" i="8"/>
  <c r="R218" i="8"/>
  <c r="P218" i="8"/>
  <c r="BK218" i="8"/>
  <c r="J218" i="8"/>
  <c r="BE218" i="8"/>
  <c r="BI216" i="8"/>
  <c r="BH216" i="8"/>
  <c r="BG216" i="8"/>
  <c r="BF216" i="8"/>
  <c r="T216" i="8"/>
  <c r="R216" i="8"/>
  <c r="P216" i="8"/>
  <c r="BK216" i="8"/>
  <c r="J216" i="8"/>
  <c r="BE216" i="8"/>
  <c r="BI214" i="8"/>
  <c r="BH214" i="8"/>
  <c r="BG214" i="8"/>
  <c r="BF214" i="8"/>
  <c r="T214" i="8"/>
  <c r="R214" i="8"/>
  <c r="P214" i="8"/>
  <c r="BK214" i="8"/>
  <c r="J214" i="8"/>
  <c r="BE214" i="8"/>
  <c r="BI213" i="8"/>
  <c r="BH213" i="8"/>
  <c r="BG213" i="8"/>
  <c r="BF213" i="8"/>
  <c r="T213" i="8"/>
  <c r="R213" i="8"/>
  <c r="P213" i="8"/>
  <c r="BK213" i="8"/>
  <c r="J213" i="8"/>
  <c r="BE213" i="8"/>
  <c r="BI211" i="8"/>
  <c r="BH211" i="8"/>
  <c r="BG211" i="8"/>
  <c r="BF211" i="8"/>
  <c r="T211" i="8"/>
  <c r="R211" i="8"/>
  <c r="P211" i="8"/>
  <c r="BK211" i="8"/>
  <c r="J211" i="8"/>
  <c r="BE211" i="8"/>
  <c r="BI210" i="8"/>
  <c r="BH210" i="8"/>
  <c r="BG210" i="8"/>
  <c r="BF210" i="8"/>
  <c r="T210" i="8"/>
  <c r="R210" i="8"/>
  <c r="P210" i="8"/>
  <c r="BK210" i="8"/>
  <c r="J210" i="8"/>
  <c r="BE210" i="8"/>
  <c r="BI208" i="8"/>
  <c r="BH208" i="8"/>
  <c r="BG208" i="8"/>
  <c r="BF208" i="8"/>
  <c r="T208" i="8"/>
  <c r="R208" i="8"/>
  <c r="P208" i="8"/>
  <c r="BK208" i="8"/>
  <c r="J208" i="8"/>
  <c r="BE208" i="8"/>
  <c r="BI206" i="8"/>
  <c r="BH206" i="8"/>
  <c r="BG206" i="8"/>
  <c r="BF206" i="8"/>
  <c r="T206" i="8"/>
  <c r="T205" i="8" s="1"/>
  <c r="R206" i="8"/>
  <c r="R205" i="8" s="1"/>
  <c r="P206" i="8"/>
  <c r="P205" i="8"/>
  <c r="BK206" i="8"/>
  <c r="BK205" i="8"/>
  <c r="J205" i="8" s="1"/>
  <c r="J66" i="8" s="1"/>
  <c r="J206" i="8"/>
  <c r="BE206" i="8" s="1"/>
  <c r="BI204" i="8"/>
  <c r="BH204" i="8"/>
  <c r="BG204" i="8"/>
  <c r="BF204" i="8"/>
  <c r="T204" i="8"/>
  <c r="R204" i="8"/>
  <c r="P204" i="8"/>
  <c r="BK204" i="8"/>
  <c r="J204" i="8"/>
  <c r="BE204" i="8"/>
  <c r="BI202" i="8"/>
  <c r="BH202" i="8"/>
  <c r="BG202" i="8"/>
  <c r="BF202" i="8"/>
  <c r="T202" i="8"/>
  <c r="R202" i="8"/>
  <c r="P202" i="8"/>
  <c r="BK202" i="8"/>
  <c r="J202" i="8"/>
  <c r="BE202" i="8"/>
  <c r="BI201" i="8"/>
  <c r="BH201" i="8"/>
  <c r="BG201" i="8"/>
  <c r="BF201" i="8"/>
  <c r="T201" i="8"/>
  <c r="R201" i="8"/>
  <c r="P201" i="8"/>
  <c r="BK201" i="8"/>
  <c r="J201" i="8"/>
  <c r="BE201" i="8"/>
  <c r="BI199" i="8"/>
  <c r="BH199" i="8"/>
  <c r="BG199" i="8"/>
  <c r="BF199" i="8"/>
  <c r="T199" i="8"/>
  <c r="R199" i="8"/>
  <c r="P199" i="8"/>
  <c r="BK199" i="8"/>
  <c r="J199" i="8"/>
  <c r="BE199" i="8"/>
  <c r="BI197" i="8"/>
  <c r="BH197" i="8"/>
  <c r="BG197" i="8"/>
  <c r="BF197" i="8"/>
  <c r="T197" i="8"/>
  <c r="R197" i="8"/>
  <c r="P197" i="8"/>
  <c r="BK197" i="8"/>
  <c r="J197" i="8"/>
  <c r="BE197" i="8"/>
  <c r="BI196" i="8"/>
  <c r="BH196" i="8"/>
  <c r="BG196" i="8"/>
  <c r="BF196" i="8"/>
  <c r="T196" i="8"/>
  <c r="T195" i="8"/>
  <c r="T194" i="8" s="1"/>
  <c r="R196" i="8"/>
  <c r="R195" i="8" s="1"/>
  <c r="R194" i="8" s="1"/>
  <c r="P196" i="8"/>
  <c r="P195" i="8" s="1"/>
  <c r="P194" i="8" s="1"/>
  <c r="BK196" i="8"/>
  <c r="BK195" i="8" s="1"/>
  <c r="J196" i="8"/>
  <c r="BE196" i="8"/>
  <c r="BI193" i="8"/>
  <c r="BH193" i="8"/>
  <c r="BG193" i="8"/>
  <c r="BF193" i="8"/>
  <c r="T193" i="8"/>
  <c r="R193" i="8"/>
  <c r="P193" i="8"/>
  <c r="BK193" i="8"/>
  <c r="J193" i="8"/>
  <c r="BE193" i="8"/>
  <c r="BI190" i="8"/>
  <c r="BH190" i="8"/>
  <c r="BG190" i="8"/>
  <c r="BF190" i="8"/>
  <c r="T190" i="8"/>
  <c r="T189" i="8" s="1"/>
  <c r="R190" i="8"/>
  <c r="R189" i="8" s="1"/>
  <c r="P190" i="8"/>
  <c r="P189" i="8"/>
  <c r="BK190" i="8"/>
  <c r="BK189" i="8" s="1"/>
  <c r="J189" i="8" s="1"/>
  <c r="J63" i="8" s="1"/>
  <c r="J190" i="8"/>
  <c r="BE190" i="8"/>
  <c r="BI188" i="8"/>
  <c r="BH188" i="8"/>
  <c r="BG188" i="8"/>
  <c r="BF188" i="8"/>
  <c r="T188" i="8"/>
  <c r="R188" i="8"/>
  <c r="P188" i="8"/>
  <c r="BK188" i="8"/>
  <c r="J188" i="8"/>
  <c r="BE188" i="8"/>
  <c r="BI186" i="8"/>
  <c r="BH186" i="8"/>
  <c r="BG186" i="8"/>
  <c r="BF186" i="8"/>
  <c r="T186" i="8"/>
  <c r="R186" i="8"/>
  <c r="P186" i="8"/>
  <c r="BK186" i="8"/>
  <c r="J186" i="8"/>
  <c r="BE186" i="8"/>
  <c r="BI181" i="8"/>
  <c r="BH181" i="8"/>
  <c r="BG181" i="8"/>
  <c r="BF181" i="8"/>
  <c r="T181" i="8"/>
  <c r="R181" i="8"/>
  <c r="P181" i="8"/>
  <c r="BK181" i="8"/>
  <c r="J181" i="8"/>
  <c r="BE181" i="8"/>
  <c r="BI179" i="8"/>
  <c r="BH179" i="8"/>
  <c r="BG179" i="8"/>
  <c r="BF179" i="8"/>
  <c r="T179" i="8"/>
  <c r="R179" i="8"/>
  <c r="P179" i="8"/>
  <c r="BK179" i="8"/>
  <c r="J179" i="8"/>
  <c r="BE179" i="8"/>
  <c r="BI174" i="8"/>
  <c r="BH174" i="8"/>
  <c r="BG174" i="8"/>
  <c r="BF174" i="8"/>
  <c r="T174" i="8"/>
  <c r="T173" i="8" s="1"/>
  <c r="R174" i="8"/>
  <c r="R173" i="8" s="1"/>
  <c r="R172" i="8" s="1"/>
  <c r="P174" i="8"/>
  <c r="P173" i="8"/>
  <c r="P172" i="8" s="1"/>
  <c r="BK174" i="8"/>
  <c r="BK173" i="8"/>
  <c r="J173" i="8" s="1"/>
  <c r="J62" i="8" s="1"/>
  <c r="J174" i="8"/>
  <c r="BE174" i="8"/>
  <c r="BI171" i="8"/>
  <c r="BH171" i="8"/>
  <c r="BG171" i="8"/>
  <c r="BF171" i="8"/>
  <c r="T171" i="8"/>
  <c r="R171" i="8"/>
  <c r="P171" i="8"/>
  <c r="BK171" i="8"/>
  <c r="J171" i="8"/>
  <c r="BE171" i="8"/>
  <c r="BI169" i="8"/>
  <c r="BH169" i="8"/>
  <c r="BG169" i="8"/>
  <c r="BF169" i="8"/>
  <c r="T169" i="8"/>
  <c r="R169" i="8"/>
  <c r="P169" i="8"/>
  <c r="BK169" i="8"/>
  <c r="J169" i="8"/>
  <c r="BE169" i="8" s="1"/>
  <c r="BI166" i="8"/>
  <c r="BH166" i="8"/>
  <c r="BG166" i="8"/>
  <c r="BF166" i="8"/>
  <c r="T166" i="8"/>
  <c r="R166" i="8"/>
  <c r="P166" i="8"/>
  <c r="BK166" i="8"/>
  <c r="J166" i="8"/>
  <c r="BE166" i="8"/>
  <c r="BI161" i="8"/>
  <c r="BH161" i="8"/>
  <c r="BG161" i="8"/>
  <c r="BF161" i="8"/>
  <c r="T161" i="8"/>
  <c r="T160" i="8" s="1"/>
  <c r="R161" i="8"/>
  <c r="R160" i="8" s="1"/>
  <c r="P161" i="8"/>
  <c r="P160" i="8"/>
  <c r="BK161" i="8"/>
  <c r="BK160" i="8"/>
  <c r="J160" i="8" s="1"/>
  <c r="J60" i="8" s="1"/>
  <c r="J161" i="8"/>
  <c r="BE161" i="8" s="1"/>
  <c r="BI155" i="8"/>
  <c r="BH155" i="8"/>
  <c r="BG155" i="8"/>
  <c r="BF155" i="8"/>
  <c r="T155" i="8"/>
  <c r="R155" i="8"/>
  <c r="P155" i="8"/>
  <c r="BK155" i="8"/>
  <c r="J155" i="8"/>
  <c r="BE155" i="8"/>
  <c r="BI150" i="8"/>
  <c r="BH150" i="8"/>
  <c r="BG150" i="8"/>
  <c r="BF150" i="8"/>
  <c r="T150" i="8"/>
  <c r="R150" i="8"/>
  <c r="P150" i="8"/>
  <c r="BK150" i="8"/>
  <c r="J150" i="8"/>
  <c r="BE150" i="8"/>
  <c r="BI147" i="8"/>
  <c r="BH147" i="8"/>
  <c r="BG147" i="8"/>
  <c r="BF147" i="8"/>
  <c r="T147" i="8"/>
  <c r="T146" i="8"/>
  <c r="R147" i="8"/>
  <c r="R146" i="8"/>
  <c r="P147" i="8"/>
  <c r="P146" i="8"/>
  <c r="BK147" i="8"/>
  <c r="BK146" i="8"/>
  <c r="J146" i="8" s="1"/>
  <c r="J59" i="8" s="1"/>
  <c r="J147" i="8"/>
  <c r="BE147" i="8" s="1"/>
  <c r="BI145" i="8"/>
  <c r="BH145" i="8"/>
  <c r="BG145" i="8"/>
  <c r="BF145" i="8"/>
  <c r="T145" i="8"/>
  <c r="R145" i="8"/>
  <c r="P145" i="8"/>
  <c r="BK145" i="8"/>
  <c r="J145" i="8"/>
  <c r="BE145" i="8"/>
  <c r="BI143" i="8"/>
  <c r="BH143" i="8"/>
  <c r="BG143" i="8"/>
  <c r="BF143" i="8"/>
  <c r="T143" i="8"/>
  <c r="R143" i="8"/>
  <c r="P143" i="8"/>
  <c r="BK143" i="8"/>
  <c r="J143" i="8"/>
  <c r="BE143" i="8"/>
  <c r="BI140" i="8"/>
  <c r="BH140" i="8"/>
  <c r="BG140" i="8"/>
  <c r="BF140" i="8"/>
  <c r="T140" i="8"/>
  <c r="R140" i="8"/>
  <c r="P140" i="8"/>
  <c r="BK140" i="8"/>
  <c r="J140" i="8"/>
  <c r="BE140" i="8"/>
  <c r="BI132" i="8"/>
  <c r="BH132" i="8"/>
  <c r="BG132" i="8"/>
  <c r="BF132" i="8"/>
  <c r="T132" i="8"/>
  <c r="R132" i="8"/>
  <c r="P132" i="8"/>
  <c r="BK132" i="8"/>
  <c r="J132" i="8"/>
  <c r="BE132" i="8"/>
  <c r="BI129" i="8"/>
  <c r="BH129" i="8"/>
  <c r="BG129" i="8"/>
  <c r="BF129" i="8"/>
  <c r="T129" i="8"/>
  <c r="R129" i="8"/>
  <c r="P129" i="8"/>
  <c r="BK129" i="8"/>
  <c r="J129" i="8"/>
  <c r="BE129" i="8"/>
  <c r="BI128" i="8"/>
  <c r="BH128" i="8"/>
  <c r="BG128" i="8"/>
  <c r="BF128" i="8"/>
  <c r="T128" i="8"/>
  <c r="R128" i="8"/>
  <c r="P128" i="8"/>
  <c r="BK128" i="8"/>
  <c r="J128" i="8"/>
  <c r="BE128" i="8"/>
  <c r="BI127" i="8"/>
  <c r="BH127" i="8"/>
  <c r="BG127" i="8"/>
  <c r="BF127" i="8"/>
  <c r="T127" i="8"/>
  <c r="R127" i="8"/>
  <c r="P127" i="8"/>
  <c r="BK127" i="8"/>
  <c r="J127" i="8"/>
  <c r="BE127" i="8"/>
  <c r="BI125" i="8"/>
  <c r="BH125" i="8"/>
  <c r="BG125" i="8"/>
  <c r="BF125" i="8"/>
  <c r="T125" i="8"/>
  <c r="R125" i="8"/>
  <c r="P125" i="8"/>
  <c r="BK125" i="8"/>
  <c r="J125" i="8"/>
  <c r="BE125" i="8"/>
  <c r="BI123" i="8"/>
  <c r="BH123" i="8"/>
  <c r="BG123" i="8"/>
  <c r="BF123" i="8"/>
  <c r="T123" i="8"/>
  <c r="R123" i="8"/>
  <c r="P123" i="8"/>
  <c r="BK123" i="8"/>
  <c r="J123" i="8"/>
  <c r="BE123" i="8"/>
  <c r="BI121" i="8"/>
  <c r="BH121" i="8"/>
  <c r="BG121" i="8"/>
  <c r="BF121" i="8"/>
  <c r="T121" i="8"/>
  <c r="R121" i="8"/>
  <c r="P121" i="8"/>
  <c r="BK121" i="8"/>
  <c r="J121" i="8"/>
  <c r="BE121" i="8"/>
  <c r="BI118" i="8"/>
  <c r="BH118" i="8"/>
  <c r="BG118" i="8"/>
  <c r="BF118" i="8"/>
  <c r="T118" i="8"/>
  <c r="R118" i="8"/>
  <c r="P118" i="8"/>
  <c r="BK118" i="8"/>
  <c r="J118" i="8"/>
  <c r="BE118" i="8"/>
  <c r="BI115" i="8"/>
  <c r="BH115" i="8"/>
  <c r="BG115" i="8"/>
  <c r="BF115" i="8"/>
  <c r="T115" i="8"/>
  <c r="R115" i="8"/>
  <c r="P115" i="8"/>
  <c r="BK115" i="8"/>
  <c r="J115" i="8"/>
  <c r="BE115" i="8"/>
  <c r="BI102" i="8"/>
  <c r="BH102" i="8"/>
  <c r="BG102" i="8"/>
  <c r="BF102" i="8"/>
  <c r="T102" i="8"/>
  <c r="R102" i="8"/>
  <c r="P102" i="8"/>
  <c r="BK102" i="8"/>
  <c r="J102" i="8"/>
  <c r="BE102" i="8"/>
  <c r="BI99" i="8"/>
  <c r="BH99" i="8"/>
  <c r="BG99" i="8"/>
  <c r="BF99" i="8"/>
  <c r="T99" i="8"/>
  <c r="R99" i="8"/>
  <c r="P99" i="8"/>
  <c r="BK99" i="8"/>
  <c r="J99" i="8"/>
  <c r="BE99" i="8"/>
  <c r="BI97" i="8"/>
  <c r="BH97" i="8"/>
  <c r="BG97" i="8"/>
  <c r="BF97" i="8"/>
  <c r="T97" i="8"/>
  <c r="R97" i="8"/>
  <c r="P97" i="8"/>
  <c r="BK97" i="8"/>
  <c r="J97" i="8"/>
  <c r="BE97" i="8"/>
  <c r="BI95" i="8"/>
  <c r="BH95" i="8"/>
  <c r="BG95" i="8"/>
  <c r="BF95" i="8"/>
  <c r="T95" i="8"/>
  <c r="R95" i="8"/>
  <c r="P95" i="8"/>
  <c r="BK95" i="8"/>
  <c r="J95" i="8"/>
  <c r="BE95" i="8"/>
  <c r="BI93" i="8"/>
  <c r="F34" i="8"/>
  <c r="BD58" i="1" s="1"/>
  <c r="BH93" i="8"/>
  <c r="F33" i="8"/>
  <c r="BC58" i="1"/>
  <c r="BG93" i="8"/>
  <c r="F32" i="8" s="1"/>
  <c r="BB58" i="1" s="1"/>
  <c r="BF93" i="8"/>
  <c r="F31" i="8" s="1"/>
  <c r="BA58" i="1" s="1"/>
  <c r="T93" i="8"/>
  <c r="T92" i="8" s="1"/>
  <c r="R93" i="8"/>
  <c r="R92" i="8"/>
  <c r="P93" i="8"/>
  <c r="P92" i="8"/>
  <c r="BK93" i="8"/>
  <c r="BK92" i="8"/>
  <c r="J92" i="8" s="1"/>
  <c r="J58" i="8" s="1"/>
  <c r="J93" i="8"/>
  <c r="BE93" i="8" s="1"/>
  <c r="J86" i="8"/>
  <c r="F86" i="8"/>
  <c r="F84" i="8"/>
  <c r="E82" i="8"/>
  <c r="J51" i="8"/>
  <c r="F51" i="8"/>
  <c r="F49" i="8"/>
  <c r="E47" i="8"/>
  <c r="J18" i="8"/>
  <c r="E18" i="8"/>
  <c r="F87" i="8"/>
  <c r="F52" i="8"/>
  <c r="J17" i="8"/>
  <c r="J12" i="8"/>
  <c r="J84" i="8"/>
  <c r="J49" i="8"/>
  <c r="E7" i="8"/>
  <c r="E80" i="8"/>
  <c r="E45" i="8"/>
  <c r="AY57" i="1"/>
  <c r="AX57" i="1"/>
  <c r="BI345" i="7"/>
  <c r="BH345" i="7"/>
  <c r="BG345" i="7"/>
  <c r="BF345" i="7"/>
  <c r="T345" i="7"/>
  <c r="R345" i="7"/>
  <c r="P345" i="7"/>
  <c r="BK345" i="7"/>
  <c r="J345" i="7"/>
  <c r="BE345" i="7"/>
  <c r="BI343" i="7"/>
  <c r="BH343" i="7"/>
  <c r="BG343" i="7"/>
  <c r="BF343" i="7"/>
  <c r="T343" i="7"/>
  <c r="R343" i="7"/>
  <c r="P343" i="7"/>
  <c r="BK343" i="7"/>
  <c r="J343" i="7"/>
  <c r="BE343" i="7" s="1"/>
  <c r="BI342" i="7"/>
  <c r="BH342" i="7"/>
  <c r="BG342" i="7"/>
  <c r="BF342" i="7"/>
  <c r="T342" i="7"/>
  <c r="R342" i="7"/>
  <c r="P342" i="7"/>
  <c r="BK342" i="7"/>
  <c r="J342" i="7"/>
  <c r="BE342" i="7"/>
  <c r="BI339" i="7"/>
  <c r="BH339" i="7"/>
  <c r="BG339" i="7"/>
  <c r="BF339" i="7"/>
  <c r="T339" i="7"/>
  <c r="R339" i="7"/>
  <c r="P339" i="7"/>
  <c r="BK339" i="7"/>
  <c r="J339" i="7"/>
  <c r="BE339" i="7" s="1"/>
  <c r="BI338" i="7"/>
  <c r="BH338" i="7"/>
  <c r="BG338" i="7"/>
  <c r="BF338" i="7"/>
  <c r="T338" i="7"/>
  <c r="T337" i="7"/>
  <c r="R338" i="7"/>
  <c r="R337" i="7" s="1"/>
  <c r="R330" i="7" s="1"/>
  <c r="P338" i="7"/>
  <c r="P337" i="7"/>
  <c r="BK338" i="7"/>
  <c r="BK337" i="7" s="1"/>
  <c r="J337" i="7" s="1"/>
  <c r="J70" i="7" s="1"/>
  <c r="J338" i="7"/>
  <c r="BE338" i="7" s="1"/>
  <c r="BI332" i="7"/>
  <c r="BH332" i="7"/>
  <c r="BG332" i="7"/>
  <c r="BF332" i="7"/>
  <c r="T332" i="7"/>
  <c r="T331" i="7"/>
  <c r="T330" i="7" s="1"/>
  <c r="R332" i="7"/>
  <c r="R331" i="7"/>
  <c r="P332" i="7"/>
  <c r="P331" i="7" s="1"/>
  <c r="P330" i="7" s="1"/>
  <c r="BK332" i="7"/>
  <c r="BK331" i="7" s="1"/>
  <c r="J332" i="7"/>
  <c r="BE332" i="7"/>
  <c r="BI329" i="7"/>
  <c r="BH329" i="7"/>
  <c r="BG329" i="7"/>
  <c r="BF329" i="7"/>
  <c r="T329" i="7"/>
  <c r="R329" i="7"/>
  <c r="P329" i="7"/>
  <c r="BK329" i="7"/>
  <c r="J329" i="7"/>
  <c r="BE329" i="7"/>
  <c r="BI327" i="7"/>
  <c r="BH327" i="7"/>
  <c r="BG327" i="7"/>
  <c r="BF327" i="7"/>
  <c r="T327" i="7"/>
  <c r="R327" i="7"/>
  <c r="P327" i="7"/>
  <c r="BK327" i="7"/>
  <c r="J327" i="7"/>
  <c r="BE327" i="7"/>
  <c r="BI325" i="7"/>
  <c r="BH325" i="7"/>
  <c r="BG325" i="7"/>
  <c r="BF325" i="7"/>
  <c r="T325" i="7"/>
  <c r="R325" i="7"/>
  <c r="P325" i="7"/>
  <c r="BK325" i="7"/>
  <c r="J325" i="7"/>
  <c r="BE325" i="7"/>
  <c r="BI323" i="7"/>
  <c r="BH323" i="7"/>
  <c r="BG323" i="7"/>
  <c r="BF323" i="7"/>
  <c r="T323" i="7"/>
  <c r="R323" i="7"/>
  <c r="P323" i="7"/>
  <c r="BK323" i="7"/>
  <c r="J323" i="7"/>
  <c r="BE323" i="7"/>
  <c r="BI322" i="7"/>
  <c r="BH322" i="7"/>
  <c r="BG322" i="7"/>
  <c r="BF322" i="7"/>
  <c r="T322" i="7"/>
  <c r="R322" i="7"/>
  <c r="P322" i="7"/>
  <c r="BK322" i="7"/>
  <c r="J322" i="7"/>
  <c r="BE322" i="7"/>
  <c r="BI320" i="7"/>
  <c r="BH320" i="7"/>
  <c r="BG320" i="7"/>
  <c r="BF320" i="7"/>
  <c r="T320" i="7"/>
  <c r="R320" i="7"/>
  <c r="P320" i="7"/>
  <c r="BK320" i="7"/>
  <c r="J320" i="7"/>
  <c r="BE320" i="7"/>
  <c r="BI319" i="7"/>
  <c r="BH319" i="7"/>
  <c r="BG319" i="7"/>
  <c r="BF319" i="7"/>
  <c r="T319" i="7"/>
  <c r="R319" i="7"/>
  <c r="P319" i="7"/>
  <c r="BK319" i="7"/>
  <c r="J319" i="7"/>
  <c r="BE319" i="7"/>
  <c r="BI317" i="7"/>
  <c r="BH317" i="7"/>
  <c r="BG317" i="7"/>
  <c r="BF317" i="7"/>
  <c r="T317" i="7"/>
  <c r="R317" i="7"/>
  <c r="P317" i="7"/>
  <c r="BK317" i="7"/>
  <c r="J317" i="7"/>
  <c r="BE317" i="7"/>
  <c r="BI315" i="7"/>
  <c r="BH315" i="7"/>
  <c r="BG315" i="7"/>
  <c r="BF315" i="7"/>
  <c r="T315" i="7"/>
  <c r="R315" i="7"/>
  <c r="P315" i="7"/>
  <c r="BK315" i="7"/>
  <c r="J315" i="7"/>
  <c r="BE315" i="7"/>
  <c r="BI313" i="7"/>
  <c r="BH313" i="7"/>
  <c r="BG313" i="7"/>
  <c r="BF313" i="7"/>
  <c r="T313" i="7"/>
  <c r="R313" i="7"/>
  <c r="P313" i="7"/>
  <c r="BK313" i="7"/>
  <c r="J313" i="7"/>
  <c r="BE313" i="7"/>
  <c r="BI311" i="7"/>
  <c r="BH311" i="7"/>
  <c r="BG311" i="7"/>
  <c r="BF311" i="7"/>
  <c r="T311" i="7"/>
  <c r="R311" i="7"/>
  <c r="P311" i="7"/>
  <c r="BK311" i="7"/>
  <c r="J311" i="7"/>
  <c r="BE311" i="7"/>
  <c r="BI309" i="7"/>
  <c r="BH309" i="7"/>
  <c r="BG309" i="7"/>
  <c r="BF309" i="7"/>
  <c r="T309" i="7"/>
  <c r="R309" i="7"/>
  <c r="P309" i="7"/>
  <c r="BK309" i="7"/>
  <c r="J309" i="7"/>
  <c r="BE309" i="7"/>
  <c r="BI308" i="7"/>
  <c r="BH308" i="7"/>
  <c r="BG308" i="7"/>
  <c r="BF308" i="7"/>
  <c r="T308" i="7"/>
  <c r="R308" i="7"/>
  <c r="P308" i="7"/>
  <c r="BK308" i="7"/>
  <c r="J308" i="7"/>
  <c r="BE308" i="7"/>
  <c r="BI306" i="7"/>
  <c r="BH306" i="7"/>
  <c r="BG306" i="7"/>
  <c r="BF306" i="7"/>
  <c r="T306" i="7"/>
  <c r="R306" i="7"/>
  <c r="P306" i="7"/>
  <c r="BK306" i="7"/>
  <c r="J306" i="7"/>
  <c r="BE306" i="7"/>
  <c r="BI305" i="7"/>
  <c r="BH305" i="7"/>
  <c r="BG305" i="7"/>
  <c r="BF305" i="7"/>
  <c r="T305" i="7"/>
  <c r="R305" i="7"/>
  <c r="P305" i="7"/>
  <c r="BK305" i="7"/>
  <c r="J305" i="7"/>
  <c r="BE305" i="7"/>
  <c r="BI303" i="7"/>
  <c r="BH303" i="7"/>
  <c r="BG303" i="7"/>
  <c r="BF303" i="7"/>
  <c r="T303" i="7"/>
  <c r="R303" i="7"/>
  <c r="P303" i="7"/>
  <c r="BK303" i="7"/>
  <c r="J303" i="7"/>
  <c r="BE303" i="7"/>
  <c r="BI301" i="7"/>
  <c r="BH301" i="7"/>
  <c r="BG301" i="7"/>
  <c r="BF301" i="7"/>
  <c r="T301" i="7"/>
  <c r="R301" i="7"/>
  <c r="P301" i="7"/>
  <c r="BK301" i="7"/>
  <c r="J301" i="7"/>
  <c r="BE301" i="7"/>
  <c r="BI300" i="7"/>
  <c r="BH300" i="7"/>
  <c r="BG300" i="7"/>
  <c r="BF300" i="7"/>
  <c r="T300" i="7"/>
  <c r="R300" i="7"/>
  <c r="P300" i="7"/>
  <c r="BK300" i="7"/>
  <c r="J300" i="7"/>
  <c r="BE300" i="7"/>
  <c r="BI298" i="7"/>
  <c r="BH298" i="7"/>
  <c r="BG298" i="7"/>
  <c r="BF298" i="7"/>
  <c r="T298" i="7"/>
  <c r="R298" i="7"/>
  <c r="P298" i="7"/>
  <c r="BK298" i="7"/>
  <c r="J298" i="7"/>
  <c r="BE298" i="7"/>
  <c r="BI297" i="7"/>
  <c r="BH297" i="7"/>
  <c r="BG297" i="7"/>
  <c r="BF297" i="7"/>
  <c r="T297" i="7"/>
  <c r="R297" i="7"/>
  <c r="P297" i="7"/>
  <c r="BK297" i="7"/>
  <c r="J297" i="7"/>
  <c r="BE297" i="7"/>
  <c r="BI295" i="7"/>
  <c r="BH295" i="7"/>
  <c r="BG295" i="7"/>
  <c r="BF295" i="7"/>
  <c r="T295" i="7"/>
  <c r="R295" i="7"/>
  <c r="P295" i="7"/>
  <c r="BK295" i="7"/>
  <c r="J295" i="7"/>
  <c r="BE295" i="7"/>
  <c r="BI293" i="7"/>
  <c r="BH293" i="7"/>
  <c r="BG293" i="7"/>
  <c r="BF293" i="7"/>
  <c r="T293" i="7"/>
  <c r="R293" i="7"/>
  <c r="P293" i="7"/>
  <c r="BK293" i="7"/>
  <c r="J293" i="7"/>
  <c r="BE293" i="7"/>
  <c r="BI292" i="7"/>
  <c r="BH292" i="7"/>
  <c r="BG292" i="7"/>
  <c r="BF292" i="7"/>
  <c r="T292" i="7"/>
  <c r="T291" i="7"/>
  <c r="R292" i="7"/>
  <c r="R291" i="7"/>
  <c r="P292" i="7"/>
  <c r="P291" i="7"/>
  <c r="BK292" i="7"/>
  <c r="BK291" i="7"/>
  <c r="J291" i="7" s="1"/>
  <c r="J67" i="7" s="1"/>
  <c r="J292" i="7"/>
  <c r="BE292" i="7" s="1"/>
  <c r="BI290" i="7"/>
  <c r="BH290" i="7"/>
  <c r="BG290" i="7"/>
  <c r="BF290" i="7"/>
  <c r="T290" i="7"/>
  <c r="R290" i="7"/>
  <c r="P290" i="7"/>
  <c r="BK290" i="7"/>
  <c r="J290" i="7"/>
  <c r="BE290" i="7"/>
  <c r="BI289" i="7"/>
  <c r="BH289" i="7"/>
  <c r="BG289" i="7"/>
  <c r="BF289" i="7"/>
  <c r="T289" i="7"/>
  <c r="R289" i="7"/>
  <c r="P289" i="7"/>
  <c r="BK289" i="7"/>
  <c r="J289" i="7"/>
  <c r="BE289" i="7"/>
  <c r="BI287" i="7"/>
  <c r="BH287" i="7"/>
  <c r="BG287" i="7"/>
  <c r="BF287" i="7"/>
  <c r="T287" i="7"/>
  <c r="R287" i="7"/>
  <c r="P287" i="7"/>
  <c r="BK287" i="7"/>
  <c r="J287" i="7"/>
  <c r="BE287" i="7"/>
  <c r="BI285" i="7"/>
  <c r="BH285" i="7"/>
  <c r="BG285" i="7"/>
  <c r="BF285" i="7"/>
  <c r="T285" i="7"/>
  <c r="R285" i="7"/>
  <c r="P285" i="7"/>
  <c r="BK285" i="7"/>
  <c r="J285" i="7"/>
  <c r="BE285" i="7"/>
  <c r="BI284" i="7"/>
  <c r="BH284" i="7"/>
  <c r="BG284" i="7"/>
  <c r="BF284" i="7"/>
  <c r="T284" i="7"/>
  <c r="R284" i="7"/>
  <c r="P284" i="7"/>
  <c r="BK284" i="7"/>
  <c r="J284" i="7"/>
  <c r="BE284" i="7"/>
  <c r="BI282" i="7"/>
  <c r="BH282" i="7"/>
  <c r="BG282" i="7"/>
  <c r="BF282" i="7"/>
  <c r="T282" i="7"/>
  <c r="R282" i="7"/>
  <c r="P282" i="7"/>
  <c r="BK282" i="7"/>
  <c r="J282" i="7"/>
  <c r="BE282" i="7"/>
  <c r="BI280" i="7"/>
  <c r="BH280" i="7"/>
  <c r="BG280" i="7"/>
  <c r="BF280" i="7"/>
  <c r="T280" i="7"/>
  <c r="R280" i="7"/>
  <c r="P280" i="7"/>
  <c r="BK280" i="7"/>
  <c r="J280" i="7"/>
  <c r="BE280" i="7"/>
  <c r="BI279" i="7"/>
  <c r="BH279" i="7"/>
  <c r="BG279" i="7"/>
  <c r="BF279" i="7"/>
  <c r="T279" i="7"/>
  <c r="R279" i="7"/>
  <c r="P279" i="7"/>
  <c r="BK279" i="7"/>
  <c r="J279" i="7"/>
  <c r="BE279" i="7"/>
  <c r="BI277" i="7"/>
  <c r="BH277" i="7"/>
  <c r="BG277" i="7"/>
  <c r="BF277" i="7"/>
  <c r="T277" i="7"/>
  <c r="R277" i="7"/>
  <c r="P277" i="7"/>
  <c r="BK277" i="7"/>
  <c r="J277" i="7"/>
  <c r="BE277" i="7"/>
  <c r="BI275" i="7"/>
  <c r="BH275" i="7"/>
  <c r="BG275" i="7"/>
  <c r="BF275" i="7"/>
  <c r="T275" i="7"/>
  <c r="R275" i="7"/>
  <c r="P275" i="7"/>
  <c r="BK275" i="7"/>
  <c r="J275" i="7"/>
  <c r="BE275" i="7"/>
  <c r="BI273" i="7"/>
  <c r="BH273" i="7"/>
  <c r="BG273" i="7"/>
  <c r="BF273" i="7"/>
  <c r="T273" i="7"/>
  <c r="R273" i="7"/>
  <c r="P273" i="7"/>
  <c r="BK273" i="7"/>
  <c r="J273" i="7"/>
  <c r="BE273" i="7"/>
  <c r="BI272" i="7"/>
  <c r="BH272" i="7"/>
  <c r="BG272" i="7"/>
  <c r="BF272" i="7"/>
  <c r="T272" i="7"/>
  <c r="R272" i="7"/>
  <c r="P272" i="7"/>
  <c r="BK272" i="7"/>
  <c r="J272" i="7"/>
  <c r="BE272" i="7"/>
  <c r="BI271" i="7"/>
  <c r="BH271" i="7"/>
  <c r="BG271" i="7"/>
  <c r="BF271" i="7"/>
  <c r="T271" i="7"/>
  <c r="R271" i="7"/>
  <c r="P271" i="7"/>
  <c r="BK271" i="7"/>
  <c r="J271" i="7"/>
  <c r="BE271" i="7"/>
  <c r="BI269" i="7"/>
  <c r="BH269" i="7"/>
  <c r="BG269" i="7"/>
  <c r="BF269" i="7"/>
  <c r="T269" i="7"/>
  <c r="R269" i="7"/>
  <c r="P269" i="7"/>
  <c r="BK269" i="7"/>
  <c r="J269" i="7"/>
  <c r="BE269" i="7"/>
  <c r="BI267" i="7"/>
  <c r="BH267" i="7"/>
  <c r="BG267" i="7"/>
  <c r="BF267" i="7"/>
  <c r="T267" i="7"/>
  <c r="R267" i="7"/>
  <c r="P267" i="7"/>
  <c r="BK267" i="7"/>
  <c r="J267" i="7"/>
  <c r="BE267" i="7"/>
  <c r="BI266" i="7"/>
  <c r="BH266" i="7"/>
  <c r="BG266" i="7"/>
  <c r="BF266" i="7"/>
  <c r="T266" i="7"/>
  <c r="R266" i="7"/>
  <c r="P266" i="7"/>
  <c r="BK266" i="7"/>
  <c r="J266" i="7"/>
  <c r="BE266" i="7"/>
  <c r="BI264" i="7"/>
  <c r="BH264" i="7"/>
  <c r="BG264" i="7"/>
  <c r="BF264" i="7"/>
  <c r="T264" i="7"/>
  <c r="R264" i="7"/>
  <c r="P264" i="7"/>
  <c r="BK264" i="7"/>
  <c r="J264" i="7"/>
  <c r="BE264" i="7"/>
  <c r="BI262" i="7"/>
  <c r="BH262" i="7"/>
  <c r="BG262" i="7"/>
  <c r="BF262" i="7"/>
  <c r="T262" i="7"/>
  <c r="R262" i="7"/>
  <c r="P262" i="7"/>
  <c r="BK262" i="7"/>
  <c r="J262" i="7"/>
  <c r="BE262" i="7"/>
  <c r="BI261" i="7"/>
  <c r="BH261" i="7"/>
  <c r="BG261" i="7"/>
  <c r="BF261" i="7"/>
  <c r="T261" i="7"/>
  <c r="R261" i="7"/>
  <c r="P261" i="7"/>
  <c r="BK261" i="7"/>
  <c r="J261" i="7"/>
  <c r="BE261" i="7"/>
  <c r="BI259" i="7"/>
  <c r="BH259" i="7"/>
  <c r="BG259" i="7"/>
  <c r="BF259" i="7"/>
  <c r="T259" i="7"/>
  <c r="R259" i="7"/>
  <c r="P259" i="7"/>
  <c r="BK259" i="7"/>
  <c r="J259" i="7"/>
  <c r="BE259" i="7"/>
  <c r="BI257" i="7"/>
  <c r="BH257" i="7"/>
  <c r="BG257" i="7"/>
  <c r="BF257" i="7"/>
  <c r="T257" i="7"/>
  <c r="R257" i="7"/>
  <c r="P257" i="7"/>
  <c r="BK257" i="7"/>
  <c r="J257" i="7"/>
  <c r="BE257" i="7"/>
  <c r="BI256" i="7"/>
  <c r="BH256" i="7"/>
  <c r="BG256" i="7"/>
  <c r="BF256" i="7"/>
  <c r="T256" i="7"/>
  <c r="R256" i="7"/>
  <c r="P256" i="7"/>
  <c r="BK256" i="7"/>
  <c r="J256" i="7"/>
  <c r="BE256" i="7"/>
  <c r="BI254" i="7"/>
  <c r="BH254" i="7"/>
  <c r="BG254" i="7"/>
  <c r="BF254" i="7"/>
  <c r="T254" i="7"/>
  <c r="R254" i="7"/>
  <c r="P254" i="7"/>
  <c r="BK254" i="7"/>
  <c r="J254" i="7"/>
  <c r="BE254" i="7"/>
  <c r="BI253" i="7"/>
  <c r="BH253" i="7"/>
  <c r="BG253" i="7"/>
  <c r="BF253" i="7"/>
  <c r="T253" i="7"/>
  <c r="R253" i="7"/>
  <c r="P253" i="7"/>
  <c r="BK253" i="7"/>
  <c r="J253" i="7"/>
  <c r="BE253" i="7"/>
  <c r="BI252" i="7"/>
  <c r="BH252" i="7"/>
  <c r="BG252" i="7"/>
  <c r="BF252" i="7"/>
  <c r="T252" i="7"/>
  <c r="R252" i="7"/>
  <c r="P252" i="7"/>
  <c r="BK252" i="7"/>
  <c r="J252" i="7"/>
  <c r="BE252" i="7"/>
  <c r="BI251" i="7"/>
  <c r="BH251" i="7"/>
  <c r="BG251" i="7"/>
  <c r="BF251" i="7"/>
  <c r="T251" i="7"/>
  <c r="R251" i="7"/>
  <c r="P251" i="7"/>
  <c r="BK251" i="7"/>
  <c r="J251" i="7"/>
  <c r="BE251" i="7"/>
  <c r="BI249" i="7"/>
  <c r="BH249" i="7"/>
  <c r="BG249" i="7"/>
  <c r="BF249" i="7"/>
  <c r="T249" i="7"/>
  <c r="R249" i="7"/>
  <c r="P249" i="7"/>
  <c r="BK249" i="7"/>
  <c r="J249" i="7"/>
  <c r="BE249" i="7"/>
  <c r="BI247" i="7"/>
  <c r="BH247" i="7"/>
  <c r="BG247" i="7"/>
  <c r="BF247" i="7"/>
  <c r="T247" i="7"/>
  <c r="R247" i="7"/>
  <c r="P247" i="7"/>
  <c r="BK247" i="7"/>
  <c r="J247" i="7"/>
  <c r="BE247" i="7"/>
  <c r="BI245" i="7"/>
  <c r="BH245" i="7"/>
  <c r="BG245" i="7"/>
  <c r="BF245" i="7"/>
  <c r="T245" i="7"/>
  <c r="R245" i="7"/>
  <c r="P245" i="7"/>
  <c r="BK245" i="7"/>
  <c r="J245" i="7"/>
  <c r="BE245" i="7"/>
  <c r="BI243" i="7"/>
  <c r="BH243" i="7"/>
  <c r="BG243" i="7"/>
  <c r="BF243" i="7"/>
  <c r="T243" i="7"/>
  <c r="T242" i="7"/>
  <c r="R243" i="7"/>
  <c r="R242" i="7"/>
  <c r="P243" i="7"/>
  <c r="P242" i="7"/>
  <c r="BK243" i="7"/>
  <c r="BK242" i="7"/>
  <c r="J242" i="7" s="1"/>
  <c r="J66" i="7" s="1"/>
  <c r="J243" i="7"/>
  <c r="BE243" i="7" s="1"/>
  <c r="BI241" i="7"/>
  <c r="BH241" i="7"/>
  <c r="BG241" i="7"/>
  <c r="BF241" i="7"/>
  <c r="T241" i="7"/>
  <c r="R241" i="7"/>
  <c r="P241" i="7"/>
  <c r="BK241" i="7"/>
  <c r="J241" i="7"/>
  <c r="BE241" i="7"/>
  <c r="BI239" i="7"/>
  <c r="BH239" i="7"/>
  <c r="BG239" i="7"/>
  <c r="BF239" i="7"/>
  <c r="T239" i="7"/>
  <c r="R239" i="7"/>
  <c r="P239" i="7"/>
  <c r="BK239" i="7"/>
  <c r="J239" i="7"/>
  <c r="BE239" i="7"/>
  <c r="BI237" i="7"/>
  <c r="BH237" i="7"/>
  <c r="BG237" i="7"/>
  <c r="BF237" i="7"/>
  <c r="T237" i="7"/>
  <c r="R237" i="7"/>
  <c r="P237" i="7"/>
  <c r="BK237" i="7"/>
  <c r="J237" i="7"/>
  <c r="BE237" i="7"/>
  <c r="BI236" i="7"/>
  <c r="BH236" i="7"/>
  <c r="BG236" i="7"/>
  <c r="BF236" i="7"/>
  <c r="T236" i="7"/>
  <c r="T235" i="7"/>
  <c r="T234" i="7" s="1"/>
  <c r="R236" i="7"/>
  <c r="R235" i="7" s="1"/>
  <c r="R234" i="7" s="1"/>
  <c r="P236" i="7"/>
  <c r="P235" i="7"/>
  <c r="P234" i="7" s="1"/>
  <c r="BK236" i="7"/>
  <c r="BK235" i="7" s="1"/>
  <c r="J236" i="7"/>
  <c r="BE236" i="7"/>
  <c r="BI233" i="7"/>
  <c r="BH233" i="7"/>
  <c r="BG233" i="7"/>
  <c r="BF233" i="7"/>
  <c r="T233" i="7"/>
  <c r="R233" i="7"/>
  <c r="P233" i="7"/>
  <c r="BK233" i="7"/>
  <c r="J233" i="7"/>
  <c r="BE233" i="7"/>
  <c r="BI230" i="7"/>
  <c r="BH230" i="7"/>
  <c r="BG230" i="7"/>
  <c r="BF230" i="7"/>
  <c r="T230" i="7"/>
  <c r="T229" i="7"/>
  <c r="R230" i="7"/>
  <c r="R229" i="7"/>
  <c r="P230" i="7"/>
  <c r="P229" i="7"/>
  <c r="BK230" i="7"/>
  <c r="BK229" i="7"/>
  <c r="J229" i="7" s="1"/>
  <c r="J63" i="7" s="1"/>
  <c r="J230" i="7"/>
  <c r="BE230" i="7" s="1"/>
  <c r="BI228" i="7"/>
  <c r="BH228" i="7"/>
  <c r="BG228" i="7"/>
  <c r="BF228" i="7"/>
  <c r="T228" i="7"/>
  <c r="R228" i="7"/>
  <c r="P228" i="7"/>
  <c r="BK228" i="7"/>
  <c r="J228" i="7"/>
  <c r="BE228" i="7"/>
  <c r="BI226" i="7"/>
  <c r="BH226" i="7"/>
  <c r="BG226" i="7"/>
  <c r="BF226" i="7"/>
  <c r="T226" i="7"/>
  <c r="R226" i="7"/>
  <c r="P226" i="7"/>
  <c r="BK226" i="7"/>
  <c r="J226" i="7"/>
  <c r="BE226" i="7"/>
  <c r="BI223" i="7"/>
  <c r="BH223" i="7"/>
  <c r="BG223" i="7"/>
  <c r="BF223" i="7"/>
  <c r="T223" i="7"/>
  <c r="R223" i="7"/>
  <c r="P223" i="7"/>
  <c r="BK223" i="7"/>
  <c r="J223" i="7"/>
  <c r="BE223" i="7"/>
  <c r="BI221" i="7"/>
  <c r="BH221" i="7"/>
  <c r="BG221" i="7"/>
  <c r="BF221" i="7"/>
  <c r="T221" i="7"/>
  <c r="R221" i="7"/>
  <c r="P221" i="7"/>
  <c r="BK221" i="7"/>
  <c r="J221" i="7"/>
  <c r="BE221" i="7"/>
  <c r="BI216" i="7"/>
  <c r="BH216" i="7"/>
  <c r="BG216" i="7"/>
  <c r="BF216" i="7"/>
  <c r="T216" i="7"/>
  <c r="R216" i="7"/>
  <c r="P216" i="7"/>
  <c r="BK216" i="7"/>
  <c r="J216" i="7"/>
  <c r="BE216" i="7"/>
  <c r="BI214" i="7"/>
  <c r="BH214" i="7"/>
  <c r="BG214" i="7"/>
  <c r="BF214" i="7"/>
  <c r="T214" i="7"/>
  <c r="R214" i="7"/>
  <c r="P214" i="7"/>
  <c r="BK214" i="7"/>
  <c r="J214" i="7"/>
  <c r="BE214" i="7"/>
  <c r="BI209" i="7"/>
  <c r="BH209" i="7"/>
  <c r="BG209" i="7"/>
  <c r="BF209" i="7"/>
  <c r="T209" i="7"/>
  <c r="T208" i="7" s="1"/>
  <c r="T207" i="7" s="1"/>
  <c r="R209" i="7"/>
  <c r="R208" i="7" s="1"/>
  <c r="R207" i="7" s="1"/>
  <c r="P209" i="7"/>
  <c r="P208" i="7"/>
  <c r="P207" i="7" s="1"/>
  <c r="BK209" i="7"/>
  <c r="BK208" i="7"/>
  <c r="J208" i="7" s="1"/>
  <c r="J62" i="7" s="1"/>
  <c r="J209" i="7"/>
  <c r="BE209" i="7"/>
  <c r="BI206" i="7"/>
  <c r="BH206" i="7"/>
  <c r="BG206" i="7"/>
  <c r="BF206" i="7"/>
  <c r="T206" i="7"/>
  <c r="R206" i="7"/>
  <c r="P206" i="7"/>
  <c r="BK206" i="7"/>
  <c r="J206" i="7"/>
  <c r="BE206" i="7"/>
  <c r="BI204" i="7"/>
  <c r="BH204" i="7"/>
  <c r="BG204" i="7"/>
  <c r="BF204" i="7"/>
  <c r="T204" i="7"/>
  <c r="R204" i="7"/>
  <c r="P204" i="7"/>
  <c r="BK204" i="7"/>
  <c r="J204" i="7"/>
  <c r="BE204" i="7"/>
  <c r="BI201" i="7"/>
  <c r="BH201" i="7"/>
  <c r="BG201" i="7"/>
  <c r="BF201" i="7"/>
  <c r="T201" i="7"/>
  <c r="R201" i="7"/>
  <c r="P201" i="7"/>
  <c r="BK201" i="7"/>
  <c r="J201" i="7"/>
  <c r="BE201" i="7"/>
  <c r="BI196" i="7"/>
  <c r="BH196" i="7"/>
  <c r="BG196" i="7"/>
  <c r="BF196" i="7"/>
  <c r="T196" i="7"/>
  <c r="T195" i="7"/>
  <c r="R196" i="7"/>
  <c r="R195" i="7"/>
  <c r="P196" i="7"/>
  <c r="P195" i="7"/>
  <c r="BK196" i="7"/>
  <c r="BK195" i="7"/>
  <c r="J195" i="7" s="1"/>
  <c r="J60" i="7" s="1"/>
  <c r="J196" i="7"/>
  <c r="BE196" i="7"/>
  <c r="BI193" i="7"/>
  <c r="BH193" i="7"/>
  <c r="BG193" i="7"/>
  <c r="BF193" i="7"/>
  <c r="T193" i="7"/>
  <c r="R193" i="7"/>
  <c r="P193" i="7"/>
  <c r="BK193" i="7"/>
  <c r="J193" i="7"/>
  <c r="BE193" i="7"/>
  <c r="BI188" i="7"/>
  <c r="BH188" i="7"/>
  <c r="BG188" i="7"/>
  <c r="BF188" i="7"/>
  <c r="T188" i="7"/>
  <c r="R188" i="7"/>
  <c r="P188" i="7"/>
  <c r="BK188" i="7"/>
  <c r="J188" i="7"/>
  <c r="BE188" i="7"/>
  <c r="BI183" i="7"/>
  <c r="BH183" i="7"/>
  <c r="BG183" i="7"/>
  <c r="BF183" i="7"/>
  <c r="T183" i="7"/>
  <c r="R183" i="7"/>
  <c r="P183" i="7"/>
  <c r="BK183" i="7"/>
  <c r="J183" i="7"/>
  <c r="BE183" i="7"/>
  <c r="BI178" i="7"/>
  <c r="BH178" i="7"/>
  <c r="BG178" i="7"/>
  <c r="BF178" i="7"/>
  <c r="T178" i="7"/>
  <c r="R178" i="7"/>
  <c r="P178" i="7"/>
  <c r="BK178" i="7"/>
  <c r="J178" i="7"/>
  <c r="BE178" i="7"/>
  <c r="BI175" i="7"/>
  <c r="BH175" i="7"/>
  <c r="BG175" i="7"/>
  <c r="BF175" i="7"/>
  <c r="T175" i="7"/>
  <c r="T174" i="7"/>
  <c r="R175" i="7"/>
  <c r="R174" i="7" s="1"/>
  <c r="P175" i="7"/>
  <c r="P174" i="7"/>
  <c r="BK175" i="7"/>
  <c r="BK174" i="7"/>
  <c r="J174" i="7" s="1"/>
  <c r="J59" i="7" s="1"/>
  <c r="J175" i="7"/>
  <c r="BE175" i="7" s="1"/>
  <c r="BI173" i="7"/>
  <c r="BH173" i="7"/>
  <c r="BG173" i="7"/>
  <c r="BF173" i="7"/>
  <c r="T173" i="7"/>
  <c r="R173" i="7"/>
  <c r="P173" i="7"/>
  <c r="BK173" i="7"/>
  <c r="J173" i="7"/>
  <c r="BE173" i="7"/>
  <c r="BI171" i="7"/>
  <c r="BH171" i="7"/>
  <c r="BG171" i="7"/>
  <c r="BF171" i="7"/>
  <c r="T171" i="7"/>
  <c r="R171" i="7"/>
  <c r="P171" i="7"/>
  <c r="BK171" i="7"/>
  <c r="J171" i="7"/>
  <c r="BE171" i="7"/>
  <c r="BI169" i="7"/>
  <c r="BH169" i="7"/>
  <c r="BG169" i="7"/>
  <c r="BF169" i="7"/>
  <c r="T169" i="7"/>
  <c r="R169" i="7"/>
  <c r="P169" i="7"/>
  <c r="BK169" i="7"/>
  <c r="J169" i="7"/>
  <c r="BE169" i="7"/>
  <c r="BI165" i="7"/>
  <c r="BH165" i="7"/>
  <c r="BG165" i="7"/>
  <c r="BF165" i="7"/>
  <c r="T165" i="7"/>
  <c r="R165" i="7"/>
  <c r="P165" i="7"/>
  <c r="BK165" i="7"/>
  <c r="J165" i="7"/>
  <c r="BE165" i="7"/>
  <c r="BI163" i="7"/>
  <c r="BH163" i="7"/>
  <c r="BG163" i="7"/>
  <c r="BF163" i="7"/>
  <c r="T163" i="7"/>
  <c r="R163" i="7"/>
  <c r="P163" i="7"/>
  <c r="BK163" i="7"/>
  <c r="J163" i="7"/>
  <c r="BE163" i="7"/>
  <c r="BI160" i="7"/>
  <c r="BH160" i="7"/>
  <c r="BG160" i="7"/>
  <c r="BF160" i="7"/>
  <c r="T160" i="7"/>
  <c r="R160" i="7"/>
  <c r="P160" i="7"/>
  <c r="BK160" i="7"/>
  <c r="J160" i="7"/>
  <c r="BE160" i="7"/>
  <c r="BI150" i="7"/>
  <c r="BH150" i="7"/>
  <c r="BG150" i="7"/>
  <c r="BF150" i="7"/>
  <c r="T150" i="7"/>
  <c r="R150" i="7"/>
  <c r="P150" i="7"/>
  <c r="BK150" i="7"/>
  <c r="J150" i="7"/>
  <c r="BE150" i="7"/>
  <c r="BI147" i="7"/>
  <c r="BH147" i="7"/>
  <c r="BG147" i="7"/>
  <c r="BF147" i="7"/>
  <c r="T147" i="7"/>
  <c r="R147" i="7"/>
  <c r="P147" i="7"/>
  <c r="BK147" i="7"/>
  <c r="J147" i="7"/>
  <c r="BE147" i="7"/>
  <c r="BI146" i="7"/>
  <c r="BH146" i="7"/>
  <c r="BG146" i="7"/>
  <c r="BF146" i="7"/>
  <c r="T146" i="7"/>
  <c r="R146" i="7"/>
  <c r="P146" i="7"/>
  <c r="BK146" i="7"/>
  <c r="J146" i="7"/>
  <c r="BE146" i="7"/>
  <c r="BI145" i="7"/>
  <c r="BH145" i="7"/>
  <c r="BG145" i="7"/>
  <c r="BF145" i="7"/>
  <c r="T145" i="7"/>
  <c r="R145" i="7"/>
  <c r="P145" i="7"/>
  <c r="BK145" i="7"/>
  <c r="J145" i="7"/>
  <c r="BE145" i="7"/>
  <c r="BI138" i="7"/>
  <c r="BH138" i="7"/>
  <c r="BG138" i="7"/>
  <c r="BF138" i="7"/>
  <c r="T138" i="7"/>
  <c r="R138" i="7"/>
  <c r="P138" i="7"/>
  <c r="BK138" i="7"/>
  <c r="J138" i="7"/>
  <c r="BE138" i="7"/>
  <c r="BI136" i="7"/>
  <c r="BH136" i="7"/>
  <c r="BG136" i="7"/>
  <c r="BF136" i="7"/>
  <c r="T136" i="7"/>
  <c r="R136" i="7"/>
  <c r="P136" i="7"/>
  <c r="BK136" i="7"/>
  <c r="J136" i="7"/>
  <c r="BE136" i="7"/>
  <c r="BI134" i="7"/>
  <c r="BH134" i="7"/>
  <c r="BG134" i="7"/>
  <c r="BF134" i="7"/>
  <c r="T134" i="7"/>
  <c r="R134" i="7"/>
  <c r="P134" i="7"/>
  <c r="BK134" i="7"/>
  <c r="J134" i="7"/>
  <c r="BE134" i="7"/>
  <c r="BI128" i="7"/>
  <c r="BH128" i="7"/>
  <c r="BG128" i="7"/>
  <c r="BF128" i="7"/>
  <c r="T128" i="7"/>
  <c r="R128" i="7"/>
  <c r="P128" i="7"/>
  <c r="BK128" i="7"/>
  <c r="J128" i="7"/>
  <c r="BE128" i="7"/>
  <c r="BI125" i="7"/>
  <c r="BH125" i="7"/>
  <c r="BG125" i="7"/>
  <c r="BF125" i="7"/>
  <c r="T125" i="7"/>
  <c r="R125" i="7"/>
  <c r="P125" i="7"/>
  <c r="BK125" i="7"/>
  <c r="J125" i="7"/>
  <c r="BE125" i="7"/>
  <c r="BI104" i="7"/>
  <c r="BH104" i="7"/>
  <c r="BG104" i="7"/>
  <c r="BF104" i="7"/>
  <c r="T104" i="7"/>
  <c r="R104" i="7"/>
  <c r="P104" i="7"/>
  <c r="BK104" i="7"/>
  <c r="J104" i="7"/>
  <c r="BE104" i="7"/>
  <c r="BI101" i="7"/>
  <c r="BH101" i="7"/>
  <c r="BG101" i="7"/>
  <c r="BF101" i="7"/>
  <c r="T101" i="7"/>
  <c r="R101" i="7"/>
  <c r="P101" i="7"/>
  <c r="BK101" i="7"/>
  <c r="J101" i="7"/>
  <c r="BE101" i="7"/>
  <c r="BI99" i="7"/>
  <c r="BH99" i="7"/>
  <c r="BG99" i="7"/>
  <c r="BF99" i="7"/>
  <c r="T99" i="7"/>
  <c r="R99" i="7"/>
  <c r="P99" i="7"/>
  <c r="BK99" i="7"/>
  <c r="J99" i="7"/>
  <c r="BE99" i="7"/>
  <c r="BI97" i="7"/>
  <c r="BH97" i="7"/>
  <c r="BG97" i="7"/>
  <c r="BF97" i="7"/>
  <c r="T97" i="7"/>
  <c r="R97" i="7"/>
  <c r="P97" i="7"/>
  <c r="BK97" i="7"/>
  <c r="J97" i="7"/>
  <c r="BE97" i="7"/>
  <c r="BI95" i="7"/>
  <c r="BH95" i="7"/>
  <c r="BG95" i="7"/>
  <c r="BF95" i="7"/>
  <c r="T95" i="7"/>
  <c r="R95" i="7"/>
  <c r="P95" i="7"/>
  <c r="BK95" i="7"/>
  <c r="J95" i="7"/>
  <c r="BE95" i="7"/>
  <c r="BI93" i="7"/>
  <c r="F34" i="7"/>
  <c r="BD57" i="1" s="1"/>
  <c r="BH93" i="7"/>
  <c r="F33" i="7"/>
  <c r="BC57" i="1"/>
  <c r="BG93" i="7"/>
  <c r="F32" i="7" s="1"/>
  <c r="BB57" i="1" s="1"/>
  <c r="BF93" i="7"/>
  <c r="J31" i="7" s="1"/>
  <c r="AW57" i="1" s="1"/>
  <c r="T93" i="7"/>
  <c r="T92" i="7" s="1"/>
  <c r="R93" i="7"/>
  <c r="R92" i="7" s="1"/>
  <c r="P93" i="7"/>
  <c r="P92" i="7" s="1"/>
  <c r="P91" i="7" s="1"/>
  <c r="P90" i="7" s="1"/>
  <c r="AU57" i="1" s="1"/>
  <c r="BK93" i="7"/>
  <c r="BK92" i="7"/>
  <c r="J93" i="7"/>
  <c r="BE93" i="7" s="1"/>
  <c r="J86" i="7"/>
  <c r="F86" i="7"/>
  <c r="F84" i="7"/>
  <c r="E82" i="7"/>
  <c r="J51" i="7"/>
  <c r="F51" i="7"/>
  <c r="F49" i="7"/>
  <c r="E47" i="7"/>
  <c r="J18" i="7"/>
  <c r="E18" i="7"/>
  <c r="F87" i="7"/>
  <c r="F52" i="7"/>
  <c r="J17" i="7"/>
  <c r="J12" i="7"/>
  <c r="J84" i="7"/>
  <c r="J49" i="7"/>
  <c r="E7" i="7"/>
  <c r="E80" i="7" s="1"/>
  <c r="E45" i="7"/>
  <c r="AY56" i="1"/>
  <c r="AX56" i="1"/>
  <c r="BI314" i="6"/>
  <c r="BH314" i="6"/>
  <c r="BG314" i="6"/>
  <c r="BF314" i="6"/>
  <c r="T314" i="6"/>
  <c r="R314" i="6"/>
  <c r="P314" i="6"/>
  <c r="BK314" i="6"/>
  <c r="J314" i="6"/>
  <c r="BE314" i="6"/>
  <c r="BI312" i="6"/>
  <c r="BH312" i="6"/>
  <c r="BG312" i="6"/>
  <c r="BF312" i="6"/>
  <c r="T312" i="6"/>
  <c r="R312" i="6"/>
  <c r="P312" i="6"/>
  <c r="BK312" i="6"/>
  <c r="J312" i="6"/>
  <c r="BE312" i="6" s="1"/>
  <c r="BI311" i="6"/>
  <c r="BH311" i="6"/>
  <c r="BG311" i="6"/>
  <c r="BF311" i="6"/>
  <c r="T311" i="6"/>
  <c r="R311" i="6"/>
  <c r="P311" i="6"/>
  <c r="BK311" i="6"/>
  <c r="J311" i="6"/>
  <c r="BE311" i="6"/>
  <c r="BI308" i="6"/>
  <c r="BH308" i="6"/>
  <c r="BG308" i="6"/>
  <c r="BF308" i="6"/>
  <c r="T308" i="6"/>
  <c r="R308" i="6"/>
  <c r="P308" i="6"/>
  <c r="BK308" i="6"/>
  <c r="J308" i="6"/>
  <c r="BE308" i="6" s="1"/>
  <c r="BI307" i="6"/>
  <c r="BH307" i="6"/>
  <c r="BG307" i="6"/>
  <c r="BF307" i="6"/>
  <c r="T307" i="6"/>
  <c r="T306" i="6"/>
  <c r="R307" i="6"/>
  <c r="R306" i="6" s="1"/>
  <c r="R299" i="6" s="1"/>
  <c r="P307" i="6"/>
  <c r="P306" i="6"/>
  <c r="BK307" i="6"/>
  <c r="BK306" i="6" s="1"/>
  <c r="J306" i="6" s="1"/>
  <c r="J70" i="6" s="1"/>
  <c r="J307" i="6"/>
  <c r="BE307" i="6" s="1"/>
  <c r="BI301" i="6"/>
  <c r="BH301" i="6"/>
  <c r="BG301" i="6"/>
  <c r="BF301" i="6"/>
  <c r="T301" i="6"/>
  <c r="T300" i="6"/>
  <c r="T299" i="6" s="1"/>
  <c r="R301" i="6"/>
  <c r="R300" i="6"/>
  <c r="P301" i="6"/>
  <c r="P300" i="6" s="1"/>
  <c r="P299" i="6" s="1"/>
  <c r="BK301" i="6"/>
  <c r="BK300" i="6" s="1"/>
  <c r="J301" i="6"/>
  <c r="BE301" i="6" s="1"/>
  <c r="BI298" i="6"/>
  <c r="BH298" i="6"/>
  <c r="BG298" i="6"/>
  <c r="BF298" i="6"/>
  <c r="T298" i="6"/>
  <c r="R298" i="6"/>
  <c r="P298" i="6"/>
  <c r="BK298" i="6"/>
  <c r="J298" i="6"/>
  <c r="BE298" i="6" s="1"/>
  <c r="BI296" i="6"/>
  <c r="BH296" i="6"/>
  <c r="BG296" i="6"/>
  <c r="BF296" i="6"/>
  <c r="T296" i="6"/>
  <c r="R296" i="6"/>
  <c r="P296" i="6"/>
  <c r="BK296" i="6"/>
  <c r="J296" i="6"/>
  <c r="BE296" i="6"/>
  <c r="BI294" i="6"/>
  <c r="BH294" i="6"/>
  <c r="BG294" i="6"/>
  <c r="BF294" i="6"/>
  <c r="T294" i="6"/>
  <c r="R294" i="6"/>
  <c r="P294" i="6"/>
  <c r="BK294" i="6"/>
  <c r="J294" i="6"/>
  <c r="BE294" i="6"/>
  <c r="BI292" i="6"/>
  <c r="BH292" i="6"/>
  <c r="BG292" i="6"/>
  <c r="BF292" i="6"/>
  <c r="T292" i="6"/>
  <c r="R292" i="6"/>
  <c r="P292" i="6"/>
  <c r="BK292" i="6"/>
  <c r="J292" i="6"/>
  <c r="BE292" i="6"/>
  <c r="BI291" i="6"/>
  <c r="BH291" i="6"/>
  <c r="BG291" i="6"/>
  <c r="BF291" i="6"/>
  <c r="T291" i="6"/>
  <c r="R291" i="6"/>
  <c r="P291" i="6"/>
  <c r="BK291" i="6"/>
  <c r="J291" i="6"/>
  <c r="BE291" i="6"/>
  <c r="BI289" i="6"/>
  <c r="BH289" i="6"/>
  <c r="BG289" i="6"/>
  <c r="BF289" i="6"/>
  <c r="T289" i="6"/>
  <c r="R289" i="6"/>
  <c r="P289" i="6"/>
  <c r="BK289" i="6"/>
  <c r="J289" i="6"/>
  <c r="BE289" i="6"/>
  <c r="BI288" i="6"/>
  <c r="BH288" i="6"/>
  <c r="BG288" i="6"/>
  <c r="BF288" i="6"/>
  <c r="T288" i="6"/>
  <c r="R288" i="6"/>
  <c r="P288" i="6"/>
  <c r="BK288" i="6"/>
  <c r="J288" i="6"/>
  <c r="BE288" i="6"/>
  <c r="BI286" i="6"/>
  <c r="BH286" i="6"/>
  <c r="BG286" i="6"/>
  <c r="BF286" i="6"/>
  <c r="T286" i="6"/>
  <c r="R286" i="6"/>
  <c r="P286" i="6"/>
  <c r="BK286" i="6"/>
  <c r="J286" i="6"/>
  <c r="BE286" i="6"/>
  <c r="BI284" i="6"/>
  <c r="BH284" i="6"/>
  <c r="BG284" i="6"/>
  <c r="BF284" i="6"/>
  <c r="T284" i="6"/>
  <c r="R284" i="6"/>
  <c r="P284" i="6"/>
  <c r="BK284" i="6"/>
  <c r="J284" i="6"/>
  <c r="BE284" i="6"/>
  <c r="BI282" i="6"/>
  <c r="BH282" i="6"/>
  <c r="BG282" i="6"/>
  <c r="BF282" i="6"/>
  <c r="T282" i="6"/>
  <c r="R282" i="6"/>
  <c r="P282" i="6"/>
  <c r="BK282" i="6"/>
  <c r="J282" i="6"/>
  <c r="BE282" i="6"/>
  <c r="BI280" i="6"/>
  <c r="BH280" i="6"/>
  <c r="BG280" i="6"/>
  <c r="BF280" i="6"/>
  <c r="T280" i="6"/>
  <c r="R280" i="6"/>
  <c r="P280" i="6"/>
  <c r="BK280" i="6"/>
  <c r="J280" i="6"/>
  <c r="BE280" i="6"/>
  <c r="BI278" i="6"/>
  <c r="BH278" i="6"/>
  <c r="BG278" i="6"/>
  <c r="BF278" i="6"/>
  <c r="T278" i="6"/>
  <c r="R278" i="6"/>
  <c r="P278" i="6"/>
  <c r="BK278" i="6"/>
  <c r="J278" i="6"/>
  <c r="BE278" i="6"/>
  <c r="BI277" i="6"/>
  <c r="BH277" i="6"/>
  <c r="BG277" i="6"/>
  <c r="BF277" i="6"/>
  <c r="T277" i="6"/>
  <c r="R277" i="6"/>
  <c r="P277" i="6"/>
  <c r="BK277" i="6"/>
  <c r="J277" i="6"/>
  <c r="BE277" i="6"/>
  <c r="BI275" i="6"/>
  <c r="BH275" i="6"/>
  <c r="BG275" i="6"/>
  <c r="BF275" i="6"/>
  <c r="T275" i="6"/>
  <c r="R275" i="6"/>
  <c r="P275" i="6"/>
  <c r="BK275" i="6"/>
  <c r="J275" i="6"/>
  <c r="BE275" i="6"/>
  <c r="BI274" i="6"/>
  <c r="BH274" i="6"/>
  <c r="BG274" i="6"/>
  <c r="BF274" i="6"/>
  <c r="T274" i="6"/>
  <c r="R274" i="6"/>
  <c r="P274" i="6"/>
  <c r="BK274" i="6"/>
  <c r="J274" i="6"/>
  <c r="BE274" i="6"/>
  <c r="BI272" i="6"/>
  <c r="BH272" i="6"/>
  <c r="BG272" i="6"/>
  <c r="BF272" i="6"/>
  <c r="T272" i="6"/>
  <c r="R272" i="6"/>
  <c r="P272" i="6"/>
  <c r="BK272" i="6"/>
  <c r="J272" i="6"/>
  <c r="BE272" i="6"/>
  <c r="BI270" i="6"/>
  <c r="BH270" i="6"/>
  <c r="BG270" i="6"/>
  <c r="BF270" i="6"/>
  <c r="T270" i="6"/>
  <c r="R270" i="6"/>
  <c r="P270" i="6"/>
  <c r="BK270" i="6"/>
  <c r="J270" i="6"/>
  <c r="BE270" i="6"/>
  <c r="BI269" i="6"/>
  <c r="BH269" i="6"/>
  <c r="BG269" i="6"/>
  <c r="BF269" i="6"/>
  <c r="T269" i="6"/>
  <c r="R269" i="6"/>
  <c r="P269" i="6"/>
  <c r="BK269" i="6"/>
  <c r="J269" i="6"/>
  <c r="BE269" i="6"/>
  <c r="BI267" i="6"/>
  <c r="BH267" i="6"/>
  <c r="BG267" i="6"/>
  <c r="BF267" i="6"/>
  <c r="T267" i="6"/>
  <c r="R267" i="6"/>
  <c r="P267" i="6"/>
  <c r="BK267" i="6"/>
  <c r="J267" i="6"/>
  <c r="BE267" i="6"/>
  <c r="BI266" i="6"/>
  <c r="BH266" i="6"/>
  <c r="BG266" i="6"/>
  <c r="BF266" i="6"/>
  <c r="T266" i="6"/>
  <c r="R266" i="6"/>
  <c r="P266" i="6"/>
  <c r="BK266" i="6"/>
  <c r="J266" i="6"/>
  <c r="BE266" i="6" s="1"/>
  <c r="BI264" i="6"/>
  <c r="BH264" i="6"/>
  <c r="BG264" i="6"/>
  <c r="BF264" i="6"/>
  <c r="T264" i="6"/>
  <c r="R264" i="6"/>
  <c r="P264" i="6"/>
  <c r="BK264" i="6"/>
  <c r="J264" i="6"/>
  <c r="BE264" i="6"/>
  <c r="BI262" i="6"/>
  <c r="BH262" i="6"/>
  <c r="BG262" i="6"/>
  <c r="BF262" i="6"/>
  <c r="T262" i="6"/>
  <c r="R262" i="6"/>
  <c r="P262" i="6"/>
  <c r="BK262" i="6"/>
  <c r="J262" i="6"/>
  <c r="BE262" i="6"/>
  <c r="BI261" i="6"/>
  <c r="BH261" i="6"/>
  <c r="BG261" i="6"/>
  <c r="BF261" i="6"/>
  <c r="T261" i="6"/>
  <c r="T260" i="6"/>
  <c r="R261" i="6"/>
  <c r="R260" i="6"/>
  <c r="P261" i="6"/>
  <c r="P260" i="6"/>
  <c r="BK261" i="6"/>
  <c r="BK260" i="6"/>
  <c r="J260" i="6" s="1"/>
  <c r="J67" i="6" s="1"/>
  <c r="J261" i="6"/>
  <c r="BE261" i="6" s="1"/>
  <c r="BI259" i="6"/>
  <c r="BH259" i="6"/>
  <c r="BG259" i="6"/>
  <c r="BF259" i="6"/>
  <c r="T259" i="6"/>
  <c r="R259" i="6"/>
  <c r="P259" i="6"/>
  <c r="BK259" i="6"/>
  <c r="J259" i="6"/>
  <c r="BE259" i="6"/>
  <c r="BI258" i="6"/>
  <c r="BH258" i="6"/>
  <c r="BG258" i="6"/>
  <c r="BF258" i="6"/>
  <c r="T258" i="6"/>
  <c r="R258" i="6"/>
  <c r="P258" i="6"/>
  <c r="BK258" i="6"/>
  <c r="J258" i="6"/>
  <c r="BE258" i="6"/>
  <c r="BI255" i="6"/>
  <c r="BH255" i="6"/>
  <c r="BG255" i="6"/>
  <c r="BF255" i="6"/>
  <c r="T255" i="6"/>
  <c r="R255" i="6"/>
  <c r="P255" i="6"/>
  <c r="BK255" i="6"/>
  <c r="J255" i="6"/>
  <c r="BE255" i="6"/>
  <c r="BI253" i="6"/>
  <c r="BH253" i="6"/>
  <c r="BG253" i="6"/>
  <c r="BF253" i="6"/>
  <c r="T253" i="6"/>
  <c r="R253" i="6"/>
  <c r="P253" i="6"/>
  <c r="BK253" i="6"/>
  <c r="J253" i="6"/>
  <c r="BE253" i="6"/>
  <c r="BI252" i="6"/>
  <c r="BH252" i="6"/>
  <c r="BG252" i="6"/>
  <c r="BF252" i="6"/>
  <c r="T252" i="6"/>
  <c r="R252" i="6"/>
  <c r="P252" i="6"/>
  <c r="BK252" i="6"/>
  <c r="J252" i="6"/>
  <c r="BE252" i="6"/>
  <c r="BI250" i="6"/>
  <c r="BH250" i="6"/>
  <c r="BG250" i="6"/>
  <c r="BF250" i="6"/>
  <c r="T250" i="6"/>
  <c r="R250" i="6"/>
  <c r="P250" i="6"/>
  <c r="BK250" i="6"/>
  <c r="J250" i="6"/>
  <c r="BE250" i="6"/>
  <c r="BI248" i="6"/>
  <c r="BH248" i="6"/>
  <c r="BG248" i="6"/>
  <c r="BF248" i="6"/>
  <c r="T248" i="6"/>
  <c r="R248" i="6"/>
  <c r="P248" i="6"/>
  <c r="BK248" i="6"/>
  <c r="J248" i="6"/>
  <c r="BE248" i="6"/>
  <c r="BI246" i="6"/>
  <c r="BH246" i="6"/>
  <c r="BG246" i="6"/>
  <c r="BF246" i="6"/>
  <c r="T246" i="6"/>
  <c r="R246" i="6"/>
  <c r="P246" i="6"/>
  <c r="BK246" i="6"/>
  <c r="J246" i="6"/>
  <c r="BE246" i="6"/>
  <c r="BI245" i="6"/>
  <c r="BH245" i="6"/>
  <c r="BG245" i="6"/>
  <c r="BF245" i="6"/>
  <c r="T245" i="6"/>
  <c r="R245" i="6"/>
  <c r="P245" i="6"/>
  <c r="BK245" i="6"/>
  <c r="J245" i="6"/>
  <c r="BE245" i="6"/>
  <c r="BI244" i="6"/>
  <c r="BH244" i="6"/>
  <c r="BG244" i="6"/>
  <c r="BF244" i="6"/>
  <c r="T244" i="6"/>
  <c r="R244" i="6"/>
  <c r="P244" i="6"/>
  <c r="BK244" i="6"/>
  <c r="J244" i="6"/>
  <c r="BE244" i="6"/>
  <c r="BI242" i="6"/>
  <c r="BH242" i="6"/>
  <c r="BG242" i="6"/>
  <c r="BF242" i="6"/>
  <c r="T242" i="6"/>
  <c r="R242" i="6"/>
  <c r="P242" i="6"/>
  <c r="BK242" i="6"/>
  <c r="J242" i="6"/>
  <c r="BE242" i="6"/>
  <c r="BI240" i="6"/>
  <c r="BH240" i="6"/>
  <c r="BG240" i="6"/>
  <c r="BF240" i="6"/>
  <c r="T240" i="6"/>
  <c r="R240" i="6"/>
  <c r="P240" i="6"/>
  <c r="BK240" i="6"/>
  <c r="J240" i="6"/>
  <c r="BE240" i="6"/>
  <c r="BI239" i="6"/>
  <c r="BH239" i="6"/>
  <c r="BG239" i="6"/>
  <c r="BF239" i="6"/>
  <c r="T239" i="6"/>
  <c r="R239" i="6"/>
  <c r="P239" i="6"/>
  <c r="BK239" i="6"/>
  <c r="J239" i="6"/>
  <c r="BE239" i="6"/>
  <c r="BI237" i="6"/>
  <c r="BH237" i="6"/>
  <c r="BG237" i="6"/>
  <c r="BF237" i="6"/>
  <c r="T237" i="6"/>
  <c r="R237" i="6"/>
  <c r="P237" i="6"/>
  <c r="BK237" i="6"/>
  <c r="J237" i="6"/>
  <c r="BE237" i="6" s="1"/>
  <c r="BI236" i="6"/>
  <c r="BH236" i="6"/>
  <c r="BG236" i="6"/>
  <c r="BF236" i="6"/>
  <c r="T236" i="6"/>
  <c r="R236" i="6"/>
  <c r="P236" i="6"/>
  <c r="BK236" i="6"/>
  <c r="J236" i="6"/>
  <c r="BE236" i="6"/>
  <c r="BI234" i="6"/>
  <c r="BH234" i="6"/>
  <c r="BG234" i="6"/>
  <c r="BF234" i="6"/>
  <c r="T234" i="6"/>
  <c r="R234" i="6"/>
  <c r="P234" i="6"/>
  <c r="BK234" i="6"/>
  <c r="J234" i="6"/>
  <c r="BE234" i="6"/>
  <c r="BI232" i="6"/>
  <c r="BH232" i="6"/>
  <c r="BG232" i="6"/>
  <c r="BF232" i="6"/>
  <c r="T232" i="6"/>
  <c r="T231" i="6" s="1"/>
  <c r="R232" i="6"/>
  <c r="R231" i="6"/>
  <c r="P232" i="6"/>
  <c r="P231" i="6"/>
  <c r="BK232" i="6"/>
  <c r="BK231" i="6"/>
  <c r="J231" i="6" s="1"/>
  <c r="J66" i="6" s="1"/>
  <c r="J232" i="6"/>
  <c r="BE232" i="6" s="1"/>
  <c r="BI230" i="6"/>
  <c r="BH230" i="6"/>
  <c r="BG230" i="6"/>
  <c r="BF230" i="6"/>
  <c r="T230" i="6"/>
  <c r="R230" i="6"/>
  <c r="P230" i="6"/>
  <c r="BK230" i="6"/>
  <c r="J230" i="6"/>
  <c r="BE230" i="6"/>
  <c r="BI228" i="6"/>
  <c r="BH228" i="6"/>
  <c r="BG228" i="6"/>
  <c r="BF228" i="6"/>
  <c r="T228" i="6"/>
  <c r="R228" i="6"/>
  <c r="P228" i="6"/>
  <c r="BK228" i="6"/>
  <c r="J228" i="6"/>
  <c r="BE228" i="6"/>
  <c r="BI227" i="6"/>
  <c r="BH227" i="6"/>
  <c r="BG227" i="6"/>
  <c r="BF227" i="6"/>
  <c r="T227" i="6"/>
  <c r="R227" i="6"/>
  <c r="P227" i="6"/>
  <c r="BK227" i="6"/>
  <c r="J227" i="6"/>
  <c r="BE227" i="6"/>
  <c r="BI225" i="6"/>
  <c r="BH225" i="6"/>
  <c r="BG225" i="6"/>
  <c r="BF225" i="6"/>
  <c r="T225" i="6"/>
  <c r="R225" i="6"/>
  <c r="P225" i="6"/>
  <c r="BK225" i="6"/>
  <c r="J225" i="6"/>
  <c r="BE225" i="6"/>
  <c r="BI223" i="6"/>
  <c r="BH223" i="6"/>
  <c r="BG223" i="6"/>
  <c r="BF223" i="6"/>
  <c r="T223" i="6"/>
  <c r="R223" i="6"/>
  <c r="P223" i="6"/>
  <c r="BK223" i="6"/>
  <c r="J223" i="6"/>
  <c r="BE223" i="6"/>
  <c r="BI222" i="6"/>
  <c r="BH222" i="6"/>
  <c r="BG222" i="6"/>
  <c r="BF222" i="6"/>
  <c r="T222" i="6"/>
  <c r="R222" i="6"/>
  <c r="P222" i="6"/>
  <c r="BK222" i="6"/>
  <c r="J222" i="6"/>
  <c r="BE222" i="6"/>
  <c r="BI220" i="6"/>
  <c r="BH220" i="6"/>
  <c r="BG220" i="6"/>
  <c r="BF220" i="6"/>
  <c r="T220" i="6"/>
  <c r="R220" i="6"/>
  <c r="P220" i="6"/>
  <c r="BK220" i="6"/>
  <c r="J220" i="6"/>
  <c r="BE220" i="6"/>
  <c r="BI218" i="6"/>
  <c r="BH218" i="6"/>
  <c r="BG218" i="6"/>
  <c r="BF218" i="6"/>
  <c r="T218" i="6"/>
  <c r="R218" i="6"/>
  <c r="P218" i="6"/>
  <c r="BK218" i="6"/>
  <c r="J218" i="6"/>
  <c r="BE218" i="6"/>
  <c r="BI217" i="6"/>
  <c r="BH217" i="6"/>
  <c r="BG217" i="6"/>
  <c r="BF217" i="6"/>
  <c r="T217" i="6"/>
  <c r="T216" i="6"/>
  <c r="R217" i="6"/>
  <c r="R216" i="6" s="1"/>
  <c r="R215" i="6" s="1"/>
  <c r="P217" i="6"/>
  <c r="P216" i="6"/>
  <c r="P215" i="6" s="1"/>
  <c r="BK217" i="6"/>
  <c r="BK216" i="6"/>
  <c r="J216" i="6" s="1"/>
  <c r="J65" i="6" s="1"/>
  <c r="J217" i="6"/>
  <c r="BE217" i="6"/>
  <c r="BI214" i="6"/>
  <c r="BH214" i="6"/>
  <c r="BG214" i="6"/>
  <c r="BF214" i="6"/>
  <c r="T214" i="6"/>
  <c r="R214" i="6"/>
  <c r="P214" i="6"/>
  <c r="BK214" i="6"/>
  <c r="J214" i="6"/>
  <c r="BE214" i="6"/>
  <c r="BI211" i="6"/>
  <c r="BH211" i="6"/>
  <c r="BG211" i="6"/>
  <c r="BF211" i="6"/>
  <c r="T211" i="6"/>
  <c r="T210" i="6"/>
  <c r="R211" i="6"/>
  <c r="R210" i="6"/>
  <c r="P211" i="6"/>
  <c r="P210" i="6"/>
  <c r="BK211" i="6"/>
  <c r="BK210" i="6"/>
  <c r="J210" i="6"/>
  <c r="J211" i="6"/>
  <c r="BE211" i="6"/>
  <c r="J63" i="6"/>
  <c r="BI209" i="6"/>
  <c r="BH209" i="6"/>
  <c r="BG209" i="6"/>
  <c r="BF209" i="6"/>
  <c r="T209" i="6"/>
  <c r="R209" i="6"/>
  <c r="P209" i="6"/>
  <c r="BK209" i="6"/>
  <c r="J209" i="6"/>
  <c r="BE209" i="6"/>
  <c r="BI207" i="6"/>
  <c r="BH207" i="6"/>
  <c r="BG207" i="6"/>
  <c r="BF207" i="6"/>
  <c r="T207" i="6"/>
  <c r="R207" i="6"/>
  <c r="P207" i="6"/>
  <c r="BK207" i="6"/>
  <c r="J207" i="6"/>
  <c r="BE207" i="6"/>
  <c r="BI202" i="6"/>
  <c r="BH202" i="6"/>
  <c r="BG202" i="6"/>
  <c r="BF202" i="6"/>
  <c r="T202" i="6"/>
  <c r="R202" i="6"/>
  <c r="P202" i="6"/>
  <c r="BK202" i="6"/>
  <c r="J202" i="6"/>
  <c r="BE202" i="6"/>
  <c r="BI200" i="6"/>
  <c r="BH200" i="6"/>
  <c r="BG200" i="6"/>
  <c r="BF200" i="6"/>
  <c r="T200" i="6"/>
  <c r="R200" i="6"/>
  <c r="P200" i="6"/>
  <c r="BK200" i="6"/>
  <c r="J200" i="6"/>
  <c r="BE200" i="6"/>
  <c r="BI195" i="6"/>
  <c r="BH195" i="6"/>
  <c r="BG195" i="6"/>
  <c r="BF195" i="6"/>
  <c r="T195" i="6"/>
  <c r="T194" i="6" s="1"/>
  <c r="T193" i="6" s="1"/>
  <c r="R195" i="6"/>
  <c r="R194" i="6" s="1"/>
  <c r="R193" i="6" s="1"/>
  <c r="P195" i="6"/>
  <c r="P194" i="6"/>
  <c r="P193" i="6" s="1"/>
  <c r="BK195" i="6"/>
  <c r="BK194" i="6"/>
  <c r="BK193" i="6" s="1"/>
  <c r="J193" i="6" s="1"/>
  <c r="J61" i="6" s="1"/>
  <c r="J194" i="6"/>
  <c r="J62" i="6" s="1"/>
  <c r="J195" i="6"/>
  <c r="BE195" i="6"/>
  <c r="BI192" i="6"/>
  <c r="BH192" i="6"/>
  <c r="BG192" i="6"/>
  <c r="BF192" i="6"/>
  <c r="T192" i="6"/>
  <c r="R192" i="6"/>
  <c r="P192" i="6"/>
  <c r="BK192" i="6"/>
  <c r="J192" i="6"/>
  <c r="BE192" i="6"/>
  <c r="BI190" i="6"/>
  <c r="BH190" i="6"/>
  <c r="BG190" i="6"/>
  <c r="BF190" i="6"/>
  <c r="T190" i="6"/>
  <c r="R190" i="6"/>
  <c r="P190" i="6"/>
  <c r="BK190" i="6"/>
  <c r="J190" i="6"/>
  <c r="BE190" i="6"/>
  <c r="BI187" i="6"/>
  <c r="BH187" i="6"/>
  <c r="BG187" i="6"/>
  <c r="BF187" i="6"/>
  <c r="T187" i="6"/>
  <c r="R187" i="6"/>
  <c r="P187" i="6"/>
  <c r="BK187" i="6"/>
  <c r="J187" i="6"/>
  <c r="BE187" i="6"/>
  <c r="BI182" i="6"/>
  <c r="BH182" i="6"/>
  <c r="BG182" i="6"/>
  <c r="BF182" i="6"/>
  <c r="T182" i="6"/>
  <c r="T181" i="6" s="1"/>
  <c r="R182" i="6"/>
  <c r="R181" i="6"/>
  <c r="P182" i="6"/>
  <c r="P181" i="6"/>
  <c r="BK182" i="6"/>
  <c r="BK181" i="6"/>
  <c r="J181" i="6" s="1"/>
  <c r="J60" i="6" s="1"/>
  <c r="J182" i="6"/>
  <c r="BE182" i="6" s="1"/>
  <c r="BI176" i="6"/>
  <c r="BH176" i="6"/>
  <c r="BG176" i="6"/>
  <c r="BF176" i="6"/>
  <c r="T176" i="6"/>
  <c r="R176" i="6"/>
  <c r="P176" i="6"/>
  <c r="BK176" i="6"/>
  <c r="J176" i="6"/>
  <c r="BE176" i="6"/>
  <c r="BI171" i="6"/>
  <c r="BH171" i="6"/>
  <c r="BG171" i="6"/>
  <c r="BF171" i="6"/>
  <c r="T171" i="6"/>
  <c r="R171" i="6"/>
  <c r="P171" i="6"/>
  <c r="BK171" i="6"/>
  <c r="J171" i="6"/>
  <c r="BE171" i="6"/>
  <c r="BI168" i="6"/>
  <c r="BH168" i="6"/>
  <c r="BG168" i="6"/>
  <c r="BF168" i="6"/>
  <c r="T168" i="6"/>
  <c r="T167" i="6" s="1"/>
  <c r="R168" i="6"/>
  <c r="R167" i="6"/>
  <c r="P168" i="6"/>
  <c r="P167" i="6" s="1"/>
  <c r="BK168" i="6"/>
  <c r="BK167" i="6"/>
  <c r="J167" i="6" s="1"/>
  <c r="J59" i="6" s="1"/>
  <c r="J168" i="6"/>
  <c r="BE168" i="6"/>
  <c r="BI166" i="6"/>
  <c r="BH166" i="6"/>
  <c r="BG166" i="6"/>
  <c r="BF166" i="6"/>
  <c r="T166" i="6"/>
  <c r="R166" i="6"/>
  <c r="P166" i="6"/>
  <c r="BK166" i="6"/>
  <c r="J166" i="6"/>
  <c r="BE166" i="6"/>
  <c r="BI164" i="6"/>
  <c r="BH164" i="6"/>
  <c r="BG164" i="6"/>
  <c r="BF164" i="6"/>
  <c r="T164" i="6"/>
  <c r="R164" i="6"/>
  <c r="P164" i="6"/>
  <c r="BK164" i="6"/>
  <c r="J164" i="6"/>
  <c r="BE164" i="6"/>
  <c r="BI162" i="6"/>
  <c r="BH162" i="6"/>
  <c r="BG162" i="6"/>
  <c r="BF162" i="6"/>
  <c r="T162" i="6"/>
  <c r="R162" i="6"/>
  <c r="P162" i="6"/>
  <c r="BK162" i="6"/>
  <c r="J162" i="6"/>
  <c r="BE162" i="6"/>
  <c r="BI158" i="6"/>
  <c r="BH158" i="6"/>
  <c r="BG158" i="6"/>
  <c r="BF158" i="6"/>
  <c r="T158" i="6"/>
  <c r="R158" i="6"/>
  <c r="P158" i="6"/>
  <c r="BK158" i="6"/>
  <c r="J158" i="6"/>
  <c r="BE158" i="6"/>
  <c r="BI156" i="6"/>
  <c r="BH156" i="6"/>
  <c r="BG156" i="6"/>
  <c r="BF156" i="6"/>
  <c r="T156" i="6"/>
  <c r="R156" i="6"/>
  <c r="P156" i="6"/>
  <c r="BK156" i="6"/>
  <c r="J156" i="6"/>
  <c r="BE156" i="6"/>
  <c r="BI153" i="6"/>
  <c r="BH153" i="6"/>
  <c r="BG153" i="6"/>
  <c r="BF153" i="6"/>
  <c r="T153" i="6"/>
  <c r="R153" i="6"/>
  <c r="P153" i="6"/>
  <c r="BK153" i="6"/>
  <c r="J153" i="6"/>
  <c r="BE153" i="6"/>
  <c r="BI143" i="6"/>
  <c r="BH143" i="6"/>
  <c r="BG143" i="6"/>
  <c r="BF143" i="6"/>
  <c r="T143" i="6"/>
  <c r="R143" i="6"/>
  <c r="P143" i="6"/>
  <c r="BK143" i="6"/>
  <c r="J143" i="6"/>
  <c r="BE143" i="6"/>
  <c r="BI140" i="6"/>
  <c r="BH140" i="6"/>
  <c r="BG140" i="6"/>
  <c r="BF140" i="6"/>
  <c r="T140" i="6"/>
  <c r="R140" i="6"/>
  <c r="P140" i="6"/>
  <c r="BK140" i="6"/>
  <c r="J140" i="6"/>
  <c r="BE140" i="6"/>
  <c r="BI139" i="6"/>
  <c r="BH139" i="6"/>
  <c r="BG139" i="6"/>
  <c r="BF139" i="6"/>
  <c r="T139" i="6"/>
  <c r="R139" i="6"/>
  <c r="P139" i="6"/>
  <c r="BK139" i="6"/>
  <c r="J139" i="6"/>
  <c r="BE139" i="6"/>
  <c r="BI138" i="6"/>
  <c r="BH138" i="6"/>
  <c r="BG138" i="6"/>
  <c r="BF138" i="6"/>
  <c r="T138" i="6"/>
  <c r="R138" i="6"/>
  <c r="P138" i="6"/>
  <c r="BK138" i="6"/>
  <c r="J138" i="6"/>
  <c r="BE138" i="6"/>
  <c r="BI131" i="6"/>
  <c r="BH131" i="6"/>
  <c r="BG131" i="6"/>
  <c r="BF131" i="6"/>
  <c r="T131" i="6"/>
  <c r="R131" i="6"/>
  <c r="P131" i="6"/>
  <c r="BK131" i="6"/>
  <c r="J131" i="6"/>
  <c r="BE131" i="6"/>
  <c r="BI129" i="6"/>
  <c r="BH129" i="6"/>
  <c r="BG129" i="6"/>
  <c r="BF129" i="6"/>
  <c r="T129" i="6"/>
  <c r="R129" i="6"/>
  <c r="P129" i="6"/>
  <c r="BK129" i="6"/>
  <c r="J129" i="6"/>
  <c r="BE129" i="6"/>
  <c r="BI127" i="6"/>
  <c r="BH127" i="6"/>
  <c r="BG127" i="6"/>
  <c r="BF127" i="6"/>
  <c r="T127" i="6"/>
  <c r="R127" i="6"/>
  <c r="P127" i="6"/>
  <c r="BK127" i="6"/>
  <c r="J127" i="6"/>
  <c r="BE127" i="6"/>
  <c r="BI120" i="6"/>
  <c r="BH120" i="6"/>
  <c r="BG120" i="6"/>
  <c r="BF120" i="6"/>
  <c r="T120" i="6"/>
  <c r="R120" i="6"/>
  <c r="P120" i="6"/>
  <c r="BK120" i="6"/>
  <c r="J120" i="6"/>
  <c r="BE120" i="6"/>
  <c r="BI117" i="6"/>
  <c r="BH117" i="6"/>
  <c r="BG117" i="6"/>
  <c r="BF117" i="6"/>
  <c r="T117" i="6"/>
  <c r="R117" i="6"/>
  <c r="P117" i="6"/>
  <c r="BK117" i="6"/>
  <c r="J117" i="6"/>
  <c r="BE117" i="6"/>
  <c r="BI104" i="6"/>
  <c r="BH104" i="6"/>
  <c r="BG104" i="6"/>
  <c r="BF104" i="6"/>
  <c r="T104" i="6"/>
  <c r="R104" i="6"/>
  <c r="P104" i="6"/>
  <c r="BK104" i="6"/>
  <c r="J104" i="6"/>
  <c r="BE104" i="6"/>
  <c r="BI101" i="6"/>
  <c r="BH101" i="6"/>
  <c r="BG101" i="6"/>
  <c r="BF101" i="6"/>
  <c r="T101" i="6"/>
  <c r="R101" i="6"/>
  <c r="P101" i="6"/>
  <c r="BK101" i="6"/>
  <c r="J101" i="6"/>
  <c r="BE101" i="6"/>
  <c r="BI99" i="6"/>
  <c r="BH99" i="6"/>
  <c r="BG99" i="6"/>
  <c r="BF99" i="6"/>
  <c r="T99" i="6"/>
  <c r="R99" i="6"/>
  <c r="P99" i="6"/>
  <c r="BK99" i="6"/>
  <c r="J99" i="6"/>
  <c r="BE99" i="6"/>
  <c r="BI97" i="6"/>
  <c r="BH97" i="6"/>
  <c r="BG97" i="6"/>
  <c r="BF97" i="6"/>
  <c r="T97" i="6"/>
  <c r="R97" i="6"/>
  <c r="P97" i="6"/>
  <c r="BK97" i="6"/>
  <c r="J97" i="6"/>
  <c r="BE97" i="6"/>
  <c r="BI95" i="6"/>
  <c r="BH95" i="6"/>
  <c r="BG95" i="6"/>
  <c r="BF95" i="6"/>
  <c r="T95" i="6"/>
  <c r="R95" i="6"/>
  <c r="P95" i="6"/>
  <c r="BK95" i="6"/>
  <c r="J95" i="6"/>
  <c r="BE95" i="6"/>
  <c r="BI93" i="6"/>
  <c r="F34" i="6"/>
  <c r="BD56" i="1" s="1"/>
  <c r="BH93" i="6"/>
  <c r="F33" i="6" s="1"/>
  <c r="BC56" i="1" s="1"/>
  <c r="BG93" i="6"/>
  <c r="F32" i="6" s="1"/>
  <c r="BB56" i="1" s="1"/>
  <c r="BF93" i="6"/>
  <c r="J31" i="6" s="1"/>
  <c r="AW56" i="1" s="1"/>
  <c r="T93" i="6"/>
  <c r="T92" i="6" s="1"/>
  <c r="R93" i="6"/>
  <c r="R92" i="6" s="1"/>
  <c r="R91" i="6" s="1"/>
  <c r="R90" i="6" s="1"/>
  <c r="P93" i="6"/>
  <c r="P92" i="6" s="1"/>
  <c r="BK93" i="6"/>
  <c r="BK92" i="6"/>
  <c r="J92" i="6"/>
  <c r="J58" i="6" s="1"/>
  <c r="J93" i="6"/>
  <c r="BE93" i="6" s="1"/>
  <c r="J86" i="6"/>
  <c r="F86" i="6"/>
  <c r="F84" i="6"/>
  <c r="E82" i="6"/>
  <c r="J51" i="6"/>
  <c r="F51" i="6"/>
  <c r="F49" i="6"/>
  <c r="E47" i="6"/>
  <c r="J18" i="6"/>
  <c r="E18" i="6"/>
  <c r="F87" i="6" s="1"/>
  <c r="F52" i="6"/>
  <c r="J17" i="6"/>
  <c r="J12" i="6"/>
  <c r="J84" i="6" s="1"/>
  <c r="J49" i="6"/>
  <c r="E7" i="6"/>
  <c r="E80" i="6"/>
  <c r="E45" i="6"/>
  <c r="AY55" i="1"/>
  <c r="AX55" i="1"/>
  <c r="BI336" i="5"/>
  <c r="BH336" i="5"/>
  <c r="BG336" i="5"/>
  <c r="BF336" i="5"/>
  <c r="T336" i="5"/>
  <c r="R336" i="5"/>
  <c r="P336" i="5"/>
  <c r="BK336" i="5"/>
  <c r="J336" i="5"/>
  <c r="BE336" i="5"/>
  <c r="BI334" i="5"/>
  <c r="BH334" i="5"/>
  <c r="BG334" i="5"/>
  <c r="BF334" i="5"/>
  <c r="T334" i="5"/>
  <c r="R334" i="5"/>
  <c r="P334" i="5"/>
  <c r="BK334" i="5"/>
  <c r="J334" i="5"/>
  <c r="BE334" i="5" s="1"/>
  <c r="BI333" i="5"/>
  <c r="BH333" i="5"/>
  <c r="BG333" i="5"/>
  <c r="BF333" i="5"/>
  <c r="T333" i="5"/>
  <c r="R333" i="5"/>
  <c r="P333" i="5"/>
  <c r="BK333" i="5"/>
  <c r="J333" i="5"/>
  <c r="BE333" i="5"/>
  <c r="BI330" i="5"/>
  <c r="BH330" i="5"/>
  <c r="BG330" i="5"/>
  <c r="BF330" i="5"/>
  <c r="T330" i="5"/>
  <c r="R330" i="5"/>
  <c r="P330" i="5"/>
  <c r="BK330" i="5"/>
  <c r="J330" i="5"/>
  <c r="BE330" i="5" s="1"/>
  <c r="BI329" i="5"/>
  <c r="BH329" i="5"/>
  <c r="BG329" i="5"/>
  <c r="BF329" i="5"/>
  <c r="T329" i="5"/>
  <c r="T328" i="5"/>
  <c r="R329" i="5"/>
  <c r="R328" i="5"/>
  <c r="P329" i="5"/>
  <c r="P328" i="5"/>
  <c r="BK329" i="5"/>
  <c r="BK328" i="5"/>
  <c r="J328" i="5" s="1"/>
  <c r="J70" i="5" s="1"/>
  <c r="J329" i="5"/>
  <c r="BE329" i="5" s="1"/>
  <c r="BI323" i="5"/>
  <c r="BH323" i="5"/>
  <c r="BG323" i="5"/>
  <c r="BF323" i="5"/>
  <c r="T323" i="5"/>
  <c r="T322" i="5"/>
  <c r="T321" i="5"/>
  <c r="R323" i="5"/>
  <c r="R322" i="5" s="1"/>
  <c r="R321" i="5" s="1"/>
  <c r="P323" i="5"/>
  <c r="P322" i="5" s="1"/>
  <c r="P321" i="5" s="1"/>
  <c r="BK323" i="5"/>
  <c r="BK322" i="5"/>
  <c r="J322" i="5" s="1"/>
  <c r="J69" i="5" s="1"/>
  <c r="J323" i="5"/>
  <c r="BE323" i="5" s="1"/>
  <c r="BI320" i="5"/>
  <c r="BH320" i="5"/>
  <c r="BG320" i="5"/>
  <c r="BF320" i="5"/>
  <c r="T320" i="5"/>
  <c r="R320" i="5"/>
  <c r="P320" i="5"/>
  <c r="BK320" i="5"/>
  <c r="J320" i="5"/>
  <c r="BE320" i="5"/>
  <c r="BI318" i="5"/>
  <c r="BH318" i="5"/>
  <c r="BG318" i="5"/>
  <c r="BF318" i="5"/>
  <c r="T318" i="5"/>
  <c r="R318" i="5"/>
  <c r="P318" i="5"/>
  <c r="BK318" i="5"/>
  <c r="J318" i="5"/>
  <c r="BE318" i="5"/>
  <c r="BI316" i="5"/>
  <c r="BH316" i="5"/>
  <c r="BG316" i="5"/>
  <c r="BF316" i="5"/>
  <c r="T316" i="5"/>
  <c r="R316" i="5"/>
  <c r="P316" i="5"/>
  <c r="BK316" i="5"/>
  <c r="J316" i="5"/>
  <c r="BE316" i="5"/>
  <c r="BI314" i="5"/>
  <c r="BH314" i="5"/>
  <c r="BG314" i="5"/>
  <c r="BF314" i="5"/>
  <c r="T314" i="5"/>
  <c r="R314" i="5"/>
  <c r="P314" i="5"/>
  <c r="BK314" i="5"/>
  <c r="J314" i="5"/>
  <c r="BE314" i="5"/>
  <c r="BI313" i="5"/>
  <c r="BH313" i="5"/>
  <c r="BG313" i="5"/>
  <c r="BF313" i="5"/>
  <c r="T313" i="5"/>
  <c r="R313" i="5"/>
  <c r="P313" i="5"/>
  <c r="BK313" i="5"/>
  <c r="J313" i="5"/>
  <c r="BE313" i="5"/>
  <c r="BI311" i="5"/>
  <c r="BH311" i="5"/>
  <c r="BG311" i="5"/>
  <c r="BF311" i="5"/>
  <c r="T311" i="5"/>
  <c r="R311" i="5"/>
  <c r="P311" i="5"/>
  <c r="BK311" i="5"/>
  <c r="J311" i="5"/>
  <c r="BE311" i="5"/>
  <c r="BI310" i="5"/>
  <c r="BH310" i="5"/>
  <c r="BG310" i="5"/>
  <c r="BF310" i="5"/>
  <c r="T310" i="5"/>
  <c r="R310" i="5"/>
  <c r="P310" i="5"/>
  <c r="BK310" i="5"/>
  <c r="J310" i="5"/>
  <c r="BE310" i="5"/>
  <c r="BI308" i="5"/>
  <c r="BH308" i="5"/>
  <c r="BG308" i="5"/>
  <c r="BF308" i="5"/>
  <c r="T308" i="5"/>
  <c r="R308" i="5"/>
  <c r="P308" i="5"/>
  <c r="BK308" i="5"/>
  <c r="J308" i="5"/>
  <c r="BE308" i="5"/>
  <c r="BI306" i="5"/>
  <c r="BH306" i="5"/>
  <c r="BG306" i="5"/>
  <c r="BF306" i="5"/>
  <c r="T306" i="5"/>
  <c r="R306" i="5"/>
  <c r="P306" i="5"/>
  <c r="BK306" i="5"/>
  <c r="J306" i="5"/>
  <c r="BE306" i="5"/>
  <c r="BI304" i="5"/>
  <c r="BH304" i="5"/>
  <c r="BG304" i="5"/>
  <c r="BF304" i="5"/>
  <c r="T304" i="5"/>
  <c r="R304" i="5"/>
  <c r="P304" i="5"/>
  <c r="BK304" i="5"/>
  <c r="J304" i="5"/>
  <c r="BE304" i="5"/>
  <c r="BI302" i="5"/>
  <c r="BH302" i="5"/>
  <c r="BG302" i="5"/>
  <c r="BF302" i="5"/>
  <c r="T302" i="5"/>
  <c r="R302" i="5"/>
  <c r="P302" i="5"/>
  <c r="BK302" i="5"/>
  <c r="J302" i="5"/>
  <c r="BE302" i="5"/>
  <c r="BI300" i="5"/>
  <c r="BH300" i="5"/>
  <c r="BG300" i="5"/>
  <c r="BF300" i="5"/>
  <c r="T300" i="5"/>
  <c r="R300" i="5"/>
  <c r="P300" i="5"/>
  <c r="BK300" i="5"/>
  <c r="J300" i="5"/>
  <c r="BE300" i="5"/>
  <c r="BI298" i="5"/>
  <c r="BH298" i="5"/>
  <c r="BG298" i="5"/>
  <c r="BF298" i="5"/>
  <c r="T298" i="5"/>
  <c r="R298" i="5"/>
  <c r="P298" i="5"/>
  <c r="BK298" i="5"/>
  <c r="J298" i="5"/>
  <c r="BE298" i="5"/>
  <c r="BI296" i="5"/>
  <c r="BH296" i="5"/>
  <c r="BG296" i="5"/>
  <c r="BF296" i="5"/>
  <c r="T296" i="5"/>
  <c r="R296" i="5"/>
  <c r="P296" i="5"/>
  <c r="BK296" i="5"/>
  <c r="J296" i="5"/>
  <c r="BE296" i="5"/>
  <c r="BI295" i="5"/>
  <c r="BH295" i="5"/>
  <c r="BG295" i="5"/>
  <c r="BF295" i="5"/>
  <c r="T295" i="5"/>
  <c r="R295" i="5"/>
  <c r="P295" i="5"/>
  <c r="BK295" i="5"/>
  <c r="J295" i="5"/>
  <c r="BE295" i="5"/>
  <c r="BI293" i="5"/>
  <c r="BH293" i="5"/>
  <c r="BG293" i="5"/>
  <c r="BF293" i="5"/>
  <c r="T293" i="5"/>
  <c r="R293" i="5"/>
  <c r="P293" i="5"/>
  <c r="BK293" i="5"/>
  <c r="J293" i="5"/>
  <c r="BE293" i="5"/>
  <c r="BI292" i="5"/>
  <c r="BH292" i="5"/>
  <c r="BG292" i="5"/>
  <c r="BF292" i="5"/>
  <c r="T292" i="5"/>
  <c r="R292" i="5"/>
  <c r="P292" i="5"/>
  <c r="BK292" i="5"/>
  <c r="J292" i="5"/>
  <c r="BE292" i="5"/>
  <c r="BI290" i="5"/>
  <c r="BH290" i="5"/>
  <c r="BG290" i="5"/>
  <c r="BF290" i="5"/>
  <c r="T290" i="5"/>
  <c r="R290" i="5"/>
  <c r="P290" i="5"/>
  <c r="BK290" i="5"/>
  <c r="J290" i="5"/>
  <c r="BE290" i="5"/>
  <c r="BI288" i="5"/>
  <c r="BH288" i="5"/>
  <c r="BG288" i="5"/>
  <c r="BF288" i="5"/>
  <c r="T288" i="5"/>
  <c r="R288" i="5"/>
  <c r="P288" i="5"/>
  <c r="BK288" i="5"/>
  <c r="J288" i="5"/>
  <c r="BE288" i="5"/>
  <c r="BI287" i="5"/>
  <c r="BH287" i="5"/>
  <c r="BG287" i="5"/>
  <c r="BF287" i="5"/>
  <c r="T287" i="5"/>
  <c r="R287" i="5"/>
  <c r="P287" i="5"/>
  <c r="BK287" i="5"/>
  <c r="J287" i="5"/>
  <c r="BE287" i="5"/>
  <c r="BI285" i="5"/>
  <c r="BH285" i="5"/>
  <c r="BG285" i="5"/>
  <c r="BF285" i="5"/>
  <c r="T285" i="5"/>
  <c r="R285" i="5"/>
  <c r="P285" i="5"/>
  <c r="BK285" i="5"/>
  <c r="J285" i="5"/>
  <c r="BE285" i="5"/>
  <c r="BI284" i="5"/>
  <c r="BH284" i="5"/>
  <c r="BG284" i="5"/>
  <c r="BF284" i="5"/>
  <c r="T284" i="5"/>
  <c r="R284" i="5"/>
  <c r="P284" i="5"/>
  <c r="BK284" i="5"/>
  <c r="J284" i="5"/>
  <c r="BE284" i="5"/>
  <c r="BI282" i="5"/>
  <c r="BH282" i="5"/>
  <c r="BG282" i="5"/>
  <c r="BF282" i="5"/>
  <c r="T282" i="5"/>
  <c r="R282" i="5"/>
  <c r="P282" i="5"/>
  <c r="BK282" i="5"/>
  <c r="J282" i="5"/>
  <c r="BE282" i="5"/>
  <c r="BI280" i="5"/>
  <c r="BH280" i="5"/>
  <c r="BG280" i="5"/>
  <c r="BF280" i="5"/>
  <c r="T280" i="5"/>
  <c r="R280" i="5"/>
  <c r="P280" i="5"/>
  <c r="BK280" i="5"/>
  <c r="J280" i="5"/>
  <c r="BE280" i="5"/>
  <c r="BI279" i="5"/>
  <c r="BH279" i="5"/>
  <c r="BG279" i="5"/>
  <c r="BF279" i="5"/>
  <c r="T279" i="5"/>
  <c r="T278" i="5"/>
  <c r="R279" i="5"/>
  <c r="R278" i="5"/>
  <c r="P279" i="5"/>
  <c r="P278" i="5"/>
  <c r="BK279" i="5"/>
  <c r="BK278" i="5"/>
  <c r="J278" i="5" s="1"/>
  <c r="J67" i="5" s="1"/>
  <c r="J279" i="5"/>
  <c r="BE279" i="5" s="1"/>
  <c r="BI277" i="5"/>
  <c r="BH277" i="5"/>
  <c r="BG277" i="5"/>
  <c r="BF277" i="5"/>
  <c r="T277" i="5"/>
  <c r="R277" i="5"/>
  <c r="P277" i="5"/>
  <c r="BK277" i="5"/>
  <c r="J277" i="5"/>
  <c r="BE277" i="5"/>
  <c r="BI276" i="5"/>
  <c r="BH276" i="5"/>
  <c r="BG276" i="5"/>
  <c r="BF276" i="5"/>
  <c r="T276" i="5"/>
  <c r="R276" i="5"/>
  <c r="P276" i="5"/>
  <c r="BK276" i="5"/>
  <c r="J276" i="5"/>
  <c r="BE276" i="5"/>
  <c r="BI274" i="5"/>
  <c r="BH274" i="5"/>
  <c r="BG274" i="5"/>
  <c r="BF274" i="5"/>
  <c r="T274" i="5"/>
  <c r="R274" i="5"/>
  <c r="P274" i="5"/>
  <c r="BK274" i="5"/>
  <c r="J274" i="5"/>
  <c r="BE274" i="5"/>
  <c r="BI272" i="5"/>
  <c r="BH272" i="5"/>
  <c r="BG272" i="5"/>
  <c r="BF272" i="5"/>
  <c r="T272" i="5"/>
  <c r="R272" i="5"/>
  <c r="P272" i="5"/>
  <c r="BK272" i="5"/>
  <c r="J272" i="5"/>
  <c r="BE272" i="5"/>
  <c r="BI270" i="5"/>
  <c r="BH270" i="5"/>
  <c r="BG270" i="5"/>
  <c r="BF270" i="5"/>
  <c r="T270" i="5"/>
  <c r="R270" i="5"/>
  <c r="P270" i="5"/>
  <c r="BK270" i="5"/>
  <c r="J270" i="5"/>
  <c r="BE270" i="5"/>
  <c r="BI269" i="5"/>
  <c r="BH269" i="5"/>
  <c r="BG269" i="5"/>
  <c r="BF269" i="5"/>
  <c r="T269" i="5"/>
  <c r="R269" i="5"/>
  <c r="P269" i="5"/>
  <c r="BK269" i="5"/>
  <c r="J269" i="5"/>
  <c r="BE269" i="5"/>
  <c r="BI267" i="5"/>
  <c r="BH267" i="5"/>
  <c r="BG267" i="5"/>
  <c r="BF267" i="5"/>
  <c r="T267" i="5"/>
  <c r="R267" i="5"/>
  <c r="P267" i="5"/>
  <c r="BK267" i="5"/>
  <c r="J267" i="5"/>
  <c r="BE267" i="5"/>
  <c r="BI265" i="5"/>
  <c r="BH265" i="5"/>
  <c r="BG265" i="5"/>
  <c r="BF265" i="5"/>
  <c r="T265" i="5"/>
  <c r="R265" i="5"/>
  <c r="P265" i="5"/>
  <c r="BK265" i="5"/>
  <c r="J265" i="5"/>
  <c r="BE265" i="5"/>
  <c r="BI263" i="5"/>
  <c r="BH263" i="5"/>
  <c r="BG263" i="5"/>
  <c r="BF263" i="5"/>
  <c r="T263" i="5"/>
  <c r="R263" i="5"/>
  <c r="P263" i="5"/>
  <c r="BK263" i="5"/>
  <c r="J263" i="5"/>
  <c r="BE263" i="5"/>
  <c r="BI262" i="5"/>
  <c r="BH262" i="5"/>
  <c r="BG262" i="5"/>
  <c r="BF262" i="5"/>
  <c r="T262" i="5"/>
  <c r="R262" i="5"/>
  <c r="P262" i="5"/>
  <c r="BK262" i="5"/>
  <c r="J262" i="5"/>
  <c r="BE262" i="5"/>
  <c r="BI261" i="5"/>
  <c r="BH261" i="5"/>
  <c r="BG261" i="5"/>
  <c r="BF261" i="5"/>
  <c r="T261" i="5"/>
  <c r="R261" i="5"/>
  <c r="P261" i="5"/>
  <c r="BK261" i="5"/>
  <c r="J261" i="5"/>
  <c r="BE261" i="5"/>
  <c r="BI259" i="5"/>
  <c r="BH259" i="5"/>
  <c r="BG259" i="5"/>
  <c r="BF259" i="5"/>
  <c r="T259" i="5"/>
  <c r="R259" i="5"/>
  <c r="P259" i="5"/>
  <c r="BK259" i="5"/>
  <c r="J259" i="5"/>
  <c r="BE259" i="5"/>
  <c r="BI257" i="5"/>
  <c r="BH257" i="5"/>
  <c r="BG257" i="5"/>
  <c r="BF257" i="5"/>
  <c r="T257" i="5"/>
  <c r="R257" i="5"/>
  <c r="P257" i="5"/>
  <c r="BK257" i="5"/>
  <c r="J257" i="5"/>
  <c r="BE257" i="5"/>
  <c r="BI256" i="5"/>
  <c r="BH256" i="5"/>
  <c r="BG256" i="5"/>
  <c r="BF256" i="5"/>
  <c r="T256" i="5"/>
  <c r="R256" i="5"/>
  <c r="P256" i="5"/>
  <c r="BK256" i="5"/>
  <c r="J256" i="5"/>
  <c r="BE256" i="5"/>
  <c r="BI254" i="5"/>
  <c r="BH254" i="5"/>
  <c r="BG254" i="5"/>
  <c r="BF254" i="5"/>
  <c r="T254" i="5"/>
  <c r="R254" i="5"/>
  <c r="P254" i="5"/>
  <c r="BK254" i="5"/>
  <c r="J254" i="5"/>
  <c r="BE254" i="5"/>
  <c r="BI252" i="5"/>
  <c r="BH252" i="5"/>
  <c r="BG252" i="5"/>
  <c r="BF252" i="5"/>
  <c r="T252" i="5"/>
  <c r="R252" i="5"/>
  <c r="P252" i="5"/>
  <c r="BK252" i="5"/>
  <c r="J252" i="5"/>
  <c r="BE252" i="5"/>
  <c r="BI251" i="5"/>
  <c r="BH251" i="5"/>
  <c r="BG251" i="5"/>
  <c r="BF251" i="5"/>
  <c r="T251" i="5"/>
  <c r="R251" i="5"/>
  <c r="P251" i="5"/>
  <c r="BK251" i="5"/>
  <c r="J251" i="5"/>
  <c r="BE251" i="5"/>
  <c r="BI249" i="5"/>
  <c r="BH249" i="5"/>
  <c r="BG249" i="5"/>
  <c r="BF249" i="5"/>
  <c r="T249" i="5"/>
  <c r="R249" i="5"/>
  <c r="P249" i="5"/>
  <c r="BK249" i="5"/>
  <c r="J249" i="5"/>
  <c r="BE249" i="5"/>
  <c r="BI248" i="5"/>
  <c r="BH248" i="5"/>
  <c r="BG248" i="5"/>
  <c r="BF248" i="5"/>
  <c r="T248" i="5"/>
  <c r="R248" i="5"/>
  <c r="P248" i="5"/>
  <c r="BK248" i="5"/>
  <c r="J248" i="5"/>
  <c r="BE248" i="5"/>
  <c r="BI246" i="5"/>
  <c r="BH246" i="5"/>
  <c r="BG246" i="5"/>
  <c r="BF246" i="5"/>
  <c r="T246" i="5"/>
  <c r="R246" i="5"/>
  <c r="P246" i="5"/>
  <c r="BK246" i="5"/>
  <c r="J246" i="5"/>
  <c r="BE246" i="5"/>
  <c r="BI244" i="5"/>
  <c r="BH244" i="5"/>
  <c r="BG244" i="5"/>
  <c r="BF244" i="5"/>
  <c r="T244" i="5"/>
  <c r="R244" i="5"/>
  <c r="P244" i="5"/>
  <c r="BK244" i="5"/>
  <c r="J244" i="5"/>
  <c r="BE244" i="5"/>
  <c r="BI242" i="5"/>
  <c r="BH242" i="5"/>
  <c r="BG242" i="5"/>
  <c r="BF242" i="5"/>
  <c r="T242" i="5"/>
  <c r="R242" i="5"/>
  <c r="P242" i="5"/>
  <c r="BK242" i="5"/>
  <c r="J242" i="5"/>
  <c r="BE242" i="5"/>
  <c r="BI240" i="5"/>
  <c r="BH240" i="5"/>
  <c r="BG240" i="5"/>
  <c r="BF240" i="5"/>
  <c r="T240" i="5"/>
  <c r="T239" i="5"/>
  <c r="R240" i="5"/>
  <c r="R239" i="5"/>
  <c r="P240" i="5"/>
  <c r="P239" i="5"/>
  <c r="BK240" i="5"/>
  <c r="BK239" i="5"/>
  <c r="J239" i="5" s="1"/>
  <c r="J66" i="5" s="1"/>
  <c r="J240" i="5"/>
  <c r="BE240" i="5" s="1"/>
  <c r="BI238" i="5"/>
  <c r="BH238" i="5"/>
  <c r="BG238" i="5"/>
  <c r="BF238" i="5"/>
  <c r="T238" i="5"/>
  <c r="R238" i="5"/>
  <c r="P238" i="5"/>
  <c r="BK238" i="5"/>
  <c r="J238" i="5"/>
  <c r="BE238" i="5"/>
  <c r="BI236" i="5"/>
  <c r="BH236" i="5"/>
  <c r="BG236" i="5"/>
  <c r="BF236" i="5"/>
  <c r="T236" i="5"/>
  <c r="R236" i="5"/>
  <c r="P236" i="5"/>
  <c r="BK236" i="5"/>
  <c r="J236" i="5"/>
  <c r="BE236" i="5"/>
  <c r="BI235" i="5"/>
  <c r="BH235" i="5"/>
  <c r="BG235" i="5"/>
  <c r="BF235" i="5"/>
  <c r="T235" i="5"/>
  <c r="R235" i="5"/>
  <c r="P235" i="5"/>
  <c r="BK235" i="5"/>
  <c r="J235" i="5"/>
  <c r="BE235" i="5"/>
  <c r="BI233" i="5"/>
  <c r="BH233" i="5"/>
  <c r="BG233" i="5"/>
  <c r="BF233" i="5"/>
  <c r="T233" i="5"/>
  <c r="R233" i="5"/>
  <c r="P233" i="5"/>
  <c r="BK233" i="5"/>
  <c r="J233" i="5"/>
  <c r="BE233" i="5"/>
  <c r="BI231" i="5"/>
  <c r="BH231" i="5"/>
  <c r="BG231" i="5"/>
  <c r="BF231" i="5"/>
  <c r="T231" i="5"/>
  <c r="R231" i="5"/>
  <c r="P231" i="5"/>
  <c r="BK231" i="5"/>
  <c r="J231" i="5"/>
  <c r="BE231" i="5"/>
  <c r="BI229" i="5"/>
  <c r="BH229" i="5"/>
  <c r="BG229" i="5"/>
  <c r="BF229" i="5"/>
  <c r="T229" i="5"/>
  <c r="R229" i="5"/>
  <c r="P229" i="5"/>
  <c r="BK229" i="5"/>
  <c r="J229" i="5"/>
  <c r="BE229" i="5"/>
  <c r="BI228" i="5"/>
  <c r="BH228" i="5"/>
  <c r="BG228" i="5"/>
  <c r="BF228" i="5"/>
  <c r="T228" i="5"/>
  <c r="T227" i="5"/>
  <c r="T226" i="5" s="1"/>
  <c r="R228" i="5"/>
  <c r="R227" i="5" s="1"/>
  <c r="R226" i="5" s="1"/>
  <c r="P228" i="5"/>
  <c r="P227" i="5"/>
  <c r="P226" i="5" s="1"/>
  <c r="BK228" i="5"/>
  <c r="BK227" i="5" s="1"/>
  <c r="J228" i="5"/>
  <c r="BE228" i="5"/>
  <c r="BI225" i="5"/>
  <c r="BH225" i="5"/>
  <c r="BG225" i="5"/>
  <c r="BF225" i="5"/>
  <c r="T225" i="5"/>
  <c r="R225" i="5"/>
  <c r="P225" i="5"/>
  <c r="BK225" i="5"/>
  <c r="J225" i="5"/>
  <c r="BE225" i="5"/>
  <c r="BI222" i="5"/>
  <c r="BH222" i="5"/>
  <c r="BG222" i="5"/>
  <c r="BF222" i="5"/>
  <c r="T222" i="5"/>
  <c r="T221" i="5"/>
  <c r="R222" i="5"/>
  <c r="R221" i="5"/>
  <c r="P222" i="5"/>
  <c r="P221" i="5"/>
  <c r="BK222" i="5"/>
  <c r="BK221" i="5"/>
  <c r="J221" i="5" s="1"/>
  <c r="J63" i="5" s="1"/>
  <c r="J222" i="5"/>
  <c r="BE222" i="5" s="1"/>
  <c r="BI220" i="5"/>
  <c r="BH220" i="5"/>
  <c r="BG220" i="5"/>
  <c r="BF220" i="5"/>
  <c r="T220" i="5"/>
  <c r="R220" i="5"/>
  <c r="P220" i="5"/>
  <c r="BK220" i="5"/>
  <c r="J220" i="5"/>
  <c r="BE220" i="5"/>
  <c r="BI218" i="5"/>
  <c r="BH218" i="5"/>
  <c r="BG218" i="5"/>
  <c r="BF218" i="5"/>
  <c r="T218" i="5"/>
  <c r="R218" i="5"/>
  <c r="P218" i="5"/>
  <c r="BK218" i="5"/>
  <c r="J218" i="5"/>
  <c r="BE218" i="5"/>
  <c r="BI216" i="5"/>
  <c r="BH216" i="5"/>
  <c r="BG216" i="5"/>
  <c r="BF216" i="5"/>
  <c r="T216" i="5"/>
  <c r="R216" i="5"/>
  <c r="P216" i="5"/>
  <c r="BK216" i="5"/>
  <c r="J216" i="5"/>
  <c r="BE216" i="5"/>
  <c r="BI211" i="5"/>
  <c r="BH211" i="5"/>
  <c r="BG211" i="5"/>
  <c r="BF211" i="5"/>
  <c r="T211" i="5"/>
  <c r="R211" i="5"/>
  <c r="P211" i="5"/>
  <c r="BK211" i="5"/>
  <c r="J211" i="5"/>
  <c r="BE211" i="5"/>
  <c r="BI209" i="5"/>
  <c r="BH209" i="5"/>
  <c r="BG209" i="5"/>
  <c r="BF209" i="5"/>
  <c r="T209" i="5"/>
  <c r="R209" i="5"/>
  <c r="P209" i="5"/>
  <c r="BK209" i="5"/>
  <c r="J209" i="5"/>
  <c r="BE209" i="5"/>
  <c r="BI204" i="5"/>
  <c r="BH204" i="5"/>
  <c r="BG204" i="5"/>
  <c r="BF204" i="5"/>
  <c r="T204" i="5"/>
  <c r="T203" i="5"/>
  <c r="T202" i="5" s="1"/>
  <c r="R204" i="5"/>
  <c r="R203" i="5" s="1"/>
  <c r="R202" i="5"/>
  <c r="P204" i="5"/>
  <c r="P203" i="5"/>
  <c r="P202" i="5" s="1"/>
  <c r="BK204" i="5"/>
  <c r="J204" i="5"/>
  <c r="BE204" i="5"/>
  <c r="BI201" i="5"/>
  <c r="BH201" i="5"/>
  <c r="BG201" i="5"/>
  <c r="BF201" i="5"/>
  <c r="T201" i="5"/>
  <c r="R201" i="5"/>
  <c r="P201" i="5"/>
  <c r="BK201" i="5"/>
  <c r="J201" i="5"/>
  <c r="BE201" i="5"/>
  <c r="BI199" i="5"/>
  <c r="BH199" i="5"/>
  <c r="BG199" i="5"/>
  <c r="BF199" i="5"/>
  <c r="T199" i="5"/>
  <c r="R199" i="5"/>
  <c r="P199" i="5"/>
  <c r="BK199" i="5"/>
  <c r="J199" i="5"/>
  <c r="BE199" i="5" s="1"/>
  <c r="BI196" i="5"/>
  <c r="BH196" i="5"/>
  <c r="BG196" i="5"/>
  <c r="BF196" i="5"/>
  <c r="T196" i="5"/>
  <c r="R196" i="5"/>
  <c r="P196" i="5"/>
  <c r="BK196" i="5"/>
  <c r="BK190" i="5" s="1"/>
  <c r="J190" i="5" s="1"/>
  <c r="J60" i="5" s="1"/>
  <c r="J196" i="5"/>
  <c r="BE196" i="5"/>
  <c r="BI191" i="5"/>
  <c r="BH191" i="5"/>
  <c r="BG191" i="5"/>
  <c r="BF191" i="5"/>
  <c r="T191" i="5"/>
  <c r="T190" i="5" s="1"/>
  <c r="R191" i="5"/>
  <c r="R190" i="5"/>
  <c r="P191" i="5"/>
  <c r="P190" i="5" s="1"/>
  <c r="BK191" i="5"/>
  <c r="J191" i="5"/>
  <c r="BE191" i="5" s="1"/>
  <c r="BI187" i="5"/>
  <c r="BH187" i="5"/>
  <c r="BG187" i="5"/>
  <c r="BF187" i="5"/>
  <c r="T187" i="5"/>
  <c r="R187" i="5"/>
  <c r="P187" i="5"/>
  <c r="BK187" i="5"/>
  <c r="J187" i="5"/>
  <c r="BE187" i="5" s="1"/>
  <c r="BI185" i="5"/>
  <c r="BH185" i="5"/>
  <c r="BG185" i="5"/>
  <c r="BF185" i="5"/>
  <c r="T185" i="5"/>
  <c r="R185" i="5"/>
  <c r="P185" i="5"/>
  <c r="P174" i="5" s="1"/>
  <c r="BK185" i="5"/>
  <c r="J185" i="5"/>
  <c r="BE185" i="5"/>
  <c r="BI180" i="5"/>
  <c r="BH180" i="5"/>
  <c r="BG180" i="5"/>
  <c r="BF180" i="5"/>
  <c r="T180" i="5"/>
  <c r="T174" i="5" s="1"/>
  <c r="R180" i="5"/>
  <c r="P180" i="5"/>
  <c r="BK180" i="5"/>
  <c r="J180" i="5"/>
  <c r="BE180" i="5" s="1"/>
  <c r="BI175" i="5"/>
  <c r="BH175" i="5"/>
  <c r="BG175" i="5"/>
  <c r="BF175" i="5"/>
  <c r="T175" i="5"/>
  <c r="R175" i="5"/>
  <c r="R174" i="5" s="1"/>
  <c r="P175" i="5"/>
  <c r="BK175" i="5"/>
  <c r="BK174" i="5" s="1"/>
  <c r="J174" i="5" s="1"/>
  <c r="J59" i="5" s="1"/>
  <c r="J175" i="5"/>
  <c r="BE175" i="5"/>
  <c r="BI173" i="5"/>
  <c r="BH173" i="5"/>
  <c r="BG173" i="5"/>
  <c r="BF173" i="5"/>
  <c r="T173" i="5"/>
  <c r="R173" i="5"/>
  <c r="P173" i="5"/>
  <c r="BK173" i="5"/>
  <c r="J173" i="5"/>
  <c r="BE173" i="5"/>
  <c r="BI171" i="5"/>
  <c r="BH171" i="5"/>
  <c r="BG171" i="5"/>
  <c r="BF171" i="5"/>
  <c r="T171" i="5"/>
  <c r="R171" i="5"/>
  <c r="P171" i="5"/>
  <c r="BK171" i="5"/>
  <c r="J171" i="5"/>
  <c r="BE171" i="5" s="1"/>
  <c r="BI169" i="5"/>
  <c r="BH169" i="5"/>
  <c r="BG169" i="5"/>
  <c r="BF169" i="5"/>
  <c r="T169" i="5"/>
  <c r="R169" i="5"/>
  <c r="P169" i="5"/>
  <c r="BK169" i="5"/>
  <c r="J169" i="5"/>
  <c r="BE169" i="5"/>
  <c r="BI165" i="5"/>
  <c r="BH165" i="5"/>
  <c r="BG165" i="5"/>
  <c r="BF165" i="5"/>
  <c r="T165" i="5"/>
  <c r="R165" i="5"/>
  <c r="P165" i="5"/>
  <c r="BK165" i="5"/>
  <c r="J165" i="5"/>
  <c r="BE165" i="5" s="1"/>
  <c r="BI163" i="5"/>
  <c r="BH163" i="5"/>
  <c r="BG163" i="5"/>
  <c r="BF163" i="5"/>
  <c r="T163" i="5"/>
  <c r="R163" i="5"/>
  <c r="P163" i="5"/>
  <c r="BK163" i="5"/>
  <c r="J163" i="5"/>
  <c r="BE163" i="5"/>
  <c r="BI160" i="5"/>
  <c r="BH160" i="5"/>
  <c r="BG160" i="5"/>
  <c r="BF160" i="5"/>
  <c r="T160" i="5"/>
  <c r="R160" i="5"/>
  <c r="P160" i="5"/>
  <c r="BK160" i="5"/>
  <c r="J160" i="5"/>
  <c r="BE160" i="5" s="1"/>
  <c r="BI150" i="5"/>
  <c r="BH150" i="5"/>
  <c r="BG150" i="5"/>
  <c r="BF150" i="5"/>
  <c r="T150" i="5"/>
  <c r="R150" i="5"/>
  <c r="P150" i="5"/>
  <c r="BK150" i="5"/>
  <c r="J150" i="5"/>
  <c r="BE150" i="5"/>
  <c r="BI147" i="5"/>
  <c r="BH147" i="5"/>
  <c r="BG147" i="5"/>
  <c r="BF147" i="5"/>
  <c r="T147" i="5"/>
  <c r="R147" i="5"/>
  <c r="P147" i="5"/>
  <c r="BK147" i="5"/>
  <c r="J147" i="5"/>
  <c r="BE147" i="5" s="1"/>
  <c r="BI146" i="5"/>
  <c r="BH146" i="5"/>
  <c r="BG146" i="5"/>
  <c r="BF146" i="5"/>
  <c r="T146" i="5"/>
  <c r="R146" i="5"/>
  <c r="P146" i="5"/>
  <c r="BK146" i="5"/>
  <c r="J146" i="5"/>
  <c r="BE146" i="5"/>
  <c r="BI145" i="5"/>
  <c r="BH145" i="5"/>
  <c r="BG145" i="5"/>
  <c r="BF145" i="5"/>
  <c r="T145" i="5"/>
  <c r="R145" i="5"/>
  <c r="P145" i="5"/>
  <c r="BK145" i="5"/>
  <c r="J145" i="5"/>
  <c r="BE145" i="5" s="1"/>
  <c r="BI138" i="5"/>
  <c r="BH138" i="5"/>
  <c r="BG138" i="5"/>
  <c r="BF138" i="5"/>
  <c r="T138" i="5"/>
  <c r="R138" i="5"/>
  <c r="P138" i="5"/>
  <c r="BK138" i="5"/>
  <c r="J138" i="5"/>
  <c r="BE138" i="5"/>
  <c r="BI136" i="5"/>
  <c r="BH136" i="5"/>
  <c r="BG136" i="5"/>
  <c r="BF136" i="5"/>
  <c r="T136" i="5"/>
  <c r="R136" i="5"/>
  <c r="P136" i="5"/>
  <c r="BK136" i="5"/>
  <c r="J136" i="5"/>
  <c r="BE136" i="5" s="1"/>
  <c r="BI134" i="5"/>
  <c r="BH134" i="5"/>
  <c r="BG134" i="5"/>
  <c r="BF134" i="5"/>
  <c r="T134" i="5"/>
  <c r="R134" i="5"/>
  <c r="P134" i="5"/>
  <c r="BK134" i="5"/>
  <c r="J134" i="5"/>
  <c r="BE134" i="5"/>
  <c r="BI124" i="5"/>
  <c r="BH124" i="5"/>
  <c r="BG124" i="5"/>
  <c r="BF124" i="5"/>
  <c r="T124" i="5"/>
  <c r="R124" i="5"/>
  <c r="P124" i="5"/>
  <c r="BK124" i="5"/>
  <c r="J124" i="5"/>
  <c r="BE124" i="5" s="1"/>
  <c r="BI121" i="5"/>
  <c r="BH121" i="5"/>
  <c r="BG121" i="5"/>
  <c r="BF121" i="5"/>
  <c r="T121" i="5"/>
  <c r="R121" i="5"/>
  <c r="P121" i="5"/>
  <c r="BK121" i="5"/>
  <c r="J121" i="5"/>
  <c r="BE121" i="5"/>
  <c r="BI104" i="5"/>
  <c r="BH104" i="5"/>
  <c r="BG104" i="5"/>
  <c r="BF104" i="5"/>
  <c r="T104" i="5"/>
  <c r="R104" i="5"/>
  <c r="P104" i="5"/>
  <c r="BK104" i="5"/>
  <c r="J104" i="5"/>
  <c r="BE104" i="5" s="1"/>
  <c r="BI101" i="5"/>
  <c r="BH101" i="5"/>
  <c r="BG101" i="5"/>
  <c r="BF101" i="5"/>
  <c r="T101" i="5"/>
  <c r="R101" i="5"/>
  <c r="P101" i="5"/>
  <c r="BK101" i="5"/>
  <c r="J101" i="5"/>
  <c r="BE101" i="5"/>
  <c r="BI99" i="5"/>
  <c r="BH99" i="5"/>
  <c r="BG99" i="5"/>
  <c r="BF99" i="5"/>
  <c r="T99" i="5"/>
  <c r="R99" i="5"/>
  <c r="P99" i="5"/>
  <c r="BK99" i="5"/>
  <c r="J99" i="5"/>
  <c r="BE99" i="5"/>
  <c r="BI97" i="5"/>
  <c r="BH97" i="5"/>
  <c r="BG97" i="5"/>
  <c r="BF97" i="5"/>
  <c r="T97" i="5"/>
  <c r="R97" i="5"/>
  <c r="P97" i="5"/>
  <c r="BK97" i="5"/>
  <c r="J97" i="5"/>
  <c r="BE97" i="5"/>
  <c r="BI95" i="5"/>
  <c r="BH95" i="5"/>
  <c r="BG95" i="5"/>
  <c r="BF95" i="5"/>
  <c r="T95" i="5"/>
  <c r="R95" i="5"/>
  <c r="P95" i="5"/>
  <c r="BK95" i="5"/>
  <c r="J95" i="5"/>
  <c r="BE95" i="5"/>
  <c r="BI93" i="5"/>
  <c r="F34" i="5"/>
  <c r="BD55" i="1" s="1"/>
  <c r="BH93" i="5"/>
  <c r="F33" i="5" s="1"/>
  <c r="BC55" i="1" s="1"/>
  <c r="BG93" i="5"/>
  <c r="F32" i="5"/>
  <c r="BB55" i="1" s="1"/>
  <c r="BF93" i="5"/>
  <c r="F31" i="5" s="1"/>
  <c r="BA55" i="1" s="1"/>
  <c r="T93" i="5"/>
  <c r="T92" i="5"/>
  <c r="T91" i="5" s="1"/>
  <c r="T90" i="5" s="1"/>
  <c r="R93" i="5"/>
  <c r="R92" i="5"/>
  <c r="R91" i="5" s="1"/>
  <c r="R90" i="5" s="1"/>
  <c r="P93" i="5"/>
  <c r="P92" i="5"/>
  <c r="P91" i="5" s="1"/>
  <c r="P90" i="5" s="1"/>
  <c r="AU55" i="1" s="1"/>
  <c r="BK93" i="5"/>
  <c r="BK92" i="5" s="1"/>
  <c r="J93" i="5"/>
  <c r="BE93" i="5" s="1"/>
  <c r="J86" i="5"/>
  <c r="F86" i="5"/>
  <c r="F84" i="5"/>
  <c r="E82" i="5"/>
  <c r="J51" i="5"/>
  <c r="F51" i="5"/>
  <c r="F49" i="5"/>
  <c r="E47" i="5"/>
  <c r="J18" i="5"/>
  <c r="E18" i="5"/>
  <c r="F87" i="5" s="1"/>
  <c r="J17" i="5"/>
  <c r="J12" i="5"/>
  <c r="J84" i="5" s="1"/>
  <c r="E7" i="5"/>
  <c r="E45" i="5" s="1"/>
  <c r="E80" i="5"/>
  <c r="AY54" i="1"/>
  <c r="AX54" i="1"/>
  <c r="BI300" i="4"/>
  <c r="BH300" i="4"/>
  <c r="BG300" i="4"/>
  <c r="BF300" i="4"/>
  <c r="T300" i="4"/>
  <c r="R300" i="4"/>
  <c r="P300" i="4"/>
  <c r="BK300" i="4"/>
  <c r="J300" i="4"/>
  <c r="BE300" i="4" s="1"/>
  <c r="BI298" i="4"/>
  <c r="BH298" i="4"/>
  <c r="BG298" i="4"/>
  <c r="BF298" i="4"/>
  <c r="T298" i="4"/>
  <c r="R298" i="4"/>
  <c r="P298" i="4"/>
  <c r="BK298" i="4"/>
  <c r="J298" i="4"/>
  <c r="BE298" i="4" s="1"/>
  <c r="BI297" i="4"/>
  <c r="BH297" i="4"/>
  <c r="BG297" i="4"/>
  <c r="BF297" i="4"/>
  <c r="T297" i="4"/>
  <c r="R297" i="4"/>
  <c r="P297" i="4"/>
  <c r="BK297" i="4"/>
  <c r="J297" i="4"/>
  <c r="BE297" i="4" s="1"/>
  <c r="BI294" i="4"/>
  <c r="BH294" i="4"/>
  <c r="BG294" i="4"/>
  <c r="BF294" i="4"/>
  <c r="T294" i="4"/>
  <c r="R294" i="4"/>
  <c r="P294" i="4"/>
  <c r="BK294" i="4"/>
  <c r="J294" i="4"/>
  <c r="BE294" i="4" s="1"/>
  <c r="BI293" i="4"/>
  <c r="BH293" i="4"/>
  <c r="BG293" i="4"/>
  <c r="BF293" i="4"/>
  <c r="T293" i="4"/>
  <c r="T292" i="4" s="1"/>
  <c r="R293" i="4"/>
  <c r="R292" i="4" s="1"/>
  <c r="P293" i="4"/>
  <c r="P292" i="4" s="1"/>
  <c r="BK293" i="4"/>
  <c r="BK292" i="4" s="1"/>
  <c r="J293" i="4"/>
  <c r="BE293" i="4"/>
  <c r="BI289" i="4"/>
  <c r="BH289" i="4"/>
  <c r="BG289" i="4"/>
  <c r="BF289" i="4"/>
  <c r="T289" i="4"/>
  <c r="T288" i="4" s="1"/>
  <c r="R289" i="4"/>
  <c r="R288" i="4"/>
  <c r="R287" i="4" s="1"/>
  <c r="P289" i="4"/>
  <c r="P288" i="4" s="1"/>
  <c r="P287" i="4" s="1"/>
  <c r="BK289" i="4"/>
  <c r="BK288" i="4"/>
  <c r="J288" i="4" s="1"/>
  <c r="J68" i="4" s="1"/>
  <c r="J289" i="4"/>
  <c r="BE289" i="4" s="1"/>
  <c r="BI286" i="4"/>
  <c r="BH286" i="4"/>
  <c r="BG286" i="4"/>
  <c r="BF286" i="4"/>
  <c r="T286" i="4"/>
  <c r="R286" i="4"/>
  <c r="P286" i="4"/>
  <c r="BK286" i="4"/>
  <c r="J286" i="4"/>
  <c r="BE286" i="4" s="1"/>
  <c r="BI284" i="4"/>
  <c r="BH284" i="4"/>
  <c r="BG284" i="4"/>
  <c r="BF284" i="4"/>
  <c r="T284" i="4"/>
  <c r="R284" i="4"/>
  <c r="P284" i="4"/>
  <c r="BK284" i="4"/>
  <c r="J284" i="4"/>
  <c r="BE284" i="4" s="1"/>
  <c r="BI282" i="4"/>
  <c r="BH282" i="4"/>
  <c r="BG282" i="4"/>
  <c r="BF282" i="4"/>
  <c r="T282" i="4"/>
  <c r="R282" i="4"/>
  <c r="P282" i="4"/>
  <c r="BK282" i="4"/>
  <c r="J282" i="4"/>
  <c r="BE282" i="4" s="1"/>
  <c r="BI280" i="4"/>
  <c r="BH280" i="4"/>
  <c r="BG280" i="4"/>
  <c r="BF280" i="4"/>
  <c r="T280" i="4"/>
  <c r="R280" i="4"/>
  <c r="P280" i="4"/>
  <c r="BK280" i="4"/>
  <c r="J280" i="4"/>
  <c r="BE280" i="4" s="1"/>
  <c r="BI279" i="4"/>
  <c r="BH279" i="4"/>
  <c r="BG279" i="4"/>
  <c r="BF279" i="4"/>
  <c r="T279" i="4"/>
  <c r="R279" i="4"/>
  <c r="P279" i="4"/>
  <c r="BK279" i="4"/>
  <c r="J279" i="4"/>
  <c r="BE279" i="4" s="1"/>
  <c r="BI277" i="4"/>
  <c r="BH277" i="4"/>
  <c r="BG277" i="4"/>
  <c r="BF277" i="4"/>
  <c r="T277" i="4"/>
  <c r="R277" i="4"/>
  <c r="P277" i="4"/>
  <c r="BK277" i="4"/>
  <c r="J277" i="4"/>
  <c r="BE277" i="4" s="1"/>
  <c r="BI276" i="4"/>
  <c r="BH276" i="4"/>
  <c r="BG276" i="4"/>
  <c r="BF276" i="4"/>
  <c r="T276" i="4"/>
  <c r="R276" i="4"/>
  <c r="P276" i="4"/>
  <c r="BK276" i="4"/>
  <c r="J276" i="4"/>
  <c r="BE276" i="4"/>
  <c r="BI274" i="4"/>
  <c r="BH274" i="4"/>
  <c r="BG274" i="4"/>
  <c r="BF274" i="4"/>
  <c r="T274" i="4"/>
  <c r="R274" i="4"/>
  <c r="P274" i="4"/>
  <c r="BK274" i="4"/>
  <c r="J274" i="4"/>
  <c r="BE274" i="4" s="1"/>
  <c r="BI272" i="4"/>
  <c r="BH272" i="4"/>
  <c r="BG272" i="4"/>
  <c r="BF272" i="4"/>
  <c r="T272" i="4"/>
  <c r="R272" i="4"/>
  <c r="P272" i="4"/>
  <c r="BK272" i="4"/>
  <c r="J272" i="4"/>
  <c r="BE272" i="4"/>
  <c r="BI270" i="4"/>
  <c r="BH270" i="4"/>
  <c r="BG270" i="4"/>
  <c r="BF270" i="4"/>
  <c r="T270" i="4"/>
  <c r="R270" i="4"/>
  <c r="P270" i="4"/>
  <c r="BK270" i="4"/>
  <c r="J270" i="4"/>
  <c r="BE270" i="4" s="1"/>
  <c r="BI268" i="4"/>
  <c r="BH268" i="4"/>
  <c r="BG268" i="4"/>
  <c r="BF268" i="4"/>
  <c r="T268" i="4"/>
  <c r="R268" i="4"/>
  <c r="P268" i="4"/>
  <c r="BK268" i="4"/>
  <c r="J268" i="4"/>
  <c r="BE268" i="4"/>
  <c r="BI266" i="4"/>
  <c r="BH266" i="4"/>
  <c r="BG266" i="4"/>
  <c r="BF266" i="4"/>
  <c r="T266" i="4"/>
  <c r="R266" i="4"/>
  <c r="P266" i="4"/>
  <c r="BK266" i="4"/>
  <c r="J266" i="4"/>
  <c r="BE266" i="4" s="1"/>
  <c r="BI264" i="4"/>
  <c r="BH264" i="4"/>
  <c r="BG264" i="4"/>
  <c r="BF264" i="4"/>
  <c r="T264" i="4"/>
  <c r="R264" i="4"/>
  <c r="P264" i="4"/>
  <c r="BK264" i="4"/>
  <c r="J264" i="4"/>
  <c r="BE264" i="4"/>
  <c r="BI262" i="4"/>
  <c r="BH262" i="4"/>
  <c r="BG262" i="4"/>
  <c r="BF262" i="4"/>
  <c r="T262" i="4"/>
  <c r="R262" i="4"/>
  <c r="P262" i="4"/>
  <c r="BK262" i="4"/>
  <c r="J262" i="4"/>
  <c r="BE262" i="4"/>
  <c r="BI261" i="4"/>
  <c r="BH261" i="4"/>
  <c r="BG261" i="4"/>
  <c r="BF261" i="4"/>
  <c r="T261" i="4"/>
  <c r="R261" i="4"/>
  <c r="P261" i="4"/>
  <c r="BK261" i="4"/>
  <c r="J261" i="4"/>
  <c r="BE261" i="4"/>
  <c r="BI259" i="4"/>
  <c r="BH259" i="4"/>
  <c r="BG259" i="4"/>
  <c r="BF259" i="4"/>
  <c r="T259" i="4"/>
  <c r="R259" i="4"/>
  <c r="P259" i="4"/>
  <c r="BK259" i="4"/>
  <c r="J259" i="4"/>
  <c r="BE259" i="4"/>
  <c r="BI258" i="4"/>
  <c r="BH258" i="4"/>
  <c r="BG258" i="4"/>
  <c r="BF258" i="4"/>
  <c r="T258" i="4"/>
  <c r="R258" i="4"/>
  <c r="P258" i="4"/>
  <c r="BK258" i="4"/>
  <c r="J258" i="4"/>
  <c r="BE258" i="4"/>
  <c r="BI256" i="4"/>
  <c r="BH256" i="4"/>
  <c r="BG256" i="4"/>
  <c r="BF256" i="4"/>
  <c r="T256" i="4"/>
  <c r="R256" i="4"/>
  <c r="P256" i="4"/>
  <c r="BK256" i="4"/>
  <c r="J256" i="4"/>
  <c r="BE256" i="4"/>
  <c r="BI254" i="4"/>
  <c r="BH254" i="4"/>
  <c r="BG254" i="4"/>
  <c r="BF254" i="4"/>
  <c r="T254" i="4"/>
  <c r="R254" i="4"/>
  <c r="P254" i="4"/>
  <c r="BK254" i="4"/>
  <c r="J254" i="4"/>
  <c r="BE254" i="4"/>
  <c r="BI253" i="4"/>
  <c r="BH253" i="4"/>
  <c r="BG253" i="4"/>
  <c r="BF253" i="4"/>
  <c r="T253" i="4"/>
  <c r="R253" i="4"/>
  <c r="P253" i="4"/>
  <c r="BK253" i="4"/>
  <c r="J253" i="4"/>
  <c r="BE253" i="4"/>
  <c r="BI251" i="4"/>
  <c r="BH251" i="4"/>
  <c r="BG251" i="4"/>
  <c r="BF251" i="4"/>
  <c r="T251" i="4"/>
  <c r="R251" i="4"/>
  <c r="P251" i="4"/>
  <c r="BK251" i="4"/>
  <c r="J251" i="4"/>
  <c r="BE251" i="4"/>
  <c r="BI250" i="4"/>
  <c r="BH250" i="4"/>
  <c r="BG250" i="4"/>
  <c r="BF250" i="4"/>
  <c r="T250" i="4"/>
  <c r="R250" i="4"/>
  <c r="P250" i="4"/>
  <c r="BK250" i="4"/>
  <c r="J250" i="4"/>
  <c r="BE250" i="4"/>
  <c r="BI248" i="4"/>
  <c r="BH248" i="4"/>
  <c r="BG248" i="4"/>
  <c r="BF248" i="4"/>
  <c r="T248" i="4"/>
  <c r="R248" i="4"/>
  <c r="P248" i="4"/>
  <c r="BK248" i="4"/>
  <c r="J248" i="4"/>
  <c r="BE248" i="4"/>
  <c r="BI246" i="4"/>
  <c r="BH246" i="4"/>
  <c r="BG246" i="4"/>
  <c r="BF246" i="4"/>
  <c r="T246" i="4"/>
  <c r="R246" i="4"/>
  <c r="P246" i="4"/>
  <c r="BK246" i="4"/>
  <c r="J246" i="4"/>
  <c r="BE246" i="4"/>
  <c r="BI245" i="4"/>
  <c r="BH245" i="4"/>
  <c r="BG245" i="4"/>
  <c r="BF245" i="4"/>
  <c r="T245" i="4"/>
  <c r="T244" i="4"/>
  <c r="R245" i="4"/>
  <c r="R244" i="4"/>
  <c r="P245" i="4"/>
  <c r="P244" i="4"/>
  <c r="BK245" i="4"/>
  <c r="BK244" i="4"/>
  <c r="J244" i="4" s="1"/>
  <c r="J66" i="4" s="1"/>
  <c r="J245" i="4"/>
  <c r="BE245" i="4" s="1"/>
  <c r="BI243" i="4"/>
  <c r="BH243" i="4"/>
  <c r="BG243" i="4"/>
  <c r="BF243" i="4"/>
  <c r="T243" i="4"/>
  <c r="R243" i="4"/>
  <c r="P243" i="4"/>
  <c r="BK243" i="4"/>
  <c r="J243" i="4"/>
  <c r="BE243" i="4"/>
  <c r="BI242" i="4"/>
  <c r="BH242" i="4"/>
  <c r="BG242" i="4"/>
  <c r="BF242" i="4"/>
  <c r="T242" i="4"/>
  <c r="R242" i="4"/>
  <c r="P242" i="4"/>
  <c r="BK242" i="4"/>
  <c r="J242" i="4"/>
  <c r="BE242" i="4"/>
  <c r="BI239" i="4"/>
  <c r="BH239" i="4"/>
  <c r="BG239" i="4"/>
  <c r="BF239" i="4"/>
  <c r="T239" i="4"/>
  <c r="R239" i="4"/>
  <c r="P239" i="4"/>
  <c r="BK239" i="4"/>
  <c r="J239" i="4"/>
  <c r="BE239" i="4"/>
  <c r="BI237" i="4"/>
  <c r="BH237" i="4"/>
  <c r="BG237" i="4"/>
  <c r="BF237" i="4"/>
  <c r="T237" i="4"/>
  <c r="R237" i="4"/>
  <c r="P237" i="4"/>
  <c r="BK237" i="4"/>
  <c r="J237" i="4"/>
  <c r="BE237" i="4"/>
  <c r="BI236" i="4"/>
  <c r="BH236" i="4"/>
  <c r="BG236" i="4"/>
  <c r="BF236" i="4"/>
  <c r="T236" i="4"/>
  <c r="R236" i="4"/>
  <c r="P236" i="4"/>
  <c r="BK236" i="4"/>
  <c r="J236" i="4"/>
  <c r="BE236" i="4"/>
  <c r="BI234" i="4"/>
  <c r="BH234" i="4"/>
  <c r="BG234" i="4"/>
  <c r="BF234" i="4"/>
  <c r="T234" i="4"/>
  <c r="R234" i="4"/>
  <c r="P234" i="4"/>
  <c r="BK234" i="4"/>
  <c r="J234" i="4"/>
  <c r="BE234" i="4"/>
  <c r="BI232" i="4"/>
  <c r="BH232" i="4"/>
  <c r="BG232" i="4"/>
  <c r="BF232" i="4"/>
  <c r="T232" i="4"/>
  <c r="R232" i="4"/>
  <c r="P232" i="4"/>
  <c r="BK232" i="4"/>
  <c r="J232" i="4"/>
  <c r="BE232" i="4"/>
  <c r="BI230" i="4"/>
  <c r="BH230" i="4"/>
  <c r="BG230" i="4"/>
  <c r="BF230" i="4"/>
  <c r="T230" i="4"/>
  <c r="R230" i="4"/>
  <c r="P230" i="4"/>
  <c r="BK230" i="4"/>
  <c r="J230" i="4"/>
  <c r="BE230" i="4"/>
  <c r="BI229" i="4"/>
  <c r="BH229" i="4"/>
  <c r="BG229" i="4"/>
  <c r="BF229" i="4"/>
  <c r="T229" i="4"/>
  <c r="R229" i="4"/>
  <c r="P229" i="4"/>
  <c r="BK229" i="4"/>
  <c r="J229" i="4"/>
  <c r="BE229" i="4"/>
  <c r="BI228" i="4"/>
  <c r="BH228" i="4"/>
  <c r="BG228" i="4"/>
  <c r="BF228" i="4"/>
  <c r="T228" i="4"/>
  <c r="R228" i="4"/>
  <c r="P228" i="4"/>
  <c r="BK228" i="4"/>
  <c r="J228" i="4"/>
  <c r="BE228" i="4"/>
  <c r="BI226" i="4"/>
  <c r="BH226" i="4"/>
  <c r="BG226" i="4"/>
  <c r="BF226" i="4"/>
  <c r="T226" i="4"/>
  <c r="R226" i="4"/>
  <c r="P226" i="4"/>
  <c r="BK226" i="4"/>
  <c r="J226" i="4"/>
  <c r="BE226" i="4"/>
  <c r="BI224" i="4"/>
  <c r="BH224" i="4"/>
  <c r="BG224" i="4"/>
  <c r="BF224" i="4"/>
  <c r="T224" i="4"/>
  <c r="R224" i="4"/>
  <c r="P224" i="4"/>
  <c r="BK224" i="4"/>
  <c r="J224" i="4"/>
  <c r="BE224" i="4"/>
  <c r="BI223" i="4"/>
  <c r="BH223" i="4"/>
  <c r="BG223" i="4"/>
  <c r="BF223" i="4"/>
  <c r="T223" i="4"/>
  <c r="R223" i="4"/>
  <c r="P223" i="4"/>
  <c r="BK223" i="4"/>
  <c r="J223" i="4"/>
  <c r="BE223" i="4"/>
  <c r="BI221" i="4"/>
  <c r="BH221" i="4"/>
  <c r="BG221" i="4"/>
  <c r="BF221" i="4"/>
  <c r="T221" i="4"/>
  <c r="R221" i="4"/>
  <c r="P221" i="4"/>
  <c r="BK221" i="4"/>
  <c r="J221" i="4"/>
  <c r="BE221" i="4"/>
  <c r="BI220" i="4"/>
  <c r="BH220" i="4"/>
  <c r="BG220" i="4"/>
  <c r="BF220" i="4"/>
  <c r="T220" i="4"/>
  <c r="R220" i="4"/>
  <c r="P220" i="4"/>
  <c r="BK220" i="4"/>
  <c r="J220" i="4"/>
  <c r="BE220" i="4"/>
  <c r="BI218" i="4"/>
  <c r="BH218" i="4"/>
  <c r="BG218" i="4"/>
  <c r="BF218" i="4"/>
  <c r="T218" i="4"/>
  <c r="R218" i="4"/>
  <c r="P218" i="4"/>
  <c r="BK218" i="4"/>
  <c r="J218" i="4"/>
  <c r="BE218" i="4"/>
  <c r="BI216" i="4"/>
  <c r="BH216" i="4"/>
  <c r="BG216" i="4"/>
  <c r="BF216" i="4"/>
  <c r="T216" i="4"/>
  <c r="T215" i="4"/>
  <c r="R216" i="4"/>
  <c r="R215" i="4"/>
  <c r="P216" i="4"/>
  <c r="P215" i="4"/>
  <c r="BK216" i="4"/>
  <c r="BK215" i="4"/>
  <c r="J215" i="4" s="1"/>
  <c r="J65" i="4" s="1"/>
  <c r="J216" i="4"/>
  <c r="BE216" i="4" s="1"/>
  <c r="BI214" i="4"/>
  <c r="BH214" i="4"/>
  <c r="BG214" i="4"/>
  <c r="BF214" i="4"/>
  <c r="T214" i="4"/>
  <c r="R214" i="4"/>
  <c r="P214" i="4"/>
  <c r="BK214" i="4"/>
  <c r="J214" i="4"/>
  <c r="BE214" i="4"/>
  <c r="BI212" i="4"/>
  <c r="BH212" i="4"/>
  <c r="BG212" i="4"/>
  <c r="BF212" i="4"/>
  <c r="T212" i="4"/>
  <c r="R212" i="4"/>
  <c r="P212" i="4"/>
  <c r="BK212" i="4"/>
  <c r="J212" i="4"/>
  <c r="BE212" i="4"/>
  <c r="BI211" i="4"/>
  <c r="BH211" i="4"/>
  <c r="BG211" i="4"/>
  <c r="BF211" i="4"/>
  <c r="T211" i="4"/>
  <c r="R211" i="4"/>
  <c r="P211" i="4"/>
  <c r="BK211" i="4"/>
  <c r="J211" i="4"/>
  <c r="BE211" i="4"/>
  <c r="BI209" i="4"/>
  <c r="BH209" i="4"/>
  <c r="BG209" i="4"/>
  <c r="BF209" i="4"/>
  <c r="T209" i="4"/>
  <c r="R209" i="4"/>
  <c r="P209" i="4"/>
  <c r="BK209" i="4"/>
  <c r="J209" i="4"/>
  <c r="BE209" i="4"/>
  <c r="BI207" i="4"/>
  <c r="BH207" i="4"/>
  <c r="BG207" i="4"/>
  <c r="BF207" i="4"/>
  <c r="T207" i="4"/>
  <c r="R207" i="4"/>
  <c r="P207" i="4"/>
  <c r="BK207" i="4"/>
  <c r="J207" i="4"/>
  <c r="BE207" i="4"/>
  <c r="BI205" i="4"/>
  <c r="BH205" i="4"/>
  <c r="BG205" i="4"/>
  <c r="BF205" i="4"/>
  <c r="T205" i="4"/>
  <c r="R205" i="4"/>
  <c r="P205" i="4"/>
  <c r="BK205" i="4"/>
  <c r="J205" i="4"/>
  <c r="BE205" i="4"/>
  <c r="BI204" i="4"/>
  <c r="BH204" i="4"/>
  <c r="BG204" i="4"/>
  <c r="BF204" i="4"/>
  <c r="T204" i="4"/>
  <c r="T203" i="4"/>
  <c r="T202" i="4" s="1"/>
  <c r="R204" i="4"/>
  <c r="R203" i="4" s="1"/>
  <c r="R202" i="4" s="1"/>
  <c r="P204" i="4"/>
  <c r="P203" i="4"/>
  <c r="P202" i="4" s="1"/>
  <c r="BK204" i="4"/>
  <c r="BK203" i="4" s="1"/>
  <c r="J204" i="4"/>
  <c r="BE204" i="4"/>
  <c r="BI201" i="4"/>
  <c r="BH201" i="4"/>
  <c r="BG201" i="4"/>
  <c r="BF201" i="4"/>
  <c r="T201" i="4"/>
  <c r="R201" i="4"/>
  <c r="P201" i="4"/>
  <c r="BK201" i="4"/>
  <c r="J201" i="4"/>
  <c r="BE201" i="4"/>
  <c r="BI199" i="4"/>
  <c r="BH199" i="4"/>
  <c r="BG199" i="4"/>
  <c r="BF199" i="4"/>
  <c r="T199" i="4"/>
  <c r="R199" i="4"/>
  <c r="P199" i="4"/>
  <c r="BK199" i="4"/>
  <c r="J199" i="4"/>
  <c r="BE199" i="4"/>
  <c r="BI197" i="4"/>
  <c r="BH197" i="4"/>
  <c r="BG197" i="4"/>
  <c r="BF197" i="4"/>
  <c r="T197" i="4"/>
  <c r="R197" i="4"/>
  <c r="P197" i="4"/>
  <c r="BK197" i="4"/>
  <c r="J197" i="4"/>
  <c r="BE197" i="4"/>
  <c r="BI192" i="4"/>
  <c r="BH192" i="4"/>
  <c r="BG192" i="4"/>
  <c r="BF192" i="4"/>
  <c r="T192" i="4"/>
  <c r="R192" i="4"/>
  <c r="P192" i="4"/>
  <c r="BK192" i="4"/>
  <c r="J192" i="4"/>
  <c r="BE192" i="4"/>
  <c r="BI190" i="4"/>
  <c r="BH190" i="4"/>
  <c r="BG190" i="4"/>
  <c r="BF190" i="4"/>
  <c r="T190" i="4"/>
  <c r="R190" i="4"/>
  <c r="P190" i="4"/>
  <c r="BK190" i="4"/>
  <c r="J190" i="4"/>
  <c r="BE190" i="4"/>
  <c r="BI185" i="4"/>
  <c r="BH185" i="4"/>
  <c r="BG185" i="4"/>
  <c r="BF185" i="4"/>
  <c r="T185" i="4"/>
  <c r="T184" i="4"/>
  <c r="T183" i="4" s="1"/>
  <c r="R185" i="4"/>
  <c r="R184" i="4" s="1"/>
  <c r="R183" i="4" s="1"/>
  <c r="P185" i="4"/>
  <c r="P184" i="4"/>
  <c r="P183" i="4" s="1"/>
  <c r="BK185" i="4"/>
  <c r="BK184" i="4" s="1"/>
  <c r="J185" i="4"/>
  <c r="BE185" i="4"/>
  <c r="BI182" i="4"/>
  <c r="BH182" i="4"/>
  <c r="BG182" i="4"/>
  <c r="BF182" i="4"/>
  <c r="T182" i="4"/>
  <c r="R182" i="4"/>
  <c r="P182" i="4"/>
  <c r="BK182" i="4"/>
  <c r="J182" i="4"/>
  <c r="BE182" i="4"/>
  <c r="BI180" i="4"/>
  <c r="BH180" i="4"/>
  <c r="BG180" i="4"/>
  <c r="BF180" i="4"/>
  <c r="T180" i="4"/>
  <c r="R180" i="4"/>
  <c r="P180" i="4"/>
  <c r="BK180" i="4"/>
  <c r="J180" i="4"/>
  <c r="BE180" i="4"/>
  <c r="BI177" i="4"/>
  <c r="BH177" i="4"/>
  <c r="BG177" i="4"/>
  <c r="BF177" i="4"/>
  <c r="T177" i="4"/>
  <c r="R177" i="4"/>
  <c r="P177" i="4"/>
  <c r="BK177" i="4"/>
  <c r="J177" i="4"/>
  <c r="BE177" i="4"/>
  <c r="BI172" i="4"/>
  <c r="BH172" i="4"/>
  <c r="BG172" i="4"/>
  <c r="BF172" i="4"/>
  <c r="T172" i="4"/>
  <c r="T171" i="4"/>
  <c r="R172" i="4"/>
  <c r="R171" i="4"/>
  <c r="P172" i="4"/>
  <c r="P171" i="4"/>
  <c r="BK172" i="4"/>
  <c r="BK171" i="4"/>
  <c r="J171" i="4" s="1"/>
  <c r="J60" i="4" s="1"/>
  <c r="J172" i="4"/>
  <c r="BE172" i="4" s="1"/>
  <c r="BI166" i="4"/>
  <c r="BH166" i="4"/>
  <c r="BG166" i="4"/>
  <c r="BF166" i="4"/>
  <c r="T166" i="4"/>
  <c r="R166" i="4"/>
  <c r="P166" i="4"/>
  <c r="BK166" i="4"/>
  <c r="J166" i="4"/>
  <c r="BE166" i="4"/>
  <c r="BI161" i="4"/>
  <c r="BH161" i="4"/>
  <c r="BG161" i="4"/>
  <c r="BF161" i="4"/>
  <c r="T161" i="4"/>
  <c r="R161" i="4"/>
  <c r="P161" i="4"/>
  <c r="BK161" i="4"/>
  <c r="J161" i="4"/>
  <c r="BE161" i="4"/>
  <c r="BI159" i="4"/>
  <c r="BH159" i="4"/>
  <c r="BG159" i="4"/>
  <c r="BF159" i="4"/>
  <c r="T159" i="4"/>
  <c r="T158" i="4"/>
  <c r="R159" i="4"/>
  <c r="R158" i="4"/>
  <c r="P159" i="4"/>
  <c r="P158" i="4"/>
  <c r="BK159" i="4"/>
  <c r="BK158" i="4"/>
  <c r="J158" i="4" s="1"/>
  <c r="J59" i="4" s="1"/>
  <c r="J159" i="4"/>
  <c r="BE159" i="4" s="1"/>
  <c r="BI157" i="4"/>
  <c r="BH157" i="4"/>
  <c r="BG157" i="4"/>
  <c r="BF157" i="4"/>
  <c r="T157" i="4"/>
  <c r="R157" i="4"/>
  <c r="P157" i="4"/>
  <c r="BK157" i="4"/>
  <c r="J157" i="4"/>
  <c r="BE157" i="4"/>
  <c r="BI155" i="4"/>
  <c r="BH155" i="4"/>
  <c r="BG155" i="4"/>
  <c r="BF155" i="4"/>
  <c r="T155" i="4"/>
  <c r="R155" i="4"/>
  <c r="P155" i="4"/>
  <c r="BK155" i="4"/>
  <c r="J155" i="4"/>
  <c r="BE155" i="4"/>
  <c r="BI153" i="4"/>
  <c r="BH153" i="4"/>
  <c r="BG153" i="4"/>
  <c r="BF153" i="4"/>
  <c r="T153" i="4"/>
  <c r="R153" i="4"/>
  <c r="P153" i="4"/>
  <c r="BK153" i="4"/>
  <c r="J153" i="4"/>
  <c r="BE153" i="4"/>
  <c r="BI151" i="4"/>
  <c r="BH151" i="4"/>
  <c r="BG151" i="4"/>
  <c r="BF151" i="4"/>
  <c r="T151" i="4"/>
  <c r="R151" i="4"/>
  <c r="P151" i="4"/>
  <c r="BK151" i="4"/>
  <c r="J151" i="4"/>
  <c r="BE151" i="4"/>
  <c r="BI148" i="4"/>
  <c r="BH148" i="4"/>
  <c r="BG148" i="4"/>
  <c r="BF148" i="4"/>
  <c r="T148" i="4"/>
  <c r="R148" i="4"/>
  <c r="P148" i="4"/>
  <c r="BK148" i="4"/>
  <c r="J148" i="4"/>
  <c r="BE148" i="4"/>
  <c r="BI140" i="4"/>
  <c r="BH140" i="4"/>
  <c r="BG140" i="4"/>
  <c r="BF140" i="4"/>
  <c r="T140" i="4"/>
  <c r="R140" i="4"/>
  <c r="P140" i="4"/>
  <c r="BK140" i="4"/>
  <c r="J140" i="4"/>
  <c r="BE140" i="4"/>
  <c r="BI137" i="4"/>
  <c r="BH137" i="4"/>
  <c r="BG137" i="4"/>
  <c r="BF137" i="4"/>
  <c r="T137" i="4"/>
  <c r="R137" i="4"/>
  <c r="P137" i="4"/>
  <c r="BK137" i="4"/>
  <c r="J137" i="4"/>
  <c r="BE137" i="4"/>
  <c r="BI136" i="4"/>
  <c r="BH136" i="4"/>
  <c r="BG136" i="4"/>
  <c r="BF136" i="4"/>
  <c r="T136" i="4"/>
  <c r="R136" i="4"/>
  <c r="P136" i="4"/>
  <c r="BK136" i="4"/>
  <c r="J136" i="4"/>
  <c r="BE136" i="4"/>
  <c r="BI135" i="4"/>
  <c r="BH135" i="4"/>
  <c r="BG135" i="4"/>
  <c r="BF135" i="4"/>
  <c r="T135" i="4"/>
  <c r="R135" i="4"/>
  <c r="P135" i="4"/>
  <c r="BK135" i="4"/>
  <c r="J135" i="4"/>
  <c r="BE135" i="4"/>
  <c r="BI133" i="4"/>
  <c r="BH133" i="4"/>
  <c r="BG133" i="4"/>
  <c r="BF133" i="4"/>
  <c r="T133" i="4"/>
  <c r="R133" i="4"/>
  <c r="P133" i="4"/>
  <c r="BK133" i="4"/>
  <c r="J133" i="4"/>
  <c r="BE133" i="4"/>
  <c r="BI131" i="4"/>
  <c r="BH131" i="4"/>
  <c r="BG131" i="4"/>
  <c r="BF131" i="4"/>
  <c r="T131" i="4"/>
  <c r="R131" i="4"/>
  <c r="P131" i="4"/>
  <c r="BK131" i="4"/>
  <c r="J131" i="4"/>
  <c r="BE131" i="4"/>
  <c r="BI129" i="4"/>
  <c r="BH129" i="4"/>
  <c r="BG129" i="4"/>
  <c r="BF129" i="4"/>
  <c r="T129" i="4"/>
  <c r="R129" i="4"/>
  <c r="P129" i="4"/>
  <c r="BK129" i="4"/>
  <c r="J129" i="4"/>
  <c r="BE129" i="4"/>
  <c r="BI119" i="4"/>
  <c r="BH119" i="4"/>
  <c r="BG119" i="4"/>
  <c r="BF119" i="4"/>
  <c r="T119" i="4"/>
  <c r="R119" i="4"/>
  <c r="P119" i="4"/>
  <c r="BK119" i="4"/>
  <c r="J119" i="4"/>
  <c r="BE119" i="4"/>
  <c r="BI116" i="4"/>
  <c r="BH116" i="4"/>
  <c r="BG116" i="4"/>
  <c r="BF116" i="4"/>
  <c r="T116" i="4"/>
  <c r="R116" i="4"/>
  <c r="P116" i="4"/>
  <c r="BK116" i="4"/>
  <c r="J116" i="4"/>
  <c r="BE116" i="4"/>
  <c r="BI99" i="4"/>
  <c r="BH99" i="4"/>
  <c r="BG99" i="4"/>
  <c r="BF99" i="4"/>
  <c r="T99" i="4"/>
  <c r="R99" i="4"/>
  <c r="P99" i="4"/>
  <c r="BK99" i="4"/>
  <c r="J99" i="4"/>
  <c r="BE99" i="4"/>
  <c r="BI96" i="4"/>
  <c r="BH96" i="4"/>
  <c r="BG96" i="4"/>
  <c r="BF96" i="4"/>
  <c r="T96" i="4"/>
  <c r="R96" i="4"/>
  <c r="P96" i="4"/>
  <c r="BK96" i="4"/>
  <c r="J96" i="4"/>
  <c r="BE96" i="4"/>
  <c r="BI94" i="4"/>
  <c r="BH94" i="4"/>
  <c r="BG94" i="4"/>
  <c r="BF94" i="4"/>
  <c r="T94" i="4"/>
  <c r="R94" i="4"/>
  <c r="P94" i="4"/>
  <c r="BK94" i="4"/>
  <c r="J94" i="4"/>
  <c r="BE94" i="4"/>
  <c r="BI92" i="4"/>
  <c r="F34" i="4"/>
  <c r="BD54" i="1" s="1"/>
  <c r="BH92" i="4"/>
  <c r="F33" i="4" s="1"/>
  <c r="BC54" i="1" s="1"/>
  <c r="BG92" i="4"/>
  <c r="F32" i="4"/>
  <c r="BB54" i="1" s="1"/>
  <c r="BF92" i="4"/>
  <c r="F31" i="4" s="1"/>
  <c r="BA54" i="1" s="1"/>
  <c r="T92" i="4"/>
  <c r="T91" i="4"/>
  <c r="R92" i="4"/>
  <c r="R91" i="4"/>
  <c r="P92" i="4"/>
  <c r="P91" i="4"/>
  <c r="BK92" i="4"/>
  <c r="BK91" i="4" s="1"/>
  <c r="J92" i="4"/>
  <c r="BE92" i="4" s="1"/>
  <c r="J85" i="4"/>
  <c r="F85" i="4"/>
  <c r="F83" i="4"/>
  <c r="E81" i="4"/>
  <c r="J51" i="4"/>
  <c r="F51" i="4"/>
  <c r="F49" i="4"/>
  <c r="E47" i="4"/>
  <c r="J18" i="4"/>
  <c r="E18" i="4"/>
  <c r="F86" i="4" s="1"/>
  <c r="J17" i="4"/>
  <c r="J12" i="4"/>
  <c r="J83" i="4" s="1"/>
  <c r="E7" i="4"/>
  <c r="E45" i="4" s="1"/>
  <c r="E79" i="4"/>
  <c r="AY53" i="1"/>
  <c r="AX53" i="1"/>
  <c r="BI318" i="3"/>
  <c r="BH318" i="3"/>
  <c r="BG318" i="3"/>
  <c r="BF318" i="3"/>
  <c r="T318" i="3"/>
  <c r="R318" i="3"/>
  <c r="P318" i="3"/>
  <c r="BK318" i="3"/>
  <c r="J318" i="3"/>
  <c r="BE318" i="3" s="1"/>
  <c r="BI316" i="3"/>
  <c r="BH316" i="3"/>
  <c r="BG316" i="3"/>
  <c r="BF316" i="3"/>
  <c r="T316" i="3"/>
  <c r="R316" i="3"/>
  <c r="P316" i="3"/>
  <c r="BK316" i="3"/>
  <c r="J316" i="3"/>
  <c r="BE316" i="3" s="1"/>
  <c r="BI315" i="3"/>
  <c r="BH315" i="3"/>
  <c r="BG315" i="3"/>
  <c r="BF315" i="3"/>
  <c r="T315" i="3"/>
  <c r="R315" i="3"/>
  <c r="P315" i="3"/>
  <c r="BK315" i="3"/>
  <c r="J315" i="3"/>
  <c r="BE315" i="3" s="1"/>
  <c r="BI312" i="3"/>
  <c r="BH312" i="3"/>
  <c r="BG312" i="3"/>
  <c r="BF312" i="3"/>
  <c r="T312" i="3"/>
  <c r="R312" i="3"/>
  <c r="P312" i="3"/>
  <c r="BK312" i="3"/>
  <c r="J312" i="3"/>
  <c r="BE312" i="3" s="1"/>
  <c r="BI311" i="3"/>
  <c r="BH311" i="3"/>
  <c r="BG311" i="3"/>
  <c r="BF311" i="3"/>
  <c r="T311" i="3"/>
  <c r="T310" i="3" s="1"/>
  <c r="R311" i="3"/>
  <c r="R310" i="3" s="1"/>
  <c r="P311" i="3"/>
  <c r="P310" i="3" s="1"/>
  <c r="BK311" i="3"/>
  <c r="BK310" i="3" s="1"/>
  <c r="J311" i="3"/>
  <c r="BE311" i="3"/>
  <c r="BI305" i="3"/>
  <c r="BH305" i="3"/>
  <c r="BG305" i="3"/>
  <c r="BF305" i="3"/>
  <c r="T305" i="3"/>
  <c r="T304" i="3" s="1"/>
  <c r="R305" i="3"/>
  <c r="R304" i="3"/>
  <c r="R303" i="3" s="1"/>
  <c r="P305" i="3"/>
  <c r="P304" i="3" s="1"/>
  <c r="P303" i="3" s="1"/>
  <c r="BK305" i="3"/>
  <c r="BK304" i="3"/>
  <c r="J304" i="3" s="1"/>
  <c r="J68" i="3" s="1"/>
  <c r="J305" i="3"/>
  <c r="BE305" i="3" s="1"/>
  <c r="BI302" i="3"/>
  <c r="BH302" i="3"/>
  <c r="BG302" i="3"/>
  <c r="BF302" i="3"/>
  <c r="T302" i="3"/>
  <c r="R302" i="3"/>
  <c r="P302" i="3"/>
  <c r="BK302" i="3"/>
  <c r="J302" i="3"/>
  <c r="BE302" i="3"/>
  <c r="BI300" i="3"/>
  <c r="BH300" i="3"/>
  <c r="BG300" i="3"/>
  <c r="BF300" i="3"/>
  <c r="T300" i="3"/>
  <c r="R300" i="3"/>
  <c r="P300" i="3"/>
  <c r="BK300" i="3"/>
  <c r="J300" i="3"/>
  <c r="BE300" i="3" s="1"/>
  <c r="BI298" i="3"/>
  <c r="BH298" i="3"/>
  <c r="BG298" i="3"/>
  <c r="BF298" i="3"/>
  <c r="T298" i="3"/>
  <c r="R298" i="3"/>
  <c r="P298" i="3"/>
  <c r="BK298" i="3"/>
  <c r="J298" i="3"/>
  <c r="BE298" i="3"/>
  <c r="BI296" i="3"/>
  <c r="BH296" i="3"/>
  <c r="BG296" i="3"/>
  <c r="BF296" i="3"/>
  <c r="T296" i="3"/>
  <c r="R296" i="3"/>
  <c r="P296" i="3"/>
  <c r="BK296" i="3"/>
  <c r="J296" i="3"/>
  <c r="BE296" i="3" s="1"/>
  <c r="BI295" i="3"/>
  <c r="BH295" i="3"/>
  <c r="BG295" i="3"/>
  <c r="BF295" i="3"/>
  <c r="T295" i="3"/>
  <c r="R295" i="3"/>
  <c r="P295" i="3"/>
  <c r="BK295" i="3"/>
  <c r="J295" i="3"/>
  <c r="BE295" i="3"/>
  <c r="BI293" i="3"/>
  <c r="BH293" i="3"/>
  <c r="BG293" i="3"/>
  <c r="BF293" i="3"/>
  <c r="T293" i="3"/>
  <c r="R293" i="3"/>
  <c r="P293" i="3"/>
  <c r="BK293" i="3"/>
  <c r="J293" i="3"/>
  <c r="BE293" i="3" s="1"/>
  <c r="BI292" i="3"/>
  <c r="BH292" i="3"/>
  <c r="BG292" i="3"/>
  <c r="BF292" i="3"/>
  <c r="T292" i="3"/>
  <c r="R292" i="3"/>
  <c r="P292" i="3"/>
  <c r="BK292" i="3"/>
  <c r="J292" i="3"/>
  <c r="BE292" i="3"/>
  <c r="BI290" i="3"/>
  <c r="BH290" i="3"/>
  <c r="BG290" i="3"/>
  <c r="BF290" i="3"/>
  <c r="T290" i="3"/>
  <c r="R290" i="3"/>
  <c r="P290" i="3"/>
  <c r="BK290" i="3"/>
  <c r="J290" i="3"/>
  <c r="BE290" i="3" s="1"/>
  <c r="BI288" i="3"/>
  <c r="BH288" i="3"/>
  <c r="BG288" i="3"/>
  <c r="BF288" i="3"/>
  <c r="T288" i="3"/>
  <c r="R288" i="3"/>
  <c r="P288" i="3"/>
  <c r="BK288" i="3"/>
  <c r="J288" i="3"/>
  <c r="BE288" i="3"/>
  <c r="BI286" i="3"/>
  <c r="BH286" i="3"/>
  <c r="BG286" i="3"/>
  <c r="BF286" i="3"/>
  <c r="T286" i="3"/>
  <c r="R286" i="3"/>
  <c r="P286" i="3"/>
  <c r="BK286" i="3"/>
  <c r="J286" i="3"/>
  <c r="BE286" i="3"/>
  <c r="BI284" i="3"/>
  <c r="BH284" i="3"/>
  <c r="BG284" i="3"/>
  <c r="BF284" i="3"/>
  <c r="T284" i="3"/>
  <c r="R284" i="3"/>
  <c r="P284" i="3"/>
  <c r="BK284" i="3"/>
  <c r="J284" i="3"/>
  <c r="BE284" i="3"/>
  <c r="BI282" i="3"/>
  <c r="BH282" i="3"/>
  <c r="BG282" i="3"/>
  <c r="BF282" i="3"/>
  <c r="T282" i="3"/>
  <c r="R282" i="3"/>
  <c r="P282" i="3"/>
  <c r="BK282" i="3"/>
  <c r="J282" i="3"/>
  <c r="BE282" i="3"/>
  <c r="BI280" i="3"/>
  <c r="BH280" i="3"/>
  <c r="BG280" i="3"/>
  <c r="BF280" i="3"/>
  <c r="T280" i="3"/>
  <c r="R280" i="3"/>
  <c r="P280" i="3"/>
  <c r="BK280" i="3"/>
  <c r="J280" i="3"/>
  <c r="BE280" i="3"/>
  <c r="BI278" i="3"/>
  <c r="BH278" i="3"/>
  <c r="BG278" i="3"/>
  <c r="BF278" i="3"/>
  <c r="T278" i="3"/>
  <c r="R278" i="3"/>
  <c r="P278" i="3"/>
  <c r="BK278" i="3"/>
  <c r="J278" i="3"/>
  <c r="BE278" i="3"/>
  <c r="BI277" i="3"/>
  <c r="BH277" i="3"/>
  <c r="BG277" i="3"/>
  <c r="BF277" i="3"/>
  <c r="T277" i="3"/>
  <c r="R277" i="3"/>
  <c r="P277" i="3"/>
  <c r="BK277" i="3"/>
  <c r="J277" i="3"/>
  <c r="BE277" i="3"/>
  <c r="BI275" i="3"/>
  <c r="BH275" i="3"/>
  <c r="BG275" i="3"/>
  <c r="BF275" i="3"/>
  <c r="T275" i="3"/>
  <c r="R275" i="3"/>
  <c r="P275" i="3"/>
  <c r="BK275" i="3"/>
  <c r="J275" i="3"/>
  <c r="BE275" i="3"/>
  <c r="BI274" i="3"/>
  <c r="BH274" i="3"/>
  <c r="BG274" i="3"/>
  <c r="BF274" i="3"/>
  <c r="T274" i="3"/>
  <c r="R274" i="3"/>
  <c r="P274" i="3"/>
  <c r="BK274" i="3"/>
  <c r="J274" i="3"/>
  <c r="BE274" i="3"/>
  <c r="BI272" i="3"/>
  <c r="BH272" i="3"/>
  <c r="BG272" i="3"/>
  <c r="BF272" i="3"/>
  <c r="T272" i="3"/>
  <c r="R272" i="3"/>
  <c r="P272" i="3"/>
  <c r="BK272" i="3"/>
  <c r="J272" i="3"/>
  <c r="BE272" i="3"/>
  <c r="BI270" i="3"/>
  <c r="BH270" i="3"/>
  <c r="BG270" i="3"/>
  <c r="BF270" i="3"/>
  <c r="T270" i="3"/>
  <c r="R270" i="3"/>
  <c r="P270" i="3"/>
  <c r="BK270" i="3"/>
  <c r="J270" i="3"/>
  <c r="BE270" i="3"/>
  <c r="BI269" i="3"/>
  <c r="BH269" i="3"/>
  <c r="BG269" i="3"/>
  <c r="BF269" i="3"/>
  <c r="T269" i="3"/>
  <c r="R269" i="3"/>
  <c r="P269" i="3"/>
  <c r="BK269" i="3"/>
  <c r="J269" i="3"/>
  <c r="BE269" i="3"/>
  <c r="BI267" i="3"/>
  <c r="BH267" i="3"/>
  <c r="BG267" i="3"/>
  <c r="BF267" i="3"/>
  <c r="T267" i="3"/>
  <c r="R267" i="3"/>
  <c r="P267" i="3"/>
  <c r="BK267" i="3"/>
  <c r="J267" i="3"/>
  <c r="BE267" i="3"/>
  <c r="BI266" i="3"/>
  <c r="BH266" i="3"/>
  <c r="BG266" i="3"/>
  <c r="BF266" i="3"/>
  <c r="T266" i="3"/>
  <c r="R266" i="3"/>
  <c r="P266" i="3"/>
  <c r="BK266" i="3"/>
  <c r="J266" i="3"/>
  <c r="BE266" i="3"/>
  <c r="BI264" i="3"/>
  <c r="BH264" i="3"/>
  <c r="BG264" i="3"/>
  <c r="BF264" i="3"/>
  <c r="T264" i="3"/>
  <c r="R264" i="3"/>
  <c r="P264" i="3"/>
  <c r="BK264" i="3"/>
  <c r="J264" i="3"/>
  <c r="BE264" i="3"/>
  <c r="BI262" i="3"/>
  <c r="BH262" i="3"/>
  <c r="BG262" i="3"/>
  <c r="BF262" i="3"/>
  <c r="T262" i="3"/>
  <c r="R262" i="3"/>
  <c r="P262" i="3"/>
  <c r="BK262" i="3"/>
  <c r="J262" i="3"/>
  <c r="BE262" i="3"/>
  <c r="BI261" i="3"/>
  <c r="BH261" i="3"/>
  <c r="BG261" i="3"/>
  <c r="BF261" i="3"/>
  <c r="T261" i="3"/>
  <c r="T260" i="3"/>
  <c r="R261" i="3"/>
  <c r="R260" i="3"/>
  <c r="P261" i="3"/>
  <c r="P260" i="3"/>
  <c r="BK261" i="3"/>
  <c r="BK260" i="3"/>
  <c r="J260" i="3" s="1"/>
  <c r="J66" i="3" s="1"/>
  <c r="J261" i="3"/>
  <c r="BE261" i="3" s="1"/>
  <c r="BI259" i="3"/>
  <c r="BH259" i="3"/>
  <c r="BG259" i="3"/>
  <c r="BF259" i="3"/>
  <c r="T259" i="3"/>
  <c r="R259" i="3"/>
  <c r="P259" i="3"/>
  <c r="BK259" i="3"/>
  <c r="J259" i="3"/>
  <c r="BE259" i="3"/>
  <c r="BI258" i="3"/>
  <c r="BH258" i="3"/>
  <c r="BG258" i="3"/>
  <c r="BF258" i="3"/>
  <c r="T258" i="3"/>
  <c r="R258" i="3"/>
  <c r="P258" i="3"/>
  <c r="BK258" i="3"/>
  <c r="J258" i="3"/>
  <c r="BE258" i="3"/>
  <c r="BI255" i="3"/>
  <c r="BH255" i="3"/>
  <c r="BG255" i="3"/>
  <c r="BF255" i="3"/>
  <c r="T255" i="3"/>
  <c r="R255" i="3"/>
  <c r="P255" i="3"/>
  <c r="BK255" i="3"/>
  <c r="J255" i="3"/>
  <c r="BE255" i="3"/>
  <c r="BI253" i="3"/>
  <c r="BH253" i="3"/>
  <c r="BG253" i="3"/>
  <c r="BF253" i="3"/>
  <c r="T253" i="3"/>
  <c r="R253" i="3"/>
  <c r="P253" i="3"/>
  <c r="BK253" i="3"/>
  <c r="J253" i="3"/>
  <c r="BE253" i="3"/>
  <c r="BI252" i="3"/>
  <c r="BH252" i="3"/>
  <c r="BG252" i="3"/>
  <c r="BF252" i="3"/>
  <c r="T252" i="3"/>
  <c r="R252" i="3"/>
  <c r="P252" i="3"/>
  <c r="BK252" i="3"/>
  <c r="J252" i="3"/>
  <c r="BE252" i="3"/>
  <c r="BI250" i="3"/>
  <c r="BH250" i="3"/>
  <c r="BG250" i="3"/>
  <c r="BF250" i="3"/>
  <c r="T250" i="3"/>
  <c r="R250" i="3"/>
  <c r="P250" i="3"/>
  <c r="BK250" i="3"/>
  <c r="J250" i="3"/>
  <c r="BE250" i="3"/>
  <c r="BI248" i="3"/>
  <c r="BH248" i="3"/>
  <c r="BG248" i="3"/>
  <c r="BF248" i="3"/>
  <c r="T248" i="3"/>
  <c r="R248" i="3"/>
  <c r="P248" i="3"/>
  <c r="BK248" i="3"/>
  <c r="J248" i="3"/>
  <c r="BE248" i="3"/>
  <c r="BI246" i="3"/>
  <c r="BH246" i="3"/>
  <c r="BG246" i="3"/>
  <c r="BF246" i="3"/>
  <c r="T246" i="3"/>
  <c r="R246" i="3"/>
  <c r="P246" i="3"/>
  <c r="BK246" i="3"/>
  <c r="J246" i="3"/>
  <c r="BE246" i="3"/>
  <c r="BI245" i="3"/>
  <c r="BH245" i="3"/>
  <c r="BG245" i="3"/>
  <c r="BF245" i="3"/>
  <c r="T245" i="3"/>
  <c r="R245" i="3"/>
  <c r="P245" i="3"/>
  <c r="BK245" i="3"/>
  <c r="J245" i="3"/>
  <c r="BE245" i="3"/>
  <c r="BI244" i="3"/>
  <c r="BH244" i="3"/>
  <c r="BG244" i="3"/>
  <c r="BF244" i="3"/>
  <c r="T244" i="3"/>
  <c r="R244" i="3"/>
  <c r="P244" i="3"/>
  <c r="BK244" i="3"/>
  <c r="J244" i="3"/>
  <c r="BE244" i="3"/>
  <c r="BI242" i="3"/>
  <c r="BH242" i="3"/>
  <c r="BG242" i="3"/>
  <c r="BF242" i="3"/>
  <c r="T242" i="3"/>
  <c r="R242" i="3"/>
  <c r="P242" i="3"/>
  <c r="BK242" i="3"/>
  <c r="J242" i="3"/>
  <c r="BE242" i="3"/>
  <c r="BI240" i="3"/>
  <c r="BH240" i="3"/>
  <c r="BG240" i="3"/>
  <c r="BF240" i="3"/>
  <c r="T240" i="3"/>
  <c r="R240" i="3"/>
  <c r="P240" i="3"/>
  <c r="BK240" i="3"/>
  <c r="J240" i="3"/>
  <c r="BE240" i="3"/>
  <c r="BI239" i="3"/>
  <c r="BH239" i="3"/>
  <c r="BG239" i="3"/>
  <c r="BF239" i="3"/>
  <c r="T239" i="3"/>
  <c r="R239" i="3"/>
  <c r="P239" i="3"/>
  <c r="BK239" i="3"/>
  <c r="J239" i="3"/>
  <c r="BE239" i="3"/>
  <c r="BI237" i="3"/>
  <c r="BH237" i="3"/>
  <c r="BG237" i="3"/>
  <c r="BF237" i="3"/>
  <c r="T237" i="3"/>
  <c r="R237" i="3"/>
  <c r="P237" i="3"/>
  <c r="BK237" i="3"/>
  <c r="J237" i="3"/>
  <c r="BE237" i="3"/>
  <c r="BI236" i="3"/>
  <c r="BH236" i="3"/>
  <c r="BG236" i="3"/>
  <c r="BF236" i="3"/>
  <c r="T236" i="3"/>
  <c r="R236" i="3"/>
  <c r="P236" i="3"/>
  <c r="BK236" i="3"/>
  <c r="J236" i="3"/>
  <c r="BE236" i="3"/>
  <c r="BI234" i="3"/>
  <c r="BH234" i="3"/>
  <c r="BG234" i="3"/>
  <c r="BF234" i="3"/>
  <c r="T234" i="3"/>
  <c r="R234" i="3"/>
  <c r="P234" i="3"/>
  <c r="BK234" i="3"/>
  <c r="J234" i="3"/>
  <c r="BE234" i="3"/>
  <c r="BI232" i="3"/>
  <c r="BH232" i="3"/>
  <c r="BG232" i="3"/>
  <c r="BF232" i="3"/>
  <c r="T232" i="3"/>
  <c r="T231" i="3"/>
  <c r="R232" i="3"/>
  <c r="R231" i="3"/>
  <c r="P232" i="3"/>
  <c r="P231" i="3"/>
  <c r="BK232" i="3"/>
  <c r="BK231" i="3"/>
  <c r="J231" i="3" s="1"/>
  <c r="J65" i="3" s="1"/>
  <c r="J232" i="3"/>
  <c r="BE232" i="3" s="1"/>
  <c r="BI230" i="3"/>
  <c r="BH230" i="3"/>
  <c r="BG230" i="3"/>
  <c r="BF230" i="3"/>
  <c r="T230" i="3"/>
  <c r="R230" i="3"/>
  <c r="P230" i="3"/>
  <c r="BK230" i="3"/>
  <c r="J230" i="3"/>
  <c r="BE230" i="3"/>
  <c r="BI229" i="3"/>
  <c r="BH229" i="3"/>
  <c r="BG229" i="3"/>
  <c r="BF229" i="3"/>
  <c r="T229" i="3"/>
  <c r="R229" i="3"/>
  <c r="P229" i="3"/>
  <c r="BK229" i="3"/>
  <c r="J229" i="3"/>
  <c r="BE229" i="3"/>
  <c r="BI228" i="3"/>
  <c r="BH228" i="3"/>
  <c r="BG228" i="3"/>
  <c r="BF228" i="3"/>
  <c r="T228" i="3"/>
  <c r="R228" i="3"/>
  <c r="P228" i="3"/>
  <c r="BK228" i="3"/>
  <c r="J228" i="3"/>
  <c r="BE228" i="3"/>
  <c r="BI226" i="3"/>
  <c r="BH226" i="3"/>
  <c r="BG226" i="3"/>
  <c r="BF226" i="3"/>
  <c r="T226" i="3"/>
  <c r="R226" i="3"/>
  <c r="P226" i="3"/>
  <c r="BK226" i="3"/>
  <c r="J226" i="3"/>
  <c r="BE226" i="3"/>
  <c r="BI224" i="3"/>
  <c r="BH224" i="3"/>
  <c r="BG224" i="3"/>
  <c r="BF224" i="3"/>
  <c r="T224" i="3"/>
  <c r="R224" i="3"/>
  <c r="P224" i="3"/>
  <c r="BK224" i="3"/>
  <c r="J224" i="3"/>
  <c r="BE224" i="3"/>
  <c r="BI222" i="3"/>
  <c r="BH222" i="3"/>
  <c r="BG222" i="3"/>
  <c r="BF222" i="3"/>
  <c r="T222" i="3"/>
  <c r="R222" i="3"/>
  <c r="P222" i="3"/>
  <c r="BK222" i="3"/>
  <c r="J222" i="3"/>
  <c r="BE222" i="3"/>
  <c r="BI221" i="3"/>
  <c r="BH221" i="3"/>
  <c r="BG221" i="3"/>
  <c r="BF221" i="3"/>
  <c r="T221" i="3"/>
  <c r="T220" i="3"/>
  <c r="T219" i="3" s="1"/>
  <c r="R221" i="3"/>
  <c r="R220" i="3" s="1"/>
  <c r="R219" i="3" s="1"/>
  <c r="P221" i="3"/>
  <c r="P220" i="3"/>
  <c r="P219" i="3" s="1"/>
  <c r="BK221" i="3"/>
  <c r="BK220" i="3" s="1"/>
  <c r="J221" i="3"/>
  <c r="BE221" i="3"/>
  <c r="BI218" i="3"/>
  <c r="BH218" i="3"/>
  <c r="BG218" i="3"/>
  <c r="BF218" i="3"/>
  <c r="T218" i="3"/>
  <c r="R218" i="3"/>
  <c r="P218" i="3"/>
  <c r="BK218" i="3"/>
  <c r="J218" i="3"/>
  <c r="BE218" i="3"/>
  <c r="BI216" i="3"/>
  <c r="BH216" i="3"/>
  <c r="BG216" i="3"/>
  <c r="BF216" i="3"/>
  <c r="T216" i="3"/>
  <c r="R216" i="3"/>
  <c r="P216" i="3"/>
  <c r="BK216" i="3"/>
  <c r="J216" i="3"/>
  <c r="BE216" i="3"/>
  <c r="BI211" i="3"/>
  <c r="BH211" i="3"/>
  <c r="BG211" i="3"/>
  <c r="BF211" i="3"/>
  <c r="T211" i="3"/>
  <c r="R211" i="3"/>
  <c r="P211" i="3"/>
  <c r="BK211" i="3"/>
  <c r="J211" i="3"/>
  <c r="BE211" i="3"/>
  <c r="BI209" i="3"/>
  <c r="BH209" i="3"/>
  <c r="BG209" i="3"/>
  <c r="BF209" i="3"/>
  <c r="T209" i="3"/>
  <c r="R209" i="3"/>
  <c r="P209" i="3"/>
  <c r="BK209" i="3"/>
  <c r="J209" i="3"/>
  <c r="BE209" i="3"/>
  <c r="BI204" i="3"/>
  <c r="BH204" i="3"/>
  <c r="BG204" i="3"/>
  <c r="BF204" i="3"/>
  <c r="T204" i="3"/>
  <c r="T203" i="3"/>
  <c r="T202" i="3" s="1"/>
  <c r="R204" i="3"/>
  <c r="R203" i="3" s="1"/>
  <c r="R202" i="3" s="1"/>
  <c r="P204" i="3"/>
  <c r="P203" i="3"/>
  <c r="P202" i="3" s="1"/>
  <c r="BK204" i="3"/>
  <c r="BK203" i="3" s="1"/>
  <c r="J204" i="3"/>
  <c r="BE204" i="3"/>
  <c r="BI201" i="3"/>
  <c r="BH201" i="3"/>
  <c r="BG201" i="3"/>
  <c r="BF201" i="3"/>
  <c r="T201" i="3"/>
  <c r="R201" i="3"/>
  <c r="P201" i="3"/>
  <c r="BK201" i="3"/>
  <c r="J201" i="3"/>
  <c r="BE201" i="3"/>
  <c r="BI199" i="3"/>
  <c r="BH199" i="3"/>
  <c r="BG199" i="3"/>
  <c r="BF199" i="3"/>
  <c r="T199" i="3"/>
  <c r="R199" i="3"/>
  <c r="P199" i="3"/>
  <c r="BK199" i="3"/>
  <c r="J199" i="3"/>
  <c r="BE199" i="3"/>
  <c r="BI196" i="3"/>
  <c r="BH196" i="3"/>
  <c r="BG196" i="3"/>
  <c r="BF196" i="3"/>
  <c r="T196" i="3"/>
  <c r="R196" i="3"/>
  <c r="P196" i="3"/>
  <c r="BK196" i="3"/>
  <c r="J196" i="3"/>
  <c r="BE196" i="3"/>
  <c r="BI191" i="3"/>
  <c r="BH191" i="3"/>
  <c r="BG191" i="3"/>
  <c r="BF191" i="3"/>
  <c r="T191" i="3"/>
  <c r="T190" i="3"/>
  <c r="R191" i="3"/>
  <c r="R190" i="3"/>
  <c r="P191" i="3"/>
  <c r="P190" i="3"/>
  <c r="BK191" i="3"/>
  <c r="BK190" i="3"/>
  <c r="J190" i="3" s="1"/>
  <c r="J60" i="3" s="1"/>
  <c r="J191" i="3"/>
  <c r="BE191" i="3" s="1"/>
  <c r="BI185" i="3"/>
  <c r="BH185" i="3"/>
  <c r="BG185" i="3"/>
  <c r="BF185" i="3"/>
  <c r="T185" i="3"/>
  <c r="R185" i="3"/>
  <c r="P185" i="3"/>
  <c r="BK185" i="3"/>
  <c r="J185" i="3"/>
  <c r="BE185" i="3"/>
  <c r="BI180" i="3"/>
  <c r="BH180" i="3"/>
  <c r="BG180" i="3"/>
  <c r="BF180" i="3"/>
  <c r="T180" i="3"/>
  <c r="T179" i="3"/>
  <c r="R180" i="3"/>
  <c r="R179" i="3"/>
  <c r="P180" i="3"/>
  <c r="P179" i="3"/>
  <c r="BK180" i="3"/>
  <c r="BK179" i="3"/>
  <c r="J179" i="3" s="1"/>
  <c r="J59" i="3" s="1"/>
  <c r="J180" i="3"/>
  <c r="BE180" i="3" s="1"/>
  <c r="BI178" i="3"/>
  <c r="BH178" i="3"/>
  <c r="BG178" i="3"/>
  <c r="BF178" i="3"/>
  <c r="T178" i="3"/>
  <c r="R178" i="3"/>
  <c r="P178" i="3"/>
  <c r="BK178" i="3"/>
  <c r="J178" i="3"/>
  <c r="BE178" i="3"/>
  <c r="BI176" i="3"/>
  <c r="BH176" i="3"/>
  <c r="BG176" i="3"/>
  <c r="BF176" i="3"/>
  <c r="T176" i="3"/>
  <c r="R176" i="3"/>
  <c r="P176" i="3"/>
  <c r="BK176" i="3"/>
  <c r="J176" i="3"/>
  <c r="BE176" i="3"/>
  <c r="BI174" i="3"/>
  <c r="BH174" i="3"/>
  <c r="BG174" i="3"/>
  <c r="BF174" i="3"/>
  <c r="T174" i="3"/>
  <c r="R174" i="3"/>
  <c r="P174" i="3"/>
  <c r="BK174" i="3"/>
  <c r="J174" i="3"/>
  <c r="BE174" i="3"/>
  <c r="BI170" i="3"/>
  <c r="BH170" i="3"/>
  <c r="BG170" i="3"/>
  <c r="BF170" i="3"/>
  <c r="T170" i="3"/>
  <c r="R170" i="3"/>
  <c r="P170" i="3"/>
  <c r="BK170" i="3"/>
  <c r="J170" i="3"/>
  <c r="BE170" i="3"/>
  <c r="BI168" i="3"/>
  <c r="BH168" i="3"/>
  <c r="BG168" i="3"/>
  <c r="BF168" i="3"/>
  <c r="T168" i="3"/>
  <c r="R168" i="3"/>
  <c r="P168" i="3"/>
  <c r="BK168" i="3"/>
  <c r="J168" i="3"/>
  <c r="BE168" i="3"/>
  <c r="BI165" i="3"/>
  <c r="BH165" i="3"/>
  <c r="BG165" i="3"/>
  <c r="BF165" i="3"/>
  <c r="T165" i="3"/>
  <c r="R165" i="3"/>
  <c r="P165" i="3"/>
  <c r="BK165" i="3"/>
  <c r="J165" i="3"/>
  <c r="BE165" i="3"/>
  <c r="BI155" i="3"/>
  <c r="BH155" i="3"/>
  <c r="BG155" i="3"/>
  <c r="BF155" i="3"/>
  <c r="T155" i="3"/>
  <c r="R155" i="3"/>
  <c r="P155" i="3"/>
  <c r="BK155" i="3"/>
  <c r="J155" i="3"/>
  <c r="BE155" i="3"/>
  <c r="BI152" i="3"/>
  <c r="BH152" i="3"/>
  <c r="BG152" i="3"/>
  <c r="BF152" i="3"/>
  <c r="T152" i="3"/>
  <c r="R152" i="3"/>
  <c r="P152" i="3"/>
  <c r="BK152" i="3"/>
  <c r="J152" i="3"/>
  <c r="BE152" i="3"/>
  <c r="BI151" i="3"/>
  <c r="BH151" i="3"/>
  <c r="BG151" i="3"/>
  <c r="BF151" i="3"/>
  <c r="T151" i="3"/>
  <c r="R151" i="3"/>
  <c r="P151" i="3"/>
  <c r="BK151" i="3"/>
  <c r="J151" i="3"/>
  <c r="BE151" i="3"/>
  <c r="BI150" i="3"/>
  <c r="BH150" i="3"/>
  <c r="BG150" i="3"/>
  <c r="BF150" i="3"/>
  <c r="T150" i="3"/>
  <c r="R150" i="3"/>
  <c r="P150" i="3"/>
  <c r="BK150" i="3"/>
  <c r="J150" i="3"/>
  <c r="BE150" i="3"/>
  <c r="BI143" i="3"/>
  <c r="BH143" i="3"/>
  <c r="BG143" i="3"/>
  <c r="BF143" i="3"/>
  <c r="T143" i="3"/>
  <c r="R143" i="3"/>
  <c r="P143" i="3"/>
  <c r="BK143" i="3"/>
  <c r="J143" i="3"/>
  <c r="BE143" i="3"/>
  <c r="BI141" i="3"/>
  <c r="BH141" i="3"/>
  <c r="BG141" i="3"/>
  <c r="BF141" i="3"/>
  <c r="T141" i="3"/>
  <c r="R141" i="3"/>
  <c r="P141" i="3"/>
  <c r="BK141" i="3"/>
  <c r="J141" i="3"/>
  <c r="BE141" i="3"/>
  <c r="BI139" i="3"/>
  <c r="BH139" i="3"/>
  <c r="BG139" i="3"/>
  <c r="BF139" i="3"/>
  <c r="T139" i="3"/>
  <c r="R139" i="3"/>
  <c r="P139" i="3"/>
  <c r="BK139" i="3"/>
  <c r="J139" i="3"/>
  <c r="BE139" i="3"/>
  <c r="BI126" i="3"/>
  <c r="BH126" i="3"/>
  <c r="BG126" i="3"/>
  <c r="BF126" i="3"/>
  <c r="T126" i="3"/>
  <c r="R126" i="3"/>
  <c r="P126" i="3"/>
  <c r="BK126" i="3"/>
  <c r="J126" i="3"/>
  <c r="BE126" i="3"/>
  <c r="BI123" i="3"/>
  <c r="BH123" i="3"/>
  <c r="BG123" i="3"/>
  <c r="BF123" i="3"/>
  <c r="T123" i="3"/>
  <c r="R123" i="3"/>
  <c r="P123" i="3"/>
  <c r="BK123" i="3"/>
  <c r="J123" i="3"/>
  <c r="BE123" i="3"/>
  <c r="BI103" i="3"/>
  <c r="BH103" i="3"/>
  <c r="BG103" i="3"/>
  <c r="BF103" i="3"/>
  <c r="T103" i="3"/>
  <c r="R103" i="3"/>
  <c r="P103" i="3"/>
  <c r="BK103" i="3"/>
  <c r="J103" i="3"/>
  <c r="BE103" i="3"/>
  <c r="BI100" i="3"/>
  <c r="BH100" i="3"/>
  <c r="BG100" i="3"/>
  <c r="BF100" i="3"/>
  <c r="T100" i="3"/>
  <c r="R100" i="3"/>
  <c r="P100" i="3"/>
  <c r="BK100" i="3"/>
  <c r="J100" i="3"/>
  <c r="BE100" i="3"/>
  <c r="BI98" i="3"/>
  <c r="BH98" i="3"/>
  <c r="BG98" i="3"/>
  <c r="BF98" i="3"/>
  <c r="T98" i="3"/>
  <c r="R98" i="3"/>
  <c r="P98" i="3"/>
  <c r="BK98" i="3"/>
  <c r="J98" i="3"/>
  <c r="BE98" i="3"/>
  <c r="BI96" i="3"/>
  <c r="BH96" i="3"/>
  <c r="BG96" i="3"/>
  <c r="BF96" i="3"/>
  <c r="T96" i="3"/>
  <c r="R96" i="3"/>
  <c r="P96" i="3"/>
  <c r="BK96" i="3"/>
  <c r="J96" i="3"/>
  <c r="BE96" i="3"/>
  <c r="BI94" i="3"/>
  <c r="BH94" i="3"/>
  <c r="BG94" i="3"/>
  <c r="BF94" i="3"/>
  <c r="T94" i="3"/>
  <c r="R94" i="3"/>
  <c r="P94" i="3"/>
  <c r="BK94" i="3"/>
  <c r="J94" i="3"/>
  <c r="BE94" i="3"/>
  <c r="BI92" i="3"/>
  <c r="F34" i="3"/>
  <c r="BD53" i="1" s="1"/>
  <c r="BH92" i="3"/>
  <c r="F33" i="3" s="1"/>
  <c r="BC53" i="1" s="1"/>
  <c r="BG92" i="3"/>
  <c r="F32" i="3"/>
  <c r="BB53" i="1" s="1"/>
  <c r="BF92" i="3"/>
  <c r="F31" i="3" s="1"/>
  <c r="BA53" i="1" s="1"/>
  <c r="T92" i="3"/>
  <c r="T91" i="3"/>
  <c r="R92" i="3"/>
  <c r="R91" i="3"/>
  <c r="P92" i="3"/>
  <c r="P91" i="3"/>
  <c r="P90" i="3" s="1"/>
  <c r="P89" i="3" s="1"/>
  <c r="AU53" i="1" s="1"/>
  <c r="BK92" i="3"/>
  <c r="BK91" i="3" s="1"/>
  <c r="J92" i="3"/>
  <c r="BE92" i="3" s="1"/>
  <c r="J85" i="3"/>
  <c r="F85" i="3"/>
  <c r="F83" i="3"/>
  <c r="E81" i="3"/>
  <c r="J51" i="3"/>
  <c r="F51" i="3"/>
  <c r="F49" i="3"/>
  <c r="E47" i="3"/>
  <c r="J18" i="3"/>
  <c r="E18" i="3"/>
  <c r="F86" i="3" s="1"/>
  <c r="J17" i="3"/>
  <c r="J12" i="3"/>
  <c r="J83" i="3" s="1"/>
  <c r="E7" i="3"/>
  <c r="E45" i="3" s="1"/>
  <c r="E79" i="3"/>
  <c r="AY52" i="1"/>
  <c r="AX52" i="1"/>
  <c r="BI332" i="2"/>
  <c r="BH332" i="2"/>
  <c r="BG332" i="2"/>
  <c r="BF332" i="2"/>
  <c r="T332" i="2"/>
  <c r="R332" i="2"/>
  <c r="P332" i="2"/>
  <c r="BK332" i="2"/>
  <c r="J332" i="2"/>
  <c r="BE332" i="2" s="1"/>
  <c r="BI330" i="2"/>
  <c r="BH330" i="2"/>
  <c r="BG330" i="2"/>
  <c r="BF330" i="2"/>
  <c r="T330" i="2"/>
  <c r="R330" i="2"/>
  <c r="P330" i="2"/>
  <c r="BK330" i="2"/>
  <c r="J330" i="2"/>
  <c r="BE330" i="2" s="1"/>
  <c r="BI329" i="2"/>
  <c r="BH329" i="2"/>
  <c r="BG329" i="2"/>
  <c r="BF329" i="2"/>
  <c r="T329" i="2"/>
  <c r="R329" i="2"/>
  <c r="P329" i="2"/>
  <c r="BK329" i="2"/>
  <c r="J329" i="2"/>
  <c r="BE329" i="2" s="1"/>
  <c r="BI326" i="2"/>
  <c r="BH326" i="2"/>
  <c r="BG326" i="2"/>
  <c r="BF326" i="2"/>
  <c r="T326" i="2"/>
  <c r="R326" i="2"/>
  <c r="P326" i="2"/>
  <c r="BK326" i="2"/>
  <c r="J326" i="2"/>
  <c r="BE326" i="2" s="1"/>
  <c r="BI325" i="2"/>
  <c r="BH325" i="2"/>
  <c r="BG325" i="2"/>
  <c r="BF325" i="2"/>
  <c r="T325" i="2"/>
  <c r="T324" i="2" s="1"/>
  <c r="R325" i="2"/>
  <c r="R324" i="2" s="1"/>
  <c r="P325" i="2"/>
  <c r="P324" i="2" s="1"/>
  <c r="BK325" i="2"/>
  <c r="BK324" i="2" s="1"/>
  <c r="J325" i="2"/>
  <c r="BE325" i="2"/>
  <c r="BI319" i="2"/>
  <c r="BH319" i="2"/>
  <c r="BG319" i="2"/>
  <c r="BF319" i="2"/>
  <c r="T319" i="2"/>
  <c r="T318" i="2" s="1"/>
  <c r="R319" i="2"/>
  <c r="R318" i="2"/>
  <c r="P319" i="2"/>
  <c r="P318" i="2" s="1"/>
  <c r="P317" i="2" s="1"/>
  <c r="BK319" i="2"/>
  <c r="BK318" i="2"/>
  <c r="J318" i="2" s="1"/>
  <c r="J69" i="2" s="1"/>
  <c r="J319" i="2"/>
  <c r="BE319" i="2"/>
  <c r="BI316" i="2"/>
  <c r="BH316" i="2"/>
  <c r="BG316" i="2"/>
  <c r="BF316" i="2"/>
  <c r="T316" i="2"/>
  <c r="R316" i="2"/>
  <c r="P316" i="2"/>
  <c r="BK316" i="2"/>
  <c r="J316" i="2"/>
  <c r="BE316" i="2"/>
  <c r="BI314" i="2"/>
  <c r="BH314" i="2"/>
  <c r="BG314" i="2"/>
  <c r="BF314" i="2"/>
  <c r="T314" i="2"/>
  <c r="R314" i="2"/>
  <c r="P314" i="2"/>
  <c r="BK314" i="2"/>
  <c r="J314" i="2"/>
  <c r="BE314" i="2" s="1"/>
  <c r="BI312" i="2"/>
  <c r="BH312" i="2"/>
  <c r="BG312" i="2"/>
  <c r="BF312" i="2"/>
  <c r="T312" i="2"/>
  <c r="R312" i="2"/>
  <c r="P312" i="2"/>
  <c r="BK312" i="2"/>
  <c r="J312" i="2"/>
  <c r="BE312" i="2"/>
  <c r="BI310" i="2"/>
  <c r="BH310" i="2"/>
  <c r="BG310" i="2"/>
  <c r="BF310" i="2"/>
  <c r="T310" i="2"/>
  <c r="R310" i="2"/>
  <c r="P310" i="2"/>
  <c r="BK310" i="2"/>
  <c r="J310" i="2"/>
  <c r="BE310" i="2" s="1"/>
  <c r="BI309" i="2"/>
  <c r="BH309" i="2"/>
  <c r="BG309" i="2"/>
  <c r="BF309" i="2"/>
  <c r="T309" i="2"/>
  <c r="R309" i="2"/>
  <c r="P309" i="2"/>
  <c r="BK309" i="2"/>
  <c r="J309" i="2"/>
  <c r="BE309" i="2"/>
  <c r="BI307" i="2"/>
  <c r="BH307" i="2"/>
  <c r="BG307" i="2"/>
  <c r="BF307" i="2"/>
  <c r="T307" i="2"/>
  <c r="R307" i="2"/>
  <c r="P307" i="2"/>
  <c r="BK307" i="2"/>
  <c r="J307" i="2"/>
  <c r="BE307" i="2" s="1"/>
  <c r="BI306" i="2"/>
  <c r="BH306" i="2"/>
  <c r="BG306" i="2"/>
  <c r="BF306" i="2"/>
  <c r="T306" i="2"/>
  <c r="R306" i="2"/>
  <c r="P306" i="2"/>
  <c r="BK306" i="2"/>
  <c r="J306" i="2"/>
  <c r="BE306" i="2"/>
  <c r="BI304" i="2"/>
  <c r="BH304" i="2"/>
  <c r="BG304" i="2"/>
  <c r="BF304" i="2"/>
  <c r="T304" i="2"/>
  <c r="R304" i="2"/>
  <c r="P304" i="2"/>
  <c r="BK304" i="2"/>
  <c r="J304" i="2"/>
  <c r="BE304" i="2" s="1"/>
  <c r="BI302" i="2"/>
  <c r="BH302" i="2"/>
  <c r="BG302" i="2"/>
  <c r="BF302" i="2"/>
  <c r="T302" i="2"/>
  <c r="R302" i="2"/>
  <c r="P302" i="2"/>
  <c r="BK302" i="2"/>
  <c r="J302" i="2"/>
  <c r="BE302" i="2"/>
  <c r="BI300" i="2"/>
  <c r="BH300" i="2"/>
  <c r="BG300" i="2"/>
  <c r="BF300" i="2"/>
  <c r="T300" i="2"/>
  <c r="R300" i="2"/>
  <c r="P300" i="2"/>
  <c r="BK300" i="2"/>
  <c r="J300" i="2"/>
  <c r="BE300" i="2" s="1"/>
  <c r="BI298" i="2"/>
  <c r="BH298" i="2"/>
  <c r="BG298" i="2"/>
  <c r="BF298" i="2"/>
  <c r="T298" i="2"/>
  <c r="R298" i="2"/>
  <c r="P298" i="2"/>
  <c r="BK298" i="2"/>
  <c r="J298" i="2"/>
  <c r="BE298" i="2"/>
  <c r="BI296" i="2"/>
  <c r="BH296" i="2"/>
  <c r="BG296" i="2"/>
  <c r="BF296" i="2"/>
  <c r="T296" i="2"/>
  <c r="R296" i="2"/>
  <c r="P296" i="2"/>
  <c r="BK296" i="2"/>
  <c r="J296" i="2"/>
  <c r="BE296" i="2" s="1"/>
  <c r="BI295" i="2"/>
  <c r="BH295" i="2"/>
  <c r="BG295" i="2"/>
  <c r="BF295" i="2"/>
  <c r="T295" i="2"/>
  <c r="R295" i="2"/>
  <c r="P295" i="2"/>
  <c r="BK295" i="2"/>
  <c r="J295" i="2"/>
  <c r="BE295" i="2"/>
  <c r="BI293" i="2"/>
  <c r="BH293" i="2"/>
  <c r="BG293" i="2"/>
  <c r="BF293" i="2"/>
  <c r="T293" i="2"/>
  <c r="R293" i="2"/>
  <c r="P293" i="2"/>
  <c r="BK293" i="2"/>
  <c r="J293" i="2"/>
  <c r="BE293" i="2"/>
  <c r="BI291" i="2"/>
  <c r="BH291" i="2"/>
  <c r="BG291" i="2"/>
  <c r="BF291" i="2"/>
  <c r="T291" i="2"/>
  <c r="R291" i="2"/>
  <c r="P291" i="2"/>
  <c r="BK291" i="2"/>
  <c r="J291" i="2"/>
  <c r="BE291" i="2"/>
  <c r="BI290" i="2"/>
  <c r="BH290" i="2"/>
  <c r="BG290" i="2"/>
  <c r="BF290" i="2"/>
  <c r="T290" i="2"/>
  <c r="R290" i="2"/>
  <c r="P290" i="2"/>
  <c r="BK290" i="2"/>
  <c r="J290" i="2"/>
  <c r="BE290" i="2"/>
  <c r="BI288" i="2"/>
  <c r="BH288" i="2"/>
  <c r="BG288" i="2"/>
  <c r="BF288" i="2"/>
  <c r="T288" i="2"/>
  <c r="R288" i="2"/>
  <c r="P288" i="2"/>
  <c r="BK288" i="2"/>
  <c r="J288" i="2"/>
  <c r="BE288" i="2"/>
  <c r="BI286" i="2"/>
  <c r="BH286" i="2"/>
  <c r="BG286" i="2"/>
  <c r="BF286" i="2"/>
  <c r="T286" i="2"/>
  <c r="R286" i="2"/>
  <c r="P286" i="2"/>
  <c r="BK286" i="2"/>
  <c r="J286" i="2"/>
  <c r="BE286" i="2"/>
  <c r="BI285" i="2"/>
  <c r="BH285" i="2"/>
  <c r="BG285" i="2"/>
  <c r="BF285" i="2"/>
  <c r="T285" i="2"/>
  <c r="R285" i="2"/>
  <c r="P285" i="2"/>
  <c r="BK285" i="2"/>
  <c r="J285" i="2"/>
  <c r="BE285" i="2"/>
  <c r="BI283" i="2"/>
  <c r="BH283" i="2"/>
  <c r="BG283" i="2"/>
  <c r="BF283" i="2"/>
  <c r="T283" i="2"/>
  <c r="R283" i="2"/>
  <c r="P283" i="2"/>
  <c r="BK283" i="2"/>
  <c r="J283" i="2"/>
  <c r="BE283" i="2"/>
  <c r="BI282" i="2"/>
  <c r="BH282" i="2"/>
  <c r="BG282" i="2"/>
  <c r="BF282" i="2"/>
  <c r="T282" i="2"/>
  <c r="R282" i="2"/>
  <c r="P282" i="2"/>
  <c r="BK282" i="2"/>
  <c r="J282" i="2"/>
  <c r="BE282" i="2"/>
  <c r="BI280" i="2"/>
  <c r="BH280" i="2"/>
  <c r="BG280" i="2"/>
  <c r="BF280" i="2"/>
  <c r="T280" i="2"/>
  <c r="R280" i="2"/>
  <c r="P280" i="2"/>
  <c r="BK280" i="2"/>
  <c r="J280" i="2"/>
  <c r="BE280" i="2"/>
  <c r="BI278" i="2"/>
  <c r="BH278" i="2"/>
  <c r="BG278" i="2"/>
  <c r="BF278" i="2"/>
  <c r="T278" i="2"/>
  <c r="R278" i="2"/>
  <c r="P278" i="2"/>
  <c r="BK278" i="2"/>
  <c r="J278" i="2"/>
  <c r="BE278" i="2"/>
  <c r="BI277" i="2"/>
  <c r="BH277" i="2"/>
  <c r="BG277" i="2"/>
  <c r="BF277" i="2"/>
  <c r="T277" i="2"/>
  <c r="R277" i="2"/>
  <c r="P277" i="2"/>
  <c r="BK277" i="2"/>
  <c r="J277" i="2"/>
  <c r="BE277" i="2"/>
  <c r="BI275" i="2"/>
  <c r="BH275" i="2"/>
  <c r="BG275" i="2"/>
  <c r="BF275" i="2"/>
  <c r="T275" i="2"/>
  <c r="R275" i="2"/>
  <c r="P275" i="2"/>
  <c r="BK275" i="2"/>
  <c r="J275" i="2"/>
  <c r="BE275" i="2"/>
  <c r="BI273" i="2"/>
  <c r="BH273" i="2"/>
  <c r="BG273" i="2"/>
  <c r="BF273" i="2"/>
  <c r="T273" i="2"/>
  <c r="R273" i="2"/>
  <c r="P273" i="2"/>
  <c r="BK273" i="2"/>
  <c r="J273" i="2"/>
  <c r="BE273" i="2"/>
  <c r="BI272" i="2"/>
  <c r="BH272" i="2"/>
  <c r="BG272" i="2"/>
  <c r="BF272" i="2"/>
  <c r="T272" i="2"/>
  <c r="T271" i="2"/>
  <c r="R272" i="2"/>
  <c r="R271" i="2"/>
  <c r="P272" i="2"/>
  <c r="P271" i="2"/>
  <c r="BK272" i="2"/>
  <c r="BK271" i="2"/>
  <c r="J271" i="2" s="1"/>
  <c r="J67" i="2" s="1"/>
  <c r="J272" i="2"/>
  <c r="BE272" i="2" s="1"/>
  <c r="BI270" i="2"/>
  <c r="BH270" i="2"/>
  <c r="BG270" i="2"/>
  <c r="BF270" i="2"/>
  <c r="T270" i="2"/>
  <c r="R270" i="2"/>
  <c r="P270" i="2"/>
  <c r="BK270" i="2"/>
  <c r="J270" i="2"/>
  <c r="BE270" i="2"/>
  <c r="BI268" i="2"/>
  <c r="BH268" i="2"/>
  <c r="BG268" i="2"/>
  <c r="BF268" i="2"/>
  <c r="T268" i="2"/>
  <c r="R268" i="2"/>
  <c r="P268" i="2"/>
  <c r="BK268" i="2"/>
  <c r="J268" i="2"/>
  <c r="BE268" i="2"/>
  <c r="BI267" i="2"/>
  <c r="BH267" i="2"/>
  <c r="BG267" i="2"/>
  <c r="BF267" i="2"/>
  <c r="T267" i="2"/>
  <c r="R267" i="2"/>
  <c r="P267" i="2"/>
  <c r="BK267" i="2"/>
  <c r="J267" i="2"/>
  <c r="BE267" i="2"/>
  <c r="BI265" i="2"/>
  <c r="BH265" i="2"/>
  <c r="BG265" i="2"/>
  <c r="BF265" i="2"/>
  <c r="T265" i="2"/>
  <c r="R265" i="2"/>
  <c r="P265" i="2"/>
  <c r="BK265" i="2"/>
  <c r="J265" i="2"/>
  <c r="BE265" i="2"/>
  <c r="BI263" i="2"/>
  <c r="BH263" i="2"/>
  <c r="BG263" i="2"/>
  <c r="BF263" i="2"/>
  <c r="T263" i="2"/>
  <c r="R263" i="2"/>
  <c r="P263" i="2"/>
  <c r="BK263" i="2"/>
  <c r="J263" i="2"/>
  <c r="BE263" i="2"/>
  <c r="BI261" i="2"/>
  <c r="BH261" i="2"/>
  <c r="BG261" i="2"/>
  <c r="BF261" i="2"/>
  <c r="T261" i="2"/>
  <c r="R261" i="2"/>
  <c r="P261" i="2"/>
  <c r="BK261" i="2"/>
  <c r="J261" i="2"/>
  <c r="BE261" i="2"/>
  <c r="BI260" i="2"/>
  <c r="BH260" i="2"/>
  <c r="BG260" i="2"/>
  <c r="BF260" i="2"/>
  <c r="T260" i="2"/>
  <c r="R260" i="2"/>
  <c r="P260" i="2"/>
  <c r="BK260" i="2"/>
  <c r="J260" i="2"/>
  <c r="BE260" i="2"/>
  <c r="BI258" i="2"/>
  <c r="BH258" i="2"/>
  <c r="BG258" i="2"/>
  <c r="BF258" i="2"/>
  <c r="T258" i="2"/>
  <c r="R258" i="2"/>
  <c r="P258" i="2"/>
  <c r="BK258" i="2"/>
  <c r="J258" i="2"/>
  <c r="BE258" i="2"/>
  <c r="BI257" i="2"/>
  <c r="BH257" i="2"/>
  <c r="BG257" i="2"/>
  <c r="BF257" i="2"/>
  <c r="T257" i="2"/>
  <c r="R257" i="2"/>
  <c r="P257" i="2"/>
  <c r="BK257" i="2"/>
  <c r="J257" i="2"/>
  <c r="BE257" i="2"/>
  <c r="BI255" i="2"/>
  <c r="BH255" i="2"/>
  <c r="BG255" i="2"/>
  <c r="BF255" i="2"/>
  <c r="T255" i="2"/>
  <c r="R255" i="2"/>
  <c r="P255" i="2"/>
  <c r="BK255" i="2"/>
  <c r="J255" i="2"/>
  <c r="BE255" i="2"/>
  <c r="BI253" i="2"/>
  <c r="BH253" i="2"/>
  <c r="BG253" i="2"/>
  <c r="BF253" i="2"/>
  <c r="T253" i="2"/>
  <c r="R253" i="2"/>
  <c r="P253" i="2"/>
  <c r="BK253" i="2"/>
  <c r="J253" i="2"/>
  <c r="BE253" i="2"/>
  <c r="BI252" i="2"/>
  <c r="BH252" i="2"/>
  <c r="BG252" i="2"/>
  <c r="BF252" i="2"/>
  <c r="T252" i="2"/>
  <c r="R252" i="2"/>
  <c r="P252" i="2"/>
  <c r="BK252" i="2"/>
  <c r="J252" i="2"/>
  <c r="BE252" i="2"/>
  <c r="BI250" i="2"/>
  <c r="BH250" i="2"/>
  <c r="BG250" i="2"/>
  <c r="BF250" i="2"/>
  <c r="T250" i="2"/>
  <c r="R250" i="2"/>
  <c r="P250" i="2"/>
  <c r="BK250" i="2"/>
  <c r="J250" i="2"/>
  <c r="BE250" i="2"/>
  <c r="BI248" i="2"/>
  <c r="BH248" i="2"/>
  <c r="BG248" i="2"/>
  <c r="BF248" i="2"/>
  <c r="T248" i="2"/>
  <c r="R248" i="2"/>
  <c r="P248" i="2"/>
  <c r="BK248" i="2"/>
  <c r="J248" i="2"/>
  <c r="BE248" i="2"/>
  <c r="BI247" i="2"/>
  <c r="BH247" i="2"/>
  <c r="BG247" i="2"/>
  <c r="BF247" i="2"/>
  <c r="T247" i="2"/>
  <c r="R247" i="2"/>
  <c r="P247" i="2"/>
  <c r="BK247" i="2"/>
  <c r="J247" i="2"/>
  <c r="BE247" i="2"/>
  <c r="BI245" i="2"/>
  <c r="BH245" i="2"/>
  <c r="BG245" i="2"/>
  <c r="BF245" i="2"/>
  <c r="T245" i="2"/>
  <c r="R245" i="2"/>
  <c r="P245" i="2"/>
  <c r="BK245" i="2"/>
  <c r="J245" i="2"/>
  <c r="BE245" i="2"/>
  <c r="BI243" i="2"/>
  <c r="BH243" i="2"/>
  <c r="BG243" i="2"/>
  <c r="BF243" i="2"/>
  <c r="T243" i="2"/>
  <c r="R243" i="2"/>
  <c r="P243" i="2"/>
  <c r="BK243" i="2"/>
  <c r="J243" i="2"/>
  <c r="BE243" i="2"/>
  <c r="BI242" i="2"/>
  <c r="BH242" i="2"/>
  <c r="BG242" i="2"/>
  <c r="BF242" i="2"/>
  <c r="T242" i="2"/>
  <c r="T241" i="2"/>
  <c r="R242" i="2"/>
  <c r="R241" i="2"/>
  <c r="P242" i="2"/>
  <c r="P241" i="2"/>
  <c r="BK242" i="2"/>
  <c r="BK241" i="2"/>
  <c r="J241" i="2" s="1"/>
  <c r="J66" i="2" s="1"/>
  <c r="J242" i="2"/>
  <c r="BE242" i="2" s="1"/>
  <c r="BI240" i="2"/>
  <c r="BH240" i="2"/>
  <c r="BG240" i="2"/>
  <c r="BF240" i="2"/>
  <c r="T240" i="2"/>
  <c r="R240" i="2"/>
  <c r="P240" i="2"/>
  <c r="BK240" i="2"/>
  <c r="J240" i="2"/>
  <c r="BE240" i="2"/>
  <c r="BI239" i="2"/>
  <c r="BH239" i="2"/>
  <c r="BG239" i="2"/>
  <c r="BF239" i="2"/>
  <c r="T239" i="2"/>
  <c r="R239" i="2"/>
  <c r="P239" i="2"/>
  <c r="BK239" i="2"/>
  <c r="J239" i="2"/>
  <c r="BE239" i="2"/>
  <c r="BI237" i="2"/>
  <c r="BH237" i="2"/>
  <c r="BG237" i="2"/>
  <c r="BF237" i="2"/>
  <c r="T237" i="2"/>
  <c r="R237" i="2"/>
  <c r="P237" i="2"/>
  <c r="BK237" i="2"/>
  <c r="J237" i="2"/>
  <c r="BE237" i="2"/>
  <c r="BI236" i="2"/>
  <c r="BH236" i="2"/>
  <c r="BG236" i="2"/>
  <c r="BF236" i="2"/>
  <c r="T236" i="2"/>
  <c r="R236" i="2"/>
  <c r="P236" i="2"/>
  <c r="BK236" i="2"/>
  <c r="J236" i="2"/>
  <c r="BE236" i="2"/>
  <c r="BI234" i="2"/>
  <c r="BH234" i="2"/>
  <c r="BG234" i="2"/>
  <c r="BF234" i="2"/>
  <c r="T234" i="2"/>
  <c r="R234" i="2"/>
  <c r="P234" i="2"/>
  <c r="BK234" i="2"/>
  <c r="J234" i="2"/>
  <c r="BE234" i="2"/>
  <c r="BI232" i="2"/>
  <c r="BH232" i="2"/>
  <c r="BG232" i="2"/>
  <c r="BF232" i="2"/>
  <c r="T232" i="2"/>
  <c r="R232" i="2"/>
  <c r="P232" i="2"/>
  <c r="BK232" i="2"/>
  <c r="J232" i="2"/>
  <c r="BE232" i="2"/>
  <c r="BI230" i="2"/>
  <c r="BH230" i="2"/>
  <c r="BG230" i="2"/>
  <c r="BF230" i="2"/>
  <c r="T230" i="2"/>
  <c r="R230" i="2"/>
  <c r="P230" i="2"/>
  <c r="BK230" i="2"/>
  <c r="J230" i="2"/>
  <c r="BE230" i="2"/>
  <c r="BI229" i="2"/>
  <c r="BH229" i="2"/>
  <c r="BG229" i="2"/>
  <c r="BF229" i="2"/>
  <c r="T229" i="2"/>
  <c r="T228" i="2"/>
  <c r="T227" i="2" s="1"/>
  <c r="R229" i="2"/>
  <c r="R228" i="2" s="1"/>
  <c r="R227" i="2" s="1"/>
  <c r="P229" i="2"/>
  <c r="P228" i="2"/>
  <c r="P227" i="2" s="1"/>
  <c r="BK229" i="2"/>
  <c r="BK228" i="2" s="1"/>
  <c r="J229" i="2"/>
  <c r="BE229" i="2"/>
  <c r="BI226" i="2"/>
  <c r="BH226" i="2"/>
  <c r="BG226" i="2"/>
  <c r="BF226" i="2"/>
  <c r="T226" i="2"/>
  <c r="R226" i="2"/>
  <c r="P226" i="2"/>
  <c r="BK226" i="2"/>
  <c r="J226" i="2"/>
  <c r="BE226" i="2"/>
  <c r="BI223" i="2"/>
  <c r="BH223" i="2"/>
  <c r="BG223" i="2"/>
  <c r="BF223" i="2"/>
  <c r="T223" i="2"/>
  <c r="T222" i="2"/>
  <c r="R223" i="2"/>
  <c r="R222" i="2"/>
  <c r="P223" i="2"/>
  <c r="P222" i="2"/>
  <c r="BK223" i="2"/>
  <c r="BK222" i="2"/>
  <c r="J222" i="2" s="1"/>
  <c r="J63" i="2" s="1"/>
  <c r="J223" i="2"/>
  <c r="BE223" i="2" s="1"/>
  <c r="BI221" i="2"/>
  <c r="BH221" i="2"/>
  <c r="BG221" i="2"/>
  <c r="BF221" i="2"/>
  <c r="T221" i="2"/>
  <c r="R221" i="2"/>
  <c r="P221" i="2"/>
  <c r="BK221" i="2"/>
  <c r="J221" i="2"/>
  <c r="BE221" i="2"/>
  <c r="BI219" i="2"/>
  <c r="BH219" i="2"/>
  <c r="BG219" i="2"/>
  <c r="BF219" i="2"/>
  <c r="T219" i="2"/>
  <c r="R219" i="2"/>
  <c r="P219" i="2"/>
  <c r="BK219" i="2"/>
  <c r="J219" i="2"/>
  <c r="BE219" i="2"/>
  <c r="BI214" i="2"/>
  <c r="BH214" i="2"/>
  <c r="BG214" i="2"/>
  <c r="BF214" i="2"/>
  <c r="T214" i="2"/>
  <c r="R214" i="2"/>
  <c r="P214" i="2"/>
  <c r="BK214" i="2"/>
  <c r="J214" i="2"/>
  <c r="BE214" i="2"/>
  <c r="BI212" i="2"/>
  <c r="BH212" i="2"/>
  <c r="BG212" i="2"/>
  <c r="BF212" i="2"/>
  <c r="T212" i="2"/>
  <c r="R212" i="2"/>
  <c r="P212" i="2"/>
  <c r="BK212" i="2"/>
  <c r="J212" i="2"/>
  <c r="BE212" i="2"/>
  <c r="BI207" i="2"/>
  <c r="BH207" i="2"/>
  <c r="BG207" i="2"/>
  <c r="BF207" i="2"/>
  <c r="T207" i="2"/>
  <c r="T206" i="2"/>
  <c r="T205" i="2" s="1"/>
  <c r="R207" i="2"/>
  <c r="R206" i="2" s="1"/>
  <c r="R205" i="2" s="1"/>
  <c r="P207" i="2"/>
  <c r="P206" i="2"/>
  <c r="P205" i="2" s="1"/>
  <c r="BK207" i="2"/>
  <c r="BK206" i="2" s="1"/>
  <c r="J207" i="2"/>
  <c r="BE207" i="2"/>
  <c r="BI204" i="2"/>
  <c r="BH204" i="2"/>
  <c r="BG204" i="2"/>
  <c r="BF204" i="2"/>
  <c r="T204" i="2"/>
  <c r="R204" i="2"/>
  <c r="P204" i="2"/>
  <c r="BK204" i="2"/>
  <c r="J204" i="2"/>
  <c r="BE204" i="2"/>
  <c r="BI202" i="2"/>
  <c r="BH202" i="2"/>
  <c r="BG202" i="2"/>
  <c r="BF202" i="2"/>
  <c r="T202" i="2"/>
  <c r="R202" i="2"/>
  <c r="P202" i="2"/>
  <c r="BK202" i="2"/>
  <c r="J202" i="2"/>
  <c r="BE202" i="2"/>
  <c r="BI199" i="2"/>
  <c r="BH199" i="2"/>
  <c r="BG199" i="2"/>
  <c r="BF199" i="2"/>
  <c r="T199" i="2"/>
  <c r="R199" i="2"/>
  <c r="P199" i="2"/>
  <c r="BK199" i="2"/>
  <c r="J199" i="2"/>
  <c r="BE199" i="2"/>
  <c r="BI194" i="2"/>
  <c r="BH194" i="2"/>
  <c r="BG194" i="2"/>
  <c r="BF194" i="2"/>
  <c r="T194" i="2"/>
  <c r="T193" i="2"/>
  <c r="R194" i="2"/>
  <c r="R193" i="2"/>
  <c r="P194" i="2"/>
  <c r="P193" i="2"/>
  <c r="BK194" i="2"/>
  <c r="BK193" i="2"/>
  <c r="J193" i="2" s="1"/>
  <c r="J60" i="2" s="1"/>
  <c r="J194" i="2"/>
  <c r="BE194" i="2" s="1"/>
  <c r="BI188" i="2"/>
  <c r="BH188" i="2"/>
  <c r="BG188" i="2"/>
  <c r="BF188" i="2"/>
  <c r="T188" i="2"/>
  <c r="R188" i="2"/>
  <c r="P188" i="2"/>
  <c r="BK188" i="2"/>
  <c r="J188" i="2"/>
  <c r="BE188" i="2"/>
  <c r="BI183" i="2"/>
  <c r="BH183" i="2"/>
  <c r="BG183" i="2"/>
  <c r="BF183" i="2"/>
  <c r="T183" i="2"/>
  <c r="R183" i="2"/>
  <c r="P183" i="2"/>
  <c r="BK183" i="2"/>
  <c r="J183" i="2"/>
  <c r="BE183" i="2"/>
  <c r="BI180" i="2"/>
  <c r="BH180" i="2"/>
  <c r="BG180" i="2"/>
  <c r="BF180" i="2"/>
  <c r="T180" i="2"/>
  <c r="T179" i="2"/>
  <c r="R180" i="2"/>
  <c r="R179" i="2"/>
  <c r="P180" i="2"/>
  <c r="P179" i="2"/>
  <c r="BK180" i="2"/>
  <c r="BK179" i="2"/>
  <c r="J179" i="2" s="1"/>
  <c r="J59" i="2" s="1"/>
  <c r="J180" i="2"/>
  <c r="BE180" i="2" s="1"/>
  <c r="BI178" i="2"/>
  <c r="BH178" i="2"/>
  <c r="BG178" i="2"/>
  <c r="BF178" i="2"/>
  <c r="T178" i="2"/>
  <c r="R178" i="2"/>
  <c r="P178" i="2"/>
  <c r="BK178" i="2"/>
  <c r="J178" i="2"/>
  <c r="BE178" i="2"/>
  <c r="BI176" i="2"/>
  <c r="BH176" i="2"/>
  <c r="BG176" i="2"/>
  <c r="BF176" i="2"/>
  <c r="T176" i="2"/>
  <c r="R176" i="2"/>
  <c r="P176" i="2"/>
  <c r="BK176" i="2"/>
  <c r="J176" i="2"/>
  <c r="BE176" i="2"/>
  <c r="BI174" i="2"/>
  <c r="BH174" i="2"/>
  <c r="BG174" i="2"/>
  <c r="BF174" i="2"/>
  <c r="T174" i="2"/>
  <c r="R174" i="2"/>
  <c r="P174" i="2"/>
  <c r="BK174" i="2"/>
  <c r="J174" i="2"/>
  <c r="BE174" i="2"/>
  <c r="BI170" i="2"/>
  <c r="BH170" i="2"/>
  <c r="BG170" i="2"/>
  <c r="BF170" i="2"/>
  <c r="T170" i="2"/>
  <c r="R170" i="2"/>
  <c r="P170" i="2"/>
  <c r="BK170" i="2"/>
  <c r="J170" i="2"/>
  <c r="BE170" i="2"/>
  <c r="BI168" i="2"/>
  <c r="BH168" i="2"/>
  <c r="BG168" i="2"/>
  <c r="BF168" i="2"/>
  <c r="T168" i="2"/>
  <c r="R168" i="2"/>
  <c r="P168" i="2"/>
  <c r="BK168" i="2"/>
  <c r="J168" i="2"/>
  <c r="BE168" i="2"/>
  <c r="BI165" i="2"/>
  <c r="BH165" i="2"/>
  <c r="BG165" i="2"/>
  <c r="BF165" i="2"/>
  <c r="T165" i="2"/>
  <c r="R165" i="2"/>
  <c r="P165" i="2"/>
  <c r="BK165" i="2"/>
  <c r="J165" i="2"/>
  <c r="BE165" i="2"/>
  <c r="BI155" i="2"/>
  <c r="BH155" i="2"/>
  <c r="BG155" i="2"/>
  <c r="BF155" i="2"/>
  <c r="T155" i="2"/>
  <c r="R155" i="2"/>
  <c r="P155" i="2"/>
  <c r="BK155" i="2"/>
  <c r="J155" i="2"/>
  <c r="BE155" i="2"/>
  <c r="BI152" i="2"/>
  <c r="BH152" i="2"/>
  <c r="BG152" i="2"/>
  <c r="BF152" i="2"/>
  <c r="T152" i="2"/>
  <c r="R152" i="2"/>
  <c r="P152" i="2"/>
  <c r="BK152" i="2"/>
  <c r="J152" i="2"/>
  <c r="BE152" i="2"/>
  <c r="BI151" i="2"/>
  <c r="BH151" i="2"/>
  <c r="BG151" i="2"/>
  <c r="BF151" i="2"/>
  <c r="T151" i="2"/>
  <c r="R151" i="2"/>
  <c r="P151" i="2"/>
  <c r="BK151" i="2"/>
  <c r="J151" i="2"/>
  <c r="BE151" i="2"/>
  <c r="BI150" i="2"/>
  <c r="BH150" i="2"/>
  <c r="BG150" i="2"/>
  <c r="BF150" i="2"/>
  <c r="T150" i="2"/>
  <c r="R150" i="2"/>
  <c r="P150" i="2"/>
  <c r="BK150" i="2"/>
  <c r="J150" i="2"/>
  <c r="BE150" i="2"/>
  <c r="BI143" i="2"/>
  <c r="BH143" i="2"/>
  <c r="BG143" i="2"/>
  <c r="BF143" i="2"/>
  <c r="T143" i="2"/>
  <c r="R143" i="2"/>
  <c r="P143" i="2"/>
  <c r="BK143" i="2"/>
  <c r="J143" i="2"/>
  <c r="BE143" i="2"/>
  <c r="BI141" i="2"/>
  <c r="BH141" i="2"/>
  <c r="BG141" i="2"/>
  <c r="BF141" i="2"/>
  <c r="T141" i="2"/>
  <c r="R141" i="2"/>
  <c r="P141" i="2"/>
  <c r="BK141" i="2"/>
  <c r="J141" i="2"/>
  <c r="BE141" i="2"/>
  <c r="BI139" i="2"/>
  <c r="BH139" i="2"/>
  <c r="BG139" i="2"/>
  <c r="BF139" i="2"/>
  <c r="T139" i="2"/>
  <c r="R139" i="2"/>
  <c r="P139" i="2"/>
  <c r="BK139" i="2"/>
  <c r="J139" i="2"/>
  <c r="BE139" i="2"/>
  <c r="BI129" i="2"/>
  <c r="BH129" i="2"/>
  <c r="BG129" i="2"/>
  <c r="BF129" i="2"/>
  <c r="T129" i="2"/>
  <c r="R129" i="2"/>
  <c r="P129" i="2"/>
  <c r="BK129" i="2"/>
  <c r="J129" i="2"/>
  <c r="BE129" i="2"/>
  <c r="BI126" i="2"/>
  <c r="BH126" i="2"/>
  <c r="BG126" i="2"/>
  <c r="BF126" i="2"/>
  <c r="T126" i="2"/>
  <c r="R126" i="2"/>
  <c r="P126" i="2"/>
  <c r="BK126" i="2"/>
  <c r="J126" i="2"/>
  <c r="BE126" i="2"/>
  <c r="BI106" i="2"/>
  <c r="BH106" i="2"/>
  <c r="BG106" i="2"/>
  <c r="BF106" i="2"/>
  <c r="T106" i="2"/>
  <c r="R106" i="2"/>
  <c r="P106" i="2"/>
  <c r="BK106" i="2"/>
  <c r="J106" i="2"/>
  <c r="BE106" i="2"/>
  <c r="BI103" i="2"/>
  <c r="BH103" i="2"/>
  <c r="BG103" i="2"/>
  <c r="BF103" i="2"/>
  <c r="T103" i="2"/>
  <c r="R103" i="2"/>
  <c r="P103" i="2"/>
  <c r="BK103" i="2"/>
  <c r="J103" i="2"/>
  <c r="BE103" i="2"/>
  <c r="BI101" i="2"/>
  <c r="BH101" i="2"/>
  <c r="BG101" i="2"/>
  <c r="BF101" i="2"/>
  <c r="T101" i="2"/>
  <c r="R101" i="2"/>
  <c r="P101" i="2"/>
  <c r="BK101" i="2"/>
  <c r="J101" i="2"/>
  <c r="BE101" i="2"/>
  <c r="BI99" i="2"/>
  <c r="BH99" i="2"/>
  <c r="BG99" i="2"/>
  <c r="BF99" i="2"/>
  <c r="T99" i="2"/>
  <c r="R99" i="2"/>
  <c r="P99" i="2"/>
  <c r="BK99" i="2"/>
  <c r="J99" i="2"/>
  <c r="BE99" i="2"/>
  <c r="BI97" i="2"/>
  <c r="BH97" i="2"/>
  <c r="BG97" i="2"/>
  <c r="BF97" i="2"/>
  <c r="T97" i="2"/>
  <c r="R97" i="2"/>
  <c r="P97" i="2"/>
  <c r="BK97" i="2"/>
  <c r="J97" i="2"/>
  <c r="BE97" i="2"/>
  <c r="BI95" i="2"/>
  <c r="BH95" i="2"/>
  <c r="BG95" i="2"/>
  <c r="BF95" i="2"/>
  <c r="T95" i="2"/>
  <c r="R95" i="2"/>
  <c r="P95" i="2"/>
  <c r="BK95" i="2"/>
  <c r="J95" i="2"/>
  <c r="BE95" i="2"/>
  <c r="BI93" i="2"/>
  <c r="F34" i="2"/>
  <c r="BD52" i="1" s="1"/>
  <c r="BH93" i="2"/>
  <c r="F33" i="2" s="1"/>
  <c r="BC52" i="1" s="1"/>
  <c r="BG93" i="2"/>
  <c r="F32" i="2"/>
  <c r="BB52" i="1" s="1"/>
  <c r="BF93" i="2"/>
  <c r="F31" i="2" s="1"/>
  <c r="BA52" i="1" s="1"/>
  <c r="T93" i="2"/>
  <c r="T92" i="2"/>
  <c r="R93" i="2"/>
  <c r="R92" i="2"/>
  <c r="P93" i="2"/>
  <c r="P92" i="2"/>
  <c r="BK93" i="2"/>
  <c r="BK92" i="2" s="1"/>
  <c r="J93" i="2"/>
  <c r="BE93" i="2" s="1"/>
  <c r="J86" i="2"/>
  <c r="F86" i="2"/>
  <c r="F84" i="2"/>
  <c r="E82" i="2"/>
  <c r="J51" i="2"/>
  <c r="F51" i="2"/>
  <c r="F49" i="2"/>
  <c r="E47" i="2"/>
  <c r="J18" i="2"/>
  <c r="E18" i="2"/>
  <c r="F87" i="2" s="1"/>
  <c r="J17" i="2"/>
  <c r="J12" i="2"/>
  <c r="J84" i="2" s="1"/>
  <c r="E7" i="2"/>
  <c r="E45" i="2" s="1"/>
  <c r="E80" i="2"/>
  <c r="AS51" i="1"/>
  <c r="AT63" i="1"/>
  <c r="L47" i="1"/>
  <c r="AM46" i="1"/>
  <c r="L46" i="1"/>
  <c r="AM44" i="1"/>
  <c r="L44" i="1"/>
  <c r="L42" i="1"/>
  <c r="L41" i="1"/>
  <c r="F30" i="2" l="1"/>
  <c r="AZ52" i="1" s="1"/>
  <c r="J30" i="2"/>
  <c r="AV52" i="1" s="1"/>
  <c r="R317" i="2"/>
  <c r="R91" i="2" s="1"/>
  <c r="R90" i="2" s="1"/>
  <c r="J310" i="3"/>
  <c r="J69" i="3" s="1"/>
  <c r="BK303" i="3"/>
  <c r="J303" i="3" s="1"/>
  <c r="J67" i="3" s="1"/>
  <c r="F30" i="4"/>
  <c r="AZ54" i="1" s="1"/>
  <c r="J30" i="4"/>
  <c r="AV54" i="1" s="1"/>
  <c r="R90" i="4"/>
  <c r="R89" i="4" s="1"/>
  <c r="J203" i="4"/>
  <c r="J64" i="4" s="1"/>
  <c r="BK202" i="4"/>
  <c r="J202" i="4" s="1"/>
  <c r="J63" i="4" s="1"/>
  <c r="J292" i="4"/>
  <c r="J69" i="4" s="1"/>
  <c r="BK287" i="4"/>
  <c r="J287" i="4" s="1"/>
  <c r="J67" i="4" s="1"/>
  <c r="J30" i="5"/>
  <c r="AV55" i="1" s="1"/>
  <c r="F30" i="5"/>
  <c r="AZ55" i="1" s="1"/>
  <c r="J203" i="3"/>
  <c r="J62" i="3" s="1"/>
  <c r="BK202" i="3"/>
  <c r="J202" i="3" s="1"/>
  <c r="J61" i="3" s="1"/>
  <c r="J220" i="3"/>
  <c r="J64" i="3" s="1"/>
  <c r="BK219" i="3"/>
  <c r="J219" i="3" s="1"/>
  <c r="J63" i="3" s="1"/>
  <c r="J228" i="2"/>
  <c r="J65" i="2" s="1"/>
  <c r="BK227" i="2"/>
  <c r="J227" i="2" s="1"/>
  <c r="J64" i="2" s="1"/>
  <c r="J324" i="2"/>
  <c r="J70" i="2" s="1"/>
  <c r="BK317" i="2"/>
  <c r="J317" i="2" s="1"/>
  <c r="J68" i="2" s="1"/>
  <c r="J30" i="3"/>
  <c r="AV53" i="1" s="1"/>
  <c r="F30" i="3"/>
  <c r="AZ53" i="1" s="1"/>
  <c r="R90" i="3"/>
  <c r="R89" i="3" s="1"/>
  <c r="T303" i="3"/>
  <c r="T90" i="3" s="1"/>
  <c r="T89" i="3" s="1"/>
  <c r="J91" i="4"/>
  <c r="J58" i="4" s="1"/>
  <c r="BK90" i="4"/>
  <c r="T287" i="4"/>
  <c r="J92" i="5"/>
  <c r="J58" i="5" s="1"/>
  <c r="J92" i="2"/>
  <c r="J58" i="2" s="1"/>
  <c r="P91" i="2"/>
  <c r="P90" i="2" s="1"/>
  <c r="AU52" i="1" s="1"/>
  <c r="J206" i="2"/>
  <c r="J62" i="2" s="1"/>
  <c r="BK205" i="2"/>
  <c r="J205" i="2" s="1"/>
  <c r="J61" i="2" s="1"/>
  <c r="T317" i="2"/>
  <c r="T91" i="2" s="1"/>
  <c r="T90" i="2" s="1"/>
  <c r="J91" i="3"/>
  <c r="J58" i="3" s="1"/>
  <c r="P90" i="4"/>
  <c r="P89" i="4" s="1"/>
  <c r="AU54" i="1" s="1"/>
  <c r="T90" i="4"/>
  <c r="T89" i="4" s="1"/>
  <c r="J184" i="4"/>
  <c r="J62" i="4" s="1"/>
  <c r="BK183" i="4"/>
  <c r="J183" i="4" s="1"/>
  <c r="J61" i="4" s="1"/>
  <c r="J31" i="3"/>
  <c r="AW53" i="1" s="1"/>
  <c r="J31" i="5"/>
  <c r="AW55" i="1" s="1"/>
  <c r="BK226" i="5"/>
  <c r="J226" i="5" s="1"/>
  <c r="J64" i="5" s="1"/>
  <c r="J227" i="5"/>
  <c r="J65" i="5" s="1"/>
  <c r="J235" i="7"/>
  <c r="J65" i="7" s="1"/>
  <c r="BK234" i="7"/>
  <c r="J234" i="7" s="1"/>
  <c r="J64" i="7" s="1"/>
  <c r="J91" i="9"/>
  <c r="J58" i="9" s="1"/>
  <c r="J92" i="10"/>
  <c r="J58" i="10" s="1"/>
  <c r="J223" i="10"/>
  <c r="J65" i="10" s="1"/>
  <c r="BK222" i="10"/>
  <c r="J222" i="10" s="1"/>
  <c r="J64" i="10" s="1"/>
  <c r="J324" i="10"/>
  <c r="J70" i="10" s="1"/>
  <c r="BK317" i="10"/>
  <c r="J317" i="10" s="1"/>
  <c r="J68" i="10" s="1"/>
  <c r="J30" i="11"/>
  <c r="AV61" i="1" s="1"/>
  <c r="AT61" i="1" s="1"/>
  <c r="F30" i="11"/>
  <c r="AZ61" i="1" s="1"/>
  <c r="J31" i="2"/>
  <c r="AW52" i="1" s="1"/>
  <c r="J49" i="3"/>
  <c r="F52" i="3"/>
  <c r="J31" i="4"/>
  <c r="AW54" i="1" s="1"/>
  <c r="J49" i="5"/>
  <c r="F52" i="5"/>
  <c r="T172" i="8"/>
  <c r="J195" i="8"/>
  <c r="J65" i="8" s="1"/>
  <c r="BK194" i="8"/>
  <c r="J194" i="8" s="1"/>
  <c r="J64" i="8" s="1"/>
  <c r="T270" i="8"/>
  <c r="T91" i="8" s="1"/>
  <c r="T90" i="8" s="1"/>
  <c r="BK189" i="9"/>
  <c r="J189" i="9" s="1"/>
  <c r="J63" i="9" s="1"/>
  <c r="J190" i="9"/>
  <c r="J64" i="9" s="1"/>
  <c r="P265" i="9"/>
  <c r="P90" i="9" s="1"/>
  <c r="P89" i="9" s="1"/>
  <c r="AU59" i="1" s="1"/>
  <c r="J201" i="10"/>
  <c r="J62" i="10" s="1"/>
  <c r="BK200" i="10"/>
  <c r="J200" i="10" s="1"/>
  <c r="J61" i="10" s="1"/>
  <c r="T317" i="10"/>
  <c r="T91" i="10" s="1"/>
  <c r="T90" i="10" s="1"/>
  <c r="J92" i="11"/>
  <c r="J58" i="11" s="1"/>
  <c r="J49" i="2"/>
  <c r="F52" i="2"/>
  <c r="J49" i="4"/>
  <c r="F52" i="4"/>
  <c r="BK203" i="5"/>
  <c r="F30" i="6"/>
  <c r="AZ56" i="1" s="1"/>
  <c r="J30" i="6"/>
  <c r="AV56" i="1" s="1"/>
  <c r="AT56" i="1" s="1"/>
  <c r="P91" i="6"/>
  <c r="P90" i="6" s="1"/>
  <c r="AU56" i="1" s="1"/>
  <c r="T215" i="6"/>
  <c r="T91" i="6" s="1"/>
  <c r="T90" i="6" s="1"/>
  <c r="J30" i="7"/>
  <c r="AV57" i="1" s="1"/>
  <c r="AT57" i="1" s="1"/>
  <c r="F30" i="7"/>
  <c r="AZ57" i="1" s="1"/>
  <c r="R91" i="7"/>
  <c r="R90" i="7" s="1"/>
  <c r="BK330" i="7"/>
  <c r="J330" i="7" s="1"/>
  <c r="J68" i="7" s="1"/>
  <c r="J331" i="7"/>
  <c r="J69" i="7" s="1"/>
  <c r="J30" i="8"/>
  <c r="AV58" i="1" s="1"/>
  <c r="F30" i="8"/>
  <c r="AZ58" i="1" s="1"/>
  <c r="P270" i="8"/>
  <c r="P91" i="8" s="1"/>
  <c r="P90" i="8" s="1"/>
  <c r="AU58" i="1" s="1"/>
  <c r="R90" i="9"/>
  <c r="R89" i="9" s="1"/>
  <c r="R265" i="9"/>
  <c r="P317" i="10"/>
  <c r="P91" i="10" s="1"/>
  <c r="P90" i="10" s="1"/>
  <c r="AU60" i="1" s="1"/>
  <c r="P91" i="11"/>
  <c r="P90" i="11" s="1"/>
  <c r="AU61" i="1" s="1"/>
  <c r="BK230" i="11"/>
  <c r="J230" i="11" s="1"/>
  <c r="J61" i="11" s="1"/>
  <c r="J231" i="11"/>
  <c r="J62" i="11" s="1"/>
  <c r="J300" i="6"/>
  <c r="J69" i="6" s="1"/>
  <c r="BK299" i="6"/>
  <c r="J299" i="6" s="1"/>
  <c r="J68" i="6" s="1"/>
  <c r="T91" i="7"/>
  <c r="T90" i="7" s="1"/>
  <c r="R91" i="8"/>
  <c r="R90" i="8" s="1"/>
  <c r="J30" i="9"/>
  <c r="AV59" i="1" s="1"/>
  <c r="AT59" i="1" s="1"/>
  <c r="F30" i="9"/>
  <c r="AZ59" i="1" s="1"/>
  <c r="BK170" i="9"/>
  <c r="J170" i="9" s="1"/>
  <c r="J61" i="9" s="1"/>
  <c r="J171" i="9"/>
  <c r="J62" i="9" s="1"/>
  <c r="J272" i="9"/>
  <c r="J69" i="9" s="1"/>
  <c r="BK265" i="9"/>
  <c r="J265" i="9" s="1"/>
  <c r="J67" i="9" s="1"/>
  <c r="J30" i="10"/>
  <c r="AV60" i="1" s="1"/>
  <c r="F30" i="10"/>
  <c r="AZ60" i="1" s="1"/>
  <c r="R91" i="10"/>
  <c r="R90" i="10" s="1"/>
  <c r="F31" i="6"/>
  <c r="BA56" i="1" s="1"/>
  <c r="BA51" i="1" s="1"/>
  <c r="BK215" i="6"/>
  <c r="J215" i="6" s="1"/>
  <c r="J64" i="6" s="1"/>
  <c r="J92" i="7"/>
  <c r="J58" i="7" s="1"/>
  <c r="J31" i="8"/>
  <c r="AW58" i="1" s="1"/>
  <c r="J31" i="10"/>
  <c r="AW60" i="1" s="1"/>
  <c r="J49" i="11"/>
  <c r="F52" i="11"/>
  <c r="BK257" i="11"/>
  <c r="J257" i="11" s="1"/>
  <c r="J64" i="11" s="1"/>
  <c r="J258" i="11"/>
  <c r="J65" i="11" s="1"/>
  <c r="J222" i="12"/>
  <c r="J64" i="12" s="1"/>
  <c r="BK221" i="12"/>
  <c r="J221" i="12" s="1"/>
  <c r="J63" i="12" s="1"/>
  <c r="T90" i="13"/>
  <c r="T89" i="13" s="1"/>
  <c r="F30" i="14"/>
  <c r="AZ64" i="1" s="1"/>
  <c r="T90" i="14"/>
  <c r="T89" i="14" s="1"/>
  <c r="BK321" i="5"/>
  <c r="J321" i="5" s="1"/>
  <c r="J68" i="5" s="1"/>
  <c r="F31" i="7"/>
  <c r="BA57" i="1" s="1"/>
  <c r="BK207" i="7"/>
  <c r="J207" i="7" s="1"/>
  <c r="J61" i="7" s="1"/>
  <c r="E45" i="9"/>
  <c r="F31" i="9"/>
  <c r="BA59" i="1" s="1"/>
  <c r="J49" i="10"/>
  <c r="F52" i="10"/>
  <c r="F31" i="11"/>
  <c r="BA61" i="1" s="1"/>
  <c r="J30" i="12"/>
  <c r="AV62" i="1" s="1"/>
  <c r="F30" i="12"/>
  <c r="AZ62" i="1" s="1"/>
  <c r="J324" i="12"/>
  <c r="J68" i="12" s="1"/>
  <c r="BK323" i="12"/>
  <c r="J323" i="12" s="1"/>
  <c r="J67" i="12" s="1"/>
  <c r="R90" i="14"/>
  <c r="R89" i="14" s="1"/>
  <c r="J30" i="14"/>
  <c r="AV64" i="1" s="1"/>
  <c r="AT64" i="1" s="1"/>
  <c r="J30" i="15"/>
  <c r="AV65" i="1" s="1"/>
  <c r="AT65" i="1" s="1"/>
  <c r="F30" i="15"/>
  <c r="AZ65" i="1" s="1"/>
  <c r="R246" i="15"/>
  <c r="BK172" i="8"/>
  <c r="J172" i="8" s="1"/>
  <c r="J61" i="8" s="1"/>
  <c r="BK270" i="8"/>
  <c r="J270" i="8" s="1"/>
  <c r="J68" i="8" s="1"/>
  <c r="BK192" i="13"/>
  <c r="J192" i="13" s="1"/>
  <c r="J63" i="13" s="1"/>
  <c r="J193" i="13"/>
  <c r="J64" i="13" s="1"/>
  <c r="J91" i="14"/>
  <c r="J58" i="14" s="1"/>
  <c r="J92" i="15"/>
  <c r="J58" i="15" s="1"/>
  <c r="R91" i="15"/>
  <c r="R90" i="15" s="1"/>
  <c r="BK222" i="15"/>
  <c r="J222" i="15" s="1"/>
  <c r="J61" i="15" s="1"/>
  <c r="J223" i="15"/>
  <c r="J62" i="15" s="1"/>
  <c r="BK374" i="11"/>
  <c r="J374" i="11" s="1"/>
  <c r="J68" i="11" s="1"/>
  <c r="J375" i="11"/>
  <c r="J69" i="11" s="1"/>
  <c r="R90" i="12"/>
  <c r="R89" i="12" s="1"/>
  <c r="P90" i="12"/>
  <c r="P89" i="12" s="1"/>
  <c r="AU62" i="1" s="1"/>
  <c r="R90" i="13"/>
  <c r="R89" i="13" s="1"/>
  <c r="J176" i="13"/>
  <c r="J62" i="13" s="1"/>
  <c r="BK175" i="13"/>
  <c r="J175" i="13" s="1"/>
  <c r="J61" i="13" s="1"/>
  <c r="J172" i="14"/>
  <c r="J62" i="14" s="1"/>
  <c r="BK171" i="14"/>
  <c r="J171" i="14" s="1"/>
  <c r="J61" i="14" s="1"/>
  <c r="J189" i="14"/>
  <c r="J64" i="14" s="1"/>
  <c r="BK188" i="14"/>
  <c r="J188" i="14" s="1"/>
  <c r="J63" i="14" s="1"/>
  <c r="P265" i="14"/>
  <c r="P90" i="14" s="1"/>
  <c r="P89" i="14" s="1"/>
  <c r="AU64" i="1" s="1"/>
  <c r="J247" i="15"/>
  <c r="J65" i="15" s="1"/>
  <c r="BK246" i="15"/>
  <c r="J246" i="15" s="1"/>
  <c r="J64" i="15" s="1"/>
  <c r="J31" i="12"/>
  <c r="AW62" i="1" s="1"/>
  <c r="BK199" i="12"/>
  <c r="J199" i="12" s="1"/>
  <c r="J61" i="12" s="1"/>
  <c r="F30" i="13"/>
  <c r="AZ63" i="1" s="1"/>
  <c r="J91" i="13"/>
  <c r="J58" i="13" s="1"/>
  <c r="J355" i="16"/>
  <c r="J65" i="16" s="1"/>
  <c r="T376" i="16"/>
  <c r="J295" i="17"/>
  <c r="J64" i="17" s="1"/>
  <c r="J94" i="18"/>
  <c r="J58" i="18" s="1"/>
  <c r="J49" i="14"/>
  <c r="F52" i="14"/>
  <c r="E45" i="15"/>
  <c r="F31" i="15"/>
  <c r="BA65" i="1" s="1"/>
  <c r="J361" i="15"/>
  <c r="J69" i="15" s="1"/>
  <c r="BK360" i="15"/>
  <c r="J360" i="15" s="1"/>
  <c r="J68" i="15" s="1"/>
  <c r="T367" i="15"/>
  <c r="T360" i="15" s="1"/>
  <c r="T91" i="15" s="1"/>
  <c r="T90" i="15" s="1"/>
  <c r="J30" i="16"/>
  <c r="AV66" i="1" s="1"/>
  <c r="F30" i="16"/>
  <c r="AZ66" i="1" s="1"/>
  <c r="F31" i="16"/>
  <c r="BA66" i="1" s="1"/>
  <c r="BK265" i="14"/>
  <c r="J265" i="14" s="1"/>
  <c r="J67" i="14" s="1"/>
  <c r="J94" i="16"/>
  <c r="J58" i="16" s="1"/>
  <c r="R94" i="16"/>
  <c r="F32" i="16"/>
  <c r="BB66" i="1" s="1"/>
  <c r="BB51" i="1" s="1"/>
  <c r="J349" i="16"/>
  <c r="J63" i="16" s="1"/>
  <c r="BK316" i="16"/>
  <c r="J316" i="16" s="1"/>
  <c r="J61" i="16" s="1"/>
  <c r="J553" i="16"/>
  <c r="J71" i="16" s="1"/>
  <c r="T566" i="16"/>
  <c r="T552" i="16" s="1"/>
  <c r="R293" i="18"/>
  <c r="T316" i="16"/>
  <c r="J268" i="17"/>
  <c r="J62" i="17" s="1"/>
  <c r="BK267" i="17"/>
  <c r="J267" i="17" s="1"/>
  <c r="J61" i="17" s="1"/>
  <c r="P317" i="16"/>
  <c r="P316" i="16" s="1"/>
  <c r="T349" i="16"/>
  <c r="R400" i="16"/>
  <c r="J30" i="17"/>
  <c r="AV67" i="1" s="1"/>
  <c r="AT67" i="1" s="1"/>
  <c r="F31" i="17"/>
  <c r="BA67" i="1" s="1"/>
  <c r="BK92" i="17"/>
  <c r="F33" i="17"/>
  <c r="BC67" i="1" s="1"/>
  <c r="BC51" i="1" s="1"/>
  <c r="P241" i="17"/>
  <c r="R312" i="17"/>
  <c r="R415" i="17"/>
  <c r="T426" i="17"/>
  <c r="J30" i="18"/>
  <c r="AV68" i="1" s="1"/>
  <c r="F32" i="18"/>
  <c r="BB68" i="1" s="1"/>
  <c r="P94" i="18"/>
  <c r="T94" i="18"/>
  <c r="R559" i="18"/>
  <c r="R546" i="18" s="1"/>
  <c r="J92" i="19"/>
  <c r="J58" i="19" s="1"/>
  <c r="P256" i="19"/>
  <c r="J30" i="24"/>
  <c r="AV74" i="1" s="1"/>
  <c r="AT74" i="1" s="1"/>
  <c r="F30" i="24"/>
  <c r="AZ74" i="1" s="1"/>
  <c r="J31" i="16"/>
  <c r="AW66" i="1" s="1"/>
  <c r="T367" i="16"/>
  <c r="T354" i="16" s="1"/>
  <c r="R566" i="16"/>
  <c r="R552" i="16" s="1"/>
  <c r="P92" i="17"/>
  <c r="T92" i="17"/>
  <c r="F32" i="17"/>
  <c r="BB67" i="1" s="1"/>
  <c r="R268" i="17"/>
  <c r="R267" i="17" s="1"/>
  <c r="T303" i="17"/>
  <c r="T294" i="17" s="1"/>
  <c r="BK312" i="17"/>
  <c r="J312" i="17" s="1"/>
  <c r="J66" i="17" s="1"/>
  <c r="R348" i="17"/>
  <c r="P426" i="17"/>
  <c r="P415" i="17" s="1"/>
  <c r="R234" i="18"/>
  <c r="BK294" i="18"/>
  <c r="P399" i="18"/>
  <c r="P333" i="18" s="1"/>
  <c r="T546" i="18"/>
  <c r="BK559" i="18"/>
  <c r="J559" i="18" s="1"/>
  <c r="J72" i="18" s="1"/>
  <c r="J84" i="19"/>
  <c r="P230" i="20"/>
  <c r="R355" i="16"/>
  <c r="R354" i="16" s="1"/>
  <c r="P367" i="16"/>
  <c r="P354" i="16" s="1"/>
  <c r="BK376" i="16"/>
  <c r="J376" i="16" s="1"/>
  <c r="J67" i="16" s="1"/>
  <c r="BK566" i="16"/>
  <c r="J566" i="16" s="1"/>
  <c r="J72" i="16" s="1"/>
  <c r="E80" i="17"/>
  <c r="E45" i="17"/>
  <c r="P268" i="17"/>
  <c r="P267" i="17" s="1"/>
  <c r="R295" i="17"/>
  <c r="R294" i="17" s="1"/>
  <c r="P303" i="17"/>
  <c r="P294" i="17" s="1"/>
  <c r="BK348" i="17"/>
  <c r="J348" i="17" s="1"/>
  <c r="J67" i="17" s="1"/>
  <c r="T415" i="17"/>
  <c r="F30" i="18"/>
  <c r="AZ68" i="1" s="1"/>
  <c r="J31" i="18"/>
  <c r="AW68" i="1" s="1"/>
  <c r="T266" i="18"/>
  <c r="BK333" i="18"/>
  <c r="J333" i="18" s="1"/>
  <c r="J64" i="18" s="1"/>
  <c r="R442" i="18"/>
  <c r="R333" i="18" s="1"/>
  <c r="BK546" i="18"/>
  <c r="J546" i="18" s="1"/>
  <c r="J70" i="18" s="1"/>
  <c r="J30" i="19"/>
  <c r="AV69" i="1" s="1"/>
  <c r="AT69" i="1" s="1"/>
  <c r="F32" i="19"/>
  <c r="BB69" i="1" s="1"/>
  <c r="F34" i="19"/>
  <c r="BD69" i="1" s="1"/>
  <c r="BD51" i="1" s="1"/>
  <c r="W30" i="1" s="1"/>
  <c r="R91" i="17"/>
  <c r="R90" i="17" s="1"/>
  <c r="J84" i="20"/>
  <c r="J49" i="20"/>
  <c r="P297" i="19"/>
  <c r="F33" i="20"/>
  <c r="BC70" i="1" s="1"/>
  <c r="J357" i="20"/>
  <c r="J69" i="20" s="1"/>
  <c r="BK356" i="20"/>
  <c r="J356" i="20" s="1"/>
  <c r="J68" i="20" s="1"/>
  <c r="P228" i="21"/>
  <c r="P227" i="21" s="1"/>
  <c r="T228" i="21"/>
  <c r="T227" i="21" s="1"/>
  <c r="F33" i="21"/>
  <c r="BC71" i="1" s="1"/>
  <c r="F31" i="21"/>
  <c r="BA71" i="1" s="1"/>
  <c r="T274" i="21"/>
  <c r="T248" i="21" s="1"/>
  <c r="F30" i="22"/>
  <c r="AZ72" i="1" s="1"/>
  <c r="BK258" i="23"/>
  <c r="J258" i="23" s="1"/>
  <c r="J63" i="23" s="1"/>
  <c r="J259" i="23"/>
  <c r="J64" i="23" s="1"/>
  <c r="T216" i="19"/>
  <c r="T231" i="19"/>
  <c r="T230" i="19" s="1"/>
  <c r="P231" i="19"/>
  <c r="P230" i="19" s="1"/>
  <c r="J256" i="19"/>
  <c r="J64" i="19" s="1"/>
  <c r="BK255" i="19"/>
  <c r="J255" i="19" s="1"/>
  <c r="J63" i="19" s="1"/>
  <c r="T428" i="19"/>
  <c r="T417" i="19" s="1"/>
  <c r="F87" i="20"/>
  <c r="F52" i="20"/>
  <c r="F30" i="20"/>
  <c r="AZ70" i="1" s="1"/>
  <c r="BK92" i="20"/>
  <c r="R261" i="20"/>
  <c r="R260" i="20" s="1"/>
  <c r="R91" i="20" s="1"/>
  <c r="R90" i="20" s="1"/>
  <c r="T356" i="20"/>
  <c r="P92" i="21"/>
  <c r="P91" i="21" s="1"/>
  <c r="P90" i="21" s="1"/>
  <c r="AU71" i="1" s="1"/>
  <c r="P202" i="21"/>
  <c r="BK257" i="21"/>
  <c r="J257" i="21" s="1"/>
  <c r="J66" i="21" s="1"/>
  <c r="J336" i="21"/>
  <c r="J69" i="21" s="1"/>
  <c r="J201" i="22"/>
  <c r="J65" i="22" s="1"/>
  <c r="P216" i="19"/>
  <c r="T265" i="19"/>
  <c r="T255" i="19" s="1"/>
  <c r="T328" i="19"/>
  <c r="P428" i="19"/>
  <c r="P417" i="19" s="1"/>
  <c r="P91" i="20"/>
  <c r="P90" i="20" s="1"/>
  <c r="AU70" i="1" s="1"/>
  <c r="T91" i="20"/>
  <c r="T90" i="20" s="1"/>
  <c r="F31" i="20"/>
  <c r="BA70" i="1" s="1"/>
  <c r="J31" i="20"/>
  <c r="AW70" i="1" s="1"/>
  <c r="AT70" i="1" s="1"/>
  <c r="BK231" i="20"/>
  <c r="J261" i="20"/>
  <c r="J65" i="20" s="1"/>
  <c r="BK260" i="20"/>
  <c r="J260" i="20" s="1"/>
  <c r="J64" i="20" s="1"/>
  <c r="T260" i="20"/>
  <c r="E80" i="21"/>
  <c r="E45" i="21"/>
  <c r="J30" i="21"/>
  <c r="AV71" i="1" s="1"/>
  <c r="AT71" i="1" s="1"/>
  <c r="F30" i="21"/>
  <c r="AZ71" i="1" s="1"/>
  <c r="F32" i="21"/>
  <c r="BB71" i="1" s="1"/>
  <c r="F34" i="21"/>
  <c r="BD71" i="1" s="1"/>
  <c r="J228" i="21"/>
  <c r="J62" i="21" s="1"/>
  <c r="BK227" i="21"/>
  <c r="J227" i="21" s="1"/>
  <c r="J61" i="21" s="1"/>
  <c r="J344" i="22"/>
  <c r="J70" i="22" s="1"/>
  <c r="BK343" i="22"/>
  <c r="J343" i="22" s="1"/>
  <c r="J69" i="22" s="1"/>
  <c r="P335" i="21"/>
  <c r="BK344" i="21"/>
  <c r="J344" i="21" s="1"/>
  <c r="J70" i="21" s="1"/>
  <c r="J31" i="22"/>
  <c r="AW72" i="1" s="1"/>
  <c r="F31" i="22"/>
  <c r="BA72" i="1" s="1"/>
  <c r="BK93" i="22"/>
  <c r="R93" i="22"/>
  <c r="F33" i="22"/>
  <c r="BC72" i="1" s="1"/>
  <c r="BK176" i="22"/>
  <c r="P200" i="22"/>
  <c r="BK252" i="22"/>
  <c r="J252" i="22" s="1"/>
  <c r="J67" i="22" s="1"/>
  <c r="E70" i="24"/>
  <c r="E45" i="24"/>
  <c r="R274" i="21"/>
  <c r="J30" i="22"/>
  <c r="AV72" i="1" s="1"/>
  <c r="AT72" i="1" s="1"/>
  <c r="F32" i="22"/>
  <c r="BB72" i="1" s="1"/>
  <c r="P175" i="22"/>
  <c r="P92" i="22" s="1"/>
  <c r="P91" i="22" s="1"/>
  <c r="AU72" i="1" s="1"/>
  <c r="T272" i="22"/>
  <c r="T200" i="22" s="1"/>
  <c r="J30" i="23"/>
  <c r="AV73" i="1" s="1"/>
  <c r="AT73" i="1" s="1"/>
  <c r="F30" i="23"/>
  <c r="AZ73" i="1" s="1"/>
  <c r="T91" i="23"/>
  <c r="T90" i="23" s="1"/>
  <c r="J82" i="24"/>
  <c r="J58" i="24" s="1"/>
  <c r="BK81" i="24"/>
  <c r="R257" i="21"/>
  <c r="R248" i="21" s="1"/>
  <c r="R91" i="21" s="1"/>
  <c r="R90" i="21" s="1"/>
  <c r="BK274" i="21"/>
  <c r="J274" i="21" s="1"/>
  <c r="J67" i="21" s="1"/>
  <c r="R201" i="22"/>
  <c r="F87" i="23"/>
  <c r="F52" i="23"/>
  <c r="R343" i="22"/>
  <c r="F31" i="23"/>
  <c r="BA73" i="1" s="1"/>
  <c r="F33" i="23"/>
  <c r="BC73" i="1" s="1"/>
  <c r="T258" i="23"/>
  <c r="J406" i="23"/>
  <c r="J69" i="23" s="1"/>
  <c r="BK419" i="23"/>
  <c r="J419" i="23" s="1"/>
  <c r="J70" i="23" s="1"/>
  <c r="R419" i="23"/>
  <c r="R405" i="23" s="1"/>
  <c r="R272" i="22"/>
  <c r="T350" i="22"/>
  <c r="T343" i="22" s="1"/>
  <c r="E80" i="23"/>
  <c r="BK232" i="23"/>
  <c r="R232" i="23"/>
  <c r="R231" i="23" s="1"/>
  <c r="R91" i="23" s="1"/>
  <c r="R90" i="23" s="1"/>
  <c r="T405" i="23"/>
  <c r="P82" i="24"/>
  <c r="P81" i="24" s="1"/>
  <c r="P80" i="24" s="1"/>
  <c r="AU74" i="1" s="1"/>
  <c r="T109" i="24"/>
  <c r="T80" i="24" s="1"/>
  <c r="P109" i="24"/>
  <c r="R252" i="22"/>
  <c r="BK272" i="22"/>
  <c r="J272" i="22" s="1"/>
  <c r="J68" i="22" s="1"/>
  <c r="P350" i="22"/>
  <c r="P343" i="22" s="1"/>
  <c r="BK92" i="23"/>
  <c r="R80" i="24"/>
  <c r="F32" i="24"/>
  <c r="BB74" i="1" s="1"/>
  <c r="F34" i="24"/>
  <c r="BD74" i="1" s="1"/>
  <c r="AX51" i="1" l="1"/>
  <c r="W28" i="1"/>
  <c r="T93" i="16"/>
  <c r="T92" i="16" s="1"/>
  <c r="T92" i="22"/>
  <c r="T91" i="22" s="1"/>
  <c r="W27" i="1"/>
  <c r="AW51" i="1"/>
  <c r="AK27" i="1" s="1"/>
  <c r="P91" i="19"/>
  <c r="P90" i="19" s="1"/>
  <c r="AU69" i="1" s="1"/>
  <c r="T91" i="21"/>
  <c r="T90" i="21" s="1"/>
  <c r="W29" i="1"/>
  <c r="AY51" i="1"/>
  <c r="BK405" i="23"/>
  <c r="J405" i="23" s="1"/>
  <c r="J68" i="23" s="1"/>
  <c r="BK231" i="23"/>
  <c r="J231" i="23" s="1"/>
  <c r="J61" i="23" s="1"/>
  <c r="J232" i="23"/>
  <c r="J62" i="23" s="1"/>
  <c r="J93" i="22"/>
  <c r="J58" i="22" s="1"/>
  <c r="R93" i="18"/>
  <c r="R92" i="18" s="1"/>
  <c r="P91" i="17"/>
  <c r="P90" i="17" s="1"/>
  <c r="AU67" i="1" s="1"/>
  <c r="P255" i="19"/>
  <c r="AT68" i="1"/>
  <c r="P93" i="16"/>
  <c r="P92" i="16" s="1"/>
  <c r="AU66" i="1" s="1"/>
  <c r="BK552" i="16"/>
  <c r="J552" i="16" s="1"/>
  <c r="J70" i="16" s="1"/>
  <c r="AT66" i="1"/>
  <c r="BK90" i="14"/>
  <c r="BK91" i="8"/>
  <c r="AU51" i="1"/>
  <c r="BK89" i="4"/>
  <c r="J89" i="4" s="1"/>
  <c r="J90" i="4"/>
  <c r="J57" i="4" s="1"/>
  <c r="BK200" i="22"/>
  <c r="J200" i="22" s="1"/>
  <c r="J64" i="22" s="1"/>
  <c r="J92" i="20"/>
  <c r="J58" i="20" s="1"/>
  <c r="BK91" i="19"/>
  <c r="T93" i="18"/>
  <c r="T92" i="18" s="1"/>
  <c r="J203" i="5"/>
  <c r="J62" i="5" s="1"/>
  <c r="BK202" i="5"/>
  <c r="BK90" i="9"/>
  <c r="BK91" i="6"/>
  <c r="BK91" i="2"/>
  <c r="AT53" i="1"/>
  <c r="AT55" i="1"/>
  <c r="AT52" i="1"/>
  <c r="J176" i="22"/>
  <c r="J62" i="22" s="1"/>
  <c r="BK175" i="22"/>
  <c r="J175" i="22" s="1"/>
  <c r="J61" i="22" s="1"/>
  <c r="T91" i="19"/>
  <c r="T90" i="19" s="1"/>
  <c r="P93" i="18"/>
  <c r="P92" i="18" s="1"/>
  <c r="AU68" i="1" s="1"/>
  <c r="R93" i="16"/>
  <c r="R92" i="16" s="1"/>
  <c r="BK294" i="17"/>
  <c r="J294" i="17" s="1"/>
  <c r="J63" i="17" s="1"/>
  <c r="BK90" i="12"/>
  <c r="AT62" i="1"/>
  <c r="AT60" i="1"/>
  <c r="BK91" i="10"/>
  <c r="BK90" i="3"/>
  <c r="AZ51" i="1"/>
  <c r="J92" i="23"/>
  <c r="J58" i="23" s="1"/>
  <c r="BK91" i="23"/>
  <c r="R200" i="22"/>
  <c r="R92" i="22" s="1"/>
  <c r="R91" i="22" s="1"/>
  <c r="J81" i="24"/>
  <c r="J57" i="24" s="1"/>
  <c r="BK80" i="24"/>
  <c r="J80" i="24" s="1"/>
  <c r="J231" i="20"/>
  <c r="J62" i="20" s="1"/>
  <c r="BK230" i="20"/>
  <c r="J230" i="20" s="1"/>
  <c r="J61" i="20" s="1"/>
  <c r="BK335" i="21"/>
  <c r="J335" i="21" s="1"/>
  <c r="J68" i="21" s="1"/>
  <c r="BK248" i="21"/>
  <c r="J248" i="21" s="1"/>
  <c r="J63" i="21" s="1"/>
  <c r="J294" i="18"/>
  <c r="J62" i="18" s="1"/>
  <c r="BK293" i="18"/>
  <c r="T91" i="17"/>
  <c r="T90" i="17" s="1"/>
  <c r="J92" i="17"/>
  <c r="J58" i="17" s="1"/>
  <c r="BK91" i="17"/>
  <c r="BK354" i="16"/>
  <c r="J354" i="16" s="1"/>
  <c r="J64" i="16" s="1"/>
  <c r="BK91" i="15"/>
  <c r="BK90" i="13"/>
  <c r="BK91" i="7"/>
  <c r="AT58" i="1"/>
  <c r="BK91" i="11"/>
  <c r="AT54" i="1"/>
  <c r="J91" i="11" l="1"/>
  <c r="J57" i="11" s="1"/>
  <c r="BK90" i="11"/>
  <c r="J90" i="11" s="1"/>
  <c r="J91" i="17"/>
  <c r="J57" i="17" s="1"/>
  <c r="BK90" i="17"/>
  <c r="J90" i="17" s="1"/>
  <c r="J90" i="3"/>
  <c r="J57" i="3" s="1"/>
  <c r="BK89" i="3"/>
  <c r="J89" i="3" s="1"/>
  <c r="J90" i="13"/>
  <c r="J57" i="13" s="1"/>
  <c r="BK89" i="13"/>
  <c r="J89" i="13" s="1"/>
  <c r="BK90" i="23"/>
  <c r="J90" i="23" s="1"/>
  <c r="J91" i="23"/>
  <c r="J57" i="23" s="1"/>
  <c r="J91" i="10"/>
  <c r="J57" i="10" s="1"/>
  <c r="BK90" i="10"/>
  <c r="J90" i="10" s="1"/>
  <c r="BK91" i="21"/>
  <c r="J90" i="9"/>
  <c r="J57" i="9" s="1"/>
  <c r="BK89" i="9"/>
  <c r="J89" i="9" s="1"/>
  <c r="J91" i="8"/>
  <c r="J57" i="8" s="1"/>
  <c r="BK90" i="8"/>
  <c r="J90" i="8" s="1"/>
  <c r="J91" i="19"/>
  <c r="J57" i="19" s="1"/>
  <c r="BK90" i="19"/>
  <c r="J90" i="19" s="1"/>
  <c r="J90" i="14"/>
  <c r="J57" i="14" s="1"/>
  <c r="BK89" i="14"/>
  <c r="J89" i="14" s="1"/>
  <c r="J91" i="15"/>
  <c r="J57" i="15" s="1"/>
  <c r="BK90" i="15"/>
  <c r="J90" i="15" s="1"/>
  <c r="J27" i="24"/>
  <c r="J56" i="24"/>
  <c r="J202" i="5"/>
  <c r="J61" i="5" s="1"/>
  <c r="BK91" i="5"/>
  <c r="J293" i="18"/>
  <c r="J61" i="18" s="1"/>
  <c r="BK93" i="18"/>
  <c r="W26" i="1"/>
  <c r="AV51" i="1"/>
  <c r="BK90" i="2"/>
  <c r="J90" i="2" s="1"/>
  <c r="J91" i="2"/>
  <c r="J57" i="2" s="1"/>
  <c r="BK91" i="20"/>
  <c r="J56" i="4"/>
  <c r="J27" i="4"/>
  <c r="BK92" i="22"/>
  <c r="J91" i="7"/>
  <c r="J57" i="7" s="1"/>
  <c r="BK90" i="7"/>
  <c r="J90" i="7" s="1"/>
  <c r="J90" i="12"/>
  <c r="J57" i="12" s="1"/>
  <c r="BK89" i="12"/>
  <c r="J89" i="12" s="1"/>
  <c r="J91" i="6"/>
  <c r="J57" i="6" s="1"/>
  <c r="BK90" i="6"/>
  <c r="J90" i="6" s="1"/>
  <c r="BK93" i="16"/>
  <c r="J93" i="18" l="1"/>
  <c r="J57" i="18" s="1"/>
  <c r="BK92" i="18"/>
  <c r="J92" i="18" s="1"/>
  <c r="J27" i="8"/>
  <c r="J56" i="8"/>
  <c r="J93" i="16"/>
  <c r="J57" i="16" s="1"/>
  <c r="BK92" i="16"/>
  <c r="J92" i="16" s="1"/>
  <c r="AG54" i="1"/>
  <c r="AN54" i="1" s="1"/>
  <c r="J36" i="4"/>
  <c r="J56" i="2"/>
  <c r="J27" i="2"/>
  <c r="AG74" i="1"/>
  <c r="AN74" i="1" s="1"/>
  <c r="J36" i="24"/>
  <c r="J27" i="10"/>
  <c r="J56" i="10"/>
  <c r="J56" i="13"/>
  <c r="J27" i="13"/>
  <c r="J27" i="17"/>
  <c r="J56" i="17"/>
  <c r="J92" i="22"/>
  <c r="J57" i="22" s="1"/>
  <c r="BK91" i="22"/>
  <c r="J91" i="22" s="1"/>
  <c r="J91" i="21"/>
  <c r="J57" i="21" s="1"/>
  <c r="BK90" i="21"/>
  <c r="J90" i="21" s="1"/>
  <c r="J56" i="23"/>
  <c r="J27" i="23"/>
  <c r="J56" i="6"/>
  <c r="J27" i="6"/>
  <c r="J56" i="7"/>
  <c r="J27" i="7"/>
  <c r="AK26" i="1"/>
  <c r="AT51" i="1"/>
  <c r="J91" i="5"/>
  <c r="J57" i="5" s="1"/>
  <c r="BK90" i="5"/>
  <c r="J90" i="5" s="1"/>
  <c r="J56" i="15"/>
  <c r="J27" i="15"/>
  <c r="J27" i="12"/>
  <c r="J56" i="12"/>
  <c r="J27" i="14"/>
  <c r="J56" i="14"/>
  <c r="J56" i="19"/>
  <c r="J27" i="19"/>
  <c r="J56" i="9"/>
  <c r="J27" i="9"/>
  <c r="BK90" i="20"/>
  <c r="J90" i="20" s="1"/>
  <c r="J91" i="20"/>
  <c r="J57" i="20" s="1"/>
  <c r="J27" i="3"/>
  <c r="J56" i="3"/>
  <c r="J56" i="11"/>
  <c r="J27" i="11"/>
  <c r="AG53" i="1" l="1"/>
  <c r="AN53" i="1" s="1"/>
  <c r="J36" i="3"/>
  <c r="AG67" i="1"/>
  <c r="AN67" i="1" s="1"/>
  <c r="J36" i="17"/>
  <c r="AG60" i="1"/>
  <c r="AN60" i="1" s="1"/>
  <c r="J36" i="10"/>
  <c r="AG61" i="1"/>
  <c r="AN61" i="1" s="1"/>
  <c r="J36" i="11"/>
  <c r="J36" i="19"/>
  <c r="AG69" i="1"/>
  <c r="AN69" i="1" s="1"/>
  <c r="J27" i="5"/>
  <c r="J56" i="5"/>
  <c r="AG57" i="1"/>
  <c r="AN57" i="1" s="1"/>
  <c r="J36" i="7"/>
  <c r="AG73" i="1"/>
  <c r="AN73" i="1" s="1"/>
  <c r="J36" i="23"/>
  <c r="J56" i="22"/>
  <c r="J27" i="22"/>
  <c r="AG63" i="1"/>
  <c r="AN63" i="1" s="1"/>
  <c r="J36" i="13"/>
  <c r="AG64" i="1"/>
  <c r="AN64" i="1" s="1"/>
  <c r="J36" i="14"/>
  <c r="AG62" i="1"/>
  <c r="AN62" i="1" s="1"/>
  <c r="J36" i="12"/>
  <c r="AG58" i="1"/>
  <c r="AN58" i="1" s="1"/>
  <c r="J36" i="8"/>
  <c r="J56" i="20"/>
  <c r="J27" i="20"/>
  <c r="AG59" i="1"/>
  <c r="AN59" i="1" s="1"/>
  <c r="J36" i="9"/>
  <c r="AG65" i="1"/>
  <c r="AN65" i="1" s="1"/>
  <c r="J36" i="15"/>
  <c r="J36" i="6"/>
  <c r="AG56" i="1"/>
  <c r="AN56" i="1" s="1"/>
  <c r="J27" i="21"/>
  <c r="J56" i="21"/>
  <c r="AG52" i="1"/>
  <c r="J36" i="2"/>
  <c r="J56" i="16"/>
  <c r="J27" i="16"/>
  <c r="J56" i="18"/>
  <c r="J27" i="18"/>
  <c r="AN52" i="1" l="1"/>
  <c r="AG66" i="1"/>
  <c r="AN66" i="1" s="1"/>
  <c r="J36" i="16"/>
  <c r="AG70" i="1"/>
  <c r="AN70" i="1" s="1"/>
  <c r="J36" i="20"/>
  <c r="AG55" i="1"/>
  <c r="AN55" i="1" s="1"/>
  <c r="J36" i="5"/>
  <c r="AG71" i="1"/>
  <c r="AN71" i="1" s="1"/>
  <c r="J36" i="21"/>
  <c r="AG68" i="1"/>
  <c r="AN68" i="1" s="1"/>
  <c r="J36" i="18"/>
  <c r="AG72" i="1"/>
  <c r="AN72" i="1" s="1"/>
  <c r="J36" i="22"/>
  <c r="AG51" i="1" l="1"/>
  <c r="AN51" i="1" l="1"/>
  <c r="AK23" i="1"/>
  <c r="AK32" i="1" s="1"/>
</calcChain>
</file>

<file path=xl/sharedStrings.xml><?xml version="1.0" encoding="utf-8"?>
<sst xmlns="http://schemas.openxmlformats.org/spreadsheetml/2006/main" count="63787" uniqueCount="5326">
  <si>
    <t>Export VZ</t>
  </si>
  <si>
    <t>List obsahuje:</t>
  </si>
  <si>
    <t>1) Rekapitulace stavby</t>
  </si>
  <si>
    <t>2) Rekapitulace objektů stavby a soupisů prací</t>
  </si>
  <si>
    <t>3.0</t>
  </si>
  <si>
    <t/>
  </si>
  <si>
    <t>False</t>
  </si>
  <si>
    <t>{1081d0eb-f80f-42b5-a171-4dc1100e78f8}</t>
  </si>
  <si>
    <t>&gt;&gt;  skryté sloupce  &lt;&lt;</t>
  </si>
  <si>
    <t>0,01</t>
  </si>
  <si>
    <t>21</t>
  </si>
  <si>
    <t>15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</si>
  <si>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</si>
  <si>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</si>
  <si>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</si>
  <si>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</si>
  <si>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</si>
  <si>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18_2017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</si>
  <si>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položek_x000D_
_x000D_
Podrobnosti k vyplnění naleznete na poslední záložce s Pokyny pro vyplnění</t>
  </si>
  <si>
    <t>Stavba:</t>
  </si>
  <si>
    <t>Rekonstrukce vodovodu a kanalizace, oblast Radvanice a Bartovice</t>
  </si>
  <si>
    <t>KSO:</t>
  </si>
  <si>
    <t>CC-CZ:</t>
  </si>
  <si>
    <t>Místo:</t>
  </si>
  <si>
    <t>Ostrava</t>
  </si>
  <si>
    <t>Datum:</t>
  </si>
  <si>
    <t>11.12.2017</t>
  </si>
  <si>
    <t>Zadavatel:</t>
  </si>
  <si>
    <t>IČ:</t>
  </si>
  <si>
    <t>00845451</t>
  </si>
  <si>
    <t>Statutární město Ostrava</t>
  </si>
  <si>
    <t>DIČ:</t>
  </si>
  <si>
    <t>CZ00845451</t>
  </si>
  <si>
    <t>Uchazeč:</t>
  </si>
  <si>
    <t>Vyplň údaj</t>
  </si>
  <si>
    <t>Projektant:</t>
  </si>
  <si>
    <t>15497551</t>
  </si>
  <si>
    <t>Ing. Renata Fuková</t>
  </si>
  <si>
    <t>CZ5855251743</t>
  </si>
  <si>
    <t>True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</si>
  <si>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</si>
  <si>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</si>
  <si>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</si>
  <si>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</si>
  <si>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</si>
  <si>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</si>
  <si>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</si>
  <si>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</si>
  <si>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</si>
  <si>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</si>
  <si>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</si>
  <si>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</si>
  <si>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</si>
  <si>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</si>
  <si>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</si>
  <si>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</si>
  <si>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</si>
  <si>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Objekt, Soupis prací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</si>
  <si>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</si>
  <si>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</si>
  <si>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</si>
  <si>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</si>
  <si>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</si>
  <si>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</si>
  <si>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</si>
  <si>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</si>
  <si>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</si>
  <si>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</si>
  <si>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</si>
  <si>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</si>
  <si>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</si>
  <si>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</si>
  <si>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</si>
  <si>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</si>
  <si>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</si>
  <si>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</si>
  <si>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</si>
  <si>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</si>
  <si>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</si>
  <si>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/</t>
  </si>
  <si>
    <t>18_2017_01</t>
  </si>
  <si>
    <t>SO 01 Ul. Menšíkova - vodovod</t>
  </si>
  <si>
    <t>STA</t>
  </si>
  <si>
    <t>1</t>
  </si>
  <si>
    <t>{c8f7264c-2212-488f-969e-0f05a4a81ab5}</t>
  </si>
  <si>
    <t>2</t>
  </si>
  <si>
    <t>18_2017_02</t>
  </si>
  <si>
    <t>SO 02 Ul. Budovcova - vodovod</t>
  </si>
  <si>
    <t>{69172eb2-f3d3-4ac5-8e18-176b63c313d0}</t>
  </si>
  <si>
    <t>18_2017_03</t>
  </si>
  <si>
    <t>SO 03 Ul. Ščerbovského - vodovod</t>
  </si>
  <si>
    <t>{60d3758f-caa0-4b3d-b43f-e042bf16144a}</t>
  </si>
  <si>
    <t>18_2017_04</t>
  </si>
  <si>
    <t>SO 04 Ul. Rokycanova - vodovod</t>
  </si>
  <si>
    <t>{dca3b46d-9e80-4b90-acdc-806ac019d054}</t>
  </si>
  <si>
    <t>18_2017_05</t>
  </si>
  <si>
    <t>SO 05 Ul. Kobrova - vodovod</t>
  </si>
  <si>
    <t>{958c8a46-6224-4041-8469-ce33506185d1}</t>
  </si>
  <si>
    <t>18_2017_06</t>
  </si>
  <si>
    <t>SO 06 Ul. Revírní - vodovod</t>
  </si>
  <si>
    <t>{b792d5a0-6e62-4989-bb8d-7017ab7cae47}</t>
  </si>
  <si>
    <t>18_2017_07</t>
  </si>
  <si>
    <t>SO 07 Ul. Matušínského - vodovod</t>
  </si>
  <si>
    <t>{d586d201-d407-4bea-bc33-7de317cabdf7}</t>
  </si>
  <si>
    <t>18_2017_08</t>
  </si>
  <si>
    <t>SO 08 Ul. Tomicova - vodovod</t>
  </si>
  <si>
    <t>{d90efda5-3520-45ca-a955-f23492f14efc}</t>
  </si>
  <si>
    <t>18_2017_09</t>
  </si>
  <si>
    <t>SO 09 Ul. Třanovského - vodovod</t>
  </si>
  <si>
    <t>{7646190d-40aa-4313-a407-a748b23ed23a}</t>
  </si>
  <si>
    <t>18_2017_10</t>
  </si>
  <si>
    <t>SO 10 Ul. Karvinská - vodovod</t>
  </si>
  <si>
    <t>{1004a071-c042-4a07-911a-0f6114ef467d}</t>
  </si>
  <si>
    <t>18_2017_11</t>
  </si>
  <si>
    <t>SO 11 Ul. Hviezdoslavova - vodovod</t>
  </si>
  <si>
    <t>{92b42e28-07d7-42b6-8154-4ed3e53f804e}</t>
  </si>
  <si>
    <t>18_2017_12</t>
  </si>
  <si>
    <t xml:space="preserve">SO 12 Ul. U Výhybky - vodovod </t>
  </si>
  <si>
    <t>{a6d7e3a5-4e0e-4a95-bd23-e2e1165e3e87}</t>
  </si>
  <si>
    <t>18_2017_13</t>
  </si>
  <si>
    <t>SO 13 Ul. Holešova - vodovod</t>
  </si>
  <si>
    <t>{a19059e6-a0ac-4f54-bc07-999a8d733f22}</t>
  </si>
  <si>
    <t>18_2017_14</t>
  </si>
  <si>
    <t>SO 14 Ul. Dalimilova - vodovod</t>
  </si>
  <si>
    <t>{44b48a57-40bc-4f1a-90dc-bd5f8c956d4a}</t>
  </si>
  <si>
    <t>18_2017_15</t>
  </si>
  <si>
    <t>SO15 Ul. Menšíkova - kanalizace</t>
  </si>
  <si>
    <t>{9313473b-73e2-41ea-bdf8-4def84300e99}</t>
  </si>
  <si>
    <t>18_2017_16</t>
  </si>
  <si>
    <t>SO 16 Ul. Budovcova - kanalizace</t>
  </si>
  <si>
    <t>{a5634f4f-472f-4fb6-a4eb-f81c28bacdc3}</t>
  </si>
  <si>
    <t>18_2017_17</t>
  </si>
  <si>
    <t>SO 17 Ul. Ščerbovského - kanalizace</t>
  </si>
  <si>
    <t>{0bab5f7a-226d-491c-a446-6670690f844a}</t>
  </si>
  <si>
    <t>18_2017_18</t>
  </si>
  <si>
    <t>SO 18 Ul. Rokycanova - kanalizace</t>
  </si>
  <si>
    <t>{4debcdbd-1b19-43eb-b4a5-acfe7754c8ab}</t>
  </si>
  <si>
    <t>18_2017_19</t>
  </si>
  <si>
    <t>SO 19 Ul. Kobrova - kanalizace</t>
  </si>
  <si>
    <t>{bb93c452-c956-430b-9461-3c4a69068a69}</t>
  </si>
  <si>
    <t>18_2017_20</t>
  </si>
  <si>
    <t>SO 20 Ul. Revírní - kanalizace</t>
  </si>
  <si>
    <t>{0b54b3b0-db6c-4d05-9d33-fd18a8d3b82d}</t>
  </si>
  <si>
    <t>18_2017_24</t>
  </si>
  <si>
    <t>SO 24 Ul. Karvinská - kanalizace</t>
  </si>
  <si>
    <t>{ecf053bb-64cb-48be-80cd-12398b48cf89}</t>
  </si>
  <si>
    <t>18_2017_25</t>
  </si>
  <si>
    <t>SO 25 Ul. Hviezdoslavova - kanalizace</t>
  </si>
  <si>
    <t>{9aa55edf-a427-4bc4-aaea-96d8e4fbf5c5}</t>
  </si>
  <si>
    <t>18_2017_99</t>
  </si>
  <si>
    <t>Ostatní a vedlejší náklady</t>
  </si>
  <si>
    <t>{ab43847e-7e41-4049-9de8-5665b90ee498}</t>
  </si>
  <si>
    <t>1) Krycí list soupisu</t>
  </si>
  <si>
    <t>2) Rekapitulace</t>
  </si>
  <si>
    <t>3) Soupis prací</t>
  </si>
  <si>
    <t>Zpět na list:</t>
  </si>
  <si>
    <t>Rekapitulace stavby</t>
  </si>
  <si>
    <t>KRYCÍ LIST SOUPISU</t>
  </si>
  <si>
    <t>Objekt:</t>
  </si>
  <si>
    <t>18_2017_01 - SO 01 Ul. Menšíkova - vodovod</t>
  </si>
  <si>
    <t>REKAPITULACE ČLENĚNÍ SOUPISU PRACÍ</t>
  </si>
  <si>
    <t>Kód dílu - Popis</t>
  </si>
  <si>
    <t>Cena celkem [CZK]</t>
  </si>
  <si>
    <t>Náklady soupisu celkem</t>
  </si>
  <si>
    <t>-1</t>
  </si>
  <si>
    <t>HSV - Práce a dodávky HSV</t>
  </si>
  <si>
    <t xml:space="preserve">    1 - Zemní práce</t>
  </si>
  <si>
    <t xml:space="preserve">    11 - Přípravné a přidružené práce</t>
  </si>
  <si>
    <t xml:space="preserve">    4 - Vodorovné konstrukce</t>
  </si>
  <si>
    <t xml:space="preserve">    5 - Komunikace</t>
  </si>
  <si>
    <t xml:space="preserve">      56 - Podkladní vrstvy komunikací, letišť a ploch</t>
  </si>
  <si>
    <t xml:space="preserve">      57 - Kryty pozemních komunikací letišť a ploch z kameniva nebo živičné</t>
  </si>
  <si>
    <t xml:space="preserve">    8 - Trubní vedení</t>
  </si>
  <si>
    <t xml:space="preserve">      85 - Potrubí z trub litinových</t>
  </si>
  <si>
    <t xml:space="preserve">      87 - Potrubí z trub plastických </t>
  </si>
  <si>
    <t xml:space="preserve">      89 - Trubní vedení - ostatní konstrukce</t>
  </si>
  <si>
    <t xml:space="preserve">    9 - Ostatní konstrukce a práce-bourání</t>
  </si>
  <si>
    <t xml:space="preserve">      91 - Doplňující konstrukce a práce pozemních komunikací, letišť a ploch</t>
  </si>
  <si>
    <t xml:space="preserve">      97 - Prorážení otvorů a ostatní bourací práce</t>
  </si>
  <si>
    <t>SOUPIS PRACÍ</t>
  </si>
  <si>
    <t>PČ</t>
  </si>
  <si>
    <t>Popis</t>
  </si>
  <si>
    <t>MJ</t>
  </si>
  <si>
    <t>Množství</t>
  </si>
  <si>
    <t>J.cena [CZK]</t>
  </si>
  <si>
    <t>Cenová soustava</t>
  </si>
  <si>
    <t>Poznámka</t>
  </si>
  <si>
    <t>J. Nh [h]</t>
  </si>
  <si>
    <t>Nh celkem [h]</t>
  </si>
  <si>
    <t>J. hmotnost_x000D_
[t]</t>
  </si>
  <si>
    <t>Hmotnost_x000D_
celkem [t]</t>
  </si>
  <si>
    <t>J. suť [t]</t>
  </si>
  <si>
    <t>Suť Celkem [t]</t>
  </si>
  <si>
    <t>HSV</t>
  </si>
  <si>
    <t>Práce a dodávky HSV</t>
  </si>
  <si>
    <t>ROZPOCET</t>
  </si>
  <si>
    <t>Zemní práce</t>
  </si>
  <si>
    <t>K</t>
  </si>
  <si>
    <t>111101101</t>
  </si>
  <si>
    <t>Odstranění travin z celkové plochy do 0,1 ha</t>
  </si>
  <si>
    <t>ha</t>
  </si>
  <si>
    <t>4</t>
  </si>
  <si>
    <t>-682112305</t>
  </si>
  <si>
    <t>VV</t>
  </si>
  <si>
    <t>6,05*1,00/10000</t>
  </si>
  <si>
    <t>119001401</t>
  </si>
  <si>
    <t>Dočasné zajištění potrubí ocelového nebo litinového DN do 200</t>
  </si>
  <si>
    <t>m</t>
  </si>
  <si>
    <t>-1780791095</t>
  </si>
  <si>
    <t>P</t>
  </si>
  <si>
    <t>Poznámka k položce:
Dočasné zajištění podzemního potrubí nebo vedení ve výkopišti ve stavu i poloze , ve kterých byla na začátku zemních prací a to s podepřením, vzepřením nebo vyvěšením, příp. s ochranným bedněním, se zřízením a odstraněním za jišťovací konstrukce, s opotřebením hmot potrubí ocelového nebo litinového, jmenovité světlosti DN do 200 - křížení stáv. vodovodu
-VIZ PODMÍNKY SPRÁVCE DLE VYJÁDŘENÍ K EXISTENCI SÍTÍ</t>
  </si>
  <si>
    <t>3</t>
  </si>
  <si>
    <t>119001401.1</t>
  </si>
  <si>
    <t>Dočasné zajištění potrubí ocelového, litinového nebo PE DN do 200- NTL plyn</t>
  </si>
  <si>
    <t>-404660537</t>
  </si>
  <si>
    <t>Poznámka k položce:
Dočasné zajištění podzemního potrubí nebo vedení ve výkopišti ve stavu i poloze , ve kterých byla na začátku zemních prací a to s podepřením, vzepřením nebo vyvěšením, příp. s ochranným bedněním, se zřízením a odstraněním za jišťovací konstrukce, s opotřebením hmot potrubí ocelového nebo litinového, jmenovité světlosti DN do 200
- zajištění plynovodního potrubí včetně pískového obsypu a výstražné fólie 
-VIZ PODMÍNKY SPRÁVCE DLE VYJÁDŘENÍ K EXISTENCI SÍTÍ</t>
  </si>
  <si>
    <t>119001411</t>
  </si>
  <si>
    <t>Dočasné zajištění potrubí betonového, ŽB nebo kameninového DN do 200</t>
  </si>
  <si>
    <t>1288767128</t>
  </si>
  <si>
    <t>Poznámka k položce:
Dočasné zajištění podzemního potrubí nebo vedení ve výkopišti ve stavu i poloze , ve kterých byla na začátku zemních prací a to s podepřením, vzepřením nebo vyvěšením, příp. s ochranným bedněním, se zřízením a odstraněním za jišťovací konstrukce, s opotřebením hmot potrubí betonového, kameninového nebo železobetonového, světlosti DN do 200
-křížení s kanalizací</t>
  </si>
  <si>
    <t>5</t>
  </si>
  <si>
    <t>119001421</t>
  </si>
  <si>
    <t>Dočasné zajištění kabelů a kabelových tratí ze 3 volně ložených kabelů</t>
  </si>
  <si>
    <t>870807243</t>
  </si>
  <si>
    <t xml:space="preserve">Poznámka k položce:
Dočasné zajištění podzemního potrubí nebo vedení ve výkopišti ve stavu i poloze , ve kterých byla na začátku zemních prací a to s podepřením, vzepřením nebo vyvěšením, příp. s ochranným bedněním, se zřízením a odstraněním za jišťovací konstrukce, s opotřebením hmot kabelů a kabelových tratí z volně ložených kabelů a to do 3 kabelů
-VIZ PODMÍNKY SPRÁVCE DLE VYJÁDŘENÍ K EXISTENCI SÍTÍ
</t>
  </si>
  <si>
    <t>6</t>
  </si>
  <si>
    <t>130001101</t>
  </si>
  <si>
    <t>Příplatek za ztížení vykopávky v blízkosti pozemního vedení</t>
  </si>
  <si>
    <t>m3</t>
  </si>
  <si>
    <t>1005246170</t>
  </si>
  <si>
    <t xml:space="preserve">Poznámka k položce:
Provedení ručního výkopu v ochranných pásmech inženýrských sítí 
</t>
  </si>
  <si>
    <t>370,513*0,40</t>
  </si>
  <si>
    <t>7</t>
  </si>
  <si>
    <t>132201202</t>
  </si>
  <si>
    <t>Hloubení rýh š do 2000 mm v hornině tř. 3 objemu do 1000 m3</t>
  </si>
  <si>
    <t>-1995927516</t>
  </si>
  <si>
    <t>Poznámka k položce:
Hloubení zapažených i nezapažených rýh šířky přes 600 do 2 000 mm s urovnáním dna do předepsaného profilu a spádu v hornině tř. 3 přes 100 do 1 000 m3</t>
  </si>
  <si>
    <t>16,00*1,00*1,525</t>
  </si>
  <si>
    <t>33,61*1,00*1,45</t>
  </si>
  <si>
    <t>27,03*1,00*1,50</t>
  </si>
  <si>
    <t>46,76*1,00*1,57</t>
  </si>
  <si>
    <t>4,62*1,00*1,60</t>
  </si>
  <si>
    <t>69,42*1,00*1,59</t>
  </si>
  <si>
    <t>17,38*1,00*1,38</t>
  </si>
  <si>
    <t>4,66*1,00*1,46</t>
  </si>
  <si>
    <t>32,73*1,00*1,53</t>
  </si>
  <si>
    <t>41,39*1,00*1,45</t>
  </si>
  <si>
    <t>10,95*1,00*1,53</t>
  </si>
  <si>
    <t>řad1</t>
  </si>
  <si>
    <t>30,19*1,00*1,40</t>
  </si>
  <si>
    <t>přípojky</t>
  </si>
  <si>
    <t>-304,55*1,00*0,41</t>
  </si>
  <si>
    <t>-22,89*1,00*0,41</t>
  </si>
  <si>
    <t>odpočet bourání komunikace</t>
  </si>
  <si>
    <t>Součet</t>
  </si>
  <si>
    <t>8</t>
  </si>
  <si>
    <t>132201209</t>
  </si>
  <si>
    <t>Příplatek za lepivost k hloubení rýh š do 2000 mm v hornině tř. 3</t>
  </si>
  <si>
    <t>-1627354136</t>
  </si>
  <si>
    <t xml:space="preserve">Poznámka k položce:
Příplatek za lepivost k hloubení rýh š do 2000 mm v hornině tř. 3 při hloubení rýhy s urovnáním dna do předepsaného profilu a spádu
</t>
  </si>
  <si>
    <t>370,513*0,5</t>
  </si>
  <si>
    <t>9</t>
  </si>
  <si>
    <t>151101101</t>
  </si>
  <si>
    <t>Zřízení příložného pažení a rozepření stěn rýh hl do 2 m</t>
  </si>
  <si>
    <t>m2</t>
  </si>
  <si>
    <t>-921069883</t>
  </si>
  <si>
    <t xml:space="preserve">Poznámka k položce:
Zřízení pažení a rozepření stěn rýh pro podzemní vedení pro všechny šířky rýhy příložné pro jakoukoliv mezerovitost, hloubky od 1,50 m
</t>
  </si>
  <si>
    <t>16,00*1,525*2</t>
  </si>
  <si>
    <t>27,03*1,50*2</t>
  </si>
  <si>
    <t>46,76*1,57*2</t>
  </si>
  <si>
    <t>4,62*1,60*2</t>
  </si>
  <si>
    <t>69,42*1,59*2</t>
  </si>
  <si>
    <t>32,73*1,53*2</t>
  </si>
  <si>
    <t>10,95*1,53*2</t>
  </si>
  <si>
    <t>10</t>
  </si>
  <si>
    <t>151101111</t>
  </si>
  <si>
    <t>Odstranění příložného pažení a rozepření stěn rýh hl do 2 m</t>
  </si>
  <si>
    <t>-752135317</t>
  </si>
  <si>
    <t>Poznámka k položce:
Odstranění pažení a rozepření stěn rýh pro podzemní vedení s uložením materiálu na vzdálenost do 3 m od kraje výkopu příložné</t>
  </si>
  <si>
    <t>11</t>
  </si>
  <si>
    <t>161101101</t>
  </si>
  <si>
    <t>Svislé přemístění výkopku z horniny tř. 1 až 4 hl výkopu do 2,5 m</t>
  </si>
  <si>
    <t>1561618671</t>
  </si>
  <si>
    <t>Poznámka k položce:
Svislé přemístění výkopku bez naložení do dopravní nádoby avšak s vyprázdněním dopravní nádoby na hromadu nebo do dopravního prostředku z horniny tř. 1 až 4, při hloubce výkopu přes 1 do 2,5 m</t>
  </si>
  <si>
    <t>12</t>
  </si>
  <si>
    <t>162701105</t>
  </si>
  <si>
    <t>Vodorovné přemístění do 10000 m výkopku/sypaniny z horniny tř. 1 až 4</t>
  </si>
  <si>
    <t>240931459</t>
  </si>
  <si>
    <t xml:space="preserve">Poznámka k položce:
Vodorovné přemístění výkopku nebo sypaniny po suchu na obvyklém dopravním prostředku, bez naložení výkopku, avšak se složením bez rozhrnutí z horniny tř. 1 až 4 na vzdálenost přes 9 000 do 10 000 m
</t>
  </si>
  <si>
    <t>370,513</t>
  </si>
  <si>
    <t>celkový výkopek</t>
  </si>
  <si>
    <t>-6,05*1,00*1,10</t>
  </si>
  <si>
    <t>zásyp zeminou v zeleni</t>
  </si>
  <si>
    <t>13</t>
  </si>
  <si>
    <t>167101102</t>
  </si>
  <si>
    <t>Nakládání výkopku z hornin tř. 1 až 4 přes 100 m3</t>
  </si>
  <si>
    <t>749888609</t>
  </si>
  <si>
    <t>14</t>
  </si>
  <si>
    <t>171201201</t>
  </si>
  <si>
    <t>Uložení sypaniny na skládky</t>
  </si>
  <si>
    <t>1695509126</t>
  </si>
  <si>
    <t>171201211</t>
  </si>
  <si>
    <t>Poplatek za uložení odpadu ze sypaniny na skládce (skládkovné)</t>
  </si>
  <si>
    <t>t</t>
  </si>
  <si>
    <t>1756787618</t>
  </si>
  <si>
    <t xml:space="preserve">Poznámka k položce:
Poplatek za řízenou skládku, dodání dokladu o uložení </t>
  </si>
  <si>
    <t>363,858*1,65</t>
  </si>
  <si>
    <t>16</t>
  </si>
  <si>
    <t>174101101</t>
  </si>
  <si>
    <t>Zásyp jam, šachet rýh nebo kolem objektů sypaninou se zhutněním</t>
  </si>
  <si>
    <t>-493915861</t>
  </si>
  <si>
    <t xml:space="preserve">Poznámka k položce:
Zásyp rýh, jam, šachet nebo kolem objektů, hutnění se bude provádět po vrstvách v tl.200-300 mm. Hutnění pod komunikacemi bude prováděno  na hodnotu modulu deformace   pod plání musí být hutněno na modul deformace zemní pláně Edef2 = 45Mpa)
-viz. vzorový příčný řez uložením potrubí 
</t>
  </si>
  <si>
    <t>-304,55*1,00*0,50</t>
  </si>
  <si>
    <t>-30,19*1,00*0,40</t>
  </si>
  <si>
    <t>obsyp potrubí pískem</t>
  </si>
  <si>
    <t>17</t>
  </si>
  <si>
    <t>M</t>
  </si>
  <si>
    <t>583336770.R</t>
  </si>
  <si>
    <t>kamenivo těžené  frakce 8-63mm</t>
  </si>
  <si>
    <t>979708872</t>
  </si>
  <si>
    <t>Poznámka k položce:
kamenivo přírodní těžené pro stavební účely  frakce  8-63 mm (míchaná frakce)</t>
  </si>
  <si>
    <t>199,507*1,90</t>
  </si>
  <si>
    <t>18</t>
  </si>
  <si>
    <t>174120000</t>
  </si>
  <si>
    <t>Zkoušky hutnění násypů a zásypů</t>
  </si>
  <si>
    <t>kus</t>
  </si>
  <si>
    <t>-373963399</t>
  </si>
  <si>
    <t xml:space="preserve">Poznámka k položce:
Zkoušky zhutnění násypů a zásypů stavebních jam a rýh. 
- zkouška hutnění pod komunikacemi bude prováděno strojně na hodnotu modulu deformace zemní pláně   Edef2 = 45 Mpa- 1 zkouška na 50 m 
- zkoušky pískového obsypu  - 1 zkouška na 100 m 
</t>
  </si>
  <si>
    <t>19</t>
  </si>
  <si>
    <t>174201101</t>
  </si>
  <si>
    <t>Zásyp jam, šachet rýh nebo kolem objektů sypaninou bez zhutnění</t>
  </si>
  <si>
    <t>1235942564</t>
  </si>
  <si>
    <t>Poznámka k položce:
Zásyp sypaninou z jakékoliv horniny s uložením výkopku ve vrstvách bez zhutnění jam, šachet, rýh nebo kolem objektů v těchto vykopávkách
-zásyp v zeleni</t>
  </si>
  <si>
    <t>6,05*1,00*1,10</t>
  </si>
  <si>
    <t>20</t>
  </si>
  <si>
    <t>183405211</t>
  </si>
  <si>
    <t>Výsev trávníku hydroosevem na ornici</t>
  </si>
  <si>
    <t>-1425333889</t>
  </si>
  <si>
    <t>6,05*1,00</t>
  </si>
  <si>
    <t>005724700</t>
  </si>
  <si>
    <t>osivo směs parková</t>
  </si>
  <si>
    <t>kg</t>
  </si>
  <si>
    <t>1249424996</t>
  </si>
  <si>
    <t>6,05*0,25</t>
  </si>
  <si>
    <t>22</t>
  </si>
  <si>
    <t>9982251S2</t>
  </si>
  <si>
    <t>Přesun hmot sypkých</t>
  </si>
  <si>
    <t>1602827142</t>
  </si>
  <si>
    <t>Přípravné a přidružené práce</t>
  </si>
  <si>
    <t>23</t>
  </si>
  <si>
    <t>113106121</t>
  </si>
  <si>
    <t>Rozebrání dlažeb komunikací pro pěší z betonových nebo kamenných dlaždic</t>
  </si>
  <si>
    <t>744043117</t>
  </si>
  <si>
    <t>Poznámka k položce:
Rozebrání dlažeb a dílců komunikací pro pěší, vozovek a ploch s přemístěním hmot na skládku na vzdálenost do 3 m nebo s naložením na dopravní prostředek komunikací pro pěší s ložem z kameniva nebo živice a s výplní spár z betonových nebo kameninových dlaždic, desek nebo tvarovek
-bourání chodníků z betonových dlaždic</t>
  </si>
  <si>
    <t>1,25*1,00</t>
  </si>
  <si>
    <t>24</t>
  </si>
  <si>
    <t>113107163</t>
  </si>
  <si>
    <t>Odstranění podkladu pl přes 50 do 200 m2 z kameniva drceného tl 300 mm</t>
  </si>
  <si>
    <t>1112823507</t>
  </si>
  <si>
    <t>Poznámka k položce:
Odstranění podkladů nebo krytů s přemístěním hmot na skládku na vzdálenost do 20 m nebo s naložením na dopravní prostředek v ploše jednotlivě přes 50 m2 do 200 m2 z kameniva hrubého drceného, o tl. vrstvy přes 200 do 300 mm
-bourání podkladů asf. komunikací</t>
  </si>
  <si>
    <t>304,55*1,00</t>
  </si>
  <si>
    <t>22,89*1,00</t>
  </si>
  <si>
    <t>25</t>
  </si>
  <si>
    <t>113107243</t>
  </si>
  <si>
    <t>Odstranění podkladu pl přes 200 m2 živičných tl 150 mm</t>
  </si>
  <si>
    <t>-817092096</t>
  </si>
  <si>
    <t>Poznámka k položce:
Odstranění podkladů nebo krytů s přemístěním hmot na skládku na vzdálenost do 20 m nebo s naložením na dopravní prostředek v ploše jednotlivě přes 200 m2 živičných, o tl. vrstvy přes 100 do 150 mm
-bourání asf.povrchu v šířce rýhy s rozšířením o 0,20 m na každou stranu</t>
  </si>
  <si>
    <t>304,55*1,40</t>
  </si>
  <si>
    <t>22,89*1,40</t>
  </si>
  <si>
    <t>Vodorovné konstrukce</t>
  </si>
  <si>
    <t>26</t>
  </si>
  <si>
    <t>451573111</t>
  </si>
  <si>
    <t>Lože a osyp potrubí otevřený výkop z písku</t>
  </si>
  <si>
    <t>-694710263</t>
  </si>
  <si>
    <t xml:space="preserve">Poznámka k položce:
Lože pod potrubí drobné objekty v otevřeném výkopu z těženého písku (žlutého)  frakce 0,1 - 5 mm, hutněno po stranách potrubí
</t>
  </si>
  <si>
    <t>304,55*1,00*0,50</t>
  </si>
  <si>
    <t>30,19*1,00*0,40</t>
  </si>
  <si>
    <t>27</t>
  </si>
  <si>
    <t>452313121</t>
  </si>
  <si>
    <t>Podkladní bloky z betonu prostého tř. C 8/10 otevřený výkop</t>
  </si>
  <si>
    <t>-1022834437</t>
  </si>
  <si>
    <t xml:space="preserve">Poznámka k položce:
bloky 0,20*0,2*0,2 m  pod šoupátk a patková kolena
</t>
  </si>
  <si>
    <t>15*0,3*0,3*0,3</t>
  </si>
  <si>
    <t>28</t>
  </si>
  <si>
    <t>452353101</t>
  </si>
  <si>
    <t>Bednění podkladních bloků otevřený výkop</t>
  </si>
  <si>
    <t>1719966344</t>
  </si>
  <si>
    <t>15*0,3*0,3*4</t>
  </si>
  <si>
    <t>29</t>
  </si>
  <si>
    <t>-1428604256</t>
  </si>
  <si>
    <t>Komunikace</t>
  </si>
  <si>
    <t>56</t>
  </si>
  <si>
    <t>Podkladní vrstvy komunikací, letišť a ploch</t>
  </si>
  <si>
    <t>30</t>
  </si>
  <si>
    <t>564750111</t>
  </si>
  <si>
    <t>Podklad z kameniva hrubého drceného vel. 16-32 mm tl 150 mm</t>
  </si>
  <si>
    <t>-427375797</t>
  </si>
  <si>
    <t>Poznámka k položce:
Podklad nebo kryt z kameniva hrubého drceného vel. 16-32 mm s rozprostřením a zhutněním, po zhutnění tl. 150 mm
-dočasné vyspravení asfaltové komunikace</t>
  </si>
  <si>
    <t>31</t>
  </si>
  <si>
    <t>564751111</t>
  </si>
  <si>
    <t>Podklad z kameniva hrubého drceného vel. 32-63 mm tl 150 mm</t>
  </si>
  <si>
    <t>361744321</t>
  </si>
  <si>
    <t>Poznámka k položce:
Podklad nebo kryt z kameniva hrubého drceného vel. 32-63 mm s rozprostřením a zhutněním, po zhutnění tl. 150 mm
-dočasné vyspravení asf.komunikace</t>
  </si>
  <si>
    <t>32</t>
  </si>
  <si>
    <t>564911411</t>
  </si>
  <si>
    <t>Podklad z asfaltového recyklátu tl 50 mm</t>
  </si>
  <si>
    <t>277038570</t>
  </si>
  <si>
    <t>Poznámka k položce:
Krytz  asfaltového recyklátu s rozprostřením a zhutněním, po zhutnění tl. 50 mm
-dočasné vyspravení asf. komunikace - šířka rýhy +0,20 m na každou stranu</t>
  </si>
  <si>
    <t>33</t>
  </si>
  <si>
    <t>-1487991804</t>
  </si>
  <si>
    <t>34</t>
  </si>
  <si>
    <t>1354742333</t>
  </si>
  <si>
    <t>57</t>
  </si>
  <si>
    <t>Kryty pozemních komunikací letišť a ploch z kameniva nebo živičné</t>
  </si>
  <si>
    <t>35</t>
  </si>
  <si>
    <t>596811122</t>
  </si>
  <si>
    <t>Kladení betonové dlažby komunikací pro pěší do lože z kameniva vel do 0,09 m2 plochy do 300 m2</t>
  </si>
  <si>
    <t>1135187241</t>
  </si>
  <si>
    <t xml:space="preserve">Poznámka k položce:
Kladení dlažby z betonových nebo kameninových dlaždic komunikací pro pěší s vyplněním spár a se smetením přebytečného materiálu na vzdálenost do 3 m s ložem z kameniva těženého tl. do 30 mm velikosti dlaždic do 0,09 m2 (bez zámku), pro plochy přes 100 do 300 m2
-přeskládání stávajících dlaždic
</t>
  </si>
  <si>
    <t>36</t>
  </si>
  <si>
    <t>-916724666</t>
  </si>
  <si>
    <t>Trubní vedení</t>
  </si>
  <si>
    <t>85</t>
  </si>
  <si>
    <t>Potrubí z trub litinových</t>
  </si>
  <si>
    <t>37</t>
  </si>
  <si>
    <t>857244121</t>
  </si>
  <si>
    <t>Montáž litinových tvarovek jednoosých přírubových otevřený výkop DN 80</t>
  </si>
  <si>
    <t>-2144009847</t>
  </si>
  <si>
    <t>38</t>
  </si>
  <si>
    <t>552540470</t>
  </si>
  <si>
    <t>koleno přírubové z tvárné litiny,práškový epoxid, tl.250µm s patkou N-kus DN 80 mm</t>
  </si>
  <si>
    <t>1747657801</t>
  </si>
  <si>
    <t xml:space="preserve">Poznámka k položce:
trouby a tvarovky litinové tlakové kolena přírubová s patkou 90° zn. N tvárná litina dle ČSN EN 545 uvnitř i vně: práškový epoxid - DN 80, </t>
  </si>
  <si>
    <t>39</t>
  </si>
  <si>
    <t>552532370</t>
  </si>
  <si>
    <t>trouba přírubová litinová práškový epoxid tl.250µm FF DN 80 mm délka 300 mm</t>
  </si>
  <si>
    <t>-908764349</t>
  </si>
  <si>
    <t xml:space="preserve">Poznámka k položce:
trouby a tvarovky litinové tlakové trouby litinové přírubové (TP) trouba přírubová zn. FF do délky l=1000mm tvárná litina dle ČSN EN 545 uvnitř i vně: práškový epoxid dle GSK-RAL (EWS), min. tl. 250 µm DN 80, délka 300 mm
</t>
  </si>
  <si>
    <t>40</t>
  </si>
  <si>
    <t>552-R10</t>
  </si>
  <si>
    <t>potrubní spojka pro potrubí DN80, PN16, hdlo/příruba, jištěná proti posunu+těsnící  kroužek  s fixační vložkou</t>
  </si>
  <si>
    <t>-2018655351</t>
  </si>
  <si>
    <t xml:space="preserve">Poznámka k položce:
multitoleranční spojka s jištěním proti posunu pro všechny druhy potrubí (litina, ocel, PE, PVC a AC)
• dle EN 14525
• flexibilní těsnění
• flexibilní  kroužek
• zajištění hlav šroubů proti pootočení
• úhlové vychýlení max. 8°(+/- 4° na každé hrdlo)
</t>
  </si>
  <si>
    <t>41</t>
  </si>
  <si>
    <t>857244122</t>
  </si>
  <si>
    <t>Montáž litinových tvarovek odbočných přírubových otevřený výkop DN 80</t>
  </si>
  <si>
    <t>-422922455</t>
  </si>
  <si>
    <t>42</t>
  </si>
  <si>
    <t>552-R11</t>
  </si>
  <si>
    <t>TT kříž E2 Combi IV - DN80</t>
  </si>
  <si>
    <t>-489220134</t>
  </si>
  <si>
    <t xml:space="preserve">Poznámka k položce:
-měkcetěsnicí přírubové klínové šoupátko dle EN 1171, EN 1074-1 a EN 1074-2 s hladkým a volným průtokovým kanálem
-vedení klínu z otěruvzdorného plastu s vysokou kluzností,
-O-kroužky uložené ze všech stran v korozivzdorném materiálu,do DN 200 vyměnitelné pod tlakem (dle ISO 7259)
- kluzné podložky (DN 50 - DN 200) 
-tělo z tvárné litiny s vnitřní i vnější epoxidovou povrchovou úpravou
-vrchní díl z tvárné litiny s vnitřní i vnější epoxidovou povrchovou úpravou
- klín z tvárné litiny s uvnitř i vně navulkanizovaným elastomerem
- vedení klínu z otěruvzdorného plastu
- matice kínu z mosazi se zvýšenou odolností proti odzinkování
- vřeteno z nerezové oceli s válcovaným závitem a hladce válcovanou těsnicí kluznou plochou
- O-kroužek, valivé ložisko (od DN 200) z elastomeru
</t>
  </si>
  <si>
    <t>43</t>
  </si>
  <si>
    <t>552535900</t>
  </si>
  <si>
    <t>kříž přírubový litinový,práškový epoxid, tl.250µm TT-kus DN 80/80 mm</t>
  </si>
  <si>
    <t>1283428157</t>
  </si>
  <si>
    <t>44</t>
  </si>
  <si>
    <t>998273101</t>
  </si>
  <si>
    <t>Přesun hmot pro trubní vedení z trub litinových otevřený výkop</t>
  </si>
  <si>
    <t>-925470833</t>
  </si>
  <si>
    <t>87</t>
  </si>
  <si>
    <t xml:space="preserve">Potrubí z trub plastických </t>
  </si>
  <si>
    <t>45</t>
  </si>
  <si>
    <t>871241121</t>
  </si>
  <si>
    <t>Montáž potrubí z trubek z tlakového polyetylénu otevřený výkop svařovaných vnější průměr 90 mm</t>
  </si>
  <si>
    <t>-282276293</t>
  </si>
  <si>
    <t>46</t>
  </si>
  <si>
    <t>286131150</t>
  </si>
  <si>
    <t>potrubí vodovodní PE100  RC -PN16 SDR11 6 m, 90 x 8,2 mm</t>
  </si>
  <si>
    <t>402204188</t>
  </si>
  <si>
    <t xml:space="preserve">Poznámka k položce:
Trubky z polyetylénu vodovodní potrubí PE100 - RC-  SDR 11, PN16 tyče 6 m,  </t>
  </si>
  <si>
    <t>47</t>
  </si>
  <si>
    <t>87-R1</t>
  </si>
  <si>
    <t>Montáž PE chráničky D 125 x 7,4 mm</t>
  </si>
  <si>
    <t>-1310788891</t>
  </si>
  <si>
    <t>Poznámka k položce:
osazení chráničky na řad v případě  uložení potrubí pud splaškovou kanalizací</t>
  </si>
  <si>
    <t>48</t>
  </si>
  <si>
    <t>286131310</t>
  </si>
  <si>
    <t>potrubí vodovodní PE100 PN10 SDR17 6 m, 12 m, 125 x 7,4 mm</t>
  </si>
  <si>
    <t>1089134594</t>
  </si>
  <si>
    <t>49</t>
  </si>
  <si>
    <t>871161141</t>
  </si>
  <si>
    <t>Montáž potrubí z PE100 SDR 11 otevřený výkop svařovaných na tupo D 32 x 3,0 mm</t>
  </si>
  <si>
    <t>-166681787</t>
  </si>
  <si>
    <t>Poznámka k položce:
přepojení, výměna přípojek</t>
  </si>
  <si>
    <t>50</t>
  </si>
  <si>
    <t>286131100</t>
  </si>
  <si>
    <t>potrubí vodovodní PE100 PN16 SDR11 6 m, 100 m, 32 x 3,0 mm</t>
  </si>
  <si>
    <t>-2051159504</t>
  </si>
  <si>
    <t xml:space="preserve">Poznámka k položce:
potrubí v návinech </t>
  </si>
  <si>
    <t>51</t>
  </si>
  <si>
    <t>877161110</t>
  </si>
  <si>
    <t>Montáž elektrokolen 45° na potrubí z PE trub d 32</t>
  </si>
  <si>
    <t>-1988533953</t>
  </si>
  <si>
    <t>52</t>
  </si>
  <si>
    <t>286150100</t>
  </si>
  <si>
    <t>elektrokoleno 45°, PE 100, PN 16, d 32</t>
  </si>
  <si>
    <t>672233296</t>
  </si>
  <si>
    <t xml:space="preserve">Poznámka k položce:
pro vyrovnání výškového rozdílu mezi stáv. a novým potrubím v místě přepojení </t>
  </si>
  <si>
    <t>53</t>
  </si>
  <si>
    <t>87100033.1</t>
  </si>
  <si>
    <t>Přechodová spojka ISO - D 32/32 (hrdlo/hrdlo) + O kroužek</t>
  </si>
  <si>
    <t>249146333</t>
  </si>
  <si>
    <t>Poznámka k položce:
přepoejní pe přípojek na stávající potrubí - typ ISO spojlky upřesnit poodkopání potrubí!</t>
  </si>
  <si>
    <t>54</t>
  </si>
  <si>
    <t>877241101</t>
  </si>
  <si>
    <t>Montáž elektrotvarovek na potrubí z PE trub d 90</t>
  </si>
  <si>
    <t>-1681735195</t>
  </si>
  <si>
    <t>55</t>
  </si>
  <si>
    <t>286530240</t>
  </si>
  <si>
    <t>elektrospojka PE 100, SDR 11, typ LU, d 90 mm</t>
  </si>
  <si>
    <t>579324549</t>
  </si>
  <si>
    <t>Poznámka k položce:
viz kladečský plán</t>
  </si>
  <si>
    <t>28600002-R</t>
  </si>
  <si>
    <t>Otočná příruba DN80, PN 10(16) k lemovému nákružku</t>
  </si>
  <si>
    <t>118312671</t>
  </si>
  <si>
    <t>28600009-R</t>
  </si>
  <si>
    <t>Lemový nákružek PE 100, SDR11-D90, typ L</t>
  </si>
  <si>
    <t>1229602775</t>
  </si>
  <si>
    <t>Poznámka k položce:
viz. kladečský plán</t>
  </si>
  <si>
    <t>58</t>
  </si>
  <si>
    <t>286149480</t>
  </si>
  <si>
    <t>elektrokoleno 45°, PE 100, SDR11, PN 16, d 90</t>
  </si>
  <si>
    <t>-840911707</t>
  </si>
  <si>
    <t>59</t>
  </si>
  <si>
    <t>286149600</t>
  </si>
  <si>
    <t>elektro T-kus rovnoramenný, PE 100, SDR11,  PN 16, d 90</t>
  </si>
  <si>
    <t>822105346</t>
  </si>
  <si>
    <t>60</t>
  </si>
  <si>
    <t>877241126</t>
  </si>
  <si>
    <t>Montáž elektro navrtávacích T-kusů ventil a 360° otočná odbočka na potrubí z PE trub d 90/32</t>
  </si>
  <si>
    <t>1611876522</t>
  </si>
  <si>
    <t>61</t>
  </si>
  <si>
    <t>871000226-R</t>
  </si>
  <si>
    <t>Elektrosvařovací navrtávací objímka s uzav. ventilem D90/32</t>
  </si>
  <si>
    <t>1708110237</t>
  </si>
  <si>
    <t xml:space="preserve">Poznámka k položce:
elektrortvarovka sedlová -navrtávací T kus odbočkový s uzavíracím ventilem-PE 100, SDR11 včetně sppodního třmenu, prodloužené výstupní hrdlo
- viz. kladečský plán </t>
  </si>
  <si>
    <t>62</t>
  </si>
  <si>
    <t>998276101</t>
  </si>
  <si>
    <t>Přesun hmot pro trubní vedení z trub z plastických hmot otevřený výkop</t>
  </si>
  <si>
    <t>710472243</t>
  </si>
  <si>
    <t>89</t>
  </si>
  <si>
    <t>Trubní vedení - ostatní konstrukce</t>
  </si>
  <si>
    <t>63</t>
  </si>
  <si>
    <t>891241111</t>
  </si>
  <si>
    <t>Montáž vodovodních šoupátek otevřený výkop DN 80</t>
  </si>
  <si>
    <t>-342423012</t>
  </si>
  <si>
    <t>64</t>
  </si>
  <si>
    <t>422R1</t>
  </si>
  <si>
    <t>šoupátko EKO DN80/PN10, přírubové, tvárná litina-DIN</t>
  </si>
  <si>
    <t>-1797600509</t>
  </si>
  <si>
    <t>Poznámka k položce:
Materiál tvárná litina, klínová šoupátka měkce těsnící, krátká délka 
viz. kladečský plán</t>
  </si>
  <si>
    <t>65</t>
  </si>
  <si>
    <t>42291073-R2</t>
  </si>
  <si>
    <t>souprava zemní teleskopická pro šoupátka DN 65-80 mm při Rd 1,0-1,8 m</t>
  </si>
  <si>
    <t>-2092654026</t>
  </si>
  <si>
    <t>Poznámka k položce:
k ovládání zemních šoupátek, délku ZS upřesnit dle skutečných hloubek</t>
  </si>
  <si>
    <t>66</t>
  </si>
  <si>
    <t>891351111</t>
  </si>
  <si>
    <t>Montáž vodovodních šoupátek otevřený výkop DN 200</t>
  </si>
  <si>
    <t>66726535</t>
  </si>
  <si>
    <t>67</t>
  </si>
  <si>
    <t>422R2</t>
  </si>
  <si>
    <t>šoupátko EKO DN200/PN10, tv. litina, přírubové-DIN</t>
  </si>
  <si>
    <t>161403932</t>
  </si>
  <si>
    <t>68</t>
  </si>
  <si>
    <t>4229107-R6</t>
  </si>
  <si>
    <t>zemní souprava teleskopická pro šoupátka DN 200 mm, Rd 1,5 m</t>
  </si>
  <si>
    <t>1836954527</t>
  </si>
  <si>
    <t>69</t>
  </si>
  <si>
    <t>891247111</t>
  </si>
  <si>
    <t>Montáž hydrantů podzemních DN 80</t>
  </si>
  <si>
    <t>-1839917774</t>
  </si>
  <si>
    <t>70</t>
  </si>
  <si>
    <t>422735900</t>
  </si>
  <si>
    <t>hydrant podzemní DN80 PN16 tvárná litina, krycí výška dle skutečnosti</t>
  </si>
  <si>
    <t>2036469786</t>
  </si>
  <si>
    <t xml:space="preserve">Poznámka k položce:
DN 80, PN 1,6 MPa, materiál tvárná litina, připojovací rozměry dle EN 1092-2, příruba typ 21, výtokové hrdlo s ozuby je pro zachycení hydrantového nástavce ČSN 38 9441. Ochrana proti korozi - epoxidový nástřik. 
Před provedením objednávky je nutno ověřit výšku hydrantu v návaznosti na hloubku uložení potrubí.  
Odvodnění hydrantu bude chráněno geotextílií. </t>
  </si>
  <si>
    <t>71</t>
  </si>
  <si>
    <t>899401111</t>
  </si>
  <si>
    <t>Osazení poklopů litinových ventilových</t>
  </si>
  <si>
    <t>655270329</t>
  </si>
  <si>
    <t>72</t>
  </si>
  <si>
    <t>422914020</t>
  </si>
  <si>
    <t xml:space="preserve">poklop litinový ventilový </t>
  </si>
  <si>
    <t>1421265017</t>
  </si>
  <si>
    <t>Poznámka k položce:
Poklopy budou usazeny na podložkách umožňujících vystředění a výškové umístění ořechu 
viz kladečský plán</t>
  </si>
  <si>
    <t>73</t>
  </si>
  <si>
    <t>4229107001</t>
  </si>
  <si>
    <t>zemní souprava teleskopická pro navrt.objímku, typ LU, Rd 1-1,5</t>
  </si>
  <si>
    <t>-257558105</t>
  </si>
  <si>
    <t>74</t>
  </si>
  <si>
    <t>899401112</t>
  </si>
  <si>
    <t>Osazení poklopů litinových šoupátkových</t>
  </si>
  <si>
    <t>2126777524</t>
  </si>
  <si>
    <t>75</t>
  </si>
  <si>
    <t>422913520</t>
  </si>
  <si>
    <t>poklop litinový šoupátkový</t>
  </si>
  <si>
    <t>-86298959</t>
  </si>
  <si>
    <t>Poznámka k položce:
min. profil víčka 130 mm. Poklopy budou usazeny na podložkách umožňujících vystředění a výškové umístění ořechu 
viz. kladečský plán</t>
  </si>
  <si>
    <t>76</t>
  </si>
  <si>
    <t>422R3</t>
  </si>
  <si>
    <t xml:space="preserve">Poklop COMBI typ  IV, DN80 </t>
  </si>
  <si>
    <t>-781251846</t>
  </si>
  <si>
    <t>77</t>
  </si>
  <si>
    <t>899401113</t>
  </si>
  <si>
    <t>Osazení poklopů litinových hydrantových</t>
  </si>
  <si>
    <t>481153369</t>
  </si>
  <si>
    <t>78</t>
  </si>
  <si>
    <t>422914520</t>
  </si>
  <si>
    <t>poklop litinový hydrantový oválný</t>
  </si>
  <si>
    <t>-865500776</t>
  </si>
  <si>
    <t xml:space="preserve">Poznámka k položce:
Poklop bude osazen na typový podklad
viz. kladečský plán </t>
  </si>
  <si>
    <t>79</t>
  </si>
  <si>
    <t>892273111</t>
  </si>
  <si>
    <t>Proplach a desinfekce vodovodního potrubí DN od 80 do 200</t>
  </si>
  <si>
    <t>1883156531</t>
  </si>
  <si>
    <t>Poznámka k položce:
Po provedeném proplachu (3-5 násobkem objemu potrubí) bude proveden rozbor vody v rozsahu zkráceného rozboru (vyhl. 252/2004 Sb.). V případě, že budou vzorky vykazovat kvalitu pitné vody, nebude prováděna dezinfekce. V opačném případě bude provedena klasická, popř. zkrácená dezinfekce</t>
  </si>
  <si>
    <t>80</t>
  </si>
  <si>
    <t>892273-R</t>
  </si>
  <si>
    <t>Poplatek za rozbory vody</t>
  </si>
  <si>
    <t>556955112</t>
  </si>
  <si>
    <t xml:space="preserve">Poznámka k položce:
bakteriologický a mikrochemický rozbor </t>
  </si>
  <si>
    <t>81</t>
  </si>
  <si>
    <t>892241111</t>
  </si>
  <si>
    <t>Tlaková zkouška vodou potrubí do 80</t>
  </si>
  <si>
    <t>42055498</t>
  </si>
  <si>
    <t>Poznámka k položce:
pčetně vyhotovení protokolů</t>
  </si>
  <si>
    <t>82</t>
  </si>
  <si>
    <t>892372111</t>
  </si>
  <si>
    <t>Zabezpečení konců potrubí DN do 300 při tlakových zkouškách vodou</t>
  </si>
  <si>
    <t>1477919670</t>
  </si>
  <si>
    <t xml:space="preserve">Poznámka k položce:
předpoklad 1 zkouška na 50 m </t>
  </si>
  <si>
    <t>83</t>
  </si>
  <si>
    <t>899722113</t>
  </si>
  <si>
    <t>Krytí potrubí z plastů výstražnou fólií z PVC 34cm s nápisem POZOR VODA</t>
  </si>
  <si>
    <t>-329033320</t>
  </si>
  <si>
    <t>84</t>
  </si>
  <si>
    <t>899721111</t>
  </si>
  <si>
    <t>Signalizační vodič DN do 150 mm na potrubí PVC a PE</t>
  </si>
  <si>
    <t>1567102912</t>
  </si>
  <si>
    <t xml:space="preserve">Poznámka k položce:
2x Cu vodič 4mm2 včetně vyvedení na poklopy šoupátek, vodiče budou spojovány svorkami nebo pájením, spoje budou opatřeny vodotěsnou izolací  revizní zkoušky vodičů
</t>
  </si>
  <si>
    <t>899712111</t>
  </si>
  <si>
    <t>Orientační tabulky na zdivu nebo na oplocení</t>
  </si>
  <si>
    <t>-1593270728</t>
  </si>
  <si>
    <t>86</t>
  </si>
  <si>
    <t>891173-R2</t>
  </si>
  <si>
    <t>Měření průtočnosti hydrantů</t>
  </si>
  <si>
    <t>-1527266030</t>
  </si>
  <si>
    <t>Poznámka k položce:
včetně spotřeby vody</t>
  </si>
  <si>
    <t>899710001</t>
  </si>
  <si>
    <t>DMTŽ stávajících orientačních tabulek a povrchových znaků</t>
  </si>
  <si>
    <t>-2120824074</t>
  </si>
  <si>
    <t xml:space="preserve">Poznámka k položce:
DMTŽ tabulek na zdivu, litinových šoupátkových, ventilových a hydrantových poklopů </t>
  </si>
  <si>
    <t>88</t>
  </si>
  <si>
    <t>891173-R4</t>
  </si>
  <si>
    <t>zabetonování konců rušeného vodovodního potrubí</t>
  </si>
  <si>
    <t>334503113</t>
  </si>
  <si>
    <t xml:space="preserve">Poznámka k položce:
zabetonování konců rušeného  řadu hubeným betonem v délce 0,5 m </t>
  </si>
  <si>
    <t>217942425</t>
  </si>
  <si>
    <t>Ostatní konstrukce a práce-bourání</t>
  </si>
  <si>
    <t>91</t>
  </si>
  <si>
    <t>Doplňující konstrukce a práce pozemních komunikací, letišť a ploch</t>
  </si>
  <si>
    <t>90</t>
  </si>
  <si>
    <t>919735112</t>
  </si>
  <si>
    <t>Řezání stávajícího živičného krytu hl do 100 mm</t>
  </si>
  <si>
    <t>-1439274102</t>
  </si>
  <si>
    <t>Poznámka k položce:
bourání asf. komunikací</t>
  </si>
  <si>
    <t>22,89*2</t>
  </si>
  <si>
    <t>304,55*2+2*1,4</t>
  </si>
  <si>
    <t>97</t>
  </si>
  <si>
    <t>Prorážení otvorů a ostatní bourací práce</t>
  </si>
  <si>
    <t>979082213</t>
  </si>
  <si>
    <t>Vodorovná doprava suti po suchu do 1 km</t>
  </si>
  <si>
    <t>-81160646</t>
  </si>
  <si>
    <t>92</t>
  </si>
  <si>
    <t>979082219</t>
  </si>
  <si>
    <t>Příplatek ZKD 1 km u vodorovné dopravy suti po suchu do 1 km</t>
  </si>
  <si>
    <t>1772747440</t>
  </si>
  <si>
    <t xml:space="preserve">Poznámka k položce:
Vodorovná doprava suti po suchu příplatek k ceně vodorovné dopravy do vzdálenosti do 1 km. Příplatek za každý další 1 km - odvoz do 10 km
</t>
  </si>
  <si>
    <t>289,252*9 'Přepočtené koeficientem množství</t>
  </si>
  <si>
    <t>93</t>
  </si>
  <si>
    <t>979087212</t>
  </si>
  <si>
    <t>Nakládání na dopravní prostředky pro vodorovnou dopravu suti</t>
  </si>
  <si>
    <t>-299405164</t>
  </si>
  <si>
    <t>94</t>
  </si>
  <si>
    <t>997221845</t>
  </si>
  <si>
    <t>Poplatek za uložení odpadu z asfaltových povrchů bez dehtu na skládce (skládkovné)</t>
  </si>
  <si>
    <t>-1633115304</t>
  </si>
  <si>
    <t>95</t>
  </si>
  <si>
    <t>997221855</t>
  </si>
  <si>
    <t>Poplatek za uložení odpadu z kameniva a zeminy na skládce (skládkovné)</t>
  </si>
  <si>
    <t>306441828</t>
  </si>
  <si>
    <t>289,252-144,859</t>
  </si>
  <si>
    <t>18_2017_02 - SO 02 Ul. Budovcova - vodovod</t>
  </si>
  <si>
    <t>-1074592090</t>
  </si>
  <si>
    <t>7,20*1,00/10000</t>
  </si>
  <si>
    <t>-1861342267</t>
  </si>
  <si>
    <t>-734998046</t>
  </si>
  <si>
    <t>1137505630</t>
  </si>
  <si>
    <t>-942244242</t>
  </si>
  <si>
    <t>291,336*0,40</t>
  </si>
  <si>
    <t>-179638666</t>
  </si>
  <si>
    <t>6,92*1,00*1,59</t>
  </si>
  <si>
    <t>39,30*1,00*1,64</t>
  </si>
  <si>
    <t>20,67*1,00*1,82</t>
  </si>
  <si>
    <t>27,93*1,00*1,90</t>
  </si>
  <si>
    <t>12,28*1,00*1,72</t>
  </si>
  <si>
    <t>17,33*1,00*1,64</t>
  </si>
  <si>
    <t>23,58*1,00*1,73</t>
  </si>
  <si>
    <t>17,24*1,00*1,61</t>
  </si>
  <si>
    <t>20,09*1,00*1,48</t>
  </si>
  <si>
    <t>18,78*1,00*1,59</t>
  </si>
  <si>
    <t>6,88*1,0*1,66</t>
  </si>
  <si>
    <t>řad2</t>
  </si>
  <si>
    <t>21,12*1,00*1,48</t>
  </si>
  <si>
    <t>-211,00*1,00*0,41</t>
  </si>
  <si>
    <t>-21,12*1,00*0,41</t>
  </si>
  <si>
    <t>-1216258660</t>
  </si>
  <si>
    <t>291,336*0,5</t>
  </si>
  <si>
    <t>-944274690</t>
  </si>
  <si>
    <t>6,92*2*1,59</t>
  </si>
  <si>
    <t>39,30*2*1,64</t>
  </si>
  <si>
    <t>20,67*2*1,82</t>
  </si>
  <si>
    <t>27,93*2*1,90</t>
  </si>
  <si>
    <t>12,28*2*1,72</t>
  </si>
  <si>
    <t>17,33*2*1,64</t>
  </si>
  <si>
    <t>23,58*2*1,73</t>
  </si>
  <si>
    <t>17,24*2*1,61</t>
  </si>
  <si>
    <t>18,78*2*1,59</t>
  </si>
  <si>
    <t>6,88*2*1,66</t>
  </si>
  <si>
    <t>-905281442</t>
  </si>
  <si>
    <t>1741812790</t>
  </si>
  <si>
    <t>1019046080</t>
  </si>
  <si>
    <t>291,336</t>
  </si>
  <si>
    <t>-7,20*1,00*1,10</t>
  </si>
  <si>
    <t>-244951779</t>
  </si>
  <si>
    <t>786630962</t>
  </si>
  <si>
    <t>665908509</t>
  </si>
  <si>
    <t>283,16*1,65</t>
  </si>
  <si>
    <t>-793462870</t>
  </si>
  <si>
    <t>-211,00*1,00*0,50</t>
  </si>
  <si>
    <t>-21,12*1,00*0,40</t>
  </si>
  <si>
    <t>-103578598</t>
  </si>
  <si>
    <t>169,468*1,90</t>
  </si>
  <si>
    <t>-1219195922</t>
  </si>
  <si>
    <t>1978158412</t>
  </si>
  <si>
    <t>7,20*1,00*1,10</t>
  </si>
  <si>
    <t>1708812846</t>
  </si>
  <si>
    <t>7,20*1,00</t>
  </si>
  <si>
    <t>-1908162034</t>
  </si>
  <si>
    <t>7,20*0,25</t>
  </si>
  <si>
    <t>469807906</t>
  </si>
  <si>
    <t>-1660856814</t>
  </si>
  <si>
    <t>211,00*1,00</t>
  </si>
  <si>
    <t>13,90*1,00</t>
  </si>
  <si>
    <t>976435400</t>
  </si>
  <si>
    <t>211,00*1,40</t>
  </si>
  <si>
    <t>13,90*1,40</t>
  </si>
  <si>
    <t>154368879</t>
  </si>
  <si>
    <t>211,00*1,00*0,50</t>
  </si>
  <si>
    <t>21,12*1,00*0,40</t>
  </si>
  <si>
    <t>-340215235</t>
  </si>
  <si>
    <t>7*0,3*0,3*0,3</t>
  </si>
  <si>
    <t>-781852297</t>
  </si>
  <si>
    <t>7*0,3*0,3*4</t>
  </si>
  <si>
    <t>-2079092646</t>
  </si>
  <si>
    <t>-40067681</t>
  </si>
  <si>
    <t>1603287758</t>
  </si>
  <si>
    <t>-1789278246</t>
  </si>
  <si>
    <t>-1427938861</t>
  </si>
  <si>
    <t>1310470372</t>
  </si>
  <si>
    <t>991536036</t>
  </si>
  <si>
    <t>-1045195949</t>
  </si>
  <si>
    <t>629218757</t>
  </si>
  <si>
    <t>-584490456</t>
  </si>
  <si>
    <t>44058547</t>
  </si>
  <si>
    <t>661087153</t>
  </si>
  <si>
    <t>1654818698</t>
  </si>
  <si>
    <t>527096600</t>
  </si>
  <si>
    <t>-881032943</t>
  </si>
  <si>
    <t>-1845995967</t>
  </si>
  <si>
    <t>2051074245</t>
  </si>
  <si>
    <t>1705940294</t>
  </si>
  <si>
    <t>1261320238</t>
  </si>
  <si>
    <t>121517393</t>
  </si>
  <si>
    <t>-154756917</t>
  </si>
  <si>
    <t>747881490</t>
  </si>
  <si>
    <t>-1236787055</t>
  </si>
  <si>
    <t>-1995221756</t>
  </si>
  <si>
    <t>874789158</t>
  </si>
  <si>
    <t>678872401</t>
  </si>
  <si>
    <t>1897586139</t>
  </si>
  <si>
    <t>-2052164838</t>
  </si>
  <si>
    <t>8*1,5</t>
  </si>
  <si>
    <t>2034091626</t>
  </si>
  <si>
    <t>-287072160</t>
  </si>
  <si>
    <t>-410527315</t>
  </si>
  <si>
    <t>310050541</t>
  </si>
  <si>
    <t>-603600394</t>
  </si>
  <si>
    <t>875926895</t>
  </si>
  <si>
    <t>-2017487346</t>
  </si>
  <si>
    <t>642838486</t>
  </si>
  <si>
    <t>-1887714676</t>
  </si>
  <si>
    <t>-1583770820</t>
  </si>
  <si>
    <t>1688053717</t>
  </si>
  <si>
    <t>391622756</t>
  </si>
  <si>
    <t>-661348704</t>
  </si>
  <si>
    <t>-552878773</t>
  </si>
  <si>
    <t>8938111-R</t>
  </si>
  <si>
    <t>Osazení vodoměrné šachty  (tubusu)   hloubky do 1,3 m</t>
  </si>
  <si>
    <t>-2041836053</t>
  </si>
  <si>
    <t xml:space="preserve">Poznámka k položce:
Šachta bude osazena na betonovou podkladní desku z B7,5 o rozměru 350 x 350 x 100 mm a bude obsypána hutněnou, prohozenou zeminou </t>
  </si>
  <si>
    <t>422-R2</t>
  </si>
  <si>
    <t>Vodoměrná šachta tubusová 1150-1300mm d-32mm pro 1 vod. DN20, 12,5t</t>
  </si>
  <si>
    <t>-2016733692</t>
  </si>
  <si>
    <t>Poznámka k položce:
Vodoměrná tubusová šachta musí odpovídat požadavkům na montáž axiálního vodoměru se stavební délkou 110 mm. Tuhost těla tubusu a jeho poklopu musí odpovídat jejich umístění v terénu (ochrana proti mechanickému poškození). Bude použito vodoměrné šachty pro zatížení 12,5t, např. typ MODULO 1150-1300 mm, VM DN20, poklop 500x400 mm.</t>
  </si>
  <si>
    <t>240402370</t>
  </si>
  <si>
    <t>1767223326</t>
  </si>
  <si>
    <t>-1628713368</t>
  </si>
  <si>
    <t>675542306</t>
  </si>
  <si>
    <t>-1550676237</t>
  </si>
  <si>
    <t>349581852</t>
  </si>
  <si>
    <t>1566002354</t>
  </si>
  <si>
    <t>1821439371</t>
  </si>
  <si>
    <t>519486121</t>
  </si>
  <si>
    <t>931186129</t>
  </si>
  <si>
    <t>27735516</t>
  </si>
  <si>
    <t>-552320004</t>
  </si>
  <si>
    <t>13,90*2</t>
  </si>
  <si>
    <t>211,00*2+1,40*2</t>
  </si>
  <si>
    <t>1255286741</t>
  </si>
  <si>
    <t>-1231870104</t>
  </si>
  <si>
    <t>198,452*9 'Přepočtené koeficientem množství</t>
  </si>
  <si>
    <t>-1156428448</t>
  </si>
  <si>
    <t>2018804640</t>
  </si>
  <si>
    <t>-1004931860</t>
  </si>
  <si>
    <t>198,452-99,496</t>
  </si>
  <si>
    <t>18_2017_03 - SO 03 Ul. Ščerbovského - vodovod</t>
  </si>
  <si>
    <t>-253179887</t>
  </si>
  <si>
    <t>-1036234232</t>
  </si>
  <si>
    <t>-1550582375</t>
  </si>
  <si>
    <t>263,788*0,40</t>
  </si>
  <si>
    <t>1551873671</t>
  </si>
  <si>
    <t>8,33*1,00*1,57</t>
  </si>
  <si>
    <t>37,76*1,00*1,52</t>
  </si>
  <si>
    <t>49,74*1,00*1,42</t>
  </si>
  <si>
    <t>6,47*1,00*1,58</t>
  </si>
  <si>
    <t>6,18*1,00*1,66</t>
  </si>
  <si>
    <t>46,26*1,00*1,64</t>
  </si>
  <si>
    <t>20,06*1,00*1,70</t>
  </si>
  <si>
    <t>29,70*1,00*1,65</t>
  </si>
  <si>
    <t>řad3</t>
  </si>
  <si>
    <t>26,28*1,00*1,37</t>
  </si>
  <si>
    <t>-204,50*1,00*0,41</t>
  </si>
  <si>
    <t>-21,78*1,00*0,41</t>
  </si>
  <si>
    <t>-339745997</t>
  </si>
  <si>
    <t>263,788*0,5</t>
  </si>
  <si>
    <t>-1521404117</t>
  </si>
  <si>
    <t>8,33*2*1,57</t>
  </si>
  <si>
    <t>37,76*2*1,52</t>
  </si>
  <si>
    <t>6,47*2*1,58</t>
  </si>
  <si>
    <t>6,18*2*1,66</t>
  </si>
  <si>
    <t>46,26*2*1,64</t>
  </si>
  <si>
    <t>20,06*2*1,70</t>
  </si>
  <si>
    <t>29,70*2*1,65</t>
  </si>
  <si>
    <t>134252140</t>
  </si>
  <si>
    <t>699039543</t>
  </si>
  <si>
    <t>468333034</t>
  </si>
  <si>
    <t>369720125</t>
  </si>
  <si>
    <t>-1394522067</t>
  </si>
  <si>
    <t>1890399602</t>
  </si>
  <si>
    <t>263,788*1,65</t>
  </si>
  <si>
    <t>-673080696</t>
  </si>
  <si>
    <t>263,788</t>
  </si>
  <si>
    <t>-204,50*1,00*0,50</t>
  </si>
  <si>
    <t>-26,28*1,00*0,40</t>
  </si>
  <si>
    <t>-1550474151</t>
  </si>
  <si>
    <t>151,026*1,90</t>
  </si>
  <si>
    <t>333075537</t>
  </si>
  <si>
    <t>1031393619</t>
  </si>
  <si>
    <t>3,35*1,00</t>
  </si>
  <si>
    <t>-329882044</t>
  </si>
  <si>
    <t>3,35*0,25</t>
  </si>
  <si>
    <t>695667649</t>
  </si>
  <si>
    <t>113107032</t>
  </si>
  <si>
    <t>Odstranění podkladu plochy do 15 m2 z betonu prostého tl 300 mm při překopech inž sítí</t>
  </si>
  <si>
    <t>790465734</t>
  </si>
  <si>
    <t>1,15*1,00</t>
  </si>
  <si>
    <t>571474722</t>
  </si>
  <si>
    <t>204,50*1,00</t>
  </si>
  <si>
    <t>21,78*1,00</t>
  </si>
  <si>
    <t>-268412331</t>
  </si>
  <si>
    <t>204,50*1,40</t>
  </si>
  <si>
    <t>21,78*1,40</t>
  </si>
  <si>
    <t>-1588927403</t>
  </si>
  <si>
    <t>204,50*1,00*0,50</t>
  </si>
  <si>
    <t>26,28*1,00*0,40</t>
  </si>
  <si>
    <t>-120161093</t>
  </si>
  <si>
    <t>-1611764952</t>
  </si>
  <si>
    <t>-1949413236</t>
  </si>
  <si>
    <t>-1590950256</t>
  </si>
  <si>
    <t>-1483099310</t>
  </si>
  <si>
    <t>-216251129</t>
  </si>
  <si>
    <t>1050312013</t>
  </si>
  <si>
    <t>581121215</t>
  </si>
  <si>
    <t>Kryt cementobetonový vozovek skupiny CB II tl 150 mm</t>
  </si>
  <si>
    <t>-1462919636</t>
  </si>
  <si>
    <t>-804390686</t>
  </si>
  <si>
    <t>-1256682705</t>
  </si>
  <si>
    <t>1572170422</t>
  </si>
  <si>
    <t>892612711</t>
  </si>
  <si>
    <t>1838085485</t>
  </si>
  <si>
    <t>2066335540</t>
  </si>
  <si>
    <t>-2038515241</t>
  </si>
  <si>
    <t>Poznámka k položce:
kříž přírubový,práškový epoxid, tl.250µm TT-kus DN 80/80 mm - tvárná litina
viz. kladečský plán</t>
  </si>
  <si>
    <t>-78477202</t>
  </si>
  <si>
    <t>1694297990</t>
  </si>
  <si>
    <t>-63343985</t>
  </si>
  <si>
    <t>-2105254128</t>
  </si>
  <si>
    <t>1103517244</t>
  </si>
  <si>
    <t>-522083736</t>
  </si>
  <si>
    <t>1293170050</t>
  </si>
  <si>
    <t>-1229248185</t>
  </si>
  <si>
    <t>-367915240</t>
  </si>
  <si>
    <t>-1050217963</t>
  </si>
  <si>
    <t>-760699783</t>
  </si>
  <si>
    <t>1781513113</t>
  </si>
  <si>
    <t>52998725</t>
  </si>
  <si>
    <t>1298542219</t>
  </si>
  <si>
    <t>-30763898</t>
  </si>
  <si>
    <t>-1789043378</t>
  </si>
  <si>
    <t>7*1,50</t>
  </si>
  <si>
    <t>-615687437</t>
  </si>
  <si>
    <t>1759941625</t>
  </si>
  <si>
    <t>-1575242047</t>
  </si>
  <si>
    <t>2054149032</t>
  </si>
  <si>
    <t>-674240330</t>
  </si>
  <si>
    <t>-906084788</t>
  </si>
  <si>
    <t>-1696785426</t>
  </si>
  <si>
    <t>1966792194</t>
  </si>
  <si>
    <t>-362922891</t>
  </si>
  <si>
    <t>-787561386</t>
  </si>
  <si>
    <t>1745864742</t>
  </si>
  <si>
    <t>1012875734</t>
  </si>
  <si>
    <t>-1196728174</t>
  </si>
  <si>
    <t>2081375721</t>
  </si>
  <si>
    <t>152419155</t>
  </si>
  <si>
    <t>1767402728</t>
  </si>
  <si>
    <t>1830595597</t>
  </si>
  <si>
    <t>294595324</t>
  </si>
  <si>
    <t>1763475714</t>
  </si>
  <si>
    <t>723456604</t>
  </si>
  <si>
    <t>1719913275</t>
  </si>
  <si>
    <t>697085761</t>
  </si>
  <si>
    <t>4721438</t>
  </si>
  <si>
    <t>-827562132</t>
  </si>
  <si>
    <t>-862225302</t>
  </si>
  <si>
    <t>2128814500</t>
  </si>
  <si>
    <t>664197311</t>
  </si>
  <si>
    <t>-377334077</t>
  </si>
  <si>
    <t>204,50*2+1,40*2+21,78*2</t>
  </si>
  <si>
    <t>-1465149620</t>
  </si>
  <si>
    <t>779302025</t>
  </si>
  <si>
    <t>200,388*9 'Přepočtené koeficientem množství</t>
  </si>
  <si>
    <t>-401421791</t>
  </si>
  <si>
    <t>1104652681</t>
  </si>
  <si>
    <t>1566921</t>
  </si>
  <si>
    <t>200,388-100,106</t>
  </si>
  <si>
    <t>18_2017_04 - SO 04 Ul. Rokycanova - vodovod</t>
  </si>
  <si>
    <t>-241771018</t>
  </si>
  <si>
    <t>5,60*1,00/10000</t>
  </si>
  <si>
    <t>329843954</t>
  </si>
  <si>
    <t>-461101165</t>
  </si>
  <si>
    <t>862120819</t>
  </si>
  <si>
    <t>-540210263</t>
  </si>
  <si>
    <t>261,867*0,40</t>
  </si>
  <si>
    <t>-1352002695</t>
  </si>
  <si>
    <t>21,06*1,00*1,53</t>
  </si>
  <si>
    <t>19,67*1,00*1,50</t>
  </si>
  <si>
    <t>29,05*1,00*1,53</t>
  </si>
  <si>
    <t>39,06*1,00*1,58</t>
  </si>
  <si>
    <t>9,21*1,00*1,57</t>
  </si>
  <si>
    <t>50,00*1,00*1,51</t>
  </si>
  <si>
    <t>23,26*1,00*1,48</t>
  </si>
  <si>
    <t>10,84*1,00*1,53</t>
  </si>
  <si>
    <t>řad4</t>
  </si>
  <si>
    <t>30,63*1,00*1,48</t>
  </si>
  <si>
    <t>-202,15*1,00*0,41</t>
  </si>
  <si>
    <t>-23,03*1,00*0,41</t>
  </si>
  <si>
    <t>368641968</t>
  </si>
  <si>
    <t>261,867*0,5</t>
  </si>
  <si>
    <t>1183173853</t>
  </si>
  <si>
    <t>21,06*2*1,53</t>
  </si>
  <si>
    <t>19,67*2*1,50</t>
  </si>
  <si>
    <t>29,05*2*1,53</t>
  </si>
  <si>
    <t>39,06*2*1,58</t>
  </si>
  <si>
    <t>9,21*2*1,57</t>
  </si>
  <si>
    <t>50,00*2*1,51</t>
  </si>
  <si>
    <t>10,84*2*1,53</t>
  </si>
  <si>
    <t>1608211355</t>
  </si>
  <si>
    <t>-417555669</t>
  </si>
  <si>
    <t>-171794900</t>
  </si>
  <si>
    <t>261,867</t>
  </si>
  <si>
    <t>-5,60*1,00*1,10</t>
  </si>
  <si>
    <t>1300318501</t>
  </si>
  <si>
    <t>-249936397</t>
  </si>
  <si>
    <t>-257352376</t>
  </si>
  <si>
    <t>255,707*1,65</t>
  </si>
  <si>
    <t>-526272248</t>
  </si>
  <si>
    <t>-202,15*1,00*0,50</t>
  </si>
  <si>
    <t>-30,63*1,00*0,40</t>
  </si>
  <si>
    <t>691618842</t>
  </si>
  <si>
    <t>142,380*1,90</t>
  </si>
  <si>
    <t>-1956658657</t>
  </si>
  <si>
    <t>109561574</t>
  </si>
  <si>
    <t>5,60*1,00*1,10</t>
  </si>
  <si>
    <t>-127989887</t>
  </si>
  <si>
    <t>6,16*1,00</t>
  </si>
  <si>
    <t>-1507297983</t>
  </si>
  <si>
    <t>6,16*0,25</t>
  </si>
  <si>
    <t>-438735096</t>
  </si>
  <si>
    <t>-804740371</t>
  </si>
  <si>
    <t>202,15*1,00</t>
  </si>
  <si>
    <t>23,03*1,00</t>
  </si>
  <si>
    <t>260783356</t>
  </si>
  <si>
    <t>202,15*1,40</t>
  </si>
  <si>
    <t>23,03*1,40</t>
  </si>
  <si>
    <t>-1086977908</t>
  </si>
  <si>
    <t>0,50*1,00</t>
  </si>
  <si>
    <t>2053307720</t>
  </si>
  <si>
    <t>1,50*1,00</t>
  </si>
  <si>
    <t>1094373616</t>
  </si>
  <si>
    <t>202,15*1,00*0,50</t>
  </si>
  <si>
    <t>30,63*1,00*0,40</t>
  </si>
  <si>
    <t>596252857</t>
  </si>
  <si>
    <t>-1803755225</t>
  </si>
  <si>
    <t>1132012479</t>
  </si>
  <si>
    <t>-1588168643</t>
  </si>
  <si>
    <t>877670485</t>
  </si>
  <si>
    <t>-654866916</t>
  </si>
  <si>
    <t>2138409760</t>
  </si>
  <si>
    <t>1009935956</t>
  </si>
  <si>
    <t>833872116</t>
  </si>
  <si>
    <t>-876512536</t>
  </si>
  <si>
    <t>1,5*1,00</t>
  </si>
  <si>
    <t>-2090527693</t>
  </si>
  <si>
    <t>1692687805</t>
  </si>
  <si>
    <t>1339020742</t>
  </si>
  <si>
    <t>-1124373054</t>
  </si>
  <si>
    <t>-120091763</t>
  </si>
  <si>
    <t>1448138712</t>
  </si>
  <si>
    <t>-1394696041</t>
  </si>
  <si>
    <t>Poznámka k položce:
kříž přírubový litinový,práškový epoxid, tl.250µm TT-kus DN 80/80 mm - tvárná litina
viz. kladečský plán</t>
  </si>
  <si>
    <t>1765126737</t>
  </si>
  <si>
    <t>-126746937</t>
  </si>
  <si>
    <t>-438360462</t>
  </si>
  <si>
    <t>871171141</t>
  </si>
  <si>
    <t>Montáž potrubí z PE100 SDR 11 otevřený výkop svařovaných na tupo D 40 x 3,7 mm</t>
  </si>
  <si>
    <t>-1606313771</t>
  </si>
  <si>
    <t>286131110</t>
  </si>
  <si>
    <t>potrubí vodovodní PE100 PN16 SDR11 6 m, 100 m, 40 x 3,7 mm</t>
  </si>
  <si>
    <t>-1058582366</t>
  </si>
  <si>
    <t>531479820</t>
  </si>
  <si>
    <t>1490605118</t>
  </si>
  <si>
    <t>409642035</t>
  </si>
  <si>
    <t>-570837187</t>
  </si>
  <si>
    <t>87100033</t>
  </si>
  <si>
    <t>-822805535</t>
  </si>
  <si>
    <t>877171110</t>
  </si>
  <si>
    <t>Montáž elektrokolen 45° na potrubí z PE trub d 40</t>
  </si>
  <si>
    <t>-238231680</t>
  </si>
  <si>
    <t>286149440</t>
  </si>
  <si>
    <t>elektrokoleno 45°, PE 100, PN 16, d 40</t>
  </si>
  <si>
    <t>-396215398</t>
  </si>
  <si>
    <t>87100034</t>
  </si>
  <si>
    <t>Přechodová spojka ISO - D 40/40 (hrdlo/hrdlo)+O kroužek</t>
  </si>
  <si>
    <t>-1127635231</t>
  </si>
  <si>
    <t>-21354667</t>
  </si>
  <si>
    <t>-931791874</t>
  </si>
  <si>
    <t>1292710419</t>
  </si>
  <si>
    <t>1476213327</t>
  </si>
  <si>
    <t>-519847001</t>
  </si>
  <si>
    <t>Montáž elektro navrtávacích T-kusů ventil a 360° otočná odbočka na potrubí z PE trub d 90/32 a d 90/40</t>
  </si>
  <si>
    <t>-560383906</t>
  </si>
  <si>
    <t>871000227-R</t>
  </si>
  <si>
    <t>Elektrosvařovací navrtávací objímka s uzav. ventilem D90/40</t>
  </si>
  <si>
    <t>1131166162</t>
  </si>
  <si>
    <t>1926898946</t>
  </si>
  <si>
    <t>1416264347</t>
  </si>
  <si>
    <t>-1428064464</t>
  </si>
  <si>
    <t>924460273</t>
  </si>
  <si>
    <t>1717717848</t>
  </si>
  <si>
    <t>204885678</t>
  </si>
  <si>
    <t>1929186007</t>
  </si>
  <si>
    <t>-2031105825</t>
  </si>
  <si>
    <t>-750838109</t>
  </si>
  <si>
    <t>-1889418364</t>
  </si>
  <si>
    <t>-1097291946</t>
  </si>
  <si>
    <t>-1338735142</t>
  </si>
  <si>
    <t>1724216999</t>
  </si>
  <si>
    <t>501721418</t>
  </si>
  <si>
    <t>-630013727</t>
  </si>
  <si>
    <t>-853433513</t>
  </si>
  <si>
    <t>-1536689277</t>
  </si>
  <si>
    <t>220906321</t>
  </si>
  <si>
    <t>11175591</t>
  </si>
  <si>
    <t>-81739879</t>
  </si>
  <si>
    <t>1171094795</t>
  </si>
  <si>
    <t>-985503096</t>
  </si>
  <si>
    <t>-1671636878</t>
  </si>
  <si>
    <t>72457216</t>
  </si>
  <si>
    <t>-224187448</t>
  </si>
  <si>
    <t>2004889685</t>
  </si>
  <si>
    <t>951723574</t>
  </si>
  <si>
    <t>-847867526</t>
  </si>
  <si>
    <t>-220952924</t>
  </si>
  <si>
    <t>-1797147549</t>
  </si>
  <si>
    <t>23,03*2</t>
  </si>
  <si>
    <t>202,15*2+1,40*2</t>
  </si>
  <si>
    <t>223021948</t>
  </si>
  <si>
    <t>1102754220</t>
  </si>
  <si>
    <t>199,394*9 'Přepočtené koeficientem množství</t>
  </si>
  <si>
    <t>96</t>
  </si>
  <si>
    <t>2115201077</t>
  </si>
  <si>
    <t>-1453665044</t>
  </si>
  <si>
    <t>98</t>
  </si>
  <si>
    <t>-1935247726</t>
  </si>
  <si>
    <t>199,394-99,62</t>
  </si>
  <si>
    <t>18_2017_05 - SO 05 Ul. Kobrova - vodovod</t>
  </si>
  <si>
    <t>-1511619231</t>
  </si>
  <si>
    <t>14,40*1,00/10000</t>
  </si>
  <si>
    <t>-2010210802</t>
  </si>
  <si>
    <t>1483181261</t>
  </si>
  <si>
    <t>-1090791625</t>
  </si>
  <si>
    <t>1037914288</t>
  </si>
  <si>
    <t>200,809*0,40</t>
  </si>
  <si>
    <t>1584485718</t>
  </si>
  <si>
    <t>37,00*1,00*1,68</t>
  </si>
  <si>
    <t>53,28*1,00*1,70</t>
  </si>
  <si>
    <t>27,84*1,00*1,57</t>
  </si>
  <si>
    <t>9,43*1,00*1,53</t>
  </si>
  <si>
    <t>řad5</t>
  </si>
  <si>
    <t>31,73*1,00*1,52</t>
  </si>
  <si>
    <t>-127,55*1,00*0,41</t>
  </si>
  <si>
    <t>-14,63*1,00*0,41</t>
  </si>
  <si>
    <t>-644758574</t>
  </si>
  <si>
    <t>200,809*0,5</t>
  </si>
  <si>
    <t>-1510855137</t>
  </si>
  <si>
    <t>37,00*2*1,68</t>
  </si>
  <si>
    <t>53,28*2*1,70</t>
  </si>
  <si>
    <t>27,84*2*1,57</t>
  </si>
  <si>
    <t>9,43*2*1,53</t>
  </si>
  <si>
    <t>509391393</t>
  </si>
  <si>
    <t>-1162262967</t>
  </si>
  <si>
    <t>-1172451984</t>
  </si>
  <si>
    <t>200,809</t>
  </si>
  <si>
    <t>-14,40*1,00*1,12</t>
  </si>
  <si>
    <t>-2059435562</t>
  </si>
  <si>
    <t>14211791</t>
  </si>
  <si>
    <t>1363831085</t>
  </si>
  <si>
    <t>184,681*1,65</t>
  </si>
  <si>
    <t>-1752550877</t>
  </si>
  <si>
    <t>-127,55*1,00*0,50</t>
  </si>
  <si>
    <t>-31,73*1,00*0,40</t>
  </si>
  <si>
    <t>969879868</t>
  </si>
  <si>
    <t>108,214*1,90</t>
  </si>
  <si>
    <t>-1762767749</t>
  </si>
  <si>
    <t>2012218699</t>
  </si>
  <si>
    <t>14,40*1,00*1,12</t>
  </si>
  <si>
    <t>968789933</t>
  </si>
  <si>
    <t>14,40*1,00</t>
  </si>
  <si>
    <t>-1388150804</t>
  </si>
  <si>
    <t>14,40*0,25</t>
  </si>
  <si>
    <t>-47767445</t>
  </si>
  <si>
    <t>955451225</t>
  </si>
  <si>
    <t>2,70*1,00</t>
  </si>
  <si>
    <t>1371877025</t>
  </si>
  <si>
    <t>127,55*1,00</t>
  </si>
  <si>
    <t>14,63*1,00</t>
  </si>
  <si>
    <t>-2074205864</t>
  </si>
  <si>
    <t>127,55*1,40</t>
  </si>
  <si>
    <t>14,63*1,40</t>
  </si>
  <si>
    <t>-1739862086</t>
  </si>
  <si>
    <t>-683277898</t>
  </si>
  <si>
    <t>-2038234562</t>
  </si>
  <si>
    <t>-26604699</t>
  </si>
  <si>
    <t>1065935721</t>
  </si>
  <si>
    <t>-2044450948</t>
  </si>
  <si>
    <t>1306444256</t>
  </si>
  <si>
    <t>-2092058018</t>
  </si>
  <si>
    <t>385744108</t>
  </si>
  <si>
    <t>-217634509</t>
  </si>
  <si>
    <t>-714198727</t>
  </si>
  <si>
    <t>-708232109</t>
  </si>
  <si>
    <t>-352268569</t>
  </si>
  <si>
    <t>1558781842</t>
  </si>
  <si>
    <t>857312122</t>
  </si>
  <si>
    <t>Montáž litinových tvarovek jednoosých přírubových otevřený výkop DN 150</t>
  </si>
  <si>
    <t>922916003</t>
  </si>
  <si>
    <t>552536160</t>
  </si>
  <si>
    <t>přechod přírubový,práškový epoxid, tl.250µm FFR-kus litinový délka 200 mm DN 150/80 mm</t>
  </si>
  <si>
    <t>-1507153677</t>
  </si>
  <si>
    <t>Poznámka k položce:
přechod přírubový,práškový epoxid, tl.250µm FFR-kus litinový délka 200 mm DN 150/80 mm-tvárná litina
viz. kladečský plán</t>
  </si>
  <si>
    <t>potrubní spojka pro potrubí DN150, PN16, hdlo/příruba, jištěná proti posunu+těsnící  kroužek  s fixační vložkou</t>
  </si>
  <si>
    <t>-228847313</t>
  </si>
  <si>
    <t>857314122</t>
  </si>
  <si>
    <t>Montáž litinových tvarovek odbočných přírubových otevřený výkop DN 150</t>
  </si>
  <si>
    <t>866997339</t>
  </si>
  <si>
    <t>552535950</t>
  </si>
  <si>
    <t>kříž přírubový litinový,práškový epoxid, tl.250µm TT-kus DN 150/150 mm</t>
  </si>
  <si>
    <t>-684769649</t>
  </si>
  <si>
    <t>Poznámka k položce:
kříž přírubový litinový,práškový epoxid, tl.250µm TT-kus DN 150/150 mm-tvárná litina
viz. kladečský plán</t>
  </si>
  <si>
    <t>-114289348</t>
  </si>
  <si>
    <t>-784919113</t>
  </si>
  <si>
    <t>-227142472</t>
  </si>
  <si>
    <t>-2043346768</t>
  </si>
  <si>
    <t>-2023363160</t>
  </si>
  <si>
    <t>-1563106462</t>
  </si>
  <si>
    <t>871896875</t>
  </si>
  <si>
    <t>1846569069</t>
  </si>
  <si>
    <t>-894520917</t>
  </si>
  <si>
    <t>1986078932</t>
  </si>
  <si>
    <t>15171552</t>
  </si>
  <si>
    <t>-1086591723</t>
  </si>
  <si>
    <t>-599954171</t>
  </si>
  <si>
    <t>1908045216</t>
  </si>
  <si>
    <t>-2142659333</t>
  </si>
  <si>
    <t>1128724642</t>
  </si>
  <si>
    <t>2*1,50</t>
  </si>
  <si>
    <t>943307960</t>
  </si>
  <si>
    <t>-945117185</t>
  </si>
  <si>
    <t>1911036560</t>
  </si>
  <si>
    <t>-1867551002</t>
  </si>
  <si>
    <t>-1910020254</t>
  </si>
  <si>
    <t>-304641333</t>
  </si>
  <si>
    <t>1620314619</t>
  </si>
  <si>
    <t>182328293</t>
  </si>
  <si>
    <t>382755178</t>
  </si>
  <si>
    <t>842398601</t>
  </si>
  <si>
    <t>-241250188</t>
  </si>
  <si>
    <t>474827736</t>
  </si>
  <si>
    <t>1677237983</t>
  </si>
  <si>
    <t>-319335914</t>
  </si>
  <si>
    <t>700223591</t>
  </si>
  <si>
    <t>780171652</t>
  </si>
  <si>
    <t>-1827910642</t>
  </si>
  <si>
    <t>146006151</t>
  </si>
  <si>
    <t>-843896080</t>
  </si>
  <si>
    <t>-1847099634</t>
  </si>
  <si>
    <t>-470051336</t>
  </si>
  <si>
    <t>959506787</t>
  </si>
  <si>
    <t>373350128</t>
  </si>
  <si>
    <t>-703607130</t>
  </si>
  <si>
    <t>2051635313</t>
  </si>
  <si>
    <t>-968003627</t>
  </si>
  <si>
    <t>14,63*2</t>
  </si>
  <si>
    <t>127,55*2+1,40*2</t>
  </si>
  <si>
    <t>-2060604671</t>
  </si>
  <si>
    <t>-1911393786</t>
  </si>
  <si>
    <t>126,148*9 'Přepočtené koeficientem množství</t>
  </si>
  <si>
    <t>54152136</t>
  </si>
  <si>
    <t>1744666152</t>
  </si>
  <si>
    <t>-1926353652</t>
  </si>
  <si>
    <t>126,148-62,90</t>
  </si>
  <si>
    <t>18_2017_06 - SO 06 Ul. Revírní - vodovod</t>
  </si>
  <si>
    <t>336165136</t>
  </si>
  <si>
    <t>(23,20+16,00)*1,00/10000</t>
  </si>
  <si>
    <t>2078347431</t>
  </si>
  <si>
    <t>-979703043</t>
  </si>
  <si>
    <t>2098117578</t>
  </si>
  <si>
    <t>613393995</t>
  </si>
  <si>
    <t>280,088*0,40</t>
  </si>
  <si>
    <t>-178469605</t>
  </si>
  <si>
    <t>20,89*1,00*1,525</t>
  </si>
  <si>
    <t>36,42*1,00*1,475</t>
  </si>
  <si>
    <t>20,43*1,00*1,50</t>
  </si>
  <si>
    <t>15,58*1,00*1,50</t>
  </si>
  <si>
    <t>33,90*1,00*1,475</t>
  </si>
  <si>
    <t>15,10*1,00*1,45</t>
  </si>
  <si>
    <t>11,68*1,00*1,45</t>
  </si>
  <si>
    <t>21,78*1,00*1,38</t>
  </si>
  <si>
    <t>3,28*1,00*1,44</t>
  </si>
  <si>
    <t>8,37*1,00*1,45</t>
  </si>
  <si>
    <t>2,43*1,00*1,47</t>
  </si>
  <si>
    <t>2,47*1,00*1,50</t>
  </si>
  <si>
    <t>26,95*1,00*1,275</t>
  </si>
  <si>
    <t>-80,80*1,00*0,41</t>
  </si>
  <si>
    <t>-9,18*1,00*0,41</t>
  </si>
  <si>
    <t>1565320689</t>
  </si>
  <si>
    <t>280,088*0,5</t>
  </si>
  <si>
    <t>224711664</t>
  </si>
  <si>
    <t>20,89*2*1,525</t>
  </si>
  <si>
    <t>20,43*2*1,50</t>
  </si>
  <si>
    <t>15,58*2*1,50</t>
  </si>
  <si>
    <t>83057119</t>
  </si>
  <si>
    <t>-1835291028</t>
  </si>
  <si>
    <t>423626284</t>
  </si>
  <si>
    <t>280,088</t>
  </si>
  <si>
    <t>-(23,20+16,00)*1,00*1,05</t>
  </si>
  <si>
    <t>-1276503155</t>
  </si>
  <si>
    <t>-1247239579</t>
  </si>
  <si>
    <t>-31102134</t>
  </si>
  <si>
    <t>238,928*1,65</t>
  </si>
  <si>
    <t>60050250</t>
  </si>
  <si>
    <t>-154,00*1,00*0,50</t>
  </si>
  <si>
    <t>-65,28*1,00*0,40</t>
  </si>
  <si>
    <t>918614182</t>
  </si>
  <si>
    <t>135,816*1,90</t>
  </si>
  <si>
    <t>1414733913</t>
  </si>
  <si>
    <t>-303101235</t>
  </si>
  <si>
    <t>(23,20+16,00)*1,00*1,05</t>
  </si>
  <si>
    <t>-1068203731</t>
  </si>
  <si>
    <t>(23,20+16,00)*1,00</t>
  </si>
  <si>
    <t>342653476</t>
  </si>
  <si>
    <t>39,20*0,25</t>
  </si>
  <si>
    <t>-83969816</t>
  </si>
  <si>
    <t>1022674910</t>
  </si>
  <si>
    <t>24,90*1,00</t>
  </si>
  <si>
    <t>-1790114877</t>
  </si>
  <si>
    <t>80,80*1,00</t>
  </si>
  <si>
    <t>9,18*1,00</t>
  </si>
  <si>
    <t>113107151</t>
  </si>
  <si>
    <t>Odstranění podkladu pl přes 50 do 200 m2 z kameniva těženého tl 100 mm</t>
  </si>
  <si>
    <t>1289120851</t>
  </si>
  <si>
    <t>Poznámka k položce:
odstranění povrchů ze štěrku</t>
  </si>
  <si>
    <t>49,40*1,00</t>
  </si>
  <si>
    <t>15,20*1,00</t>
  </si>
  <si>
    <t>-1311728626</t>
  </si>
  <si>
    <t>80,8*1,40</t>
  </si>
  <si>
    <t>9,18*1,40</t>
  </si>
  <si>
    <t>966008211</t>
  </si>
  <si>
    <t>Bourání odvodňovacího žlabu z betonových příkopových tvárnic š do 500 mm</t>
  </si>
  <si>
    <t>-336214323</t>
  </si>
  <si>
    <t>Poznámka k položce:
Bourání odvodňovacího žlabu s odklizením a uložením vybouraného materiálu na skládku na vzdálenost do 10 m nebo s naložením na dopravní prostředek z betonových příkopových tvárnic nebo desek šířky do 500 mm</t>
  </si>
  <si>
    <t>1115638302</t>
  </si>
  <si>
    <t>154,00*1,00*0,50</t>
  </si>
  <si>
    <t>65,28*1,00*0,40</t>
  </si>
  <si>
    <t>-1096736329</t>
  </si>
  <si>
    <t>-199109354</t>
  </si>
  <si>
    <t>1962089568</t>
  </si>
  <si>
    <t>968998351</t>
  </si>
  <si>
    <t>-148718126</t>
  </si>
  <si>
    <t>-560166366</t>
  </si>
  <si>
    <t>80,80*1,40</t>
  </si>
  <si>
    <t>910043294</t>
  </si>
  <si>
    <t>564831111</t>
  </si>
  <si>
    <t>Kryt ze štěrkodrtě ŠD tl 100 mm</t>
  </si>
  <si>
    <t>-738274503</t>
  </si>
  <si>
    <t>Poznámka k položce:
vysparvení štěrkové plochy po překopech</t>
  </si>
  <si>
    <t>(49,40+15,20)*1,00</t>
  </si>
  <si>
    <t>935111111</t>
  </si>
  <si>
    <t>Osazení příkopového žlabu do štěrkopísku tl 100 mm z betonových tvárnic š 500 mm</t>
  </si>
  <si>
    <t>-1463887688</t>
  </si>
  <si>
    <t>Poznámka k položce:
Osazení betonového příkopového žlabu s vyplněním a zatřením spár cementovou maltou s ložem tl. 100 mm z kameniva těženého nebo štěrkopísku z betonových příkopových tvárnic šířky do 500 mm</t>
  </si>
  <si>
    <t>1588517074</t>
  </si>
  <si>
    <t>-539139745</t>
  </si>
  <si>
    <t>84386963</t>
  </si>
  <si>
    <t>-1022536181</t>
  </si>
  <si>
    <t>1005603383</t>
  </si>
  <si>
    <t>1137137871</t>
  </si>
  <si>
    <t>699492543</t>
  </si>
  <si>
    <t>581113890</t>
  </si>
  <si>
    <t>-1403538508</t>
  </si>
  <si>
    <t>1240673216</t>
  </si>
  <si>
    <t>606916779</t>
  </si>
  <si>
    <t>871211141</t>
  </si>
  <si>
    <t>Montáž potrubí z PE100 SDR 11 otevřený výkop svařovaných na tupo D 63 x 5,8 mm</t>
  </si>
  <si>
    <t>141679498</t>
  </si>
  <si>
    <t>286131130</t>
  </si>
  <si>
    <t>potrubí vodovodní PE100 PN16 SDR11 6 m, 100 m, 63 x 5,8 mm</t>
  </si>
  <si>
    <t>226991597</t>
  </si>
  <si>
    <t>-1568101990</t>
  </si>
  <si>
    <t>-794231945</t>
  </si>
  <si>
    <t>1355088245</t>
  </si>
  <si>
    <t>-1543485731</t>
  </si>
  <si>
    <t>-1440771792</t>
  </si>
  <si>
    <t>840037095</t>
  </si>
  <si>
    <t>-1884603775</t>
  </si>
  <si>
    <t>1519728436</t>
  </si>
  <si>
    <t>877211110</t>
  </si>
  <si>
    <t>Montáž elektrokolen 45° na potrubí z PE trub d 63</t>
  </si>
  <si>
    <t>955489284</t>
  </si>
  <si>
    <t>286149460</t>
  </si>
  <si>
    <t>elektrokoleno 45°, PE 100, PN 16, d 63</t>
  </si>
  <si>
    <t>-1421346353</t>
  </si>
  <si>
    <t>87100035</t>
  </si>
  <si>
    <t>Přechodová spojka ISO - D 63/63 (hrdlo/hrdlo)+O kroužek</t>
  </si>
  <si>
    <t>1337960405</t>
  </si>
  <si>
    <t>-784025599</t>
  </si>
  <si>
    <t>1703144460</t>
  </si>
  <si>
    <t>-1746283660</t>
  </si>
  <si>
    <t>1223495210</t>
  </si>
  <si>
    <t>960696324</t>
  </si>
  <si>
    <t>-26454708</t>
  </si>
  <si>
    <t>-85006019</t>
  </si>
  <si>
    <t>Poznámka k položce:
elektrortvarovka sedlová -navrtávací T kus odbočkový s uzavíracím ventilem-PE 100, SDR11 včetně sppodního třmenu, prodloužené výstupní hrdlo
- viz. kladečský plán</t>
  </si>
  <si>
    <t>1480862022</t>
  </si>
  <si>
    <t>877241127</t>
  </si>
  <si>
    <t>Montáž elektro navrtávacích T-kusů ventil a 360° otočná odbočka na potrubí z PE trub d 90/63</t>
  </si>
  <si>
    <t>-1863469864</t>
  </si>
  <si>
    <t>871000228-R</t>
  </si>
  <si>
    <t>Elektrosvařovací navrtávací objímka s uzav. ventilem D90/63</t>
  </si>
  <si>
    <t>-41313941</t>
  </si>
  <si>
    <t>489307333</t>
  </si>
  <si>
    <t xml:space="preserve">Poznámka k položce:
osazení chráničky na řad v případě  uložení potrubí pud splaškovou kanalizací -odhad, upřesnit po odkopání </t>
  </si>
  <si>
    <t>569324443</t>
  </si>
  <si>
    <t>-773700973</t>
  </si>
  <si>
    <t>-380071704</t>
  </si>
  <si>
    <t>-1572712783</t>
  </si>
  <si>
    <t>-2089831922</t>
  </si>
  <si>
    <t>1661294892</t>
  </si>
  <si>
    <t>2058076689</t>
  </si>
  <si>
    <t>930325023</t>
  </si>
  <si>
    <t>-639424401</t>
  </si>
  <si>
    <t>1828183103</t>
  </si>
  <si>
    <t>-1910760282</t>
  </si>
  <si>
    <t>1079999934</t>
  </si>
  <si>
    <t>-1465932293</t>
  </si>
  <si>
    <t>-1313751985</t>
  </si>
  <si>
    <t>-716363980</t>
  </si>
  <si>
    <t>774821714</t>
  </si>
  <si>
    <t>-804603915</t>
  </si>
  <si>
    <t>1006247491</t>
  </si>
  <si>
    <t>417584159</t>
  </si>
  <si>
    <t>-953621724</t>
  </si>
  <si>
    <t>-2129859879</t>
  </si>
  <si>
    <t>-1033396063</t>
  </si>
  <si>
    <t>-1386737848</t>
  </si>
  <si>
    <t>-664415549</t>
  </si>
  <si>
    <t>-153306141</t>
  </si>
  <si>
    <t>-1538101649</t>
  </si>
  <si>
    <t>9,18*2</t>
  </si>
  <si>
    <t>80,8*2+1,40*2</t>
  </si>
  <si>
    <t>-1271404342</t>
  </si>
  <si>
    <t>99</t>
  </si>
  <si>
    <t>-212924522</t>
  </si>
  <si>
    <t>97,526*9 'Přepočtené koeficientem množství</t>
  </si>
  <si>
    <t>100</t>
  </si>
  <si>
    <t>-1851348220</t>
  </si>
  <si>
    <t>101</t>
  </si>
  <si>
    <t>1523387301</t>
  </si>
  <si>
    <t>102</t>
  </si>
  <si>
    <t>660247844</t>
  </si>
  <si>
    <t>97,526-39,807</t>
  </si>
  <si>
    <t>18_2017_07 - SO 07 Ul. Matušínského - vodovod</t>
  </si>
  <si>
    <t>554100031</t>
  </si>
  <si>
    <t>-1615631903</t>
  </si>
  <si>
    <t>-386158916</t>
  </si>
  <si>
    <t>1642867878</t>
  </si>
  <si>
    <t>155,348*0,50</t>
  </si>
  <si>
    <t>284763024</t>
  </si>
  <si>
    <t>34,09*1,00*1,48</t>
  </si>
  <si>
    <t>5,00*1,00*1,48</t>
  </si>
  <si>
    <t>74,51*1,00*1,54</t>
  </si>
  <si>
    <t>6,51*1,00*1,58</t>
  </si>
  <si>
    <t>řad7</t>
  </si>
  <si>
    <t>18,76*1,00*1,39</t>
  </si>
  <si>
    <t>-121,00*1,00*0,41</t>
  </si>
  <si>
    <t>-9,76*1,00*0,41</t>
  </si>
  <si>
    <t>1761767207</t>
  </si>
  <si>
    <t>155,348*0,5</t>
  </si>
  <si>
    <t>849031044</t>
  </si>
  <si>
    <t>137024770</t>
  </si>
  <si>
    <t>790244123</t>
  </si>
  <si>
    <t>66315056</t>
  </si>
  <si>
    <t>-1305547363</t>
  </si>
  <si>
    <t>-624087997</t>
  </si>
  <si>
    <t>-927459733</t>
  </si>
  <si>
    <t>155,348*1,65</t>
  </si>
  <si>
    <t>-2027210387</t>
  </si>
  <si>
    <t>155,348</t>
  </si>
  <si>
    <t>-121,00*1,00*0,50</t>
  </si>
  <si>
    <t>-18,76*1,00*0,40</t>
  </si>
  <si>
    <t>246924476</t>
  </si>
  <si>
    <t>87,344*1,90</t>
  </si>
  <si>
    <t>-932051408</t>
  </si>
  <si>
    <t>1077690413</t>
  </si>
  <si>
    <t>669237288</t>
  </si>
  <si>
    <t>9,00*1,00</t>
  </si>
  <si>
    <t>1704470053</t>
  </si>
  <si>
    <t>121,00*1,00</t>
  </si>
  <si>
    <t>9,76*1,00</t>
  </si>
  <si>
    <t>-1195618472</t>
  </si>
  <si>
    <t>121,00*1,40</t>
  </si>
  <si>
    <t>9,76*1,40</t>
  </si>
  <si>
    <t>88215630</t>
  </si>
  <si>
    <t>121,00*1,00*0,50</t>
  </si>
  <si>
    <t>18,76*1,00*0,40</t>
  </si>
  <si>
    <t>1129424862</t>
  </si>
  <si>
    <t>5*0,3*0,3*0,3</t>
  </si>
  <si>
    <t>1554405003</t>
  </si>
  <si>
    <t>5*0,3*0,3*4</t>
  </si>
  <si>
    <t>-767670128</t>
  </si>
  <si>
    <t>-1424120227</t>
  </si>
  <si>
    <t>-1640560918</t>
  </si>
  <si>
    <t>-1716602010</t>
  </si>
  <si>
    <t>-948923345</t>
  </si>
  <si>
    <t>-316739332</t>
  </si>
  <si>
    <t>-5386262</t>
  </si>
  <si>
    <t>-149669792</t>
  </si>
  <si>
    <t>-1474493673</t>
  </si>
  <si>
    <t>-70875904</t>
  </si>
  <si>
    <t>-21529542</t>
  </si>
  <si>
    <t>1471857543</t>
  </si>
  <si>
    <t>552535250</t>
  </si>
  <si>
    <t>tvarovka přírubová litinová s přírubovou odbočkou,práškový epoxid, tl.250µm T-kus DN 150/50 mm</t>
  </si>
  <si>
    <t>357474618</t>
  </si>
  <si>
    <t>Poznámka k položce:
tvarovka přírubová litinová s přírubovou odbočkou,práškový epoxid, tl.250µm T-kus DN 150/50 mm-tvárná litina
viz. kladečský plán</t>
  </si>
  <si>
    <t>1169012185</t>
  </si>
  <si>
    <t>-1816842192</t>
  </si>
  <si>
    <t>-179962444</t>
  </si>
  <si>
    <t>1160812281</t>
  </si>
  <si>
    <t>-968075080</t>
  </si>
  <si>
    <t>-2015390542</t>
  </si>
  <si>
    <t>-45100118</t>
  </si>
  <si>
    <t>-1707339578</t>
  </si>
  <si>
    <t>1326275023</t>
  </si>
  <si>
    <t>2004781788</t>
  </si>
  <si>
    <t>-2082585879</t>
  </si>
  <si>
    <t>-335655289</t>
  </si>
  <si>
    <t>28614936-R</t>
  </si>
  <si>
    <t>elektrokoleno 30°, PE 100, PN 16, d 90</t>
  </si>
  <si>
    <t>-764145446</t>
  </si>
  <si>
    <t>-637457525</t>
  </si>
  <si>
    <t>-1784816599</t>
  </si>
  <si>
    <t>-1492454914</t>
  </si>
  <si>
    <t>682041325</t>
  </si>
  <si>
    <t>1055871545</t>
  </si>
  <si>
    <t>1418490275</t>
  </si>
  <si>
    <t>-489596538</t>
  </si>
  <si>
    <t>-852596926</t>
  </si>
  <si>
    <t>891311112</t>
  </si>
  <si>
    <t>Montáž vodovodních šoupátek otevřený výkop DN 150</t>
  </si>
  <si>
    <t>2103777067</t>
  </si>
  <si>
    <t>šoupátko EKO DN150/PN10, přírubové, tvárná litina-DIN</t>
  </si>
  <si>
    <t>1142264556</t>
  </si>
  <si>
    <t>42291073-R3</t>
  </si>
  <si>
    <t>souprava zemní teleskopická pro šoupátka DN 100-150 mm při Rd 1,0-1,8 m</t>
  </si>
  <si>
    <t>1878777730</t>
  </si>
  <si>
    <t>591461687</t>
  </si>
  <si>
    <t>809874587</t>
  </si>
  <si>
    <t>1483056491</t>
  </si>
  <si>
    <t>1926576269</t>
  </si>
  <si>
    <t>-1118584686</t>
  </si>
  <si>
    <t>830738056</t>
  </si>
  <si>
    <t>-930733587</t>
  </si>
  <si>
    <t>-613756961</t>
  </si>
  <si>
    <t>-1991602046</t>
  </si>
  <si>
    <t>2060530144</t>
  </si>
  <si>
    <t>-1389574710</t>
  </si>
  <si>
    <t>-1654902098</t>
  </si>
  <si>
    <t>1619617834</t>
  </si>
  <si>
    <t>-543397262</t>
  </si>
  <si>
    <t>-19733463</t>
  </si>
  <si>
    <t>-667381754</t>
  </si>
  <si>
    <t>9,76*2</t>
  </si>
  <si>
    <t>121,00*2+1,40*2</t>
  </si>
  <si>
    <t>15965569</t>
  </si>
  <si>
    <t>-109469696</t>
  </si>
  <si>
    <t>117,678*9 'Přepočtené koeficientem množství</t>
  </si>
  <si>
    <t>1315754403</t>
  </si>
  <si>
    <t>-1757859332</t>
  </si>
  <si>
    <t>192506101</t>
  </si>
  <si>
    <t>117,678-57,848</t>
  </si>
  <si>
    <t>18_2017_08 - SO 08 Ul. Tomicova - vodovod</t>
  </si>
  <si>
    <t>1210496399</t>
  </si>
  <si>
    <t>2027446858</t>
  </si>
  <si>
    <t>-297415486</t>
  </si>
  <si>
    <t>182,203*0,50</t>
  </si>
  <si>
    <t>-2030278624</t>
  </si>
  <si>
    <t>17,33*1,00*1,63</t>
  </si>
  <si>
    <t>29,97*1,00*1,63</t>
  </si>
  <si>
    <t>88,31*1,00*1,59</t>
  </si>
  <si>
    <t>řad 8</t>
  </si>
  <si>
    <t>17,89*1,00*1,53</t>
  </si>
  <si>
    <t>-135,60*1,00*0,41</t>
  </si>
  <si>
    <t>-17,28*1,00*0,41</t>
  </si>
  <si>
    <t>-1706994770</t>
  </si>
  <si>
    <t>182,203*0,5</t>
  </si>
  <si>
    <t>1909315778</t>
  </si>
  <si>
    <t>17,33*2*1,63</t>
  </si>
  <si>
    <t>29,97*2*1,63</t>
  </si>
  <si>
    <t>88,31*2*1,59</t>
  </si>
  <si>
    <t>894975006</t>
  </si>
  <si>
    <t>-1366434057</t>
  </si>
  <si>
    <t>-1619342268</t>
  </si>
  <si>
    <t>1914038249</t>
  </si>
  <si>
    <t>1062229943</t>
  </si>
  <si>
    <t>-1010390151</t>
  </si>
  <si>
    <t>182,203*1,65</t>
  </si>
  <si>
    <t>2064054359</t>
  </si>
  <si>
    <t>182,203</t>
  </si>
  <si>
    <t>-135,60*1,00*0,50</t>
  </si>
  <si>
    <t>-17,89*1,00*0,40</t>
  </si>
  <si>
    <t>-999811275</t>
  </si>
  <si>
    <t>107,247*1,90</t>
  </si>
  <si>
    <t>-62696746</t>
  </si>
  <si>
    <t>1414464127</t>
  </si>
  <si>
    <t>-1920859958</t>
  </si>
  <si>
    <t>135,60*1,00</t>
  </si>
  <si>
    <t>17,28*1,00</t>
  </si>
  <si>
    <t>-1731025134</t>
  </si>
  <si>
    <t>135,60*1,40</t>
  </si>
  <si>
    <t>17,28*1,40</t>
  </si>
  <si>
    <t>-1403978184</t>
  </si>
  <si>
    <t>0,60*1,00</t>
  </si>
  <si>
    <t>2024754621</t>
  </si>
  <si>
    <t>135,60*1,00*0,50</t>
  </si>
  <si>
    <t>17,89*1,00*0,40</t>
  </si>
  <si>
    <t>-93698534</t>
  </si>
  <si>
    <t>3*0,3*0,3*0,3</t>
  </si>
  <si>
    <t>629226805</t>
  </si>
  <si>
    <t>3*0,3*0,3*4</t>
  </si>
  <si>
    <t>-149333652</t>
  </si>
  <si>
    <t>1821569284</t>
  </si>
  <si>
    <t>1463123930</t>
  </si>
  <si>
    <t>103529150</t>
  </si>
  <si>
    <t>496494420</t>
  </si>
  <si>
    <t>-1409481361</t>
  </si>
  <si>
    <t>-380821313</t>
  </si>
  <si>
    <t>533711713</t>
  </si>
  <si>
    <t>432684590</t>
  </si>
  <si>
    <t>87597648</t>
  </si>
  <si>
    <t>-942236605</t>
  </si>
  <si>
    <t>4595306</t>
  </si>
  <si>
    <t>-1717383386</t>
  </si>
  <si>
    <t>709395124</t>
  </si>
  <si>
    <t>1560262130</t>
  </si>
  <si>
    <t>-2127775764</t>
  </si>
  <si>
    <t>1263583114</t>
  </si>
  <si>
    <t>-1217608199</t>
  </si>
  <si>
    <t>-800010929</t>
  </si>
  <si>
    <t>-1578715028</t>
  </si>
  <si>
    <t>421280440</t>
  </si>
  <si>
    <t>817062658</t>
  </si>
  <si>
    <t>332351490</t>
  </si>
  <si>
    <t>250820676</t>
  </si>
  <si>
    <t>761979497</t>
  </si>
  <si>
    <t>995058289</t>
  </si>
  <si>
    <t>Poznámka k položce:
osazení chráničky na řad v případě  uložení potrubí pud splaškovou kanalizací - množství upřesnit po odkopání kanalizace-předpoklad 2 chráničky</t>
  </si>
  <si>
    <t>1319935528</t>
  </si>
  <si>
    <t>-23654797</t>
  </si>
  <si>
    <t>420372366</t>
  </si>
  <si>
    <t>1589495190</t>
  </si>
  <si>
    <t>2036208686</t>
  </si>
  <si>
    <t>1799106562</t>
  </si>
  <si>
    <t>-639213662</t>
  </si>
  <si>
    <t>-1109750961</t>
  </si>
  <si>
    <t>1274945533</t>
  </si>
  <si>
    <t>-853285353</t>
  </si>
  <si>
    <t>434510497</t>
  </si>
  <si>
    <t>1358686396</t>
  </si>
  <si>
    <t>-893852396</t>
  </si>
  <si>
    <t>-794925760</t>
  </si>
  <si>
    <t>1885435582</t>
  </si>
  <si>
    <t>-937775821</t>
  </si>
  <si>
    <t>324297554</t>
  </si>
  <si>
    <t>314247483</t>
  </si>
  <si>
    <t>-767723439</t>
  </si>
  <si>
    <t>1305295770</t>
  </si>
  <si>
    <t>-1040249930</t>
  </si>
  <si>
    <t>1790694376</t>
  </si>
  <si>
    <t>1463697618</t>
  </si>
  <si>
    <t>1671910644</t>
  </si>
  <si>
    <t>454278020</t>
  </si>
  <si>
    <t>2130492553</t>
  </si>
  <si>
    <t>17,28*2</t>
  </si>
  <si>
    <t>135,60*2+1,40*2</t>
  </si>
  <si>
    <t>-1463622509</t>
  </si>
  <si>
    <t>981990636</t>
  </si>
  <si>
    <t>135,276*9 'Přepočtené koeficientem množství</t>
  </si>
  <si>
    <t>2053316237</t>
  </si>
  <si>
    <t>-1837682520</t>
  </si>
  <si>
    <t>19620818</t>
  </si>
  <si>
    <t>135,276-67,634</t>
  </si>
  <si>
    <t>18_2017_09 - SO 09 Ul. Třanovského - vodovod</t>
  </si>
  <si>
    <t>1462132393</t>
  </si>
  <si>
    <t>42,80*1,00/10000</t>
  </si>
  <si>
    <t>-1470994090</t>
  </si>
  <si>
    <t>669697055</t>
  </si>
  <si>
    <t>-1984397841</t>
  </si>
  <si>
    <t>335,604*0,40</t>
  </si>
  <si>
    <t>-741269583</t>
  </si>
  <si>
    <t>6,10*1,00*1,48</t>
  </si>
  <si>
    <t>8,61*1,00*1,525</t>
  </si>
  <si>
    <t>55,18*1,00*1,52</t>
  </si>
  <si>
    <t>50,95*1,00*1,50</t>
  </si>
  <si>
    <t>37,96*1,00*1,61</t>
  </si>
  <si>
    <t>34,22*1,00*1,60</t>
  </si>
  <si>
    <t>29,18*1,00*1,51</t>
  </si>
  <si>
    <t>13,29*1,00*1,45</t>
  </si>
  <si>
    <t>řad 9</t>
  </si>
  <si>
    <t>47,18*1,00*1,475</t>
  </si>
  <si>
    <t>-204,40*1,00*0,41</t>
  </si>
  <si>
    <t>-28,88*1,00*0,41</t>
  </si>
  <si>
    <t>1055183742</t>
  </si>
  <si>
    <t>335,604*0,5</t>
  </si>
  <si>
    <t>-804140855</t>
  </si>
  <si>
    <t>8,61*2*1,525</t>
  </si>
  <si>
    <t>55,18*2*1,52</t>
  </si>
  <si>
    <t>50,95*2*1,50</t>
  </si>
  <si>
    <t>37,96*2*1,61</t>
  </si>
  <si>
    <t>34,22*2*1,60</t>
  </si>
  <si>
    <t>29,18*2*1,51</t>
  </si>
  <si>
    <t>934635647</t>
  </si>
  <si>
    <t>1328975623</t>
  </si>
  <si>
    <t>-196008706</t>
  </si>
  <si>
    <t>335,604</t>
  </si>
  <si>
    <t>-31,10*1,00*1,06</t>
  </si>
  <si>
    <t>-11,70*1,00*1,00</t>
  </si>
  <si>
    <t>-1603322928</t>
  </si>
  <si>
    <t>1361157098</t>
  </si>
  <si>
    <t>-1118112282</t>
  </si>
  <si>
    <t>290,938*1,65</t>
  </si>
  <si>
    <t>-1899458793</t>
  </si>
  <si>
    <t>-235,50*1,00*0,50</t>
  </si>
  <si>
    <t>-47,18*1,00*0,40</t>
  </si>
  <si>
    <t>1512440458</t>
  </si>
  <si>
    <t>154,316*1,90</t>
  </si>
  <si>
    <t>-856141921</t>
  </si>
  <si>
    <t>-793978666</t>
  </si>
  <si>
    <t>31,10*1,00*1,06</t>
  </si>
  <si>
    <t>11,70*1,00*1,00</t>
  </si>
  <si>
    <t>1855467227</t>
  </si>
  <si>
    <t>42,80*1,00</t>
  </si>
  <si>
    <t>-1799754424</t>
  </si>
  <si>
    <t>42,80*0,25</t>
  </si>
  <si>
    <t>1766666375</t>
  </si>
  <si>
    <t>1116900993</t>
  </si>
  <si>
    <t>6,60*1,00</t>
  </si>
  <si>
    <t>676169713</t>
  </si>
  <si>
    <t>204,40*1,00</t>
  </si>
  <si>
    <t>28,88*1,00</t>
  </si>
  <si>
    <t>1613143812</t>
  </si>
  <si>
    <t>204,40*1,40</t>
  </si>
  <si>
    <t>28,88*1,40</t>
  </si>
  <si>
    <t>-1946053038</t>
  </si>
  <si>
    <t>235,50*1,00*0,50</t>
  </si>
  <si>
    <t>47,18*1,00*0,40</t>
  </si>
  <si>
    <t>-1113410103</t>
  </si>
  <si>
    <t>6*0,3*0,3*0,3</t>
  </si>
  <si>
    <t>-389282466</t>
  </si>
  <si>
    <t>6*0,3*0,3*4</t>
  </si>
  <si>
    <t>1447265080</t>
  </si>
  <si>
    <t>-455979205</t>
  </si>
  <si>
    <t>-1296567675</t>
  </si>
  <si>
    <t>1669894678</t>
  </si>
  <si>
    <t>-49217958</t>
  </si>
  <si>
    <t>1729552364</t>
  </si>
  <si>
    <t>1525863059</t>
  </si>
  <si>
    <t>-1231079972</t>
  </si>
  <si>
    <t>-1237584827</t>
  </si>
  <si>
    <t>1187488471</t>
  </si>
  <si>
    <t>1449661843</t>
  </si>
  <si>
    <t>783977527</t>
  </si>
  <si>
    <t>934719645</t>
  </si>
  <si>
    <t>Poznámka k položce:
kříž přírubový litinový,práškový epoxid, tl.250µm TT-kus DN 80/80 mm-tvárná litina
viz. kladečský plán</t>
  </si>
  <si>
    <t>170588906</t>
  </si>
  <si>
    <t>-2094663308</t>
  </si>
  <si>
    <t>-690711973</t>
  </si>
  <si>
    <t>-495823427</t>
  </si>
  <si>
    <t>1023401531</t>
  </si>
  <si>
    <t>179541092</t>
  </si>
  <si>
    <t>1534421130</t>
  </si>
  <si>
    <t>-197740122</t>
  </si>
  <si>
    <t>-991422885</t>
  </si>
  <si>
    <t>-1544527153</t>
  </si>
  <si>
    <t>1216842961</t>
  </si>
  <si>
    <t>-304902859</t>
  </si>
  <si>
    <t>660208091</t>
  </si>
  <si>
    <t>2114942917</t>
  </si>
  <si>
    <t>1117231105</t>
  </si>
  <si>
    <t>-1852329186</t>
  </si>
  <si>
    <t>-1275819980</t>
  </si>
  <si>
    <t>1846621726</t>
  </si>
  <si>
    <t>-1431446052</t>
  </si>
  <si>
    <t>-784156471</t>
  </si>
  <si>
    <t>-2091453933</t>
  </si>
  <si>
    <t>1282610736</t>
  </si>
  <si>
    <t>-702551759</t>
  </si>
  <si>
    <t>Poznámka k položce:
osazení chráničky na řad v případě  uložení potrubí pud splaškovou kanalizací-počet upřesnit po odkopání</t>
  </si>
  <si>
    <t>-1171578704</t>
  </si>
  <si>
    <t>38776253</t>
  </si>
  <si>
    <t>-1164647845</t>
  </si>
  <si>
    <t>1165903021</t>
  </si>
  <si>
    <t>-1232162764</t>
  </si>
  <si>
    <t>2006253476</t>
  </si>
  <si>
    <t>-70589815</t>
  </si>
  <si>
    <t>2074382478</t>
  </si>
  <si>
    <t>139289226</t>
  </si>
  <si>
    <t>-407372022</t>
  </si>
  <si>
    <t>-614061202</t>
  </si>
  <si>
    <t>251062870</t>
  </si>
  <si>
    <t>-737572780</t>
  </si>
  <si>
    <t>1366393742</t>
  </si>
  <si>
    <t>196046705</t>
  </si>
  <si>
    <t>1062467292</t>
  </si>
  <si>
    <t>-2040650444</t>
  </si>
  <si>
    <t>-534735873</t>
  </si>
  <si>
    <t>1150758354</t>
  </si>
  <si>
    <t>489818686</t>
  </si>
  <si>
    <t>-431616438</t>
  </si>
  <si>
    <t>-1650387736</t>
  </si>
  <si>
    <t>-599022425</t>
  </si>
  <si>
    <t>-1472292522</t>
  </si>
  <si>
    <t>-1910510856</t>
  </si>
  <si>
    <t>1545646435</t>
  </si>
  <si>
    <t>-262801364</t>
  </si>
  <si>
    <t>641126744</t>
  </si>
  <si>
    <t>28,88*2</t>
  </si>
  <si>
    <t>204,40*2+1,40*2</t>
  </si>
  <si>
    <t>248195535</t>
  </si>
  <si>
    <t>426498200</t>
  </si>
  <si>
    <t>207,529*9 'Přepočtené koeficientem množství</t>
  </si>
  <si>
    <t>873656003</t>
  </si>
  <si>
    <t>-935882194</t>
  </si>
  <si>
    <t>-119889241</t>
  </si>
  <si>
    <t>207,529-103,203</t>
  </si>
  <si>
    <t>18_2017_10 - SO 10 Ul. Karvinská - vodovod</t>
  </si>
  <si>
    <t>-1348250741</t>
  </si>
  <si>
    <t>62,23*1,00/10000</t>
  </si>
  <si>
    <t>-794446174</t>
  </si>
  <si>
    <t>-908683077</t>
  </si>
  <si>
    <t>1248077570</t>
  </si>
  <si>
    <t>-2144669735</t>
  </si>
  <si>
    <t>563,016*0,3</t>
  </si>
  <si>
    <t>381948303</t>
  </si>
  <si>
    <t>81,30*1,00*1,52</t>
  </si>
  <si>
    <t>66,75*1,00*1,57</t>
  </si>
  <si>
    <t>37,92*1,00*1,56</t>
  </si>
  <si>
    <t>41,64*1,00*1,52</t>
  </si>
  <si>
    <t>36,86*1,00*1,52</t>
  </si>
  <si>
    <t>24,83*1,00*1,58</t>
  </si>
  <si>
    <t>39,46*1,00*1,56</t>
  </si>
  <si>
    <t>1,22*1,00*1,60</t>
  </si>
  <si>
    <t>řad 10</t>
  </si>
  <si>
    <t>2,00*1,00*2,10*2</t>
  </si>
  <si>
    <t>zápichové jámy protlaku</t>
  </si>
  <si>
    <t>14,57*1,00*1,42</t>
  </si>
  <si>
    <t>15,35*1,00*1,34</t>
  </si>
  <si>
    <t>14,48*1,00*1,27</t>
  </si>
  <si>
    <t>14,67*1,00*1,24</t>
  </si>
  <si>
    <t>15,14*1,00*1,60</t>
  </si>
  <si>
    <t>46,72*1,00*1,52</t>
  </si>
  <si>
    <t>-266,800*1,00*0,41</t>
  </si>
  <si>
    <t>-45,52*1,00*0,41</t>
  </si>
  <si>
    <t>1228162061</t>
  </si>
  <si>
    <t>563,016*0,5</t>
  </si>
  <si>
    <t>-509540263</t>
  </si>
  <si>
    <t>81,30*2*1,52</t>
  </si>
  <si>
    <t>66,75*2*1,57</t>
  </si>
  <si>
    <t>37,92*2*1,56</t>
  </si>
  <si>
    <t>41,64*2*1,52</t>
  </si>
  <si>
    <t>36,86*2*1,52</t>
  </si>
  <si>
    <t>24,83*2*1,58</t>
  </si>
  <si>
    <t>39,46*2*1,56</t>
  </si>
  <si>
    <t>1,22*2*1,60</t>
  </si>
  <si>
    <t>2,00*2,10*2*2</t>
  </si>
  <si>
    <t>1,00*2,10*2*2</t>
  </si>
  <si>
    <t>15,14*2*1,60</t>
  </si>
  <si>
    <t>46,72*2*1,52</t>
  </si>
  <si>
    <t>281594114</t>
  </si>
  <si>
    <t>-1572668753</t>
  </si>
  <si>
    <t>-388557987</t>
  </si>
  <si>
    <t>563,016</t>
  </si>
  <si>
    <t>-29,75*1,00*1,00</t>
  </si>
  <si>
    <t>-32,48*1,00*0,95</t>
  </si>
  <si>
    <t>-2,00*1,00*1,60*2</t>
  </si>
  <si>
    <t>-1979029756</t>
  </si>
  <si>
    <t>1422153437</t>
  </si>
  <si>
    <t>-638323992</t>
  </si>
  <si>
    <t>496,01*1,65</t>
  </si>
  <si>
    <t>-733388662</t>
  </si>
  <si>
    <t>-331,20*1,00*0,50</t>
  </si>
  <si>
    <t>-120,93*1,00*0,40</t>
  </si>
  <si>
    <t>347171776</t>
  </si>
  <si>
    <t>282,038*1,90</t>
  </si>
  <si>
    <t>141721114-R</t>
  </si>
  <si>
    <t>Řízený zemní protlak hloubky do 6 m - PE potrubí  vnějšího průměru 110 - 125 mm v hornině tř 1 až 4</t>
  </si>
  <si>
    <t>231400090</t>
  </si>
  <si>
    <t xml:space="preserve">Poznámka k položce:
technologie provedení vrtu vrtnou soupravou, která dokáže směrově naváděným pilotním vrtem obejít překážku v zemině, vrt rozšířit a následně do něj zatáhnout PE potrubí.  Během hloubení pilotního vrtu je soustavně prováděna kontrola směru a hloubky vrtného nástroje pomocí vyhodnocení rádiového signálu vysílače, umístěného ve vrtném nástroji. Vrtání probíhá za podpory paprsků směsi vody a bentonitu, která je vytvářena tryskami na čele vrtného nástroje. Tím dojde k narušení půdního prostředí před vrtem, ke zpevnění okolí vrtu a ke zmenšení třecích sil při zatahování potrubí.    </t>
  </si>
  <si>
    <t>780150895</t>
  </si>
  <si>
    <t>-775875426</t>
  </si>
  <si>
    <t>29,75*1,00*1,00</t>
  </si>
  <si>
    <t>32,48*1,00*0,95</t>
  </si>
  <si>
    <t>2,00*1,00*1,60*2</t>
  </si>
  <si>
    <t>92374836</t>
  </si>
  <si>
    <t>62,23*1,00</t>
  </si>
  <si>
    <t>-543415132</t>
  </si>
  <si>
    <t>62,23*0,25</t>
  </si>
  <si>
    <t>-189785864</t>
  </si>
  <si>
    <t>-1866758615</t>
  </si>
  <si>
    <t>29,58*1,00</t>
  </si>
  <si>
    <t>941247336</t>
  </si>
  <si>
    <t>3,75*1,00</t>
  </si>
  <si>
    <t>899293812</t>
  </si>
  <si>
    <t>266,80*1,00</t>
  </si>
  <si>
    <t>45,52*1,00</t>
  </si>
  <si>
    <t>1821281019</t>
  </si>
  <si>
    <t>266,80*1,40</t>
  </si>
  <si>
    <t>45,52*1,40</t>
  </si>
  <si>
    <t>1368549066</t>
  </si>
  <si>
    <t>Poznámka k položce:
odstranění povrchů ze štěrku-zpevněné plochy</t>
  </si>
  <si>
    <t>26,21*1,00</t>
  </si>
  <si>
    <t>17,05*1,00</t>
  </si>
  <si>
    <t>1711101544</t>
  </si>
  <si>
    <t>331,20*1,00*0,50</t>
  </si>
  <si>
    <t>120,93*1,00*0,40</t>
  </si>
  <si>
    <t>1304469806</t>
  </si>
  <si>
    <t>16*0,3*0,3*0,3</t>
  </si>
  <si>
    <t>1407056786</t>
  </si>
  <si>
    <t>16*0,3*0,3*4</t>
  </si>
  <si>
    <t>-668666251</t>
  </si>
  <si>
    <t>362335351</t>
  </si>
  <si>
    <t>1014309906</t>
  </si>
  <si>
    <t>1691775167</t>
  </si>
  <si>
    <t>-1155048197</t>
  </si>
  <si>
    <t>1591945727</t>
  </si>
  <si>
    <t>43,26*1,00</t>
  </si>
  <si>
    <t>1921067064</t>
  </si>
  <si>
    <t>2002384491</t>
  </si>
  <si>
    <t>1445238589</t>
  </si>
  <si>
    <t>-587536791</t>
  </si>
  <si>
    <t>-446436721</t>
  </si>
  <si>
    <t>-176064476</t>
  </si>
  <si>
    <t>trouba přírubová, tvárná litina, práškový epoxid tl.250µm FF DN 80 mm délka 300 mm</t>
  </si>
  <si>
    <t>-1487844916</t>
  </si>
  <si>
    <t>857262122</t>
  </si>
  <si>
    <t>Montáž litinových tvarovek jednoosých přírubových otevřený výkop DN 100</t>
  </si>
  <si>
    <t>-132867242</t>
  </si>
  <si>
    <t>552598150</t>
  </si>
  <si>
    <t>přechod přírubový FFR tvárná litina DN100/80 L200 mm</t>
  </si>
  <si>
    <t>-414818163</t>
  </si>
  <si>
    <t>Poznámka k položce:
přechod přírubový tvárná litina DN100/80 L200 mm-tvárná litina
viz. kladečský plán</t>
  </si>
  <si>
    <t>potrubní spojka pro potrubí DN100, PN16, hdlo/příruba, jištěná proti posunu+těsnící  kroužek  s fixační vložkou</t>
  </si>
  <si>
    <t>1104705914</t>
  </si>
  <si>
    <t>857264122</t>
  </si>
  <si>
    <t>Montáž litinových tvarovek odbočných přírubových otevřený výkop DN 100</t>
  </si>
  <si>
    <t>-97485508</t>
  </si>
  <si>
    <t>552535920</t>
  </si>
  <si>
    <t>kříž přírubový, tvárná litina,práškový epoxid, tl.250µm TT-kus DN 100/100 mm</t>
  </si>
  <si>
    <t>-1573972923</t>
  </si>
  <si>
    <t>Poznámka k položce:
kříž přírubový litinový,práškový epoxid, tl.250µm TT-kus DN 100/100 mm-tvárná litina
viz. kladečský plán</t>
  </si>
  <si>
    <t>552535160</t>
  </si>
  <si>
    <t>tvarovka přírubová, tvárná litina s přírubovou odbočkou,práškový epoxid, tl.250µm T-kus DN 100/100 mm</t>
  </si>
  <si>
    <t>757118769</t>
  </si>
  <si>
    <t>Poznámka k položce:
tvarovka přírubová litinová s přírubovou odbočkou,práškový epoxid, tl.250µm T-kus DN 100/100 mm-tvárná litina
viz. kladečský plán</t>
  </si>
  <si>
    <t>-1549692247</t>
  </si>
  <si>
    <t>1666628723</t>
  </si>
  <si>
    <t>327545213</t>
  </si>
  <si>
    <t>1614957261</t>
  </si>
  <si>
    <t>-417281017</t>
  </si>
  <si>
    <t>871251141</t>
  </si>
  <si>
    <t>Montáž potrubí z PE100 SDR 11 otevřený výkop svařovaných na tupo D 110 x 10,0 mm</t>
  </si>
  <si>
    <t>-2087891084</t>
  </si>
  <si>
    <t>286131160</t>
  </si>
  <si>
    <t>potrubí vodovodní PE100 PN16 SDR11 6 m, 12 m, 100 m, 110 x 10,0 mm</t>
  </si>
  <si>
    <t>-382947733</t>
  </si>
  <si>
    <t>286-R1</t>
  </si>
  <si>
    <t xml:space="preserve">potrubí vodovodní PE  - třívrstvé potrubí PE 100 RC+DOQ – SDR 11 – D 100 x 10 mm </t>
  </si>
  <si>
    <t>1962853504</t>
  </si>
  <si>
    <t xml:space="preserve">Poznámka k položce:
třívrstvé potrubí pro provedení protlaku </t>
  </si>
  <si>
    <t>1167493705</t>
  </si>
  <si>
    <t>2039858258</t>
  </si>
  <si>
    <t>-947122891</t>
  </si>
  <si>
    <t>2095917249</t>
  </si>
  <si>
    <t>-1817257751</t>
  </si>
  <si>
    <t>972795934</t>
  </si>
  <si>
    <t>244098841</t>
  </si>
  <si>
    <t>-1089754897</t>
  </si>
  <si>
    <t>-1835570686</t>
  </si>
  <si>
    <t>-289154654</t>
  </si>
  <si>
    <t>877251121</t>
  </si>
  <si>
    <t>Montáž elektrotvarovek na potrubí z trubek z tlakového PE otevřený výkop vnější průměr 110 mm</t>
  </si>
  <si>
    <t>1777343989</t>
  </si>
  <si>
    <t>286530260</t>
  </si>
  <si>
    <t>elektrospojka PE100, SDR 11, typ LU, d 110 mm</t>
  </si>
  <si>
    <t>413506740</t>
  </si>
  <si>
    <t>286123450</t>
  </si>
  <si>
    <t>nákružek lemový  PE100 SDR11 d 110</t>
  </si>
  <si>
    <t>-310612341</t>
  </si>
  <si>
    <t>28600003</t>
  </si>
  <si>
    <t>Otočná příruba DN100, PN 10(16)</t>
  </si>
  <si>
    <t>-1992988682</t>
  </si>
  <si>
    <t>286149610</t>
  </si>
  <si>
    <t>elektro T-kus rovnoramenný, PE 100, SDR 11, PN 16, d 110</t>
  </si>
  <si>
    <t>-1695606621</t>
  </si>
  <si>
    <t>286R-5</t>
  </si>
  <si>
    <t>T-kus pro elektrospojky PE 100, SDR 11,  PN 16, d 110/90</t>
  </si>
  <si>
    <t>369585915</t>
  </si>
  <si>
    <t>2861495.3</t>
  </si>
  <si>
    <t>oblouk 15°, PE 100, SDR 11, PN 16, d 110, typ LU</t>
  </si>
  <si>
    <t>701338669</t>
  </si>
  <si>
    <t>286149490</t>
  </si>
  <si>
    <t>elektrokoleno 45°, PE 100, PN 16, d 110</t>
  </si>
  <si>
    <t>1356700499</t>
  </si>
  <si>
    <t>2861494-R</t>
  </si>
  <si>
    <t>elektrokoleno 30°, PE 100, PN 16, d 110</t>
  </si>
  <si>
    <t>-12648912</t>
  </si>
  <si>
    <t>877261126</t>
  </si>
  <si>
    <t>Montáž elektro navrtávacích T-kusů ventil a 360° otočná odbočka na potrubí z PE trub D 110/32, D 100/40</t>
  </si>
  <si>
    <t>-506820328</t>
  </si>
  <si>
    <t>871000237-R</t>
  </si>
  <si>
    <t>Elektrosvařovací navrtávací objímka s uzav. ventilem D110/40</t>
  </si>
  <si>
    <t>1154943367</t>
  </si>
  <si>
    <t>871000236-R</t>
  </si>
  <si>
    <t>-903500094</t>
  </si>
  <si>
    <t>465854175</t>
  </si>
  <si>
    <t>1614181730</t>
  </si>
  <si>
    <t>2088065972</t>
  </si>
  <si>
    <t>513875015</t>
  </si>
  <si>
    <t>384949424</t>
  </si>
  <si>
    <t>-503454962</t>
  </si>
  <si>
    <t>891261111.1</t>
  </si>
  <si>
    <t>Montáž vodovodních šoupátek otevřený výkop DN 100</t>
  </si>
  <si>
    <t>-1695581370</t>
  </si>
  <si>
    <t>42224033-R3</t>
  </si>
  <si>
    <t>šoupátko EKO DN100/PN10, tv.litina-DIN</t>
  </si>
  <si>
    <t>-627104874</t>
  </si>
  <si>
    <t>42291074-R4</t>
  </si>
  <si>
    <t>souprava zemní teleskopická pro šoupátka DN 100-150 mm, Rd 1,2-1,8 m</t>
  </si>
  <si>
    <t>-1866613281</t>
  </si>
  <si>
    <t>1856674084</t>
  </si>
  <si>
    <t>420565630</t>
  </si>
  <si>
    <t>-842739827</t>
  </si>
  <si>
    <t>963433643</t>
  </si>
  <si>
    <t>1406210819</t>
  </si>
  <si>
    <t>282585726</t>
  </si>
  <si>
    <t>169843211</t>
  </si>
  <si>
    <t>-1502521732</t>
  </si>
  <si>
    <t>-1538184221</t>
  </si>
  <si>
    <t>292263135</t>
  </si>
  <si>
    <t>-683375534</t>
  </si>
  <si>
    <t>892271111</t>
  </si>
  <si>
    <t>Tlaková zkouška vodou potrubí DN 100 nebo 125</t>
  </si>
  <si>
    <t>1179471717</t>
  </si>
  <si>
    <t>Poznámka k položce:
včetně vyhotovení protokolů</t>
  </si>
  <si>
    <t>338064498</t>
  </si>
  <si>
    <t xml:space="preserve">Poznámka k položce:
předpoklad 1 zkouška na50 m </t>
  </si>
  <si>
    <t>-568325732</t>
  </si>
  <si>
    <t>103</t>
  </si>
  <si>
    <t>816734428</t>
  </si>
  <si>
    <t>104</t>
  </si>
  <si>
    <t>1639975555</t>
  </si>
  <si>
    <t>105</t>
  </si>
  <si>
    <t>262010434</t>
  </si>
  <si>
    <t>106</t>
  </si>
  <si>
    <t>-726068240</t>
  </si>
  <si>
    <t>107</t>
  </si>
  <si>
    <t>-328135852</t>
  </si>
  <si>
    <t>108</t>
  </si>
  <si>
    <t>2005402790</t>
  </si>
  <si>
    <t>109</t>
  </si>
  <si>
    <t>784159948</t>
  </si>
  <si>
    <t>120,93*2</t>
  </si>
  <si>
    <t>331,20*2+1,40*2</t>
  </si>
  <si>
    <t>110</t>
  </si>
  <si>
    <t>-314993539</t>
  </si>
  <si>
    <t>111</t>
  </si>
  <si>
    <t>807853533</t>
  </si>
  <si>
    <t>293,265*9 'Přepočtené koeficientem množství</t>
  </si>
  <si>
    <t>112</t>
  </si>
  <si>
    <t>-173519484</t>
  </si>
  <si>
    <t>113</t>
  </si>
  <si>
    <t>1583158331</t>
  </si>
  <si>
    <t>114</t>
  </si>
  <si>
    <t>-1884352742</t>
  </si>
  <si>
    <t>293,265-138,17</t>
  </si>
  <si>
    <t>18_2017_11 - SO 11 Ul. Hviezdoslavova - vodovod</t>
  </si>
  <si>
    <t>-1948335587</t>
  </si>
  <si>
    <t>5,25*1,00/10000</t>
  </si>
  <si>
    <t>1239075157</t>
  </si>
  <si>
    <t>-1554633183</t>
  </si>
  <si>
    <t>187927625</t>
  </si>
  <si>
    <t>-1517301248</t>
  </si>
  <si>
    <t>484,321*0,4</t>
  </si>
  <si>
    <t>1950874534</t>
  </si>
  <si>
    <t>53,26*1,00*1,50</t>
  </si>
  <si>
    <t>40,29*1,00*1,46</t>
  </si>
  <si>
    <t>52,69*1,00*1,53</t>
  </si>
  <si>
    <t>31,97*1,00*1,38</t>
  </si>
  <si>
    <t>81,07*1,00*1,43</t>
  </si>
  <si>
    <t>38,22*1,00*1,45</t>
  </si>
  <si>
    <t>51,16*1,00*1,50</t>
  </si>
  <si>
    <t>57,91*1,00*1,46</t>
  </si>
  <si>
    <t>řad 11</t>
  </si>
  <si>
    <t>49,93*1,00*1,45</t>
  </si>
  <si>
    <t>-406,55*1,00*0,41</t>
  </si>
  <si>
    <t>-42,63*1,00*0,41</t>
  </si>
  <si>
    <t>-687573250</t>
  </si>
  <si>
    <t>484,321*0,5</t>
  </si>
  <si>
    <t>1759768019</t>
  </si>
  <si>
    <t>53,26*2*1,50</t>
  </si>
  <si>
    <t>52,69*2*1,53</t>
  </si>
  <si>
    <t>51,16*2*1,50</t>
  </si>
  <si>
    <t>-26302922</t>
  </si>
  <si>
    <t>382966474</t>
  </si>
  <si>
    <t>-310629639</t>
  </si>
  <si>
    <t>484,321</t>
  </si>
  <si>
    <t>-5,25*1,00*1,05</t>
  </si>
  <si>
    <t>1735261787</t>
  </si>
  <si>
    <t>1241437497</t>
  </si>
  <si>
    <t>1971202254</t>
  </si>
  <si>
    <t>478,808*1,65</t>
  </si>
  <si>
    <t>1744875401</t>
  </si>
  <si>
    <t>-406,55*1,00*0,50</t>
  </si>
  <si>
    <t>-49,93*1,00*0,40</t>
  </si>
  <si>
    <t>30797799</t>
  </si>
  <si>
    <t>255,561*1,90</t>
  </si>
  <si>
    <t>664381336</t>
  </si>
  <si>
    <t>1280889272</t>
  </si>
  <si>
    <t>5,25*1,00*1,05</t>
  </si>
  <si>
    <t>61253605</t>
  </si>
  <si>
    <t>5,25*1,00</t>
  </si>
  <si>
    <t>-1519221903</t>
  </si>
  <si>
    <t>5,25*0,25</t>
  </si>
  <si>
    <t>-404344661</t>
  </si>
  <si>
    <t>-724572092</t>
  </si>
  <si>
    <t>0,80*1,00</t>
  </si>
  <si>
    <t>843147519</t>
  </si>
  <si>
    <t>1652457016</t>
  </si>
  <si>
    <t>406,55*1,00</t>
  </si>
  <si>
    <t>42,63*1,00</t>
  </si>
  <si>
    <t>1113968927</t>
  </si>
  <si>
    <t>406,55*1,40</t>
  </si>
  <si>
    <t>42,63*1,40</t>
  </si>
  <si>
    <t>-1128287545</t>
  </si>
  <si>
    <t>406,55*1,00*0,50</t>
  </si>
  <si>
    <t>49,93*1,00*0,40</t>
  </si>
  <si>
    <t>-433875839</t>
  </si>
  <si>
    <t>714053567</t>
  </si>
  <si>
    <t>-628610777</t>
  </si>
  <si>
    <t>-1642800297</t>
  </si>
  <si>
    <t>-404834639</t>
  </si>
  <si>
    <t>-1116056239</t>
  </si>
  <si>
    <t>-100098137</t>
  </si>
  <si>
    <t>-310073455</t>
  </si>
  <si>
    <t>-102617978</t>
  </si>
  <si>
    <t>1691443771</t>
  </si>
  <si>
    <t>1082525471</t>
  </si>
  <si>
    <t>608058061</t>
  </si>
  <si>
    <t>-767202117</t>
  </si>
  <si>
    <t>-645122693</t>
  </si>
  <si>
    <t>1963070506</t>
  </si>
  <si>
    <t>1517059519</t>
  </si>
  <si>
    <t>1980808277</t>
  </si>
  <si>
    <t>-1325467445</t>
  </si>
  <si>
    <t>-1315432359</t>
  </si>
  <si>
    <t>-1685846102</t>
  </si>
  <si>
    <t>-1735554127</t>
  </si>
  <si>
    <t>1257782802</t>
  </si>
  <si>
    <t>-1845332734</t>
  </si>
  <si>
    <t>-1165595517</t>
  </si>
  <si>
    <t>604648231</t>
  </si>
  <si>
    <t>1006385296</t>
  </si>
  <si>
    <t>694472637</t>
  </si>
  <si>
    <t>-318586238</t>
  </si>
  <si>
    <t>877181110</t>
  </si>
  <si>
    <t>Montáž elektrokolen 45° na potrubí z PE trub d 50</t>
  </si>
  <si>
    <t>-2035183734</t>
  </si>
  <si>
    <t>286149450</t>
  </si>
  <si>
    <t>elektrokoleno 45°, PE 100, PN 16, d 50</t>
  </si>
  <si>
    <t>-2067741216</t>
  </si>
  <si>
    <t>Přechodová spojka ISO - D 50/50 (hrdlo/hrdlo)+O kroužek</t>
  </si>
  <si>
    <t>-2069981285</t>
  </si>
  <si>
    <t>1231669055</t>
  </si>
  <si>
    <t>1474355517</t>
  </si>
  <si>
    <t>473179114</t>
  </si>
  <si>
    <t>171265241</t>
  </si>
  <si>
    <t>1538067480</t>
  </si>
  <si>
    <t>-920889566</t>
  </si>
  <si>
    <t>-990596390</t>
  </si>
  <si>
    <t>2002708342</t>
  </si>
  <si>
    <t>-639830261</t>
  </si>
  <si>
    <t>877241127-</t>
  </si>
  <si>
    <t>Montáž elektro navrtávacích T-kusů ventil a 360° otočná odbočka na potrubí z PE trub d 90/50, d 90/63</t>
  </si>
  <si>
    <t>114890054</t>
  </si>
  <si>
    <t>Elektrosvařovací navrtávací objímka s uzav. ventilem D90/50</t>
  </si>
  <si>
    <t>-416282823</t>
  </si>
  <si>
    <t>-1962555840</t>
  </si>
  <si>
    <t>-47754567</t>
  </si>
  <si>
    <t>768421432</t>
  </si>
  <si>
    <t>-164493097</t>
  </si>
  <si>
    <t>394781760</t>
  </si>
  <si>
    <t>-1758377701</t>
  </si>
  <si>
    <t>2075566696</t>
  </si>
  <si>
    <t>-1849467571</t>
  </si>
  <si>
    <t>-1301555959</t>
  </si>
  <si>
    <t>1458523119</t>
  </si>
  <si>
    <t>-1535536010</t>
  </si>
  <si>
    <t>633273186</t>
  </si>
  <si>
    <t>565269203</t>
  </si>
  <si>
    <t>-1081032086</t>
  </si>
  <si>
    <t>-910287236</t>
  </si>
  <si>
    <t>-627332229</t>
  </si>
  <si>
    <t>-453881352</t>
  </si>
  <si>
    <t>-1581811758</t>
  </si>
  <si>
    <t>-1789706773</t>
  </si>
  <si>
    <t>-1935098784</t>
  </si>
  <si>
    <t>623237075</t>
  </si>
  <si>
    <t>-155887311</t>
  </si>
  <si>
    <t>-506731950</t>
  </si>
  <si>
    <t>-652735173</t>
  </si>
  <si>
    <t>2084608133</t>
  </si>
  <si>
    <t>-318155933</t>
  </si>
  <si>
    <t>1783766210</t>
  </si>
  <si>
    <t>1444492424</t>
  </si>
  <si>
    <t>-1924232055</t>
  </si>
  <si>
    <t>42,63*2</t>
  </si>
  <si>
    <t>406,55*2+1,40*2</t>
  </si>
  <si>
    <t>-1338367731</t>
  </si>
  <si>
    <t>-213340598</t>
  </si>
  <si>
    <t>397,081*9 'Přepočtené koeficientem množství</t>
  </si>
  <si>
    <t>-781676413</t>
  </si>
  <si>
    <t>-533162729</t>
  </si>
  <si>
    <t>-1410508869</t>
  </si>
  <si>
    <t>397,081-198,717</t>
  </si>
  <si>
    <t xml:space="preserve">18_2017_12 - SO 12 Ul. U Výhybky - vodovod </t>
  </si>
  <si>
    <t>-1380244926</t>
  </si>
  <si>
    <t>1905992100</t>
  </si>
  <si>
    <t>109,746*0,35</t>
  </si>
  <si>
    <t>1386905793</t>
  </si>
  <si>
    <t>85,10*1,00*1,55</t>
  </si>
  <si>
    <t>4,08*1,00*1,35</t>
  </si>
  <si>
    <t>-64,20*1,00*0,41</t>
  </si>
  <si>
    <t>-3,28*1,00*0,41</t>
  </si>
  <si>
    <t>196410498</t>
  </si>
  <si>
    <t>109,746*0,5</t>
  </si>
  <si>
    <t>1915611597</t>
  </si>
  <si>
    <t>85,10*2*1,55</t>
  </si>
  <si>
    <t>172490770</t>
  </si>
  <si>
    <t>151120585</t>
  </si>
  <si>
    <t>-1644017956</t>
  </si>
  <si>
    <t>109,746</t>
  </si>
  <si>
    <t>-20,90*1,00*0,95</t>
  </si>
  <si>
    <t>-0,880*1,00*0,80</t>
  </si>
  <si>
    <t>-46731817</t>
  </si>
  <si>
    <t>2050906620</t>
  </si>
  <si>
    <t>-954250778</t>
  </si>
  <si>
    <t>89,187*1,65</t>
  </si>
  <si>
    <t>-1292952304</t>
  </si>
  <si>
    <t>-85,10*1,00*0,50</t>
  </si>
  <si>
    <t>-4,08*1,00*0,40</t>
  </si>
  <si>
    <t>-712651253</t>
  </si>
  <si>
    <t>45,005*1,90</t>
  </si>
  <si>
    <t>-1867903350</t>
  </si>
  <si>
    <t>20,90*1,00*0,95</t>
  </si>
  <si>
    <t>0,880*1,00*0,80</t>
  </si>
  <si>
    <t>-1369781716</t>
  </si>
  <si>
    <t>-1087447555</t>
  </si>
  <si>
    <t>746456947</t>
  </si>
  <si>
    <t>64,20*1,00</t>
  </si>
  <si>
    <t>3,28*1,00</t>
  </si>
  <si>
    <t>1962084994</t>
  </si>
  <si>
    <t>64,20*1,40</t>
  </si>
  <si>
    <t>3,28*1,40</t>
  </si>
  <si>
    <t>-749974983</t>
  </si>
  <si>
    <t>85,10*1,00*0,50</t>
  </si>
  <si>
    <t>4,08*1,00*0,40</t>
  </si>
  <si>
    <t>-1163021200</t>
  </si>
  <si>
    <t>-1798960736</t>
  </si>
  <si>
    <t>1013875711</t>
  </si>
  <si>
    <t>-902565697</t>
  </si>
  <si>
    <t>315773585</t>
  </si>
  <si>
    <t>1412160185</t>
  </si>
  <si>
    <t>-1450478717</t>
  </si>
  <si>
    <t>-1196350679</t>
  </si>
  <si>
    <t>1897573303</t>
  </si>
  <si>
    <t>-594325868</t>
  </si>
  <si>
    <t>-187076315</t>
  </si>
  <si>
    <t>-1616929932</t>
  </si>
  <si>
    <t>1391408302</t>
  </si>
  <si>
    <t>1494052281</t>
  </si>
  <si>
    <t>Poznámka k položce:
kříž přírubový litinový,práškový epoxid, tl.250µm TT-kus DN 80/80 mm-tvárná ltina
-viz. kladečský plán</t>
  </si>
  <si>
    <t>1283862220</t>
  </si>
  <si>
    <t>1103090496</t>
  </si>
  <si>
    <t>164535469</t>
  </si>
  <si>
    <t>-2128088767</t>
  </si>
  <si>
    <t>1883294000</t>
  </si>
  <si>
    <t>688502380</t>
  </si>
  <si>
    <t>2015188625</t>
  </si>
  <si>
    <t>1311452544</t>
  </si>
  <si>
    <t>-2134200118</t>
  </si>
  <si>
    <t>-989407689</t>
  </si>
  <si>
    <t>-1500895471</t>
  </si>
  <si>
    <t>-62581726</t>
  </si>
  <si>
    <t>1201867620</t>
  </si>
  <si>
    <t>-1248667103</t>
  </si>
  <si>
    <t>-262102729</t>
  </si>
  <si>
    <t>-1704491073</t>
  </si>
  <si>
    <t>842542351</t>
  </si>
  <si>
    <t>-1073701064</t>
  </si>
  <si>
    <t>-1160400352</t>
  </si>
  <si>
    <t>1753177455</t>
  </si>
  <si>
    <t>1603485228</t>
  </si>
  <si>
    <t>-1751813019</t>
  </si>
  <si>
    <t>216506112</t>
  </si>
  <si>
    <t>1118835742</t>
  </si>
  <si>
    <t>-334465224</t>
  </si>
  <si>
    <t>875517661</t>
  </si>
  <si>
    <t>1777339016</t>
  </si>
  <si>
    <t>-489609978</t>
  </si>
  <si>
    <t>-608301064</t>
  </si>
  <si>
    <t>-543220776</t>
  </si>
  <si>
    <t>208591477</t>
  </si>
  <si>
    <t>-1007755684</t>
  </si>
  <si>
    <t>-264744043</t>
  </si>
  <si>
    <t>1183373123</t>
  </si>
  <si>
    <t>441689036</t>
  </si>
  <si>
    <t>1299140722</t>
  </si>
  <si>
    <t>-1600480720</t>
  </si>
  <si>
    <t>1176778703</t>
  </si>
  <si>
    <t>1567259020</t>
  </si>
  <si>
    <t>148574653</t>
  </si>
  <si>
    <t>-1509692961</t>
  </si>
  <si>
    <t>-201066938</t>
  </si>
  <si>
    <t>1786534977</t>
  </si>
  <si>
    <t>4,08*2</t>
  </si>
  <si>
    <t>85,10*2+1,40*2</t>
  </si>
  <si>
    <t>2114684090</t>
  </si>
  <si>
    <t>-591568519</t>
  </si>
  <si>
    <t>59,544*9 'Přepočtené koeficientem množství</t>
  </si>
  <si>
    <t>-2072335865</t>
  </si>
  <si>
    <t>1196898876</t>
  </si>
  <si>
    <t>-751185384</t>
  </si>
  <si>
    <t>59,544-29,853</t>
  </si>
  <si>
    <t>18_2017_13 - SO 13 Ul. Holešova - vodovod</t>
  </si>
  <si>
    <t>-730814955</t>
  </si>
  <si>
    <t>311041117</t>
  </si>
  <si>
    <t>-1041413176</t>
  </si>
  <si>
    <t>183,400*0,3</t>
  </si>
  <si>
    <t>1907067947</t>
  </si>
  <si>
    <t>16,01*1,00*1,58</t>
  </si>
  <si>
    <t>29,28*1,00*1,50</t>
  </si>
  <si>
    <t>23,80*1,00*1,49</t>
  </si>
  <si>
    <t>27,12*1,00*1,48</t>
  </si>
  <si>
    <t>56,19*1,00*1,50</t>
  </si>
  <si>
    <t>2,61*1,00*1,46</t>
  </si>
  <si>
    <t>řad 13</t>
  </si>
  <si>
    <t>12,67*1,00*1,45</t>
  </si>
  <si>
    <t>-155,00*1,00*0,41</t>
  </si>
  <si>
    <t>-10,57*1,00*0,41</t>
  </si>
  <si>
    <t>1384178084</t>
  </si>
  <si>
    <t>183,400*0,5</t>
  </si>
  <si>
    <t>-1706948100</t>
  </si>
  <si>
    <t>16,01*2*1,58</t>
  </si>
  <si>
    <t>29,28*2*1,50</t>
  </si>
  <si>
    <t>56,19*2*1,50</t>
  </si>
  <si>
    <t>-2133875784</t>
  </si>
  <si>
    <t>-1337411725</t>
  </si>
  <si>
    <t>586392744</t>
  </si>
  <si>
    <t>1327302461</t>
  </si>
  <si>
    <t>-1756989817</t>
  </si>
  <si>
    <t>723096401</t>
  </si>
  <si>
    <t>183,400*1,65</t>
  </si>
  <si>
    <t>171216587</t>
  </si>
  <si>
    <t>183,400</t>
  </si>
  <si>
    <t>-155,00*1,00*0,50</t>
  </si>
  <si>
    <t>-12,67*1,00*0,40</t>
  </si>
  <si>
    <t>-208249198</t>
  </si>
  <si>
    <t>100,832*1,90</t>
  </si>
  <si>
    <t>-65392088</t>
  </si>
  <si>
    <t>453043533</t>
  </si>
  <si>
    <t>1231900975</t>
  </si>
  <si>
    <t>155,00*1,00</t>
  </si>
  <si>
    <t>10,57*1,00</t>
  </si>
  <si>
    <t>-2009778651</t>
  </si>
  <si>
    <t>155,00*1,40</t>
  </si>
  <si>
    <t>10,57*1,40</t>
  </si>
  <si>
    <t>942219077</t>
  </si>
  <si>
    <t>155,00*1,00*0,50</t>
  </si>
  <si>
    <t>12,67*1,00*0,40</t>
  </si>
  <si>
    <t>800613502</t>
  </si>
  <si>
    <t>4*0,3*0,3*0,3</t>
  </si>
  <si>
    <t>1524712773</t>
  </si>
  <si>
    <t>4*0,3*0,3*4</t>
  </si>
  <si>
    <t>2137404792</t>
  </si>
  <si>
    <t>-1731932109</t>
  </si>
  <si>
    <t>2037282975</t>
  </si>
  <si>
    <t>-164332366</t>
  </si>
  <si>
    <t>1732750550</t>
  </si>
  <si>
    <t>690294216</t>
  </si>
  <si>
    <t>1425864649</t>
  </si>
  <si>
    <t>1560368508</t>
  </si>
  <si>
    <t>1376155166</t>
  </si>
  <si>
    <t>509410866</t>
  </si>
  <si>
    <t>-1511554756</t>
  </si>
  <si>
    <t>-606487437</t>
  </si>
  <si>
    <t>472467894</t>
  </si>
  <si>
    <t>560088369</t>
  </si>
  <si>
    <t>-896828039</t>
  </si>
  <si>
    <t>538389929</t>
  </si>
  <si>
    <t>-492473486</t>
  </si>
  <si>
    <t>2136754194</t>
  </si>
  <si>
    <t>-710015473</t>
  </si>
  <si>
    <t>-2134465808</t>
  </si>
  <si>
    <t>-595757056</t>
  </si>
  <si>
    <t>-85278540</t>
  </si>
  <si>
    <t>-822046607</t>
  </si>
  <si>
    <t>2052640972</t>
  </si>
  <si>
    <t>1106937419</t>
  </si>
  <si>
    <t>-1304924870</t>
  </si>
  <si>
    <t>523493320</t>
  </si>
  <si>
    <t>964487172</t>
  </si>
  <si>
    <t>269979428</t>
  </si>
  <si>
    <t>-1287906960</t>
  </si>
  <si>
    <t>432294995</t>
  </si>
  <si>
    <t>-1887848671</t>
  </si>
  <si>
    <t>1372908337</t>
  </si>
  <si>
    <t>1350016239</t>
  </si>
  <si>
    <t>1065948673</t>
  </si>
  <si>
    <t>-52753746</t>
  </si>
  <si>
    <t>Poznámka k položce:
hloubku upřesnit dle skutečné hl. potrubí</t>
  </si>
  <si>
    <t>1092193650</t>
  </si>
  <si>
    <t>1106231450</t>
  </si>
  <si>
    <t>-74029257</t>
  </si>
  <si>
    <t>271184265</t>
  </si>
  <si>
    <t>221277007</t>
  </si>
  <si>
    <t>1749436008</t>
  </si>
  <si>
    <t>-1333935182</t>
  </si>
  <si>
    <t>1697154036</t>
  </si>
  <si>
    <t>-1563845085</t>
  </si>
  <si>
    <t>-1254599362</t>
  </si>
  <si>
    <t>1964796877</t>
  </si>
  <si>
    <t>2111079633</t>
  </si>
  <si>
    <t>1901353837</t>
  </si>
  <si>
    <t>356028454</t>
  </si>
  <si>
    <t>-1270989130</t>
  </si>
  <si>
    <t>-1584875326</t>
  </si>
  <si>
    <t>10,57*2</t>
  </si>
  <si>
    <t>155,00*2+1,40*2</t>
  </si>
  <si>
    <t>1708726776</t>
  </si>
  <si>
    <t>473239157</t>
  </si>
  <si>
    <t>146,099*9 'Přepočtené koeficientem množství</t>
  </si>
  <si>
    <t>594979993</t>
  </si>
  <si>
    <t>58103275</t>
  </si>
  <si>
    <t>532711293</t>
  </si>
  <si>
    <t>146,099-73,248</t>
  </si>
  <si>
    <t>18_2017_14 - SO 14 Ul. Dalimilova - vodovod</t>
  </si>
  <si>
    <t>-2081655003</t>
  </si>
  <si>
    <t>25,15*1,00/10000</t>
  </si>
  <si>
    <t>964111383</t>
  </si>
  <si>
    <t>-539943353</t>
  </si>
  <si>
    <t>-787817685</t>
  </si>
  <si>
    <t>154820214</t>
  </si>
  <si>
    <t>1017,633*0,45</t>
  </si>
  <si>
    <t>442593519</t>
  </si>
  <si>
    <t>16,81*1,00*1,63</t>
  </si>
  <si>
    <t>31,56*1,00*1,67</t>
  </si>
  <si>
    <t>29,59*1,00*1,68</t>
  </si>
  <si>
    <t>18,97*1,00*1,74</t>
  </si>
  <si>
    <t>20,87*1,00*1,81</t>
  </si>
  <si>
    <t>25,17*1,00*1,91</t>
  </si>
  <si>
    <t>43,69*1,00*1,84</t>
  </si>
  <si>
    <t>30,49*1,00*1,77</t>
  </si>
  <si>
    <t>51,76*1,00*1,79</t>
  </si>
  <si>
    <t>33,28*1,00*1,73</t>
  </si>
  <si>
    <t>92,09*1,00*1,78</t>
  </si>
  <si>
    <t>74,98*1,00*1,76</t>
  </si>
  <si>
    <t>57,54*1,00*1,76</t>
  </si>
  <si>
    <t>72,16*1,00*1,71</t>
  </si>
  <si>
    <t>55,14*1,00*1,72</t>
  </si>
  <si>
    <t>45,07*1,00*1,70</t>
  </si>
  <si>
    <t>řad 14</t>
  </si>
  <si>
    <t>60,09*1,00*1,52</t>
  </si>
  <si>
    <t>-699,15*1,00*0,41</t>
  </si>
  <si>
    <t>-30,04*1,00*0,41</t>
  </si>
  <si>
    <t>-1645785638</t>
  </si>
  <si>
    <t>1017,633*0,5</t>
  </si>
  <si>
    <t>-363158007</t>
  </si>
  <si>
    <t>16,81*2*1,63</t>
  </si>
  <si>
    <t>31,56*2*1,67</t>
  </si>
  <si>
    <t>29,59*2*1,68</t>
  </si>
  <si>
    <t>18,97*2*1,74</t>
  </si>
  <si>
    <t>20,87*2*1,81</t>
  </si>
  <si>
    <t>25,17*2*1,91</t>
  </si>
  <si>
    <t>43,69*2*1,84</t>
  </si>
  <si>
    <t>30,49*2*1,77</t>
  </si>
  <si>
    <t>51,76*2*1,79</t>
  </si>
  <si>
    <t>33,28*2*1,73</t>
  </si>
  <si>
    <t>92,09*2*1,78</t>
  </si>
  <si>
    <t>74,98*2*1,76</t>
  </si>
  <si>
    <t>57,54*2*1,76</t>
  </si>
  <si>
    <t>72,16*2*1,71</t>
  </si>
  <si>
    <t>55,14*2*1,72</t>
  </si>
  <si>
    <t>45,07*2*1,70</t>
  </si>
  <si>
    <t>60,09*2*1,52</t>
  </si>
  <si>
    <t>667233867</t>
  </si>
  <si>
    <t>515691285</t>
  </si>
  <si>
    <t>2115431453</t>
  </si>
  <si>
    <t>1017,633</t>
  </si>
  <si>
    <t>-25,15*1,00*1,12</t>
  </si>
  <si>
    <t>-1721226277</t>
  </si>
  <si>
    <t>-131819861</t>
  </si>
  <si>
    <t>-624056082</t>
  </si>
  <si>
    <t>989,465*1,65</t>
  </si>
  <si>
    <t>-2068799919</t>
  </si>
  <si>
    <t>-699,15*1,00*0,55</t>
  </si>
  <si>
    <t>-60,09*1,00*0,40</t>
  </si>
  <si>
    <t>-449781994</t>
  </si>
  <si>
    <t>580,896*1,90</t>
  </si>
  <si>
    <t>1470364118</t>
  </si>
  <si>
    <t>853131681</t>
  </si>
  <si>
    <t>25,15*1,00*1,12</t>
  </si>
  <si>
    <t>62746462</t>
  </si>
  <si>
    <t>25,15*1,00</t>
  </si>
  <si>
    <t>1428826657</t>
  </si>
  <si>
    <t>25,15*0,25</t>
  </si>
  <si>
    <t>-53890275</t>
  </si>
  <si>
    <t>-2100685981</t>
  </si>
  <si>
    <t>3,50*1,00</t>
  </si>
  <si>
    <t>1715319503</t>
  </si>
  <si>
    <t>1,40*1,00</t>
  </si>
  <si>
    <t>-1908546132</t>
  </si>
  <si>
    <t>699,15*1,00</t>
  </si>
  <si>
    <t>30,04*1,00</t>
  </si>
  <si>
    <t>748909397</t>
  </si>
  <si>
    <t>699,15*1,40</t>
  </si>
  <si>
    <t>30,04*1,40</t>
  </si>
  <si>
    <t>-1870712983</t>
  </si>
  <si>
    <t>699,15*1,00*0,55</t>
  </si>
  <si>
    <t>60,09*1,00*0,40</t>
  </si>
  <si>
    <t>1926321178</t>
  </si>
  <si>
    <t>14*0,3*0,3*0,3</t>
  </si>
  <si>
    <t>1651112125</t>
  </si>
  <si>
    <t>14*0,3*0,3*4</t>
  </si>
  <si>
    <t>712558096</t>
  </si>
  <si>
    <t>-410762061</t>
  </si>
  <si>
    <t>-2120150504</t>
  </si>
  <si>
    <t>959913844</t>
  </si>
  <si>
    <t>246187508</t>
  </si>
  <si>
    <t>-414058758</t>
  </si>
  <si>
    <t>1163999200</t>
  </si>
  <si>
    <t>1663770267</t>
  </si>
  <si>
    <t>-1003870298</t>
  </si>
  <si>
    <t>2054448004</t>
  </si>
  <si>
    <t>708733963</t>
  </si>
  <si>
    <t>896170556</t>
  </si>
  <si>
    <t>757228470</t>
  </si>
  <si>
    <t>695209316</t>
  </si>
  <si>
    <t>-1379083616</t>
  </si>
  <si>
    <t>přechod přírubový,práškový epoxid, tl.250µm FFR-kus tv.litina délka 200 mm DN 150/80 mm</t>
  </si>
  <si>
    <t>-553493220</t>
  </si>
  <si>
    <t>Poznámka k položce:
přechod přírubový,práškový epoxid, tl.250µm FFR-kus litinový délka 200 mm DN 150/80 mm-tvárná 
litina
-viz. kladečský plán</t>
  </si>
  <si>
    <t>552536170</t>
  </si>
  <si>
    <t>přechod přírubový,práškový epoxid, tl.250µm FFR-kus tv.litinadélka 200 mm DN 150/100 mm</t>
  </si>
  <si>
    <t>-990341665</t>
  </si>
  <si>
    <t>Poznámka k položce:
přechod přírubový,práškový epoxid, tl.250µm FFR-kus litinový délka 200 mm DN 150/100 mm-tvárná litina
viz. kladečský plán</t>
  </si>
  <si>
    <t>-708627042</t>
  </si>
  <si>
    <t>-569628252</t>
  </si>
  <si>
    <t>-888532993</t>
  </si>
  <si>
    <t>479792537</t>
  </si>
  <si>
    <t>-609594917</t>
  </si>
  <si>
    <t>871321141</t>
  </si>
  <si>
    <t>Montáž potrubí z PE100 SDR 11 otevřený výkop svařovaných na tupo D 160 x 14,6 mm</t>
  </si>
  <si>
    <t>490462860</t>
  </si>
  <si>
    <t>286131180</t>
  </si>
  <si>
    <t>potrubí vodovodní PE100 PN16 SDR11 6 m, 12 m, 160 x 14,6 mm</t>
  </si>
  <si>
    <t>-1627456554</t>
  </si>
  <si>
    <t>-1985890236</t>
  </si>
  <si>
    <t>724146975</t>
  </si>
  <si>
    <t>857915436</t>
  </si>
  <si>
    <t>-1260160770</t>
  </si>
  <si>
    <t>1639941164</t>
  </si>
  <si>
    <t>-488690116</t>
  </si>
  <si>
    <t>-359998570</t>
  </si>
  <si>
    <t>-348586444</t>
  </si>
  <si>
    <t>-2122155022</t>
  </si>
  <si>
    <t>1632851264</t>
  </si>
  <si>
    <t>877321101</t>
  </si>
  <si>
    <t>Montáž elektrotvarovek na potrubí z PE trub d 160</t>
  </si>
  <si>
    <t>1301564931</t>
  </si>
  <si>
    <t>286123480</t>
  </si>
  <si>
    <t>nákružek lemový  PE100 SDR11 d 160</t>
  </si>
  <si>
    <t>1636336260</t>
  </si>
  <si>
    <t>28600004-R</t>
  </si>
  <si>
    <t>-1298736404</t>
  </si>
  <si>
    <t>286149510</t>
  </si>
  <si>
    <t>elektrokoleno 45°, PE 100, PN 16, d 160</t>
  </si>
  <si>
    <t>533576601</t>
  </si>
  <si>
    <t>286149390-R</t>
  </si>
  <si>
    <t>elektrokoleno 30°, PE 100, PN 16, d 160</t>
  </si>
  <si>
    <t>-458118333</t>
  </si>
  <si>
    <t>286159780</t>
  </si>
  <si>
    <t>elektrospojka SDR 11, PE 100, PN 16, typ LU -  d 160</t>
  </si>
  <si>
    <t>-141351825</t>
  </si>
  <si>
    <t>286151920</t>
  </si>
  <si>
    <t>T-kus redukovaný, SDR11, PE100, d 160/90 pro elektrotvarovky</t>
  </si>
  <si>
    <t>-1414217189</t>
  </si>
  <si>
    <t>286149800</t>
  </si>
  <si>
    <t>elektroredukce, PE 100, PN 16, d 160-110</t>
  </si>
  <si>
    <t>-253577106</t>
  </si>
  <si>
    <t>877321125</t>
  </si>
  <si>
    <t>Montáž elektro navrtávacích T-kusů ventil a 360° otočná odbočka na potrubí z PE trub d 160/32</t>
  </si>
  <si>
    <t>-1879186741</t>
  </si>
  <si>
    <t>871000238-R</t>
  </si>
  <si>
    <t>Elektrosvařovací navrtávací objímka s uzav. ventilem D160/32</t>
  </si>
  <si>
    <t>1505474701</t>
  </si>
  <si>
    <t>-2006578071</t>
  </si>
  <si>
    <t>19465835</t>
  </si>
  <si>
    <t>-332718854</t>
  </si>
  <si>
    <t>1686749065</t>
  </si>
  <si>
    <t>-1525551955</t>
  </si>
  <si>
    <t>-428309279</t>
  </si>
  <si>
    <t>-1220936184</t>
  </si>
  <si>
    <t>-2136025825</t>
  </si>
  <si>
    <t>-411198996</t>
  </si>
  <si>
    <t>-1596273010</t>
  </si>
  <si>
    <t>-954489655</t>
  </si>
  <si>
    <t>-662769054</t>
  </si>
  <si>
    <t>-1658048926</t>
  </si>
  <si>
    <t>795861929</t>
  </si>
  <si>
    <t>-202650617</t>
  </si>
  <si>
    <t>-375076291</t>
  </si>
  <si>
    <t>899075188</t>
  </si>
  <si>
    <t>-1473104279</t>
  </si>
  <si>
    <t>968970188</t>
  </si>
  <si>
    <t>-779301883</t>
  </si>
  <si>
    <t>-467549408</t>
  </si>
  <si>
    <t>557752150</t>
  </si>
  <si>
    <t>-768046665</t>
  </si>
  <si>
    <t>892351111</t>
  </si>
  <si>
    <t>Tlaková zkouška vodou potrubí DN 150 nebo 200</t>
  </si>
  <si>
    <t>1829098188</t>
  </si>
  <si>
    <t>-539189377</t>
  </si>
  <si>
    <t>-575111889</t>
  </si>
  <si>
    <t>804934396</t>
  </si>
  <si>
    <t>-1009059421</t>
  </si>
  <si>
    <t>1865541978</t>
  </si>
  <si>
    <t>-2071467741</t>
  </si>
  <si>
    <t>620515743</t>
  </si>
  <si>
    <t>410937842</t>
  </si>
  <si>
    <t>-719417248</t>
  </si>
  <si>
    <t>30,04*2</t>
  </si>
  <si>
    <t>699,15*2+1,40*2</t>
  </si>
  <si>
    <t>617248353</t>
  </si>
  <si>
    <t>889809921</t>
  </si>
  <si>
    <t>645,205*9 'Přepočtené koeficientem množství</t>
  </si>
  <si>
    <t>-1291408133</t>
  </si>
  <si>
    <t>1778064855</t>
  </si>
  <si>
    <t>1343157221</t>
  </si>
  <si>
    <t>645,205-322,594</t>
  </si>
  <si>
    <t>18_2017_15 - SO15 Ul. Menšíkova - kanalizace</t>
  </si>
  <si>
    <t xml:space="preserve">    11 - Zemní práce - přípravné a přidružené práce</t>
  </si>
  <si>
    <t xml:space="preserve">    5 - Komunikace pozemní</t>
  </si>
  <si>
    <t xml:space="preserve">      83 - Potrubí z trub kameninových a keramických</t>
  </si>
  <si>
    <t xml:space="preserve">      84 - Rekonstrukce potrubí bezvýkopovou technologií</t>
  </si>
  <si>
    <t xml:space="preserve">      85 - Sanace kanalizačních šachet</t>
  </si>
  <si>
    <t xml:space="preserve">      87 - Potrubí z trub plastových</t>
  </si>
  <si>
    <t xml:space="preserve">      89 - Ostatní konstrukce</t>
  </si>
  <si>
    <t xml:space="preserve">    9 - Ostatní konstrukce a práce, bourání</t>
  </si>
  <si>
    <t>115101201</t>
  </si>
  <si>
    <t>Čerpání vody na dopravní výšku do 10 m průměrný přítok do 500 l/min</t>
  </si>
  <si>
    <t>hod</t>
  </si>
  <si>
    <t>1794272678</t>
  </si>
  <si>
    <t xml:space="preserve">Poznámka k položce:
čerpání odpadních vod v průběhu provádění sanace stok včetně šachet a výměny šachet 
doba čerpání - odhad 
1 den/20 m
2 dny /1 šachtu
</t>
  </si>
  <si>
    <t>2*24*9</t>
  </si>
  <si>
    <t>šachty</t>
  </si>
  <si>
    <t>105/20 *24</t>
  </si>
  <si>
    <t>potrubí</t>
  </si>
  <si>
    <t>115101301</t>
  </si>
  <si>
    <t>Pohotovost čerpací soupravy pro dopravní výšku do 10 m přítok do 500 l/min</t>
  </si>
  <si>
    <t>d</t>
  </si>
  <si>
    <t>2062972863</t>
  </si>
  <si>
    <t>1557889205</t>
  </si>
  <si>
    <t>13,50*1,00/10000</t>
  </si>
  <si>
    <t>Dočasné zajištění potrubí ocelového nebo litinového nebo plastovéhoDN do 200</t>
  </si>
  <si>
    <t>-1506498054</t>
  </si>
  <si>
    <t>-1949343096</t>
  </si>
  <si>
    <t>Poznámka k položce:
Dočasné zajištění podzemního potrubí nebo vedení ve výkopišti ve stavu i poloze , ve kterých byla na začátku zemních prací a to s podepřením, vzepřením nebo vyvěšením, příp. s ochranným bedněním, se zřízením a odstraněním za jišťovací konstrukce, s opotřebením hmot potrubí ocelového nebo litinového, jmenovité světlosti DN do 200
- zajištění plynovodního potrubí včetně pískového obsypu a výstražné fólie 
- osazení PE chrániček na potrubí NTL s přesahem 1m na každou stranu
- zkouška funkčnosti signalizačního vodiče
-VIZ PODMÍNKY SPRÁVCE DLE VYJÁDŘENÍ K EXISTENCI SÍTÍ</t>
  </si>
  <si>
    <t>328532575</t>
  </si>
  <si>
    <t>-8351944</t>
  </si>
  <si>
    <t>464,939*0,40</t>
  </si>
  <si>
    <t>597525373</t>
  </si>
  <si>
    <t>5,04*1,00*2,015</t>
  </si>
  <si>
    <t>44,97*1,00*2,095</t>
  </si>
  <si>
    <t>39,26*1,00*2,455</t>
  </si>
  <si>
    <t>stoka 1 - potrubí</t>
  </si>
  <si>
    <t>2,00*1,00*1,99</t>
  </si>
  <si>
    <t>2,00*2,00*2,24</t>
  </si>
  <si>
    <t>2,00*2,00*2,15</t>
  </si>
  <si>
    <t>2,00*2,00*2,96</t>
  </si>
  <si>
    <t>stoka 1 - šachty</t>
  </si>
  <si>
    <t>42,43*1,00*2,585</t>
  </si>
  <si>
    <t>2,08*1,00*2,085</t>
  </si>
  <si>
    <t>stoka 1.1 - potrubí</t>
  </si>
  <si>
    <t>2,00*2,00*2,58</t>
  </si>
  <si>
    <t>2,00*2,00*1,79</t>
  </si>
  <si>
    <t>2,00*2,00*0,97</t>
  </si>
  <si>
    <t>2,00*2,00*0,70</t>
  </si>
  <si>
    <t>2,00*2,00*0,95</t>
  </si>
  <si>
    <t>2,00*2,00*1,35</t>
  </si>
  <si>
    <t>stoka 1.1 - šachty</t>
  </si>
  <si>
    <t>4,10*1,00*2,37</t>
  </si>
  <si>
    <t>4,10*1,00*2,46</t>
  </si>
  <si>
    <t>3,00*1,00*2,56</t>
  </si>
  <si>
    <t>3,00*1,00*2,57</t>
  </si>
  <si>
    <t>2,05*1,00*1,80</t>
  </si>
  <si>
    <t>3,05*1,00*2,50</t>
  </si>
  <si>
    <t>4,10*1,00*2,63</t>
  </si>
  <si>
    <t>4,10*1,00*2,49</t>
  </si>
  <si>
    <t>4,00*1,00*2,41</t>
  </si>
  <si>
    <t>5,80*1,00*0,96</t>
  </si>
  <si>
    <t>3,15*1,00*1,73</t>
  </si>
  <si>
    <t>3,00*1,00*1,78</t>
  </si>
  <si>
    <t>3,55*1,00*1,83</t>
  </si>
  <si>
    <t>2,80*1,00*1,38</t>
  </si>
  <si>
    <t>4,40*1,00*1,93</t>
  </si>
  <si>
    <t>3,25*1,00*1,69</t>
  </si>
  <si>
    <t>3,90*1,00*1,99</t>
  </si>
  <si>
    <t>2,42*1,00*1,03</t>
  </si>
  <si>
    <t>2,90*1,00*1,77</t>
  </si>
  <si>
    <t>3,90*1,00*1,81</t>
  </si>
  <si>
    <t>-(95,27-6,00)*1,00*0,41</t>
  </si>
  <si>
    <t>-(50,51-4,00)*1,00*0,41</t>
  </si>
  <si>
    <t>-(6,00+4,00)*2,00*0,41</t>
  </si>
  <si>
    <t>-52,05*1,00*0,41</t>
  </si>
  <si>
    <t>odpočet bourání asf. komunikace</t>
  </si>
  <si>
    <t>6*1,50*1,50*2,10</t>
  </si>
  <si>
    <t>kopané sondy pro identifikaci přípojek</t>
  </si>
  <si>
    <t>139120770</t>
  </si>
  <si>
    <t>464,939*0,5</t>
  </si>
  <si>
    <t>151101102</t>
  </si>
  <si>
    <t>Zřízení příložného pažení a rozepření stěn rýh hl do 4 m</t>
  </si>
  <si>
    <t>1938594124</t>
  </si>
  <si>
    <t>4,10*2*2,37</t>
  </si>
  <si>
    <t>4,10*2*2,46</t>
  </si>
  <si>
    <t>3,00*2*2,56</t>
  </si>
  <si>
    <t>3,00*2*2,57</t>
  </si>
  <si>
    <t>2,05*2*1,80</t>
  </si>
  <si>
    <t>3,05*2*2,50</t>
  </si>
  <si>
    <t>4,10*2*2,63</t>
  </si>
  <si>
    <t>4,10*2*2,49</t>
  </si>
  <si>
    <t>4,00*2*2,41</t>
  </si>
  <si>
    <t>3,15*2*1,73</t>
  </si>
  <si>
    <t>3,00*2*1,78</t>
  </si>
  <si>
    <t>3,55*2*1,83</t>
  </si>
  <si>
    <t>4,40*2*1,93</t>
  </si>
  <si>
    <t>3,25*2*1,69</t>
  </si>
  <si>
    <t>3,90*2*1,99</t>
  </si>
  <si>
    <t>2,90*2*1,77</t>
  </si>
  <si>
    <t>3,90*2*1,81</t>
  </si>
  <si>
    <t>151101211</t>
  </si>
  <si>
    <t>Odstranění příložného pažení stěn hl do 4 m</t>
  </si>
  <si>
    <t>-1388929141</t>
  </si>
  <si>
    <t>151201102</t>
  </si>
  <si>
    <t>Zřízení zátažného pažení a rozepření stěn rýh hl do 4 m</t>
  </si>
  <si>
    <t>-6510738</t>
  </si>
  <si>
    <t>5,04*2*2,015</t>
  </si>
  <si>
    <t>44,97*2*2,095</t>
  </si>
  <si>
    <t>39,26*2*2,455</t>
  </si>
  <si>
    <t>2,00*3*1,99</t>
  </si>
  <si>
    <t>2,00*3*2,24</t>
  </si>
  <si>
    <t>2,00*3*2,15</t>
  </si>
  <si>
    <t>2,00*3*2,96</t>
  </si>
  <si>
    <t>42,43*2*2,585</t>
  </si>
  <si>
    <t>2,08*2*2,085</t>
  </si>
  <si>
    <t>2,00*3*2,58</t>
  </si>
  <si>
    <t>2,00*3*1,79</t>
  </si>
  <si>
    <t>151201112</t>
  </si>
  <si>
    <t>Odstranění zátažného pažení a rozepření stěn rýh hl do 4 m</t>
  </si>
  <si>
    <t>-226284751</t>
  </si>
  <si>
    <t>-1658528529</t>
  </si>
  <si>
    <t>-1448943036</t>
  </si>
  <si>
    <t>464,939</t>
  </si>
  <si>
    <t>-13,50*1,00*(1,58-0,60)</t>
  </si>
  <si>
    <t>zpětný zásyp rýh v zeleni</t>
  </si>
  <si>
    <t>-103247013</t>
  </si>
  <si>
    <t>2090882246</t>
  </si>
  <si>
    <t>19413781</t>
  </si>
  <si>
    <t>451,709*1,65</t>
  </si>
  <si>
    <t>621335439</t>
  </si>
  <si>
    <t>-(95,27-6,00)*1,00*0,05</t>
  </si>
  <si>
    <t>-(50,51-4,00)*1,00*0,05</t>
  </si>
  <si>
    <t>-9*2,00*2,00*0,05</t>
  </si>
  <si>
    <t>štěrkové lože - dno rýh</t>
  </si>
  <si>
    <t>-92,27*1,00*0,545</t>
  </si>
  <si>
    <t>-48,51*1,00*0,585</t>
  </si>
  <si>
    <t>obsyp štěrkopískem potrubí kameninového</t>
  </si>
  <si>
    <t>-9*1,50*1,50*0,10</t>
  </si>
  <si>
    <t>bet desky pod šachty</t>
  </si>
  <si>
    <t>-92,27*1,00*0,175</t>
  </si>
  <si>
    <t>-48,51*1,00*0,190</t>
  </si>
  <si>
    <t>obetonování potrubí kameninového</t>
  </si>
  <si>
    <t>-1,70*1,00*0,60</t>
  </si>
  <si>
    <t>-66,47*1,00*0,60</t>
  </si>
  <si>
    <t>-4,10*1,00*0,70</t>
  </si>
  <si>
    <t>obsyp potrubí PP-přípojky</t>
  </si>
  <si>
    <t>464192927</t>
  </si>
  <si>
    <t>293,293*1,90</t>
  </si>
  <si>
    <t>1490296930</t>
  </si>
  <si>
    <t xml:space="preserve">Poznámka k položce:
Zkoušky zhutnění násypů a zásypů stavebních jam a rýh. 
- zkouška hutnění pod komunikacemi bude prováděno strojně na hodnotu modulu deformace zemní pláně   Edef2 = 45 Mpa- 1 zkouška na 50 m 
</t>
  </si>
  <si>
    <t>-1813913268</t>
  </si>
  <si>
    <t>13,50*1,00*(1,58-0,60)</t>
  </si>
  <si>
    <t>1468328963</t>
  </si>
  <si>
    <t>13,50*1,00</t>
  </si>
  <si>
    <t>-1878266903</t>
  </si>
  <si>
    <t>13,50*0,25</t>
  </si>
  <si>
    <t>-1754929406</t>
  </si>
  <si>
    <t>Zemní práce - přípravné a přidružené práce</t>
  </si>
  <si>
    <t>1227111231</t>
  </si>
  <si>
    <t>4,35*1,00</t>
  </si>
  <si>
    <t>-1894669599</t>
  </si>
  <si>
    <t>2,40*1,00</t>
  </si>
  <si>
    <t>1978261290</t>
  </si>
  <si>
    <t>(95,27-6,00)*1,00</t>
  </si>
  <si>
    <t>(50,51-4,00)*1,00</t>
  </si>
  <si>
    <t>9*2,00*2,00</t>
  </si>
  <si>
    <t>měněné šachty</t>
  </si>
  <si>
    <t>3*1,50*1,50</t>
  </si>
  <si>
    <t>sanované šachty</t>
  </si>
  <si>
    <t>52,05*1,00</t>
  </si>
  <si>
    <t>-1232616168</t>
  </si>
  <si>
    <t>(95,27-6,00)*1,40</t>
  </si>
  <si>
    <t>(50,51-4,00)*1,40</t>
  </si>
  <si>
    <t>9*2,40*2,40</t>
  </si>
  <si>
    <t>3*1,90*1,90</t>
  </si>
  <si>
    <t>52,05*1,40</t>
  </si>
  <si>
    <t>451541111</t>
  </si>
  <si>
    <t>Lože pod potrubí otevřený výkop ze štěrku-dno rýhy</t>
  </si>
  <si>
    <t>1603476244</t>
  </si>
  <si>
    <t>Poznámka k položce:
úprava dna rýhy  ŠP - zrno max. 20mm</t>
  </si>
  <si>
    <t>(95,27-6,00)*1,00*0,05</t>
  </si>
  <si>
    <t>(50,51-4,00)*1,00*0,05</t>
  </si>
  <si>
    <t>9*2,00*2,00*0,05</t>
  </si>
  <si>
    <t>451570002</t>
  </si>
  <si>
    <t>Hutnící zkoušky štěrkopískového obsypu</t>
  </si>
  <si>
    <t>-1106160731</t>
  </si>
  <si>
    <t>Poznámka k položce:
Hutnící zkoušky po 50 m</t>
  </si>
  <si>
    <t>Lože a osyp potrubí otevřený výkop ze štěrkopísku</t>
  </si>
  <si>
    <t>564511891</t>
  </si>
  <si>
    <t>Poznámka k položce:
obsyp kameninového  potrubí štěrkopískem fr. 0-22 mm, hutněno po stranách potrubí</t>
  </si>
  <si>
    <t>92,27*1,00*0,545</t>
  </si>
  <si>
    <t>48,51*1,00*0,585</t>
  </si>
  <si>
    <t>obsyp štěrkopískem</t>
  </si>
  <si>
    <t>452311131</t>
  </si>
  <si>
    <t>Podkladní desky z betonu prostého tř. C 12/15 otevřený výkop</t>
  </si>
  <si>
    <t>1947528262</t>
  </si>
  <si>
    <t>Poznámka k položce:
betonové desky pod kanalizační šachty z betonu C 12/15</t>
  </si>
  <si>
    <t>9*1,50*1,50*0,10</t>
  </si>
  <si>
    <t>bet deska pod šachty</t>
  </si>
  <si>
    <t>452312141</t>
  </si>
  <si>
    <t>Sedlové lože z betonu prostého tř. C 16/20 otevřený výkop</t>
  </si>
  <si>
    <t>-2105194124</t>
  </si>
  <si>
    <t>Poznámka k položce:
sedlové lože pro kameninové potrubí - 120° z betonu C12/15 - XCO-S3</t>
  </si>
  <si>
    <t>92,27*1,00*0,175</t>
  </si>
  <si>
    <t>48,51*1,00*0,190</t>
  </si>
  <si>
    <t>obetonování</t>
  </si>
  <si>
    <t>451573111.1</t>
  </si>
  <si>
    <t>Lože pod potrubí otevřený výkop ze štěrkopísku</t>
  </si>
  <si>
    <t>-966310049</t>
  </si>
  <si>
    <t xml:space="preserve">Poznámka k položce:
Obsypání potrubí sypaninou z vhodných hornin tř. 1 až 4 nebo materiálem připraveným podél výkopu ve vzdálenosti do 3 m od jeho kraje, pro jakoukoliv hloubku výkopu 
Hutněný obsyp  potrubí,  sypaný po vrstvách 200 - 300 mm. hutnění po stranách potruí na hodnotu PS 95% - obsyp pískem fr. 0,1 - 5 mm
- obsyp potrubí PP SN10 - přípojky													
</t>
  </si>
  <si>
    <t>1,70*1,00*0,60</t>
  </si>
  <si>
    <t>66,47*1,00*0,60</t>
  </si>
  <si>
    <t>4,10*1,00*0,70</t>
  </si>
  <si>
    <t>-1757419295</t>
  </si>
  <si>
    <t>Komunikace pozemní</t>
  </si>
  <si>
    <t>2125217352</t>
  </si>
  <si>
    <t>-232193776</t>
  </si>
  <si>
    <t>-664089582</t>
  </si>
  <si>
    <t>1217205615</t>
  </si>
  <si>
    <t>-2029281571</t>
  </si>
  <si>
    <t>-2104719140</t>
  </si>
  <si>
    <t>-1726999976</t>
  </si>
  <si>
    <t>-1237898044</t>
  </si>
  <si>
    <t>Potrubí z trub kameninových a keramických</t>
  </si>
  <si>
    <t>831362121</t>
  </si>
  <si>
    <t>Montáž potrubí z trub kameninových hrdlových s integrovaným těsněním výkop sklon do 20 % DN 250</t>
  </si>
  <si>
    <t>-710524401</t>
  </si>
  <si>
    <t>597107020-1</t>
  </si>
  <si>
    <t>trouba kameninová glazovaná DN250mm L2,50m spojovací systém C Třida 160</t>
  </si>
  <si>
    <t>-373836609</t>
  </si>
  <si>
    <t>Poznámka k položce:
trouba kameninová glazovaná DN250mm L2,50m spojovací systém C Třida 160</t>
  </si>
  <si>
    <t>831372121</t>
  </si>
  <si>
    <t>Montáž potrubí z trub kameninových hrdlových s integrovaným těsněním výkop sklon do 20 % DN 300</t>
  </si>
  <si>
    <t>2081507705</t>
  </si>
  <si>
    <t>597107110</t>
  </si>
  <si>
    <t>trouba kameninová glazovaná DN300mm L2,50m spojovací systém C Třída 160</t>
  </si>
  <si>
    <t>-1763979960</t>
  </si>
  <si>
    <t xml:space="preserve">Poznámka k položce:
trouby kameninové kanalizační hrdlové trouby kameninové glazované s integrovaným spojem stavební délka 2,50 m DN 300 mm     tř.160  C
 </t>
  </si>
  <si>
    <t>837361221</t>
  </si>
  <si>
    <t>Montáž kameninových tvarovek odbočných s integrovaným těsněním otevřený výkop DN 250</t>
  </si>
  <si>
    <t>-1662179886</t>
  </si>
  <si>
    <t>597117600</t>
  </si>
  <si>
    <t>odbočka kameninová glazovaná jednoduchá kolmá DN250/150 L50cm spojovací systém C/F tř.160/-</t>
  </si>
  <si>
    <t>-1191577540</t>
  </si>
  <si>
    <t>837371221</t>
  </si>
  <si>
    <t>Montáž kameninových tvarovek odbočných s integrovaným těsněním otevřený výkop DN 300</t>
  </si>
  <si>
    <t>-1614866017</t>
  </si>
  <si>
    <t>597117700</t>
  </si>
  <si>
    <t>odbočka kameninová glazovaná jednoduchá kolmá DN300/150 L50cm spojovací systém C/F tř.160/-</t>
  </si>
  <si>
    <t>-781314496</t>
  </si>
  <si>
    <t>9982751S4</t>
  </si>
  <si>
    <t>Přesun hmot pro trubní vedení z trub kameninových otevřený výkop</t>
  </si>
  <si>
    <t>-1939176891</t>
  </si>
  <si>
    <t>Rekonstrukce potrubí bezvýkopovou technologií</t>
  </si>
  <si>
    <t>84-01</t>
  </si>
  <si>
    <t>krátký rukáv - potrubí DN200</t>
  </si>
  <si>
    <t>-716763280</t>
  </si>
  <si>
    <t xml:space="preserve">Poznámka k položce:
úsek ID 3446484 - ID 3446485
úsek ID 2384718 - ID 2377562
popis technologie viz. technická zpráva
</t>
  </si>
  <si>
    <t>84-02</t>
  </si>
  <si>
    <t>krátký rukáv - potrubí DN300</t>
  </si>
  <si>
    <t>-1643644870</t>
  </si>
  <si>
    <t>Poznámka k položce:
úsek ID 2104123 - ID 2380774
popis technologie viz. technická zpráva</t>
  </si>
  <si>
    <t>84-10</t>
  </si>
  <si>
    <t>injektáž přípojky zaústěné do potrubí DN300</t>
  </si>
  <si>
    <t>526332624</t>
  </si>
  <si>
    <t>84-21</t>
  </si>
  <si>
    <t>fréza, krátký rukáv na potrubí DN200</t>
  </si>
  <si>
    <t>-1404221171</t>
  </si>
  <si>
    <t>Poznámka k položce:
usek ID 3446485 - ID 2384718
popis technologie viz. technická zpráva</t>
  </si>
  <si>
    <t>Sanace kanalizačních šachet</t>
  </si>
  <si>
    <t>355931117</t>
  </si>
  <si>
    <t>Žlaby stok kameninové DN 300</t>
  </si>
  <si>
    <t>-501201254</t>
  </si>
  <si>
    <t>894302152</t>
  </si>
  <si>
    <t>Stěny šachet tl nad 200 mm ze ŽB se zvýšenými nároky na prostředí tř. C 25/30</t>
  </si>
  <si>
    <t>-88099595</t>
  </si>
  <si>
    <t>3*0,25</t>
  </si>
  <si>
    <t>899501411</t>
  </si>
  <si>
    <t>Stupadla do šachet ocelová PE povlak vidlicová s vysekáním otvoru v betonu</t>
  </si>
  <si>
    <t>-1600432331</t>
  </si>
  <si>
    <t>130901123</t>
  </si>
  <si>
    <t>Bourání dna šachty ze zdiva ze ŽB  ručně</t>
  </si>
  <si>
    <t>-2007134315</t>
  </si>
  <si>
    <t>985121121</t>
  </si>
  <si>
    <t>Tryskání degradovaného betonu stěn a rubu kleneb vodou pod tlakem do 300 barů</t>
  </si>
  <si>
    <t>1056346576</t>
  </si>
  <si>
    <t>985121911</t>
  </si>
  <si>
    <t>Příplatek k tryskání degradovaného betonu za práci ve stísněném prostoru</t>
  </si>
  <si>
    <t>1256412577</t>
  </si>
  <si>
    <t>985131311</t>
  </si>
  <si>
    <t>Ruční dočištění ploch stěn, rubu kleneb a podlah ocelových kartáči</t>
  </si>
  <si>
    <t>-2127963994</t>
  </si>
  <si>
    <t>985139111</t>
  </si>
  <si>
    <t>Příplatek k očištění ploch za práci ve stísněném prostoru</t>
  </si>
  <si>
    <t>-2064122235</t>
  </si>
  <si>
    <t>985311212</t>
  </si>
  <si>
    <t>Reprofilace líce kleneb a podhledů cementovými sanačními maltami tl 20 mm</t>
  </si>
  <si>
    <t>1258451671</t>
  </si>
  <si>
    <t>985311911</t>
  </si>
  <si>
    <t>Příplatek při reprofilaci sanačními maltami za práci ve stísněném prostoru</t>
  </si>
  <si>
    <t>-1904688953</t>
  </si>
  <si>
    <t>985323212</t>
  </si>
  <si>
    <t>Spojovací můstek reprofilovaného betonu na epoxidové bázi tl 2 mm</t>
  </si>
  <si>
    <t>1307291060</t>
  </si>
  <si>
    <t>985323911</t>
  </si>
  <si>
    <t>Příplatek k cenám spojovacího můstku za práci ve stísněném prostoru</t>
  </si>
  <si>
    <t>-1232416739</t>
  </si>
  <si>
    <t>985324221</t>
  </si>
  <si>
    <t>Ochranný akrylátový nátěr betonu dvojnásobný se stěrkou (OS-C)</t>
  </si>
  <si>
    <t>1655170196</t>
  </si>
  <si>
    <t>985324911</t>
  </si>
  <si>
    <t>Příplatek k cenám ochranných nátěrů betonu za práci ve stísněném prostoru</t>
  </si>
  <si>
    <t>684978200</t>
  </si>
  <si>
    <t>999R</t>
  </si>
  <si>
    <t>Zapravení přípojek sanační maltou</t>
  </si>
  <si>
    <t>1766549938</t>
  </si>
  <si>
    <t>997013002</t>
  </si>
  <si>
    <t>Vyklizení ulehlé suti z prostorů do 15 m2 s naložením z hl do 10 m</t>
  </si>
  <si>
    <t>-189334383</t>
  </si>
  <si>
    <t>997013151</t>
  </si>
  <si>
    <t>Vnitrostaveništní doprava suti a vybouraných hmot pro budovy v do 6 m s omezením mechanizace</t>
  </si>
  <si>
    <t>-721446763</t>
  </si>
  <si>
    <t>997013501</t>
  </si>
  <si>
    <t>Odvoz suti a vybouraných hmot na skládku nebo meziskládku do 1 km se složením</t>
  </si>
  <si>
    <t>27919647</t>
  </si>
  <si>
    <t>997013509</t>
  </si>
  <si>
    <t>Příplatek k odvozu suti a vybouraných hmot na skládku ZKD 1 km přes 1 km</t>
  </si>
  <si>
    <t>359370461</t>
  </si>
  <si>
    <t>997013831</t>
  </si>
  <si>
    <t>Poplatek za uložení stavebního směsného odpadu na skládce (skládkovné)</t>
  </si>
  <si>
    <t>-567660187</t>
  </si>
  <si>
    <t>998276101.2</t>
  </si>
  <si>
    <t>Přesun hmot pro trubní vedení</t>
  </si>
  <si>
    <t>-2138200412</t>
  </si>
  <si>
    <t>Potrubí z trub plastových</t>
  </si>
  <si>
    <t>871273121</t>
  </si>
  <si>
    <t>Montáž kanalizačního potrubí z PVC nebo PP těsněné gumovým kroužkem otevřený výkop sklon do 20 % DN 125</t>
  </si>
  <si>
    <t>-351420354</t>
  </si>
  <si>
    <t>286118440</t>
  </si>
  <si>
    <t>trubka kanalizační plastová PPKGEM 2000-SN10 125x3,9x1000 mm</t>
  </si>
  <si>
    <t>-1190263473</t>
  </si>
  <si>
    <t xml:space="preserve">Poznámka k položce:
potrubí PP hladké plnostěnné systém KG2000 – SN10 (kruhová tuhost ≥10 kN/m2) 
Těsnění patentované pro KG2000 – tříbřitové (napínací a vymezovací břit, stírací břit, těsnící břit) </t>
  </si>
  <si>
    <t>871313121</t>
  </si>
  <si>
    <t>Montáž potrubí z kanalizačních trub z PVC nebo PP  otevřený výkop sklon do 20 % DN 150</t>
  </si>
  <si>
    <t>168481495</t>
  </si>
  <si>
    <t>286118520</t>
  </si>
  <si>
    <t>trubka kanalizační plastová PPKGEM 2000-SN10 160x4,9x1000 mm</t>
  </si>
  <si>
    <t>-1814882825</t>
  </si>
  <si>
    <t>871353121</t>
  </si>
  <si>
    <t>Montáž kanalizačního potrubí z PVC těsněné gumovým kroužkem otevřený výkop sklon do 20 % DN 200</t>
  </si>
  <si>
    <t>916665510</t>
  </si>
  <si>
    <t>286118600</t>
  </si>
  <si>
    <t>trubka kanalizační plastová PPKGEM 2000-SN10 200x6,2x1000 mm</t>
  </si>
  <si>
    <t>1129797524</t>
  </si>
  <si>
    <t>877270310</t>
  </si>
  <si>
    <t>Montáž kolen na potrubí z PP trub hladkých plnostěnných DN 125</t>
  </si>
  <si>
    <t>-1625905432</t>
  </si>
  <si>
    <t>286118840</t>
  </si>
  <si>
    <t>koleno kanalizační plastové s hrdlem PPKGB 2000 - SN10 125x45°</t>
  </si>
  <si>
    <t>1587924022</t>
  </si>
  <si>
    <t>877310310</t>
  </si>
  <si>
    <t>Montáž kolen na potrubí z PP nebo PVC  trub hladkých plnostěnných DN 150</t>
  </si>
  <si>
    <t>611640972</t>
  </si>
  <si>
    <t>286118940</t>
  </si>
  <si>
    <t>koleno kanalizační plastové s hrdlem PPKGB 2000 - SN10 - 160x45°</t>
  </si>
  <si>
    <t>-1455001309</t>
  </si>
  <si>
    <t>286118920</t>
  </si>
  <si>
    <t>koleno kanalizační plastové s hrdlem PPKGB 2000-SN10 D160 - 15° - 45° - pro vyrovnání výškového rozdílu v místě přepojení</t>
  </si>
  <si>
    <t>-1068356701</t>
  </si>
  <si>
    <t>877350310</t>
  </si>
  <si>
    <t>Montáž kolen na potrubí z PP nebo PVC trub hladkých plnostěnných DN 200</t>
  </si>
  <si>
    <t>-861523411</t>
  </si>
  <si>
    <t>286119020</t>
  </si>
  <si>
    <t>koleno kanalizační plastové s hrdlem PPKGB 2000-SN10 -200x45°</t>
  </si>
  <si>
    <t>1681453847</t>
  </si>
  <si>
    <t>877310320</t>
  </si>
  <si>
    <t>Montáž odboček na potrubí z PP trub hladkých plnostěnných DN 150</t>
  </si>
  <si>
    <t>-1269107502</t>
  </si>
  <si>
    <t>286119120</t>
  </si>
  <si>
    <t>odbočka kanalizační plastová s hrdlem PPKGEA 2000 - SN10 -160/110/45°</t>
  </si>
  <si>
    <t>1638485320</t>
  </si>
  <si>
    <t>286119140</t>
  </si>
  <si>
    <t>odbočka kanalizační plastová s hrdlem PPKGEA 2000 - SN10-160/125/45°</t>
  </si>
  <si>
    <t>-523402415</t>
  </si>
  <si>
    <t>877350320</t>
  </si>
  <si>
    <t>Montáž odboček na potrubí z PP trub hladkých plnostěnných DN 200</t>
  </si>
  <si>
    <t>1746229698</t>
  </si>
  <si>
    <t>286119180</t>
  </si>
  <si>
    <t>odbočka kanalizační plastová s hrdlem PPKGEA 2000 - SN10 -200/160/45°</t>
  </si>
  <si>
    <t>732462095</t>
  </si>
  <si>
    <t>877310330</t>
  </si>
  <si>
    <t>Montáž tvarovek jednoosých z PVC nebo PP trub hladkých plnostěnných DN 150</t>
  </si>
  <si>
    <t>1382730155</t>
  </si>
  <si>
    <t>286120060</t>
  </si>
  <si>
    <t>přechod z kameniny na PVC potrubí PPKGUS DN 160</t>
  </si>
  <si>
    <t>-825344112</t>
  </si>
  <si>
    <t>Poznámka k položce:
OSMA, kód výrobku: 77580</t>
  </si>
  <si>
    <t>877260330.1</t>
  </si>
  <si>
    <t>Montáž spojek na potrubí z PP trub hladkých plnostěnných DN 100</t>
  </si>
  <si>
    <t>-1724048992</t>
  </si>
  <si>
    <t>877-R1</t>
  </si>
  <si>
    <t>Bi Adaptér 100S s VPC100 - pro potrubí DN100</t>
  </si>
  <si>
    <t>-809886578</t>
  </si>
  <si>
    <t xml:space="preserve">Poznámka k položce:
Pro přepojení potrubí PP SN10 na materiál stávajících přípojek 
Funke Bi-Adaptér se spojkou VPC
objednat až po odkopání stávajících přípojek v místě přepojení    </t>
  </si>
  <si>
    <t>877270330.1</t>
  </si>
  <si>
    <t>Montáž spojek na potrubí z PP trub hladkých plnostěnných DN 125</t>
  </si>
  <si>
    <t>745566818</t>
  </si>
  <si>
    <t>877-R2</t>
  </si>
  <si>
    <t>Bi Adaptér 125S s VPC125 - pro potrubí DN125</t>
  </si>
  <si>
    <t>-650102942</t>
  </si>
  <si>
    <t>Poznámka k položce:
Pro přepojení potrubí PP SN10 na materiál stávajících přípojek 
Funke Bi-Adaptér se spojkou VPC
objednat až po odkopání stávajících přípojek v místě přepoje</t>
  </si>
  <si>
    <t>877310330.1</t>
  </si>
  <si>
    <t xml:space="preserve">Montáž spojek na potrubí z PP trub hladkých plnostěnných DN 150 </t>
  </si>
  <si>
    <t>-1221488214</t>
  </si>
  <si>
    <t>877-R3</t>
  </si>
  <si>
    <t>Bi Adaptér 150S s VPC125 - pro potrubí DN150</t>
  </si>
  <si>
    <t>1707293029</t>
  </si>
  <si>
    <t>877350330.1</t>
  </si>
  <si>
    <t>Montáž spojek na potrubí z PP trub hladkých plnostěnných DN 200</t>
  </si>
  <si>
    <t>-29505617</t>
  </si>
  <si>
    <t>877-R4</t>
  </si>
  <si>
    <t>Bi Adaptér 200S s VPC200 - pro potrubí DN200</t>
  </si>
  <si>
    <t>1447579105</t>
  </si>
  <si>
    <t>1733129840</t>
  </si>
  <si>
    <t>Ostatní konstrukce</t>
  </si>
  <si>
    <t>894211121</t>
  </si>
  <si>
    <t>Šachty kanalizační kruhové z prostého betonu na potrubí DN 250 nebo 300 dno beton tř. C 25/30</t>
  </si>
  <si>
    <t>-799721005</t>
  </si>
  <si>
    <t xml:space="preserve">Poznámka k položce:
Dna budou typová prefabrikovaná – kyneta bude upravena do kameninového žlábku (hladká úprava). Nástupnice bude provedena do výšky celého profilu. Povrch nástupnice bude obložen kameninovými pásky v protiskluzové úpravě tř. R11 dle DIN 51130. Bude použit atestovaný materiál pro styk se splaškovou odpadní vodou. 
Vně i uvnitř bude šachta natřena 2x jednosložkovým finalizačním nátěrem na bázi syntetických pryskyřic s obsahem hydrofobizujících složek pro finalizaci a barevné sjednocení povrchů cementových malt a betonů při provádění oprav železobetonových konstrukcí. 
Vstupní části šachet budou tvořeny skružemi  tl. stěn 120 mm, opatřenými ocelovými poplastovanými vidlicovými stupadly - vzdálenost 250 mm. 
Přechodový konus 100-63/58 mm bude opatřen kapsovým stupadlem.
 Těleso šachty bude opatřeno stupadly KASI. Vzdálenost první stupačky od horní hrany šachtového poklopu a ode dna bude max. 60 cm. 
 Spoje šachtových skruží budou vodotěsné, spoj s elastomerním těsněním. </t>
  </si>
  <si>
    <t>592243200-1</t>
  </si>
  <si>
    <t>prstenec šachetní betonový vyrovnávací TBW-Q.1 63/6 62,5 x 12 x 4 cm</t>
  </si>
  <si>
    <t>97657415</t>
  </si>
  <si>
    <t>592243200</t>
  </si>
  <si>
    <t>prstenec šachetní betonový vyrovnávací TBW-Q.1 63/6 62,5 x 12 x 6 cm</t>
  </si>
  <si>
    <t>-757952630</t>
  </si>
  <si>
    <t>592243210</t>
  </si>
  <si>
    <t>prstenec šachetní betonový vyrovnávací TBW-Q.1 63/8 62,5 x 12 x 8 cm</t>
  </si>
  <si>
    <t>927145607</t>
  </si>
  <si>
    <t>592243230</t>
  </si>
  <si>
    <t>prstenec šachetní betonový vyrovnávací TBW-Q.1 63/10 62,5 x 12 x 10 cm</t>
  </si>
  <si>
    <t>1417008515</t>
  </si>
  <si>
    <t>592243230-1</t>
  </si>
  <si>
    <t>prstenec šachetní betonový vyrovnávací TBW-Q.1 63/10 62,5 x 12 x 12 cm</t>
  </si>
  <si>
    <t>-591045640</t>
  </si>
  <si>
    <t>592243120</t>
  </si>
  <si>
    <t>konus šachetní betonový TBR-Q.1 100-63/58/12 KPS 100x62,5x58 cm</t>
  </si>
  <si>
    <t>-1007246599</t>
  </si>
  <si>
    <t>115</t>
  </si>
  <si>
    <t>592243150</t>
  </si>
  <si>
    <t>deska betonová zákrytová TZK-Q.1 100-63/17 100/62,5 x 16,5 cm</t>
  </si>
  <si>
    <t>-1619062001</t>
  </si>
  <si>
    <t>116</t>
  </si>
  <si>
    <t>592243050</t>
  </si>
  <si>
    <t>skruž betonová šachetní TBS-Q.1 100/25 D100x25x12 cm</t>
  </si>
  <si>
    <t>821813994</t>
  </si>
  <si>
    <t>117</t>
  </si>
  <si>
    <t>592243060</t>
  </si>
  <si>
    <t>skruž betonová šachetní TBS-Q.1 100/50 D100x50x12 cm</t>
  </si>
  <si>
    <t>1927736868</t>
  </si>
  <si>
    <t>118</t>
  </si>
  <si>
    <t>592243070</t>
  </si>
  <si>
    <t>skruž betonová šachetní TBS-Q.1 100/100 D100x100x12 cm</t>
  </si>
  <si>
    <t>-2029800902</t>
  </si>
  <si>
    <t>119</t>
  </si>
  <si>
    <t>592243370</t>
  </si>
  <si>
    <t>dno betonové šachty kanalizační přímé TBZ-Q.1 100/60 V max. 40 100/60x40 cm</t>
  </si>
  <si>
    <t>1395962422</t>
  </si>
  <si>
    <t>120</t>
  </si>
  <si>
    <t>592243380</t>
  </si>
  <si>
    <t>dno betonové šachty kanalizační přímé TBZ-Q.1 100/80 V max. 50 100/80x50 cm, včet. čedič. segmentů provedení žlabu a nástupnice</t>
  </si>
  <si>
    <t>-1574272154</t>
  </si>
  <si>
    <t>121</t>
  </si>
  <si>
    <t>592243390</t>
  </si>
  <si>
    <t>dno betonové šachty kanalizační přímé TBZ-Q.1 100/100 V max. 60 100/100x60 cm</t>
  </si>
  <si>
    <t>-1387599503</t>
  </si>
  <si>
    <t>122</t>
  </si>
  <si>
    <t>592243480</t>
  </si>
  <si>
    <t>těsnění elastomerové pro spojení šachetních dílů  DN 1000</t>
  </si>
  <si>
    <t>-231926629</t>
  </si>
  <si>
    <t>123</t>
  </si>
  <si>
    <t>894211221-1</t>
  </si>
  <si>
    <t>Šachty kanalizační kruhové z prostého betonu na potrubí DN 250 nebo 300 dno kamenina, monolitické dno</t>
  </si>
  <si>
    <t>865091873</t>
  </si>
  <si>
    <t xml:space="preserve">Poznámka k položce:
Z důvodu malých hloubek budou šachty ID3446485, 3446484 a 3446483 provedeny s monolitickými dny půdorysného rozměru 100/100. Kyneta a nástupnice monolitického  dna bude upravena jako u prefabrikovaných den. </t>
  </si>
  <si>
    <t>124</t>
  </si>
  <si>
    <t>89-R</t>
  </si>
  <si>
    <t>Montáž šachet PP D425 - D600</t>
  </si>
  <si>
    <t>1202107735</t>
  </si>
  <si>
    <t xml:space="preserve">Poznámka k položce:
Osazení dle montážního předpisu výrobce na zpevněný vodorovný podklad, obsyp šachet hutněným štěrkopískem.   
Jedná se o plastovou kanalizační šachtu z PP o vnitřním průměru zvlněné šachtové roury 425 mm, s šachtovým dnem pro přímé napojení hladkého PP potrubí. Šachtová dna jsou opatřena integrovanými výkyvnými vstupními hrdly, která umožňují měnit úhel napojení potrubí až o 7,5° všemi směry. Základní charakteristika: 
	- Neprůlezná kanalizační šachta
	- Vnitřní Ø šachtové roury 425 mm (vnější Ø 476 mm)
	- Regulace výšky šachty řezáním šachtové roury
	- Zaručená těsnost spojení komponentů kanalizační šachty 0,5 bar
	- Integrovaná výkyvná hrdla šachtových den umožňující plynulou změnu úhlu napojení každým směrem až o 7,5°
	- Šachtové dno je opatřeno integrovanou vodováhou, zaručující jednodušší instalaci
</t>
  </si>
  <si>
    <t>125</t>
  </si>
  <si>
    <t>894812201</t>
  </si>
  <si>
    <t>Revizní a čistící šachta z PP šachtové dno DN 425/150 průtočné</t>
  </si>
  <si>
    <t>1292887441</t>
  </si>
  <si>
    <t>126</t>
  </si>
  <si>
    <t>894812202</t>
  </si>
  <si>
    <t>Revizní a čistící šachta z PP šachtové dno DN 425/150 průtočné 30°</t>
  </si>
  <si>
    <t>-1911443612</t>
  </si>
  <si>
    <t>127</t>
  </si>
  <si>
    <t>894812203</t>
  </si>
  <si>
    <t>Revizní a čistící šachta z PP šachtové dno DN 425/150 s přítokem tvaru T</t>
  </si>
  <si>
    <t>-83572592</t>
  </si>
  <si>
    <t>128</t>
  </si>
  <si>
    <t>894812205</t>
  </si>
  <si>
    <t>Revizní a čistící šachta z PP šachtové dno DN 425/200 průtočné</t>
  </si>
  <si>
    <t>684240945</t>
  </si>
  <si>
    <t>129</t>
  </si>
  <si>
    <t>894812231</t>
  </si>
  <si>
    <t>Revizní a čistící šachta z PP DN 425 šachtová roura korugovaná  světlé hloubky 1500 mm</t>
  </si>
  <si>
    <t>1406756139</t>
  </si>
  <si>
    <t>130</t>
  </si>
  <si>
    <t>894812232</t>
  </si>
  <si>
    <t>Revizní a čistící šachta z PP DN 425 šachtová roura korugovaná bez hrdla světlé hloubky 2000 mm</t>
  </si>
  <si>
    <t>-542387058</t>
  </si>
  <si>
    <t>131</t>
  </si>
  <si>
    <t>899103111.1</t>
  </si>
  <si>
    <t>Osazení poklopů litinových nebo ocelových včetně rámů hmotnosti nad 100 do 150 kg</t>
  </si>
  <si>
    <t>-1713741195</t>
  </si>
  <si>
    <t>132</t>
  </si>
  <si>
    <t>592246610.1</t>
  </si>
  <si>
    <t>poklop šachtový D1 /betonová výplň+ litina/ D 400 - BEGU, s odvětráním</t>
  </si>
  <si>
    <t>-986769747</t>
  </si>
  <si>
    <t>Poznámka k položce:
s odvětráním, rám BEGU-R-1, poklop BEGU-19584</t>
  </si>
  <si>
    <t>133</t>
  </si>
  <si>
    <t>286617770</t>
  </si>
  <si>
    <t>TEGRA 425 - poklop litinový 425/12,5t  do teleskopu</t>
  </si>
  <si>
    <t>-703215718</t>
  </si>
  <si>
    <t xml:space="preserve">Poznámka k položce:
poklopy litinové 425/12,5t  do teleskopu
 Třída zatížení poklopů dle ČSN EN 124 </t>
  </si>
  <si>
    <t>134</t>
  </si>
  <si>
    <t>286617780</t>
  </si>
  <si>
    <t>TEGRA 425 - poklop litinový 425/40t do teleskopu</t>
  </si>
  <si>
    <t>-1576416042</t>
  </si>
  <si>
    <t xml:space="preserve">Poznámka k položce:
 poklopy litinové 425/40t - plný tvárná litina
- Třída zatížení poklopů dle ČSN EN 124 </t>
  </si>
  <si>
    <t>135</t>
  </si>
  <si>
    <t>286616740</t>
  </si>
  <si>
    <t>TEGRA 425 - roura teleskopická plastová (vč.těsnění) 425/375 mm</t>
  </si>
  <si>
    <t>1383200771</t>
  </si>
  <si>
    <t>136</t>
  </si>
  <si>
    <t>286618380</t>
  </si>
  <si>
    <t>spojka Wavin "in situ" 100 mm</t>
  </si>
  <si>
    <t>-777895105</t>
  </si>
  <si>
    <t>137</t>
  </si>
  <si>
    <t>286618420-1</t>
  </si>
  <si>
    <t>spojka Wavin "in situ" 125 mm</t>
  </si>
  <si>
    <t>-1137977531</t>
  </si>
  <si>
    <t>138</t>
  </si>
  <si>
    <t>286115880</t>
  </si>
  <si>
    <t>zátka kanalizace plastové KGM DN 150</t>
  </si>
  <si>
    <t>-1653617675</t>
  </si>
  <si>
    <t>139</t>
  </si>
  <si>
    <t>977151228</t>
  </si>
  <si>
    <t>Jádrové vrty dovrchní diamantovými korunkami do D 300 mm do stavebních materiálů</t>
  </si>
  <si>
    <t>-1262323378</t>
  </si>
  <si>
    <t>Poznámka k položce:
navrtání sanovaného potrubí pro nové napojení přípojky</t>
  </si>
  <si>
    <t>6*0,10</t>
  </si>
  <si>
    <t>140</t>
  </si>
  <si>
    <t>597-R3</t>
  </si>
  <si>
    <t>PRŮCHODKA S INTEGROVANÝM KULOVÝM KLOUBEM DN300/150</t>
  </si>
  <si>
    <t>-2051119542</t>
  </si>
  <si>
    <t xml:space="preserve">Poznámka k položce:
-napojení přípojky do stoky rekonstruované bezvýkopově – nové napojení – jádrová navrtávka sanovaného potrubí, osazení průchodky s integrovaným kulovým kloubem výkyvným až do 13° od osy průchodky - typ FABEKUN </t>
  </si>
  <si>
    <t>141</t>
  </si>
  <si>
    <t>977151223</t>
  </si>
  <si>
    <t>Jádrové vrty dovrchní diamantovými korunkami do D 150 mm do stavebních materiálů</t>
  </si>
  <si>
    <t>2058613121</t>
  </si>
  <si>
    <t xml:space="preserve">Poznámka k položce:
navrtávka do tělesa revizní šachty pro účel:
-zaústění nové kanalizační přípojky do stávající nebo sanované šachty
-přepojení stávající stoky do nové šachty
</t>
  </si>
  <si>
    <t>2*0,08</t>
  </si>
  <si>
    <t>142</t>
  </si>
  <si>
    <t>977151225</t>
  </si>
  <si>
    <t>Jádrové vrty  do D 200 mm do stavebních materiálů</t>
  </si>
  <si>
    <t>-55158248</t>
  </si>
  <si>
    <t xml:space="preserve">Poznámka k položce:
navrtávka do tělesa revizní šachty pro účel:
-zaústění kanalizační přípojky do stávající nebo sanované šachty
-přepojení stávající stoky do nové šachty
</t>
  </si>
  <si>
    <t>143</t>
  </si>
  <si>
    <t>1270522635</t>
  </si>
  <si>
    <t>2*0,15</t>
  </si>
  <si>
    <t>144</t>
  </si>
  <si>
    <t>899623141</t>
  </si>
  <si>
    <t>Obetonování potrubí nebo zdiva stok betonem prostým tř. C 12/15 otevřený výkop</t>
  </si>
  <si>
    <t>1185463673</t>
  </si>
  <si>
    <t xml:space="preserve">Poznámka k položce:
1. napojení do sanované šachty – nové napojení: 
- obetonování zaústěného potrubí vně šachty 
2. napojení do sanované šachty – stávající napojení: 
obetonování zaústěného potrubí vně šachty
Rozsah:
2*DN300 + 2*DN200 + 1* DN150
</t>
  </si>
  <si>
    <t>5*0,30*0,30*0,30</t>
  </si>
  <si>
    <t>145</t>
  </si>
  <si>
    <t>999R1</t>
  </si>
  <si>
    <t>Provedení nového napojení přípojek do sanovaných šachet</t>
  </si>
  <si>
    <t>579528122</t>
  </si>
  <si>
    <t>Poznámka k položce:
-	napojení do sanované šachty – nové napojení: 
zapravení zaústění potrubí sanační hmotou, např. ERGELIT KS1 
vybourání části dna s provedením kameninového žlabu v protiskluzové úpravě třídy R11 dle DIN 51130, 
Rozsah:
2* DN300 + 3* DN200</t>
  </si>
  <si>
    <t>146</t>
  </si>
  <si>
    <t>999R2</t>
  </si>
  <si>
    <t xml:space="preserve">Zazdění nátoku B DN200 do sanované šachty </t>
  </si>
  <si>
    <t>159291411</t>
  </si>
  <si>
    <t>Poznámka k položce:
zazděni cihlami plnými pálenými, zamazání maltou MC
šachty 2380774 a 2104130</t>
  </si>
  <si>
    <t>147</t>
  </si>
  <si>
    <t>877350330.2</t>
  </si>
  <si>
    <t>Montáž spojek na potrubí z PP trub hladkých plnostěnných DN 250</t>
  </si>
  <si>
    <t>1315748136</t>
  </si>
  <si>
    <t xml:space="preserve">Poznámka k položce:
přepojení stávající kanalizace do nových šachet:
osazení Bi Adaptéru + 0,5 m potrubí KT se zaústěním do dna šachet
</t>
  </si>
  <si>
    <t>148</t>
  </si>
  <si>
    <t>877-R5</t>
  </si>
  <si>
    <t>Bi Adaptér 250 s VPC290 - pro potrubí DN250</t>
  </si>
  <si>
    <t>-873389341</t>
  </si>
  <si>
    <t>Poznámka k položce:
Funke Bi-Adaptér se spojkou VPC
objednat až po odkopání stávajících přípojek v místě přepoje</t>
  </si>
  <si>
    <t>149</t>
  </si>
  <si>
    <t>959307422</t>
  </si>
  <si>
    <t>150</t>
  </si>
  <si>
    <t>877370330-1</t>
  </si>
  <si>
    <t>Montáž spojek na potrubí z PP trub hladkých plnostěnných DN 300</t>
  </si>
  <si>
    <t>-2051316481</t>
  </si>
  <si>
    <t>151</t>
  </si>
  <si>
    <t>877-R6</t>
  </si>
  <si>
    <t>Bi Adaptér 300 s VPC360 - pro potrubí DN300</t>
  </si>
  <si>
    <t>-581421801</t>
  </si>
  <si>
    <t>152</t>
  </si>
  <si>
    <t>1657206768</t>
  </si>
  <si>
    <t>153</t>
  </si>
  <si>
    <t>877310440</t>
  </si>
  <si>
    <t>Montáž šachtových vložek  DN 150</t>
  </si>
  <si>
    <t>-2030065085</t>
  </si>
  <si>
    <t>Poznámka k položce:
napojení potrubí PP (přípojky) do monolitického dna šachty
3446483, 3446485</t>
  </si>
  <si>
    <t>154</t>
  </si>
  <si>
    <t>286174800-1</t>
  </si>
  <si>
    <t>vložka šachtová PP DN 150</t>
  </si>
  <si>
    <t>802842061</t>
  </si>
  <si>
    <t>155</t>
  </si>
  <si>
    <t>877360440</t>
  </si>
  <si>
    <t>Montáž šachtových vložek DN 250</t>
  </si>
  <si>
    <t>-1785105530</t>
  </si>
  <si>
    <t>Poznámka k položce:
pro zaústění stávajícího potrubí DN 250 do monolitického dna šachet
3446484, 3446483-2x</t>
  </si>
  <si>
    <t>156</t>
  </si>
  <si>
    <t>597118740</t>
  </si>
  <si>
    <t>vložka kameninová glazovaná šachtová GM DN250mm spojovací systém C, tř.160</t>
  </si>
  <si>
    <t>1559126616</t>
  </si>
  <si>
    <t>157</t>
  </si>
  <si>
    <t>230170015</t>
  </si>
  <si>
    <t>zkoušky těsnosti potrubí - zkouška DN do 350</t>
  </si>
  <si>
    <t>-1437766479</t>
  </si>
  <si>
    <t xml:space="preserve">Poznámka k položce:
zkouška vodotěsnosti dle ČSN 75 6909, a to v rozsahu 100 % délky potrubí, včetně kanalizačních přípojek </t>
  </si>
  <si>
    <t>95,27-3,0</t>
  </si>
  <si>
    <t>stoka 1</t>
  </si>
  <si>
    <t>157,66-1,91-5,00</t>
  </si>
  <si>
    <t>stoka 1.1</t>
  </si>
  <si>
    <t>72,27</t>
  </si>
  <si>
    <t>158</t>
  </si>
  <si>
    <t>892-R2</t>
  </si>
  <si>
    <t>Zabezpečení konců potrubí při zkouškách těsnosti</t>
  </si>
  <si>
    <t>-1797123899</t>
  </si>
  <si>
    <t>Poznámka k položce:
UTĚSNĚNÍ TYPOVÝMI KNALIZAČNÍMI UCPÁVKAMI</t>
  </si>
  <si>
    <t>hlavní stoky</t>
  </si>
  <si>
    <t xml:space="preserve">přípojky </t>
  </si>
  <si>
    <t>159</t>
  </si>
  <si>
    <t>933901111.1</t>
  </si>
  <si>
    <t>Provedení zkoušky vodotěsnosti šachet včetně přípravy</t>
  </si>
  <si>
    <t>2129301222</t>
  </si>
  <si>
    <t>160</t>
  </si>
  <si>
    <t>892-R4</t>
  </si>
  <si>
    <t>Kamerová prohlídka kanalizace</t>
  </si>
  <si>
    <t>-1423256011</t>
  </si>
  <si>
    <t>(44,92+60,32)*2</t>
  </si>
  <si>
    <t>prohlídka sanovaných úseků stok - 1x před  a 1x po provedení sanace</t>
  </si>
  <si>
    <t>95,27+50,51</t>
  </si>
  <si>
    <t>prohlídka úseků stok provedených otevřeným výkopem</t>
  </si>
  <si>
    <t>23,50</t>
  </si>
  <si>
    <t>monitoring úseku 3454681-3446478 pro identifikaci stáv. přípojek</t>
  </si>
  <si>
    <t>4*10,00</t>
  </si>
  <si>
    <t>monitoring nejasných přípojek</t>
  </si>
  <si>
    <t>161</t>
  </si>
  <si>
    <t>9982741S5</t>
  </si>
  <si>
    <t>Přesun hmot pro trubní vedení z trub betonových otevřený výkop</t>
  </si>
  <si>
    <t>1243423178</t>
  </si>
  <si>
    <t>Ostatní konstrukce a práce, bourání</t>
  </si>
  <si>
    <t>162</t>
  </si>
  <si>
    <t>-1010270557</t>
  </si>
  <si>
    <t>(95,27-6,00)*2</t>
  </si>
  <si>
    <t>(50,51-4,00)*2</t>
  </si>
  <si>
    <t>9*2,40*4</t>
  </si>
  <si>
    <t xml:space="preserve">měněné a nové šachty </t>
  </si>
  <si>
    <t>3*1,90*4</t>
  </si>
  <si>
    <t>52,05*2</t>
  </si>
  <si>
    <t>163</t>
  </si>
  <si>
    <t>358315114</t>
  </si>
  <si>
    <t>Bourání stoky kompletní nebo otvorů z prostého betonu plochy do 4 m2</t>
  </si>
  <si>
    <t>1152948764</t>
  </si>
  <si>
    <t>51,51*(3,14*0,08)</t>
  </si>
  <si>
    <t>bet. stoka DN300 v místě poklády nového potrubí</t>
  </si>
  <si>
    <t>59,00*3,14*0,03</t>
  </si>
  <si>
    <t>měněné přípojky ve stávající trase</t>
  </si>
  <si>
    <t>5*1,00*3,14*0,03</t>
  </si>
  <si>
    <t xml:space="preserve">bourání stávajícího potrubí v místě kolize </t>
  </si>
  <si>
    <t>6*0,80*0,20*4*1,0</t>
  </si>
  <si>
    <t>bourání šachet měněných</t>
  </si>
  <si>
    <t>5*0,80*0,20*4*1,0</t>
  </si>
  <si>
    <t>bourání šachet rušených do hl.1 m</t>
  </si>
  <si>
    <t>164</t>
  </si>
  <si>
    <t>115201509-S</t>
  </si>
  <si>
    <t>Vyplnění kanalizačních potrubí DN 200 - 500 cementopopílkovou suspenzí ( mimo výkopy stok)</t>
  </si>
  <si>
    <t>-281748963</t>
  </si>
  <si>
    <t>Poznámka k položce:
zafoukání rušené kanalizace</t>
  </si>
  <si>
    <t>(3,14*0,20*0,20*85,00)+(3,14*0,15*0,15*24,3)+(3,14*0,15*0,15*63,8)</t>
  </si>
  <si>
    <t>165</t>
  </si>
  <si>
    <t>899103111.2</t>
  </si>
  <si>
    <t xml:space="preserve">Demontáž  poklopů a mříží litinových </t>
  </si>
  <si>
    <t>-1817346098</t>
  </si>
  <si>
    <t>Poznámka k položce:
demontáž poklopů sanovaných šachet a měněných šachet
včetně likvidace odpadu</t>
  </si>
  <si>
    <t>166</t>
  </si>
  <si>
    <t>1795279410</t>
  </si>
  <si>
    <t>167</t>
  </si>
  <si>
    <t>-2087249544</t>
  </si>
  <si>
    <t>264,468*9 'Přepočtené koeficientem množství</t>
  </si>
  <si>
    <t>168</t>
  </si>
  <si>
    <t>1290000372</t>
  </si>
  <si>
    <t>169</t>
  </si>
  <si>
    <t>1837214713</t>
  </si>
  <si>
    <t>170</t>
  </si>
  <si>
    <t>-1160116018</t>
  </si>
  <si>
    <t>264,468-102,9</t>
  </si>
  <si>
    <t>18_2017_16 - SO 16 Ul. Budovcova - kanalizace</t>
  </si>
  <si>
    <t>-153339993</t>
  </si>
  <si>
    <t>8,50*1,00/10000</t>
  </si>
  <si>
    <t>1852013106</t>
  </si>
  <si>
    <t>-1984735060</t>
  </si>
  <si>
    <t>Dočasné zajištění potrubí ocelového nebo litinového nebo plastového DN do 200</t>
  </si>
  <si>
    <t>-81656056</t>
  </si>
  <si>
    <t>1078315536</t>
  </si>
  <si>
    <t>2023270271</t>
  </si>
  <si>
    <t>202,081*0,40</t>
  </si>
  <si>
    <t>438436605</t>
  </si>
  <si>
    <t>3,03*1,00*2,07</t>
  </si>
  <si>
    <t>33,08*1,00*1,90</t>
  </si>
  <si>
    <t>3,13*1,00*1,59</t>
  </si>
  <si>
    <t>stoka 2 - potrubí - otevřený výkop</t>
  </si>
  <si>
    <t>2,00*2,00*1,27</t>
  </si>
  <si>
    <t>2,00*2,00*1,60</t>
  </si>
  <si>
    <t>2,00*2,00*1,95</t>
  </si>
  <si>
    <t>2,00*2,00*2,08</t>
  </si>
  <si>
    <t>2,00*2,00*2,25</t>
  </si>
  <si>
    <t>2,00*2,00*1,75</t>
  </si>
  <si>
    <t>2,00*2,00*1,63</t>
  </si>
  <si>
    <t>2,00*2,00*1,44</t>
  </si>
  <si>
    <t>2,00*2,00*1,25</t>
  </si>
  <si>
    <t>stoka 2 - šachty</t>
  </si>
  <si>
    <t>6*1,00*1,27</t>
  </si>
  <si>
    <t>6,55*0,90*1,435</t>
  </si>
  <si>
    <t>6,70*0,90*1,65</t>
  </si>
  <si>
    <t>8,85*0,90*1,435</t>
  </si>
  <si>
    <t>6,25*0,90*1,88</t>
  </si>
  <si>
    <t>5,10*0,90*1,53</t>
  </si>
  <si>
    <t>3,35*0,90*1,78</t>
  </si>
  <si>
    <t>3,35*0,90*1,76</t>
  </si>
  <si>
    <t>4,00*0,90*1,50</t>
  </si>
  <si>
    <t>5,50*0,80*1,58</t>
  </si>
  <si>
    <t>1,00*0,90*0,98</t>
  </si>
  <si>
    <t>-(45,24-6,00)*1,00*0,41</t>
  </si>
  <si>
    <t>-48,85*0,90*0,41</t>
  </si>
  <si>
    <t>2*1,50*1,50*2,10</t>
  </si>
  <si>
    <t>282048746</t>
  </si>
  <si>
    <t>202,081*0,5</t>
  </si>
  <si>
    <t>-1370116068</t>
  </si>
  <si>
    <t>3,13*2*1,59</t>
  </si>
  <si>
    <t>6,55*2*1,435</t>
  </si>
  <si>
    <t>6,70*2*1,65</t>
  </si>
  <si>
    <t>8,85*2*1,435</t>
  </si>
  <si>
    <t>6,25*2*1,88</t>
  </si>
  <si>
    <t>5,10*2*1,53</t>
  </si>
  <si>
    <t>3,35*2*1,78</t>
  </si>
  <si>
    <t>3,35*2*1,76</t>
  </si>
  <si>
    <t>4,00*2*1,50</t>
  </si>
  <si>
    <t>5,50*2*1,58</t>
  </si>
  <si>
    <t>1736991066</t>
  </si>
  <si>
    <t>135217490</t>
  </si>
  <si>
    <t>3,03*2*2,07</t>
  </si>
  <si>
    <t>33,08*2*1,90</t>
  </si>
  <si>
    <t>2,00*3*1,60</t>
  </si>
  <si>
    <t>2,00*3*1,95</t>
  </si>
  <si>
    <t>2,00*3*2,08</t>
  </si>
  <si>
    <t>2,00*3*2,25</t>
  </si>
  <si>
    <t>2,00*3*1,75</t>
  </si>
  <si>
    <t>2,00*3*1,63</t>
  </si>
  <si>
    <t>1870330718</t>
  </si>
  <si>
    <t>-1938751919</t>
  </si>
  <si>
    <t>-438938486</t>
  </si>
  <si>
    <t>202,081</t>
  </si>
  <si>
    <t>-8,50*0,90*(1,25-0,60)</t>
  </si>
  <si>
    <t>-733190953</t>
  </si>
  <si>
    <t>320384724</t>
  </si>
  <si>
    <t>193164417</t>
  </si>
  <si>
    <t>197,108*1,65</t>
  </si>
  <si>
    <t>1042497194</t>
  </si>
  <si>
    <t>-(45,24-6,00)*1,00*0,05</t>
  </si>
  <si>
    <t>-11*2,00*2,00*0,05</t>
  </si>
  <si>
    <t>-42,24*1,00*0,585</t>
  </si>
  <si>
    <t>-11*1,50*1,50*0,10</t>
  </si>
  <si>
    <t>-42,24*1,00*0,190</t>
  </si>
  <si>
    <t>-18,60*1,00*0,60</t>
  </si>
  <si>
    <t>-39,75*1,00*0,65</t>
  </si>
  <si>
    <t>-1629073777</t>
  </si>
  <si>
    <t>120,737*1,90</t>
  </si>
  <si>
    <t>-33940421</t>
  </si>
  <si>
    <t>1650287058</t>
  </si>
  <si>
    <t>8,50*0,90*(1,25-0,60)</t>
  </si>
  <si>
    <t>-1386457102</t>
  </si>
  <si>
    <t>8,50*1,00</t>
  </si>
  <si>
    <t>-1647244424</t>
  </si>
  <si>
    <t>8,50*0,25</t>
  </si>
  <si>
    <t>1584009191</t>
  </si>
  <si>
    <t>12180606</t>
  </si>
  <si>
    <t>-543827912</t>
  </si>
  <si>
    <t>(45,24-6,00)*1,00</t>
  </si>
  <si>
    <t>3*2,00*2,00</t>
  </si>
  <si>
    <t>48,85*0,90</t>
  </si>
  <si>
    <t>-305472355</t>
  </si>
  <si>
    <t>(45,24-6,00)*1,40</t>
  </si>
  <si>
    <t>3*2,40*2,40</t>
  </si>
  <si>
    <t>48,85*1,30</t>
  </si>
  <si>
    <t>-459374420</t>
  </si>
  <si>
    <t>(45,24-6,00)*1,00*0,05</t>
  </si>
  <si>
    <t>11*2,00*2,00*0,05</t>
  </si>
  <si>
    <t>1583612478</t>
  </si>
  <si>
    <t>1252004575</t>
  </si>
  <si>
    <t>42,24*1,00*0,585</t>
  </si>
  <si>
    <t>-1167984137</t>
  </si>
  <si>
    <t>18,60*1,00*0,60</t>
  </si>
  <si>
    <t>39,75*1,00*0,65</t>
  </si>
  <si>
    <t>-2060282908</t>
  </si>
  <si>
    <t>11*1,50*1,50*0,10</t>
  </si>
  <si>
    <t>-1531830987</t>
  </si>
  <si>
    <t>42,24*1,00*0,190</t>
  </si>
  <si>
    <t>842032000</t>
  </si>
  <si>
    <t>1635099376</t>
  </si>
  <si>
    <t>1741290511</t>
  </si>
  <si>
    <t>346302232</t>
  </si>
  <si>
    <t>-1489436178</t>
  </si>
  <si>
    <t>1496928567</t>
  </si>
  <si>
    <t>-496247379</t>
  </si>
  <si>
    <t>-498018213</t>
  </si>
  <si>
    <t>-1422604678</t>
  </si>
  <si>
    <t>18718256</t>
  </si>
  <si>
    <t>-1658027780</t>
  </si>
  <si>
    <t>597117730</t>
  </si>
  <si>
    <t>odbočka kameninová glazovaná jednoduchá kolmá DN300/200 L60cm spojovací systém F/F tř.160/160</t>
  </si>
  <si>
    <t>950111128</t>
  </si>
  <si>
    <t>-311909439</t>
  </si>
  <si>
    <t>665815330</t>
  </si>
  <si>
    <t>Poznámka k položce:
úsek ID 2390137 - ID2390139
úsek ID 2390131 - ID2390129
úsek ID2398399 - ID2390129
popis technologie viz. technická zpráva</t>
  </si>
  <si>
    <t>-587007920</t>
  </si>
  <si>
    <t>Poznámka k položce:
úsek ID 2398399 - ID2390129
popis technologie viz. technická zpráva</t>
  </si>
  <si>
    <t>84-22</t>
  </si>
  <si>
    <t>fréza, krátký rukáv na potrubí DN300</t>
  </si>
  <si>
    <t>-2097302200</t>
  </si>
  <si>
    <t>Poznámka k položce:
usek ID 2390139 - ID3540014
popis technologie viz. technická zpráva</t>
  </si>
  <si>
    <t>84-91</t>
  </si>
  <si>
    <t>dlouhý rukáv - potrubí DN300</t>
  </si>
  <si>
    <t>-1994400563</t>
  </si>
  <si>
    <t xml:space="preserve">Poznámka k položce:
popis technologie viz. technická zpráva
krátkodobý modul pružnosti dle ČSN EN 1228 – 9776 N/mm2 
dlouhodobý modul pružnosti dle ČSN EN 1228 – 6110 N/mm2
Staticky relevantní tloušťka stěny rukávu:
DN300 - tloušťka stěny rukávu min. 3,0mm
rozsah:
úsek ID2390131 - ID2390133 - 39,4m
</t>
  </si>
  <si>
    <t>1403005346</t>
  </si>
  <si>
    <t>71622546</t>
  </si>
  <si>
    <t>-1134820213</t>
  </si>
  <si>
    <t>1363829916</t>
  </si>
  <si>
    <t>-2047172251</t>
  </si>
  <si>
    <t>-772420666</t>
  </si>
  <si>
    <t>-619681812</t>
  </si>
  <si>
    <t>44956858</t>
  </si>
  <si>
    <t>746185367</t>
  </si>
  <si>
    <t>811805412</t>
  </si>
  <si>
    <t>286119340</t>
  </si>
  <si>
    <t>redukce kanalizační plastová nesouosá PPKGR 150/100</t>
  </si>
  <si>
    <t>1170663574</t>
  </si>
  <si>
    <t>1845549739</t>
  </si>
  <si>
    <t>946228110</t>
  </si>
  <si>
    <t>1477584832</t>
  </si>
  <si>
    <t>-61937272</t>
  </si>
  <si>
    <t>1459419705</t>
  </si>
  <si>
    <t>286119000.1</t>
  </si>
  <si>
    <t>koleno kanalizační plastové s hrdlem PPKGB2000-SN10 D 200-15° - 45° pro vyrovnání výškového rozdílu v místě přepojení</t>
  </si>
  <si>
    <t>-174812944</t>
  </si>
  <si>
    <t xml:space="preserve">Poznámka k položce:
otrubí PP hladké plnostěnné systém KG2000 – SN10 (kruhová tuhost ≥10 kN/m2) 
Těsnění patentované pro KG2000 – tříbřitové (napínací a vymezovací břit, stírací břit, těsnící břit) </t>
  </si>
  <si>
    <t>877350330</t>
  </si>
  <si>
    <t>Montáž tvarovek na potrubí z PP trub hladkých plnostěnných DN 200</t>
  </si>
  <si>
    <t>289865889</t>
  </si>
  <si>
    <t>286120060.1</t>
  </si>
  <si>
    <t>přechod z kameniny na PVC potrubí PPKGUS DN 200</t>
  </si>
  <si>
    <t>1902762796</t>
  </si>
  <si>
    <t>286119380</t>
  </si>
  <si>
    <t>redukce kanalizační plastová nesouosá PPKGR 200/150</t>
  </si>
  <si>
    <t>1345929937</t>
  </si>
  <si>
    <t>1647423371</t>
  </si>
  <si>
    <t>-1067120988</t>
  </si>
  <si>
    <t>-285194851</t>
  </si>
  <si>
    <t>1731175071</t>
  </si>
  <si>
    <t>-790780863</t>
  </si>
  <si>
    <t>-1641645793</t>
  </si>
  <si>
    <t>474601346</t>
  </si>
  <si>
    <t>2081617512</t>
  </si>
  <si>
    <t>-1462750232</t>
  </si>
  <si>
    <t>1382242174</t>
  </si>
  <si>
    <t>-1733864854</t>
  </si>
  <si>
    <t>2120540756</t>
  </si>
  <si>
    <t>1322062896</t>
  </si>
  <si>
    <t>-1870769903</t>
  </si>
  <si>
    <t>1692545554</t>
  </si>
  <si>
    <t xml:space="preserve">Montáž šachet PP D425 </t>
  </si>
  <si>
    <t>1233265138</t>
  </si>
  <si>
    <t>-682158072</t>
  </si>
  <si>
    <t>-834754855</t>
  </si>
  <si>
    <t>894812207</t>
  </si>
  <si>
    <t>Revizní a čistící šachta z PP šachtové dno DN 425/200 s přítokem tvaru T</t>
  </si>
  <si>
    <t>-386586522</t>
  </si>
  <si>
    <t>894812208</t>
  </si>
  <si>
    <t>Revizní a čistící šachta z PP šachtové dno DN 425/200 sběrné tvaru X</t>
  </si>
  <si>
    <t>-931426985</t>
  </si>
  <si>
    <t>-1812729544</t>
  </si>
  <si>
    <t>996446227</t>
  </si>
  <si>
    <t>-685242093</t>
  </si>
  <si>
    <t>592-R4</t>
  </si>
  <si>
    <t>poklop šachtový /betonová výplň+ litina/ B125 - BEGU, s odvětráním</t>
  </si>
  <si>
    <t>182039361</t>
  </si>
  <si>
    <t xml:space="preserve">Poznámka k položce:
rám DIN 4271 EN124, víko DIN 4271 s odvětráním
</t>
  </si>
  <si>
    <t>2116436572</t>
  </si>
  <si>
    <t>-1290103110</t>
  </si>
  <si>
    <t>-1097081723</t>
  </si>
  <si>
    <t>871131639</t>
  </si>
  <si>
    <t>5*0,10</t>
  </si>
  <si>
    <t>-1437043871</t>
  </si>
  <si>
    <t>899-R</t>
  </si>
  <si>
    <t>-1650047171</t>
  </si>
  <si>
    <t xml:space="preserve">Poznámka k položce:
1. napojení sanovaného potrubí DN 300 do měněných a nových šachet
- obetonování zaústěného potrubí vně šachty a zapravení potrubí uvnitř šachty
rozsah: 10xDN300
</t>
  </si>
  <si>
    <t>1771923208</t>
  </si>
  <si>
    <t xml:space="preserve">Poznámka k položce:
přepojení stávající kanalizace B300 do nových šachet:
osazení Bi Adaptéru + 0,5 m potrubí KT se zaústěním do dna šachet
pro šachty 2398399, 2390133, 2390135, 3540014, Š4
</t>
  </si>
  <si>
    <t>-909456111</t>
  </si>
  <si>
    <t xml:space="preserve">Poznámka k položce:
Bi Adaptér 100S s VPC100 - pro potrubí DN300 - typ objednat po odkopání stávajícího potrubí </t>
  </si>
  <si>
    <t>356514865</t>
  </si>
  <si>
    <t>1994230623</t>
  </si>
  <si>
    <t>42,24+116,23</t>
  </si>
  <si>
    <t>stoka 2</t>
  </si>
  <si>
    <t>58,35</t>
  </si>
  <si>
    <t>327184727</t>
  </si>
  <si>
    <t>-1964689097</t>
  </si>
  <si>
    <t>2024959769</t>
  </si>
  <si>
    <t>(97,02+19,21)*2</t>
  </si>
  <si>
    <t>45,24</t>
  </si>
  <si>
    <t>6*15,00</t>
  </si>
  <si>
    <t>-90537237</t>
  </si>
  <si>
    <t>-633386407</t>
  </si>
  <si>
    <t>(45,24-6,00)*2</t>
  </si>
  <si>
    <t>3*2,40*4</t>
  </si>
  <si>
    <t xml:space="preserve"> šachty </t>
  </si>
  <si>
    <t>48,85*2</t>
  </si>
  <si>
    <t>Bourání šachty, stoky kompletní nebo otvorů z prostého betonu plochy do 4 m2</t>
  </si>
  <si>
    <t>1169219215</t>
  </si>
  <si>
    <t>5,15*(3,14*0,08)</t>
  </si>
  <si>
    <t>bet. stoka DN300</t>
  </si>
  <si>
    <t>38,00*3,14*0,03</t>
  </si>
  <si>
    <t>4*1,00*3,14*0,03</t>
  </si>
  <si>
    <t>7*3,14*0,20*2,00</t>
  </si>
  <si>
    <t>demontáž šachet měněných</t>
  </si>
  <si>
    <t>3*1*0,80*0,20*1,00</t>
  </si>
  <si>
    <t>demontáž šachet rušených-do hloubky 1,0m</t>
  </si>
  <si>
    <t>1833330685</t>
  </si>
  <si>
    <t>-1566001833</t>
  </si>
  <si>
    <t xml:space="preserve">Poznámka k položce:
zafoukání rušené kanalizace </t>
  </si>
  <si>
    <t>(3,14*0,20*0,20*20,00)+(3,14*0,30*0,30*43,30)+(3,14*0,30*0,30*7,00)</t>
  </si>
  <si>
    <t>1709745062</t>
  </si>
  <si>
    <t>-2117003833</t>
  </si>
  <si>
    <t>117,808*9 'Přepočtené koeficientem množství</t>
  </si>
  <si>
    <t>-756161302</t>
  </si>
  <si>
    <t>444090740</t>
  </si>
  <si>
    <t>-1065457653</t>
  </si>
  <si>
    <t>117,808-42,888</t>
  </si>
  <si>
    <t>18_2017_17 - SO 17 Ul. Ščerbovského - kanalizace</t>
  </si>
  <si>
    <t>269839652</t>
  </si>
  <si>
    <t>(16,75+58,35)*1,00/10000</t>
  </si>
  <si>
    <t>1944455502</t>
  </si>
  <si>
    <t>1114365422</t>
  </si>
  <si>
    <t>-1109659308</t>
  </si>
  <si>
    <t>316327141</t>
  </si>
  <si>
    <t>1295474985</t>
  </si>
  <si>
    <t>464399315</t>
  </si>
  <si>
    <t>264,09*0,40</t>
  </si>
  <si>
    <t>669916962</t>
  </si>
  <si>
    <t>2,34*1,00*2,80</t>
  </si>
  <si>
    <t>25,30*1,00*1,72</t>
  </si>
  <si>
    <t>stoka 3 - potrubí</t>
  </si>
  <si>
    <t>2,00*2,00*2,86</t>
  </si>
  <si>
    <t>2,00*2,00*1,77</t>
  </si>
  <si>
    <t>2,00*2,00*1,94</t>
  </si>
  <si>
    <t>2,00*2,00*1,62</t>
  </si>
  <si>
    <t>2,00*2,00*1,69</t>
  </si>
  <si>
    <t>2,00*2,00*1,82</t>
  </si>
  <si>
    <t>2,00*2,00*0,78</t>
  </si>
  <si>
    <t xml:space="preserve"> šachty</t>
  </si>
  <si>
    <t>5,05*1,00*1,96</t>
  </si>
  <si>
    <t>2,80*1,00*2,14</t>
  </si>
  <si>
    <t>2,85*1,00*2,23</t>
  </si>
  <si>
    <t>3,30*1,00*2,11</t>
  </si>
  <si>
    <t>3,70*1,00*2,52</t>
  </si>
  <si>
    <t>2,90*1,00*2,355</t>
  </si>
  <si>
    <t>3,05*1,00*2,66</t>
  </si>
  <si>
    <t>3,55*1,00*1,74</t>
  </si>
  <si>
    <t>0,50*1,00*1,57</t>
  </si>
  <si>
    <t>6,60*1,00*1,56</t>
  </si>
  <si>
    <t>5,80*1,00*1,70</t>
  </si>
  <si>
    <t>0,75*1,00*1,23</t>
  </si>
  <si>
    <t>6,00*1,00*1,44</t>
  </si>
  <si>
    <t>6,75*1,00*1,45</t>
  </si>
  <si>
    <t>7,2*1,00*1,65</t>
  </si>
  <si>
    <t>5,75*1,00*1,25</t>
  </si>
  <si>
    <t>6,30*1,00*1,61</t>
  </si>
  <si>
    <t>5,10*1,00*1,75</t>
  </si>
  <si>
    <t>2,00*1,00*0,75</t>
  </si>
  <si>
    <t>0,50*1,00*0,91</t>
  </si>
  <si>
    <t>-(2,34+25,30)*1,00*0,41</t>
  </si>
  <si>
    <t>-73,25*1,00*0,41</t>
  </si>
  <si>
    <t>10*1,50*1,50*2,10</t>
  </si>
  <si>
    <t>-177999524</t>
  </si>
  <si>
    <t>264,029*0,5</t>
  </si>
  <si>
    <t>474446840</t>
  </si>
  <si>
    <t>5,05*2*1,96</t>
  </si>
  <si>
    <t>2,80*2*2,14</t>
  </si>
  <si>
    <t>2,85*2*2,23</t>
  </si>
  <si>
    <t>3,30*2*2,11</t>
  </si>
  <si>
    <t>3,70*2*2,52</t>
  </si>
  <si>
    <t>2,90*2*2,355</t>
  </si>
  <si>
    <t>3,05*2*2,66</t>
  </si>
  <si>
    <t>3,55*2*1,74</t>
  </si>
  <si>
    <t>0,50*2*1,57</t>
  </si>
  <si>
    <t>6,60*2*1,56</t>
  </si>
  <si>
    <t>5,80*2*1,70</t>
  </si>
  <si>
    <t>7,2*2*1,65</t>
  </si>
  <si>
    <t>6,30*2*1,61</t>
  </si>
  <si>
    <t>5,10*2*1,75</t>
  </si>
  <si>
    <t>807415332</t>
  </si>
  <si>
    <t>115375975</t>
  </si>
  <si>
    <t>2,34*2*2,80</t>
  </si>
  <si>
    <t>25,30*2*1,72</t>
  </si>
  <si>
    <t>2,00*3*2,86</t>
  </si>
  <si>
    <t>2,00*3*1,77</t>
  </si>
  <si>
    <t>2,00*3*1,94</t>
  </si>
  <si>
    <t>2,00*3*1,62</t>
  </si>
  <si>
    <t>2,00*3*1,69</t>
  </si>
  <si>
    <t>2,00*3*1,82</t>
  </si>
  <si>
    <t>873264658</t>
  </si>
  <si>
    <t>40423111</t>
  </si>
  <si>
    <t>297141923</t>
  </si>
  <si>
    <t>264,029</t>
  </si>
  <si>
    <t>-(16,73+11,80)*1,00*(1,60-0,60)</t>
  </si>
  <si>
    <t>-408728381</t>
  </si>
  <si>
    <t>192198720</t>
  </si>
  <si>
    <t>1682831526</t>
  </si>
  <si>
    <t>235,499*1,65</t>
  </si>
  <si>
    <t>1687165129</t>
  </si>
  <si>
    <t>-(31,64-4,00)*1,00*0,05</t>
  </si>
  <si>
    <t>-10*2,00*2,00*0,05</t>
  </si>
  <si>
    <t>-29,64*1,00*0,585</t>
  </si>
  <si>
    <t>-10*1,50*1,50*0,10</t>
  </si>
  <si>
    <t>-29,64*1,00*0,190</t>
  </si>
  <si>
    <t>-27,80*1,00*0,60</t>
  </si>
  <si>
    <t>-44,95*1,00*0,65</t>
  </si>
  <si>
    <t>-0,50*1,00*0,70</t>
  </si>
  <si>
    <t>1573936781</t>
  </si>
  <si>
    <t>160,648*1,90</t>
  </si>
  <si>
    <t>-1739198867</t>
  </si>
  <si>
    <t>70649831</t>
  </si>
  <si>
    <t>(16,73+11,80)*1,00*(1,60-0,60)</t>
  </si>
  <si>
    <t>-1908025487</t>
  </si>
  <si>
    <t>(16,75+58,35)*1,00</t>
  </si>
  <si>
    <t>160708107</t>
  </si>
  <si>
    <t>75,100*0,25</t>
  </si>
  <si>
    <t>53924869</t>
  </si>
  <si>
    <t>1214497715</t>
  </si>
  <si>
    <t>2,50*1,00</t>
  </si>
  <si>
    <t>879954402</t>
  </si>
  <si>
    <t>6,17*1,00</t>
  </si>
  <si>
    <t>40455103</t>
  </si>
  <si>
    <t>3,34*1,00</t>
  </si>
  <si>
    <t>2*2,00*2,00</t>
  </si>
  <si>
    <t>5*1,50*1,50</t>
  </si>
  <si>
    <t>58,35*1,00</t>
  </si>
  <si>
    <t>-1132276750</t>
  </si>
  <si>
    <t>3,34*1,40</t>
  </si>
  <si>
    <t>2*2,40*2,40</t>
  </si>
  <si>
    <t>5*1,90*1,90</t>
  </si>
  <si>
    <t>58,35*1,40</t>
  </si>
  <si>
    <t>500678911</t>
  </si>
  <si>
    <t>(31,64-4,00)*1,00*0,05</t>
  </si>
  <si>
    <t>10*2,00*2,00*0,05</t>
  </si>
  <si>
    <t>1790103392</t>
  </si>
  <si>
    <t>-1980411929</t>
  </si>
  <si>
    <t>29,64*1,00*0,585</t>
  </si>
  <si>
    <t>212399843</t>
  </si>
  <si>
    <t>27,80*1,00*0,60</t>
  </si>
  <si>
    <t>44,95*1,00*0,65</t>
  </si>
  <si>
    <t>0,50*1,00*0,70</t>
  </si>
  <si>
    <t>1799365339</t>
  </si>
  <si>
    <t>10*1,50*1,50*0,10</t>
  </si>
  <si>
    <t>-1827557812</t>
  </si>
  <si>
    <t>29,64*1,00*0,190</t>
  </si>
  <si>
    <t>-883403411</t>
  </si>
  <si>
    <t>1443033640</t>
  </si>
  <si>
    <t>-1218992261</t>
  </si>
  <si>
    <t>-1381188954</t>
  </si>
  <si>
    <t>429892598</t>
  </si>
  <si>
    <t>361841146</t>
  </si>
  <si>
    <t>645396583</t>
  </si>
  <si>
    <t>972602125</t>
  </si>
  <si>
    <t>-1381018252</t>
  </si>
  <si>
    <t>819904025</t>
  </si>
  <si>
    <t>1493605451</t>
  </si>
  <si>
    <t>880314048</t>
  </si>
  <si>
    <t>-173663326</t>
  </si>
  <si>
    <t>-606120341</t>
  </si>
  <si>
    <t>597115700</t>
  </si>
  <si>
    <t>odbočka kameninová glazovaná jednoduchá šikmá DN300/150 L50cm spojovací systém C/F tř.160/-</t>
  </si>
  <si>
    <t>-1755413624</t>
  </si>
  <si>
    <t>268339339</t>
  </si>
  <si>
    <t>-288965485</t>
  </si>
  <si>
    <t>Poznámka k položce:
úsek ID3490466 - ID2104089
úsek ID2104089 - ID2104090
úsek ID2104090 - ID2104089
úsek ID2380677 - ID2104122
popis technologie viz. technická zpráva</t>
  </si>
  <si>
    <t>1280310463</t>
  </si>
  <si>
    <t>Poznámka k položce:
úsek ID2104083 - ID3490466
úsek ID2104090 - ID2104089
úsek ID2380677 - ID2104122
popis technologie viz. technická zpráva</t>
  </si>
  <si>
    <t>1392880108</t>
  </si>
  <si>
    <t>Poznámka k položce:
usek ID 2104083 - ID3490466
popis technologie viz. technická zpráva</t>
  </si>
  <si>
    <t>84-61</t>
  </si>
  <si>
    <t>fréza injektáž - potrubí DN300</t>
  </si>
  <si>
    <t>1302528062</t>
  </si>
  <si>
    <t>Poznámka k položce:
úsek ID2104089 - ID2104090
popis technologie viz technická zpráva</t>
  </si>
  <si>
    <t>870726245</t>
  </si>
  <si>
    <t xml:space="preserve">Poznámka k položce:
popis technologie viz. technická zpráva
krátkodobý modul pružnosti dle ČSN EN 1228 – 9776 N/mm2 
dlouhodobý modul pružnosti dle ČSN EN 1228 – 6110 N/mm2
Staticky relevantní tloušťka stěny rukávu:
DN300 - tloušťka stěny rukávu min. 3,0mm
rozsah:
úsek ID2377585 - ID2381839 - 11,2m
úsek ID2381839 - ID2380677 - 27,7m
úsek ID2104122 - ID2384797 (Š1) - 36,9m 
</t>
  </si>
  <si>
    <t>11,20</t>
  </si>
  <si>
    <t>ID2377585-ID2381839</t>
  </si>
  <si>
    <t>27,70</t>
  </si>
  <si>
    <t>ID2381839-ID2380677</t>
  </si>
  <si>
    <t>36,90</t>
  </si>
  <si>
    <t>ID2104122-ID2384797(Š)</t>
  </si>
  <si>
    <t>84-03</t>
  </si>
  <si>
    <t>krátký rukáv - potrubí DN400</t>
  </si>
  <si>
    <t>-247865735</t>
  </si>
  <si>
    <t>Poznámka k položce:
úsek ID2104143 - ID2104140
úsek ID2104143 - ID2104151
úsek ID2104151 - ID2377526
popis technologie viz. technická zpráva</t>
  </si>
  <si>
    <t>84-71</t>
  </si>
  <si>
    <t>krátký rukáv, fréza - na potrubí DN400</t>
  </si>
  <si>
    <t>-207070828</t>
  </si>
  <si>
    <t>Poznámka k položce:
úsek ID2104143 - ID2104151
popis technologie viz. technická zpráva</t>
  </si>
  <si>
    <t>84-11</t>
  </si>
  <si>
    <t>injektáž přípojky zaústěné do potrubí DN400</t>
  </si>
  <si>
    <t>-730473341</t>
  </si>
  <si>
    <t xml:space="preserve">Poznámka k položce:
úsek ID2104143 - ID2104140
úsek ID2104143 - ID2104151
úsek ID2104151 - ID2377526
popis technologie viz. technická zpráva
</t>
  </si>
  <si>
    <t>84-23</t>
  </si>
  <si>
    <t>injektáž přípojky, krátký rukáv na potrubí DN 400</t>
  </si>
  <si>
    <t>982275754</t>
  </si>
  <si>
    <t>355931120</t>
  </si>
  <si>
    <t>Žlaby stok kameninové DN 400</t>
  </si>
  <si>
    <t>-927400165</t>
  </si>
  <si>
    <t>-524275307</t>
  </si>
  <si>
    <t>5*0,25</t>
  </si>
  <si>
    <t>-976660036</t>
  </si>
  <si>
    <t>292123490</t>
  </si>
  <si>
    <t>-1005949561</t>
  </si>
  <si>
    <t>563527955</t>
  </si>
  <si>
    <t>-947317438</t>
  </si>
  <si>
    <t>239010056</t>
  </si>
  <si>
    <t>726241316</t>
  </si>
  <si>
    <t>1246835468</t>
  </si>
  <si>
    <t>1077520530</t>
  </si>
  <si>
    <t>-1836329220</t>
  </si>
  <si>
    <t>-1605324019</t>
  </si>
  <si>
    <t>-348434844</t>
  </si>
  <si>
    <t>1504443886</t>
  </si>
  <si>
    <t>2086499159</t>
  </si>
  <si>
    <t>778765788</t>
  </si>
  <si>
    <t>804569362</t>
  </si>
  <si>
    <t>-1229069568</t>
  </si>
  <si>
    <t>-728072871</t>
  </si>
  <si>
    <t>998276101.1</t>
  </si>
  <si>
    <t>-331856233</t>
  </si>
  <si>
    <t>771561121</t>
  </si>
  <si>
    <t>Montáž podlah z čediče děleného 200x200 mm do malty tl do 20 mm - nárazová stěna</t>
  </si>
  <si>
    <t>1926324394</t>
  </si>
  <si>
    <t>632325340,1</t>
  </si>
  <si>
    <t>dlaždice z taveného čediče průmyslové pásek 200/75/15</t>
  </si>
  <si>
    <t>-834236371</t>
  </si>
  <si>
    <t>771561122</t>
  </si>
  <si>
    <t>Montáž podlah z čediče děleného 200x200 mm do malty tl do 25 mm - nástupnice</t>
  </si>
  <si>
    <t>-1604577111</t>
  </si>
  <si>
    <t>632321280</t>
  </si>
  <si>
    <t>dlaždice z taveného čediče JR = jemný rastr 200x200x30</t>
  </si>
  <si>
    <t>-1252898920</t>
  </si>
  <si>
    <t>5*16</t>
  </si>
  <si>
    <t>-1013994166</t>
  </si>
  <si>
    <t>1860331118</t>
  </si>
  <si>
    <t>Montáž kanalizačního potrubí z PVC nebo PP otevřený výkop sklon do 20 % DN 200</t>
  </si>
  <si>
    <t>128339212</t>
  </si>
  <si>
    <t>1464636846</t>
  </si>
  <si>
    <t>871363121</t>
  </si>
  <si>
    <t>Montáž kanalizačního potrubí z PVC nebo PP  otevřený výkop sklon do 20 % DN 250</t>
  </si>
  <si>
    <t>480233324</t>
  </si>
  <si>
    <t>286118650</t>
  </si>
  <si>
    <t>trubka kanalizační plastová PPKGEM2000-SN10 250x7,7x3000 mm</t>
  </si>
  <si>
    <t>1334242499</t>
  </si>
  <si>
    <t>-1367688306</t>
  </si>
  <si>
    <t>583397083</t>
  </si>
  <si>
    <t>-328673786</t>
  </si>
  <si>
    <t>286118920.1</t>
  </si>
  <si>
    <t>koleno kanalizační plastové s hrdlem PPKGB 160x30°</t>
  </si>
  <si>
    <t>-835456029</t>
  </si>
  <si>
    <t>-1615451644</t>
  </si>
  <si>
    <t>1713995762</t>
  </si>
  <si>
    <t>152524285</t>
  </si>
  <si>
    <t>1613271079</t>
  </si>
  <si>
    <t>286119360</t>
  </si>
  <si>
    <t>redukce kanalizační plastová nesouosá PPKGR 150/125</t>
  </si>
  <si>
    <t>-747754273</t>
  </si>
  <si>
    <t>2012540499</t>
  </si>
  <si>
    <t>-943098795</t>
  </si>
  <si>
    <t>632685127</t>
  </si>
  <si>
    <t>268068910</t>
  </si>
  <si>
    <t>748784839</t>
  </si>
  <si>
    <t>-1559050347</t>
  </si>
  <si>
    <t>565557994</t>
  </si>
  <si>
    <t>-1490309012</t>
  </si>
  <si>
    <t>877360310</t>
  </si>
  <si>
    <t>Montáž kolen na potrubí z PP trub hladkých plnostěnných DN 250</t>
  </si>
  <si>
    <t>930638067</t>
  </si>
  <si>
    <t>286119380.1</t>
  </si>
  <si>
    <t>redukce kanalizační plastová nesouosá PPKGR2000-SN10 250/160</t>
  </si>
  <si>
    <t>285871272</t>
  </si>
  <si>
    <t>-1703637221</t>
  </si>
  <si>
    <t>-819898891</t>
  </si>
  <si>
    <t>Poznámka k položce:
Funke Bi-Adaptér se spojkou VPC
objednat až po odkopání stávajících přípojek v místě přepojení</t>
  </si>
  <si>
    <t>1093964342</t>
  </si>
  <si>
    <t>2064785195</t>
  </si>
  <si>
    <t>-1760048333</t>
  </si>
  <si>
    <t>1256048696</t>
  </si>
  <si>
    <t>2076908680</t>
  </si>
  <si>
    <t>-233845667</t>
  </si>
  <si>
    <t>394689830</t>
  </si>
  <si>
    <t>1671585057</t>
  </si>
  <si>
    <t>22130173</t>
  </si>
  <si>
    <t>1183176504</t>
  </si>
  <si>
    <t>-922798969</t>
  </si>
  <si>
    <t>-1216168910</t>
  </si>
  <si>
    <t>-1583512140</t>
  </si>
  <si>
    <t>1405350005</t>
  </si>
  <si>
    <t>110045447</t>
  </si>
  <si>
    <t>-802061348</t>
  </si>
  <si>
    <t xml:space="preserve">Poznámka k položce:
Z důvodu malých hloubek bude šachta ID2377627 provedena s monolitickým dnem půdorysného rozměru 100/100. Kyneta a nástupnice monolitického  dna bude upravena jako u prefabrikovaných den. </t>
  </si>
  <si>
    <t>1863698819</t>
  </si>
  <si>
    <t>505322548</t>
  </si>
  <si>
    <t>1746839176</t>
  </si>
  <si>
    <t>894812206</t>
  </si>
  <si>
    <t>Revizní a čistící šachta z PP šachtové dno DN 425/200 průtočné 30°,60°,90°</t>
  </si>
  <si>
    <t>26921674</t>
  </si>
  <si>
    <t>Poznámka k položce:
1x dno 30°+ 1x dno 90°</t>
  </si>
  <si>
    <t>-1447237516</t>
  </si>
  <si>
    <t>-320454992</t>
  </si>
  <si>
    <t>-629801144</t>
  </si>
  <si>
    <t>88-R</t>
  </si>
  <si>
    <t>Montáž šachet PP D600</t>
  </si>
  <si>
    <t>1402696681</t>
  </si>
  <si>
    <t xml:space="preserve">Poznámka k položce:
Osazení dle montážního předpisu výrobce na zpevněný vodorovný podklad, obsyp šachet hutněným štěrkopískem.   
Jedná se o plastovou kanalizační šachtu z PP o vnitřním průměru zvlněné šachtové roury 600 mm, s šachtovým dnem pro přímé napojení hladkého KG potrubí, potrubí korugovaného X-Stream a potrubí žebrovaného Ultra Rib. Šachtová dna jsou opatřena integrovanými výkyvnými vstupními hrdly, která umožňují měnit úhel napojení potrubí až o 7,5° všemi směry. 
Základní charakteristika revizních šachet TEGRA 600:
	- Neprůlezná kanalizační šachta
	- Vnitřní Ø šachtové roury 600 mm (vnější Ø 670 mm)
	- Zvýšená zaručená těsnost spojení komponentů kanalizační
	šachty až do hodnoty 2,4 bar
	- Sběrná šachtová dna jsou opatřeny spádem v hodnotě 0,7%
	</t>
  </si>
  <si>
    <t>894812323</t>
  </si>
  <si>
    <t>Revizní a čistící šachta z PP typ DN 600/250 šachtové dno s přítokem tvaru T</t>
  </si>
  <si>
    <t>1637760841</t>
  </si>
  <si>
    <t>894812331</t>
  </si>
  <si>
    <t>Revizní a čistící šachta z PP DN 600 šachtová roura korugovaná světlé hloubky 1000 mm</t>
  </si>
  <si>
    <t>-87679202</t>
  </si>
  <si>
    <t>447082999</t>
  </si>
  <si>
    <t>1112801953</t>
  </si>
  <si>
    <t>-9450558</t>
  </si>
  <si>
    <t>měněné šachty + Š1</t>
  </si>
  <si>
    <t>286619330</t>
  </si>
  <si>
    <t>poklop litinový TEGRA 600 B125</t>
  </si>
  <si>
    <t>462358143</t>
  </si>
  <si>
    <t>Poznámka k položce:
- Třída zatížení poklopů dle ČSN EN 124 (B125)</t>
  </si>
  <si>
    <t>286619410</t>
  </si>
  <si>
    <t>adaptér teleskopický TEGRA 600 D400 vč.těsnění</t>
  </si>
  <si>
    <t>-1181392858</t>
  </si>
  <si>
    <t>Poznámka k položce:
WAVIN, kód výrobku: RF990000W</t>
  </si>
  <si>
    <t>286619420</t>
  </si>
  <si>
    <t>těsnění pro teleskop a bet. prstenec TEGRA 600</t>
  </si>
  <si>
    <t>232286547</t>
  </si>
  <si>
    <t>Poznámka k položce:
WAVIN, kód výrobku: RF999000W</t>
  </si>
  <si>
    <t>1905620402</t>
  </si>
  <si>
    <t>-1800733000</t>
  </si>
  <si>
    <t>1419368780</t>
  </si>
  <si>
    <t>980080235</t>
  </si>
  <si>
    <t>1163385925</t>
  </si>
  <si>
    <t>597-R5</t>
  </si>
  <si>
    <t>PRŮCHODKA S INTEGROVANÝM KULOVÝM KLOUBEM DN300/200</t>
  </si>
  <si>
    <t>-1758105525</t>
  </si>
  <si>
    <t>977151231</t>
  </si>
  <si>
    <t>Jádrové vrty dovrchní diamantovými korunkami do D 400 mm do stavebních materiálů</t>
  </si>
  <si>
    <t>1922115144</t>
  </si>
  <si>
    <t>1*0,15</t>
  </si>
  <si>
    <t>597-R4</t>
  </si>
  <si>
    <t>PRŮCHODKA S INTEGROVANÝM KULOVÝM KLOUBEM DN400/150</t>
  </si>
  <si>
    <t>-38378541</t>
  </si>
  <si>
    <t>392155501</t>
  </si>
  <si>
    <t xml:space="preserve">Poznámka k položce:
1. napojení sanovaného potrubí DN 300 do měněných a nových šachet
- obetonování zaústěného potrubí vně šachty a zapravení potrubí uvnitř šachty
rozsah: 14xDN300
</t>
  </si>
  <si>
    <t>793388581</t>
  </si>
  <si>
    <t>1954635907</t>
  </si>
  <si>
    <t>Poznámka k položce:
Funke Bi-Adaptér se spojkou VPC
objednat až po odkopání stávajících přípojek v místě přepoje</t>
  </si>
  <si>
    <t>664302654</t>
  </si>
  <si>
    <t>1194557666</t>
  </si>
  <si>
    <t>539150915</t>
  </si>
  <si>
    <t>230170016</t>
  </si>
  <si>
    <t>zkoušky těsnosti potrubí - zkouška DN do 500</t>
  </si>
  <si>
    <t>-209161579</t>
  </si>
  <si>
    <t>31,64</t>
  </si>
  <si>
    <t>otevřený výkop</t>
  </si>
  <si>
    <t>217,70</t>
  </si>
  <si>
    <t>sanace</t>
  </si>
  <si>
    <t>-13</t>
  </si>
  <si>
    <t>odpočet šachty</t>
  </si>
  <si>
    <t>177253605</t>
  </si>
  <si>
    <t>-1356400928</t>
  </si>
  <si>
    <t>-700040038</t>
  </si>
  <si>
    <t>(217,702)*2</t>
  </si>
  <si>
    <t>4,34+27,30</t>
  </si>
  <si>
    <t>16*20</t>
  </si>
  <si>
    <t>-612518487</t>
  </si>
  <si>
    <t>2071222529</t>
  </si>
  <si>
    <t>3,34*2</t>
  </si>
  <si>
    <t>2*4*2,40</t>
  </si>
  <si>
    <t>5*4*1,90</t>
  </si>
  <si>
    <t>58,35*2</t>
  </si>
  <si>
    <t>-1859656242</t>
  </si>
  <si>
    <t>(4,34+27,30)*(3,14*0,08)</t>
  </si>
  <si>
    <t>28,00*3,14*0,03</t>
  </si>
  <si>
    <t>2*1,00*3,14*0,03</t>
  </si>
  <si>
    <t>9*(3,14*0,20)*1,50</t>
  </si>
  <si>
    <t>-2056151353</t>
  </si>
  <si>
    <t>-1457120273</t>
  </si>
  <si>
    <t>-18956440</t>
  </si>
  <si>
    <t>120,046*9 'Přepočtené koeficientem množství</t>
  </si>
  <si>
    <t>1871394321</t>
  </si>
  <si>
    <t>171</t>
  </si>
  <si>
    <t>2140051591</t>
  </si>
  <si>
    <t>172</t>
  </si>
  <si>
    <t>1134097045</t>
  </si>
  <si>
    <t>120,046-36,636</t>
  </si>
  <si>
    <t>18_2017_18 - SO 18 Ul. Rokycanova - kanalizace</t>
  </si>
  <si>
    <t>-2145817670</t>
  </si>
  <si>
    <t>2*24*10</t>
  </si>
  <si>
    <t>315/20 *24</t>
  </si>
  <si>
    <t>-959388388</t>
  </si>
  <si>
    <t>Dočasné zajištění potrubí ocelového nebo litinovéhonebo plastového  DN do 200</t>
  </si>
  <si>
    <t>-1473640438</t>
  </si>
  <si>
    <t>842436902</t>
  </si>
  <si>
    <t>-1202721036</t>
  </si>
  <si>
    <t>353540403</t>
  </si>
  <si>
    <t>171,624*0,65</t>
  </si>
  <si>
    <t>-551366077</t>
  </si>
  <si>
    <t>2,00*2,00*2,32</t>
  </si>
  <si>
    <t>šachta Š1</t>
  </si>
  <si>
    <t>3,30*1,00*2,10</t>
  </si>
  <si>
    <t>3,35*1,00*1,51</t>
  </si>
  <si>
    <t>3,40*1,00*2,32</t>
  </si>
  <si>
    <t>2,95*1,00*1,28</t>
  </si>
  <si>
    <t>4,00*1,00*1,77</t>
  </si>
  <si>
    <t>3,20*1,00*1,87</t>
  </si>
  <si>
    <t>3,00*1,00*2,19</t>
  </si>
  <si>
    <t>2,50*1,00*1,075</t>
  </si>
  <si>
    <t>3,80*1,00*2,10</t>
  </si>
  <si>
    <t>3,40*1,00*1,12</t>
  </si>
  <si>
    <t>3,20*1,00*2,15</t>
  </si>
  <si>
    <t>9,55*1,00*2,36</t>
  </si>
  <si>
    <t>4,35*1,00*1,84</t>
  </si>
  <si>
    <t>3,40*1,00*2,29</t>
  </si>
  <si>
    <t>3,15*1,00*2,18</t>
  </si>
  <si>
    <t>3,20*1,00*1,69</t>
  </si>
  <si>
    <t>2,65*1,00*2,26</t>
  </si>
  <si>
    <t>2,30*1,00*2,415</t>
  </si>
  <si>
    <t>3,54*1,00*2,54</t>
  </si>
  <si>
    <t>2,00*1,00*1,975</t>
  </si>
  <si>
    <t>2,55*1,00*2,17</t>
  </si>
  <si>
    <t>-69,59*1,00*0,41</t>
  </si>
  <si>
    <t>-2,00*2,00*0,41</t>
  </si>
  <si>
    <t>kopané sondy pro odkrytí stávajících kanalizačních šachet a přípojek</t>
  </si>
  <si>
    <t>90316724</t>
  </si>
  <si>
    <t>171,624*0,5</t>
  </si>
  <si>
    <t>-867377778</t>
  </si>
  <si>
    <t>3,30*2*2,10</t>
  </si>
  <si>
    <t>3,35*2*1,51</t>
  </si>
  <si>
    <t>3,40*2*2,32</t>
  </si>
  <si>
    <t>4,00*2*1,77</t>
  </si>
  <si>
    <t>3,20*2*1,87</t>
  </si>
  <si>
    <t>3,00*2*2,19</t>
  </si>
  <si>
    <t>3,80*2*2,10</t>
  </si>
  <si>
    <t>3,20*2*2,15</t>
  </si>
  <si>
    <t>9,55*2*2,36</t>
  </si>
  <si>
    <t>4,35*2*1,84</t>
  </si>
  <si>
    <t>3,40*2*2,29</t>
  </si>
  <si>
    <t>3,15*2*2,18</t>
  </si>
  <si>
    <t>3,20*2*1,69</t>
  </si>
  <si>
    <t>2,65*2*2,26</t>
  </si>
  <si>
    <t>2,30*2*2,415</t>
  </si>
  <si>
    <t>3,54*2*2,54</t>
  </si>
  <si>
    <t>2,00*2*1,975</t>
  </si>
  <si>
    <t>2,55*2*2,17</t>
  </si>
  <si>
    <t>-180692903</t>
  </si>
  <si>
    <t>1409288693</t>
  </si>
  <si>
    <t>2,00*3,0*2,32</t>
  </si>
  <si>
    <t>-1106324451</t>
  </si>
  <si>
    <t>-2032610948</t>
  </si>
  <si>
    <t>236769960</t>
  </si>
  <si>
    <t>1415721852</t>
  </si>
  <si>
    <t>-4403386</t>
  </si>
  <si>
    <t>1111482806</t>
  </si>
  <si>
    <t>171,624*1,65</t>
  </si>
  <si>
    <t>2030221212</t>
  </si>
  <si>
    <t>171,624</t>
  </si>
  <si>
    <t>-1*1,50*1,50*0,10</t>
  </si>
  <si>
    <t>-13,05*1,00*0,60</t>
  </si>
  <si>
    <t>-42,64*1,00*0,70</t>
  </si>
  <si>
    <t>-13,90*1,00*0,75</t>
  </si>
  <si>
    <t>-1627588725</t>
  </si>
  <si>
    <t>123,296*1,90</t>
  </si>
  <si>
    <t>1492328079</t>
  </si>
  <si>
    <t xml:space="preserve">Poznámka k položce:
Zkoušky zhutnění násypů a zásypů stavebních jam a rýh. 
- zkouška hutnění pod komunikacemi bude prováděno strojně na hodnotu modulu deformace zemní pláně   Edef2 = 45 Mpa- 1 zkouška na 50 m - pro uložení potrubí PP DN 300
</t>
  </si>
  <si>
    <t>-1114708412</t>
  </si>
  <si>
    <t>-881869297</t>
  </si>
  <si>
    <t>1*2,00*2,00</t>
  </si>
  <si>
    <t>Š1</t>
  </si>
  <si>
    <t>9*1,50*1,50</t>
  </si>
  <si>
    <t>69,59*1,00</t>
  </si>
  <si>
    <t>-1307867510</t>
  </si>
  <si>
    <t>1*2,40*2,40</t>
  </si>
  <si>
    <t>9*1,90*1,90</t>
  </si>
  <si>
    <t>69,59*1,40</t>
  </si>
  <si>
    <t>-649623067</t>
  </si>
  <si>
    <t>Poznámka k položce:
Hutnící zkoušky po 50 m-pro přípojky DN300 pod komunikací</t>
  </si>
  <si>
    <t>730784097</t>
  </si>
  <si>
    <t>13,05*1,00*0,60</t>
  </si>
  <si>
    <t>42,64*1,00*0,70</t>
  </si>
  <si>
    <t>13,90*1,00*0,75</t>
  </si>
  <si>
    <t>1997789376</t>
  </si>
  <si>
    <t>1*1,50*1,50*0,10</t>
  </si>
  <si>
    <t>1718053995</t>
  </si>
  <si>
    <t>1112911814</t>
  </si>
  <si>
    <t>-765577764</t>
  </si>
  <si>
    <t>-1203013022</t>
  </si>
  <si>
    <t>1317501239</t>
  </si>
  <si>
    <t>555911042</t>
  </si>
  <si>
    <t>-1823131590</t>
  </si>
  <si>
    <t>Poznámka k položce:
úsek ID2104078 - ID2104072
úsek ID2104078 - ID2104088
úsek ID2104092 - ID2377642
úsek ID2386292 - ID2381827
úsek ID2381827 - ID2384860 
popis technologie viz. technická zpráva</t>
  </si>
  <si>
    <t>84-92</t>
  </si>
  <si>
    <t>dlouhý rukáv - potrubí DN400</t>
  </si>
  <si>
    <t>858301350</t>
  </si>
  <si>
    <t>Poznámka k položce:
popis technologie viz. technická zpráva
krátkodobý modul pružnosti dle ČSN EN 1228 – 9776 N/mm2 
dlouhodobý modul pružnosti dle ČSN EN 1228 – 6110 N/mm2
Staticky relevantní tloušťka stěny rukávu:
DN400 - tloušťka stěny rukávu min. 3,7mm
rozsah:
úsek ID2377491 - ID2384860 - 26,3 m
včetně otevření a injektáže 4ks přípojek  2x DN150 a 2x DN200, 1x fréza</t>
  </si>
  <si>
    <t>160747809</t>
  </si>
  <si>
    <t>Poznámka k položce:
úsek ID2104078 - ID2104072
úsek ID2104088 - ID2104092
úsek ID2104092 - ID2377642
úsek ID2377642 - ID2386292
úsek ID2386292 - ID2381827
popis technologie viz. technická zpráva</t>
  </si>
  <si>
    <t>fréza, injektáž přípojky na potrubí DN 400</t>
  </si>
  <si>
    <t>403001940</t>
  </si>
  <si>
    <t xml:space="preserve">Poznámka k položce:
úsek ID 2104088 - ID2104092
popis technologie viz. technická zpráva
</t>
  </si>
  <si>
    <t>-691314596</t>
  </si>
  <si>
    <t>777487296</t>
  </si>
  <si>
    <t>9*0,25</t>
  </si>
  <si>
    <t>2129224964</t>
  </si>
  <si>
    <t>-47222211</t>
  </si>
  <si>
    <t>511824087</t>
  </si>
  <si>
    <t>-481969517</t>
  </si>
  <si>
    <t>-570247671</t>
  </si>
  <si>
    <t>339363289</t>
  </si>
  <si>
    <t>1370743260</t>
  </si>
  <si>
    <t>-1401412052</t>
  </si>
  <si>
    <t>-1393588302</t>
  </si>
  <si>
    <t>-660939254</t>
  </si>
  <si>
    <t>1315497426</t>
  </si>
  <si>
    <t>370433794</t>
  </si>
  <si>
    <t>1305711989</t>
  </si>
  <si>
    <t>-783862541</t>
  </si>
  <si>
    <t>1437972319</t>
  </si>
  <si>
    <t>1162029835</t>
  </si>
  <si>
    <t>48957295</t>
  </si>
  <si>
    <t>621759130</t>
  </si>
  <si>
    <t>2006528197</t>
  </si>
  <si>
    <t>723371804</t>
  </si>
  <si>
    <t>4*3,14/3*1,15</t>
  </si>
  <si>
    <t>775848561</t>
  </si>
  <si>
    <t>14*7*4</t>
  </si>
  <si>
    <t>737051205</t>
  </si>
  <si>
    <t>364156924</t>
  </si>
  <si>
    <t>9*16</t>
  </si>
  <si>
    <t>-452914169</t>
  </si>
  <si>
    <t>-2046816088</t>
  </si>
  <si>
    <t>1655114975</t>
  </si>
  <si>
    <t>213908678</t>
  </si>
  <si>
    <t>871373121</t>
  </si>
  <si>
    <t>Montáž kanalizačního potrubí z PVC nebo PP otevřený výkop sklon do 20 % DN 315</t>
  </si>
  <si>
    <t>1547528603</t>
  </si>
  <si>
    <t>286118670</t>
  </si>
  <si>
    <t>trubka kanalizační plastová PPKGEM 2000-SN10 315x9,7x3000 mm</t>
  </si>
  <si>
    <t>1321389401</t>
  </si>
  <si>
    <t>-562283629</t>
  </si>
  <si>
    <t>-805644459</t>
  </si>
  <si>
    <t>-2024857318</t>
  </si>
  <si>
    <t>987195813</t>
  </si>
  <si>
    <t>1010700168</t>
  </si>
  <si>
    <t>-1196816676</t>
  </si>
  <si>
    <t>-1742223868</t>
  </si>
  <si>
    <t>-1340112102</t>
  </si>
  <si>
    <t>877370310</t>
  </si>
  <si>
    <t>Montáž kolen na potrubí z PP trub hladkých plnostěnných DN 300</t>
  </si>
  <si>
    <t>-1205642256</t>
  </si>
  <si>
    <t>286119050</t>
  </si>
  <si>
    <t>koleno kanalizační plastové s hrdlem PPKGB 2000-SN10 D315 - 15°-45°</t>
  </si>
  <si>
    <t>1549141812</t>
  </si>
  <si>
    <t>286119040.1</t>
  </si>
  <si>
    <t>koleno kanalizační plastové s hrdlem PPKGB 2000-SN10 - D315/30°</t>
  </si>
  <si>
    <t>1217700978</t>
  </si>
  <si>
    <t>877370330.1</t>
  </si>
  <si>
    <t>-1391002119</t>
  </si>
  <si>
    <t>477905691</t>
  </si>
  <si>
    <t>261783419</t>
  </si>
  <si>
    <t>894211131</t>
  </si>
  <si>
    <t>Šachty kanalizační kruhové z prostého betonu na potrubí DN 350 nebo 400 dno beton tř. C 25/30</t>
  </si>
  <si>
    <t>830017081</t>
  </si>
  <si>
    <t>755478283</t>
  </si>
  <si>
    <t>2125731496</t>
  </si>
  <si>
    <t>879182687</t>
  </si>
  <si>
    <t>851908380</t>
  </si>
  <si>
    <t>-115842901</t>
  </si>
  <si>
    <t>810090167</t>
  </si>
  <si>
    <t>Montáž šachet PP D425</t>
  </si>
  <si>
    <t>2145537559</t>
  </si>
  <si>
    <t>-1216127679</t>
  </si>
  <si>
    <t>758267715</t>
  </si>
  <si>
    <t>Revizní a čistící šachta z PP šachtové dno DN 425/200 průtočné 60°</t>
  </si>
  <si>
    <t>-989180814</t>
  </si>
  <si>
    <t>619451865</t>
  </si>
  <si>
    <t>1383285045</t>
  </si>
  <si>
    <t>-795607443</t>
  </si>
  <si>
    <t>894812321</t>
  </si>
  <si>
    <t>Revizní a čistící šachta z PP typ DN 600/250 šachtové dno koncové</t>
  </si>
  <si>
    <t>1122161662</t>
  </si>
  <si>
    <t>894812326</t>
  </si>
  <si>
    <t>Revizní a čistící šachta z PP typ DN 600/315 šachtové dno průtočné  60°</t>
  </si>
  <si>
    <t>-1015396426</t>
  </si>
  <si>
    <t>570254531</t>
  </si>
  <si>
    <t>894812332</t>
  </si>
  <si>
    <t>Revizní a čistící šachta z PP DN 600 šachtová roura korugovaná světlé hloubky 2000 mm</t>
  </si>
  <si>
    <t>-642371823</t>
  </si>
  <si>
    <t>10341152</t>
  </si>
  <si>
    <t>-1736934021</t>
  </si>
  <si>
    <t>nové šachty</t>
  </si>
  <si>
    <t>-869828795</t>
  </si>
  <si>
    <t>-1409985937</t>
  </si>
  <si>
    <t>-1185655684</t>
  </si>
  <si>
    <t>1214132599</t>
  </si>
  <si>
    <t>286619350</t>
  </si>
  <si>
    <t>poklop litinový TEGRA 600 D400</t>
  </si>
  <si>
    <t>1728499926</t>
  </si>
  <si>
    <t>Poznámka k položce:
- Třída zatížení poklopů dle ČSN EN 124 ( D400)</t>
  </si>
  <si>
    <t>286619390</t>
  </si>
  <si>
    <t>prstenec betonový TEGRA 600</t>
  </si>
  <si>
    <t>1313377416</t>
  </si>
  <si>
    <t>Poznámka k položce:
WAVIN, kód výrobku: RF600000W</t>
  </si>
  <si>
    <t>-1857335503</t>
  </si>
  <si>
    <t>1987508437</t>
  </si>
  <si>
    <t>286618420</t>
  </si>
  <si>
    <t>spojka Wavin "in situ" 150 mm</t>
  </si>
  <si>
    <t>102387711</t>
  </si>
  <si>
    <t>Poznámka k položce:
WAVIN, kód výrobku: IF261500W</t>
  </si>
  <si>
    <t>286618460</t>
  </si>
  <si>
    <t>spojka Wavin "in situ" 200 mm</t>
  </si>
  <si>
    <t>-819329934</t>
  </si>
  <si>
    <t>Poznámka k položce:
WAVIN, kód výrobku: IF262000W</t>
  </si>
  <si>
    <t>940592660</t>
  </si>
  <si>
    <t>20*0,15</t>
  </si>
  <si>
    <t>1112075256</t>
  </si>
  <si>
    <t>PRŮCHODKA S INTEGROVANÝM KULOVÝM KLOUBEM DN400/200</t>
  </si>
  <si>
    <t>-1061989432</t>
  </si>
  <si>
    <t>-220878187</t>
  </si>
  <si>
    <t xml:space="preserve">Poznámka k položce:
navrtávka do tělesa revizní šachty pro účel:
-zaústění kanalizační přípojky (PR4) do sanované šachty ID2104088
</t>
  </si>
  <si>
    <t>1*0,25</t>
  </si>
  <si>
    <t>370650723</t>
  </si>
  <si>
    <t xml:space="preserve">Poznámka k položce:
1. napojení do sanované šachty – nové napojení: 
- obetonování zaústěného potrubí vně šachty ID 2104088
Rozsah:
1*DN300 
</t>
  </si>
  <si>
    <t>5*0,60*0,60*0,60</t>
  </si>
  <si>
    <t>1778150486</t>
  </si>
  <si>
    <t>Poznámka k položce:
-nové napojení do sanované šachty: 
-zapravení zaústění potrubí sanační hmotou, např. ERGELIT KS1 
-vybourání části dna s provedením kameninového žlabu v protiskluzové úpravě třídy R11 dle DIN 51130, 
Rozsah:
1* DN300 - ID2104088</t>
  </si>
  <si>
    <t xml:space="preserve">Zazdění rušených nátoků do sanovaných šachet </t>
  </si>
  <si>
    <t>1179243278</t>
  </si>
  <si>
    <t>Poznámka k položce:
zazděni cihlami plnými pálenými, zamazání maltou MC
rozsah:
šachta ID2104072 2x DN200
šachta ID2104078 2x DN200
šachta ID2104092 2x DN200, 1x DN150
šachta ID2386292 2x DN200
šachta ID2381827 2x DN150</t>
  </si>
  <si>
    <t>999R3</t>
  </si>
  <si>
    <t>Osazení šachty Š1 na sanované potrubí</t>
  </si>
  <si>
    <t>-1219743471</t>
  </si>
  <si>
    <t xml:space="preserve">Poznámka k položce:
rozsah prací: 
-rozřezání potrubí B DN400 - 2x
-vybourání bet. potrubí DN400 - 1.5 m
-obetonování potrubí vně šachty - 2x
-zapravení potrubí uvnitř šachty - 2x </t>
  </si>
  <si>
    <t>zkoušky těsnosti potrubí - zkouškado DN 500</t>
  </si>
  <si>
    <t>-879216330</t>
  </si>
  <si>
    <t xml:space="preserve">Poznámka k položce:
zkouška vodotěsnosti dle ČSN 75 6909, a to v rozsahu 100 % délky potrubí </t>
  </si>
  <si>
    <t>315,77-9,00</t>
  </si>
  <si>
    <t>stoka 4</t>
  </si>
  <si>
    <t>69,59</t>
  </si>
  <si>
    <t>2046383138</t>
  </si>
  <si>
    <t>482838619</t>
  </si>
  <si>
    <t>1901767522</t>
  </si>
  <si>
    <t>315,77*2</t>
  </si>
  <si>
    <t>9*10,00+30</t>
  </si>
  <si>
    <t>-825488552</t>
  </si>
  <si>
    <t>754041727</t>
  </si>
  <si>
    <t>1*2,40*4</t>
  </si>
  <si>
    <t xml:space="preserve">nové šachty </t>
  </si>
  <si>
    <t>9*1,90*4</t>
  </si>
  <si>
    <t>69,59*2</t>
  </si>
  <si>
    <t>-1968506158</t>
  </si>
  <si>
    <t>20,10*3,14*0,08</t>
  </si>
  <si>
    <t>42,0*3,14*0,03</t>
  </si>
  <si>
    <t>595862419</t>
  </si>
  <si>
    <t>Poznámka k položce:
demontáž poklopů sanovaných šachet
včetně likvidace odpadu</t>
  </si>
  <si>
    <t>-212128219</t>
  </si>
  <si>
    <t>829971895</t>
  </si>
  <si>
    <t>106,416*9 'Přepočtené koeficientem množství</t>
  </si>
  <si>
    <t>1346832087</t>
  </si>
  <si>
    <t>-623626384</t>
  </si>
  <si>
    <t>711413819</t>
  </si>
  <si>
    <t>106,416-42,874</t>
  </si>
  <si>
    <t>18_2017_19 - SO 19 Ul. Kobrova - kanalizace</t>
  </si>
  <si>
    <t>1425235765</t>
  </si>
  <si>
    <t>Poznámka k položce:
čerpání odpadních vod v průběhu přepojování kanalizačních přípojek
odhad-cca 1 den/1 přípojku+1 den šachta Š1</t>
  </si>
  <si>
    <t>(11+1)*24</t>
  </si>
  <si>
    <t>-1609179694</t>
  </si>
  <si>
    <t>Dočasné zajištění potrubí ocelového nebo litinovéhonebo z plastů  DN do 200</t>
  </si>
  <si>
    <t>626155973</t>
  </si>
  <si>
    <t>Poznámka k položce:
Dočasné zajištění podzemního potrubí nebo vedení ve výkopišti ve stavu i poloze , ve kterých byla na začátku zemních prací a to s podepřením, vzepřením nebo vyvěšením, příp. s ochranným bedněním, se zřízením a odstraněním za jišťovací konstrukce, s opotřebením hmot potrubí ocelového nebo litinového nebo z plastů, jmenovité světlosti DN do 200 - křížení stáv. vodovodu
-VIZ PODMÍNKY SPRÁVCE DLE VYJÁDŘENÍ K EXISTENCI SÍTÍ</t>
  </si>
  <si>
    <t>1573454547</t>
  </si>
  <si>
    <t>1597910002</t>
  </si>
  <si>
    <t xml:space="preserve">Poznámka k položce:
Dočasné zajištění podzemního potrubí nebo vedení ve výkopišti ve stavu i poloze , ve kterých byla na začátku zemních prací a to s podepřením, vzepřením nebo vyvěšením, příp. s ochranným bedněním, se zřízením a odstraněním za jišťovací konstrukce, s opotřebením hmot potrubí betonového, kameninového nebo železobetonového, světlosti DN do 200
-křížení stávající kanalizace
</t>
  </si>
  <si>
    <t>1293644673</t>
  </si>
  <si>
    <t>119,370*0,30</t>
  </si>
  <si>
    <t>-874644671</t>
  </si>
  <si>
    <t>17,56*1,00*1,71</t>
  </si>
  <si>
    <t>16,61*1,00*1,805</t>
  </si>
  <si>
    <t>9,77*1,00*1,64</t>
  </si>
  <si>
    <t>stoka 5 - potrubí</t>
  </si>
  <si>
    <t>2,00*2,00*1,49</t>
  </si>
  <si>
    <t>2,00*2,00*2,11</t>
  </si>
  <si>
    <t>2,00*2,00*1,70</t>
  </si>
  <si>
    <t>2,00*2,00*1,78</t>
  </si>
  <si>
    <t>stoka 5 - šachty</t>
  </si>
  <si>
    <t>2,95*0,90*1,28</t>
  </si>
  <si>
    <t>6,75*0,90*1,49</t>
  </si>
  <si>
    <t>2,75*0,90*1,74</t>
  </si>
  <si>
    <t>2,70*1,00*1,98</t>
  </si>
  <si>
    <t>2,40*0,90*1,38</t>
  </si>
  <si>
    <t>5,50*0,90*1,485</t>
  </si>
  <si>
    <t>2,60*0,90*1,30</t>
  </si>
  <si>
    <t>-(49,92-6,00)*1,00*0,41</t>
  </si>
  <si>
    <t>-19,45*0,90*0,41</t>
  </si>
  <si>
    <t>1*1,50*1,50*2,10</t>
  </si>
  <si>
    <t>-1713312427</t>
  </si>
  <si>
    <t>119,370*0,5</t>
  </si>
  <si>
    <t>202791526</t>
  </si>
  <si>
    <t>2,75*2*1,74</t>
  </si>
  <si>
    <t>2,70*2*1,98</t>
  </si>
  <si>
    <t>2101969251</t>
  </si>
  <si>
    <t>151201101</t>
  </si>
  <si>
    <t>Zřízení zátažného pažení a rozepření stěn rýh hl do 2 m</t>
  </si>
  <si>
    <t>1275775624</t>
  </si>
  <si>
    <t>17,56*2*1,71</t>
  </si>
  <si>
    <t>16,61*2*1,805</t>
  </si>
  <si>
    <t>9,77*2*1,64</t>
  </si>
  <si>
    <t>2,00*3*2,11</t>
  </si>
  <si>
    <t>2,00*3*1,70</t>
  </si>
  <si>
    <t>2,00*3*1,78</t>
  </si>
  <si>
    <t>151201111</t>
  </si>
  <si>
    <t>Odstranění zátažného pažení a rozepření stěn rýh hl do 2 m</t>
  </si>
  <si>
    <t>-853485795</t>
  </si>
  <si>
    <t>-1477156001</t>
  </si>
  <si>
    <t>1945141065</t>
  </si>
  <si>
    <t>344993069</t>
  </si>
  <si>
    <t>562163731</t>
  </si>
  <si>
    <t>-380508828</t>
  </si>
  <si>
    <t>119,37*1,65</t>
  </si>
  <si>
    <t>-1374450863</t>
  </si>
  <si>
    <t>119,37</t>
  </si>
  <si>
    <t>-(49,92-6,00)*1,00*0,05</t>
  </si>
  <si>
    <t>-4*2,00*2,00*0,05</t>
  </si>
  <si>
    <t>-46,92*1,00*0,545</t>
  </si>
  <si>
    <t>-4*1,50*1,50*0,10</t>
  </si>
  <si>
    <t>-46,92*1,00*0,175</t>
  </si>
  <si>
    <t>-10,80*1,00*0,60</t>
  </si>
  <si>
    <t>-14,85*1,00*0,70</t>
  </si>
  <si>
    <t>-54277727</t>
  </si>
  <si>
    <t>64,817*1,90</t>
  </si>
  <si>
    <t>887401770</t>
  </si>
  <si>
    <t>1563792854</t>
  </si>
  <si>
    <t>-1483782467</t>
  </si>
  <si>
    <t>6,2*1,00</t>
  </si>
  <si>
    <t>1729788731</t>
  </si>
  <si>
    <t>(49,92-6,00)*1,00</t>
  </si>
  <si>
    <t>4*2,00*2,00</t>
  </si>
  <si>
    <t>19,45*0,90</t>
  </si>
  <si>
    <t>-1962820831</t>
  </si>
  <si>
    <t>(49,92-6,00)*1,40</t>
  </si>
  <si>
    <t>4*2,40*2,40</t>
  </si>
  <si>
    <t>19,45*1,30</t>
  </si>
  <si>
    <t>-741969683</t>
  </si>
  <si>
    <t>(49,92-6,00)*1,00*0,05</t>
  </si>
  <si>
    <t>4*2,00*2,00*0,05</t>
  </si>
  <si>
    <t>-888925160</t>
  </si>
  <si>
    <t>1268096570</t>
  </si>
  <si>
    <t>46,92*1,00*0,545</t>
  </si>
  <si>
    <t>572266276</t>
  </si>
  <si>
    <t>10,80*1,00*0,60</t>
  </si>
  <si>
    <t>14,85*1,00*0,70</t>
  </si>
  <si>
    <t>655051833</t>
  </si>
  <si>
    <t>4*1,50*1,50*0,10</t>
  </si>
  <si>
    <t>-1987862002</t>
  </si>
  <si>
    <t>46,92*1,00*0,175</t>
  </si>
  <si>
    <t>402076130</t>
  </si>
  <si>
    <t>-1460032767</t>
  </si>
  <si>
    <t>-1080849733</t>
  </si>
  <si>
    <t>1008395896</t>
  </si>
  <si>
    <t>1525362805</t>
  </si>
  <si>
    <t>1489051725</t>
  </si>
  <si>
    <t>238348879</t>
  </si>
  <si>
    <t>1547857375</t>
  </si>
  <si>
    <t>1614574828</t>
  </si>
  <si>
    <t>403583879</t>
  </si>
  <si>
    <t>1155314762</t>
  </si>
  <si>
    <t>-642587061</t>
  </si>
  <si>
    <t>597117620</t>
  </si>
  <si>
    <t>odbočka kameninová glazovaná jednoduchá kolmá DN250/200 L60cm spojovací systém C/F tř.160/160</t>
  </si>
  <si>
    <t>-1376044582</t>
  </si>
  <si>
    <t>597115600</t>
  </si>
  <si>
    <t>odbočka kameninová glazovaná jednoduchá šikmá DN250/150 L50cm spojovací systém C/F tř.160/-</t>
  </si>
  <si>
    <t>553685849</t>
  </si>
  <si>
    <t>1049793508</t>
  </si>
  <si>
    <t>204809124</t>
  </si>
  <si>
    <t>1813044499</t>
  </si>
  <si>
    <t>613067476</t>
  </si>
  <si>
    <t>833939014</t>
  </si>
  <si>
    <t>119253890</t>
  </si>
  <si>
    <t>822029534</t>
  </si>
  <si>
    <t>-450567943</t>
  </si>
  <si>
    <t>koleno kanalizační plastové s hrdlem PPKGB 2000-SN10- 160x30°</t>
  </si>
  <si>
    <t>1217691489</t>
  </si>
  <si>
    <t>1883548322</t>
  </si>
  <si>
    <t>174522909</t>
  </si>
  <si>
    <t>-261060176</t>
  </si>
  <si>
    <t>-635725914</t>
  </si>
  <si>
    <t>708013458</t>
  </si>
  <si>
    <t>1440512310</t>
  </si>
  <si>
    <t>134918987</t>
  </si>
  <si>
    <t>788442997</t>
  </si>
  <si>
    <t>2008564294</t>
  </si>
  <si>
    <t>-391605984</t>
  </si>
  <si>
    <t>-1651097465</t>
  </si>
  <si>
    <t>8283555</t>
  </si>
  <si>
    <t>259051534</t>
  </si>
  <si>
    <t>1787499970</t>
  </si>
  <si>
    <t>828624803</t>
  </si>
  <si>
    <t>299702949</t>
  </si>
  <si>
    <t>298497734</t>
  </si>
  <si>
    <t>-1312260661</t>
  </si>
  <si>
    <t>379044751</t>
  </si>
  <si>
    <t>-1430427514</t>
  </si>
  <si>
    <t>-1760882678</t>
  </si>
  <si>
    <t>1793245686</t>
  </si>
  <si>
    <t>-1970192363</t>
  </si>
  <si>
    <t>172603567</t>
  </si>
  <si>
    <t>-933927826</t>
  </si>
  <si>
    <t>1182873107</t>
  </si>
  <si>
    <t>Revizní a čistící šachta z PP šachtové dno DN 425/200 průtočné 90°</t>
  </si>
  <si>
    <t>712365706</t>
  </si>
  <si>
    <t>1799617970</t>
  </si>
  <si>
    <t>-537673220</t>
  </si>
  <si>
    <t>-18393572</t>
  </si>
  <si>
    <t>-1052944589</t>
  </si>
  <si>
    <t>-1136413548</t>
  </si>
  <si>
    <t>-1281153449</t>
  </si>
  <si>
    <t>1953390505</t>
  </si>
  <si>
    <t>1993947781</t>
  </si>
  <si>
    <t>1180787811</t>
  </si>
  <si>
    <t>-2091931044</t>
  </si>
  <si>
    <t>49,92</t>
  </si>
  <si>
    <t>stoka 5</t>
  </si>
  <si>
    <t>25,65</t>
  </si>
  <si>
    <t>-1484523043</t>
  </si>
  <si>
    <t>850669342</t>
  </si>
  <si>
    <t>11502884</t>
  </si>
  <si>
    <t>1*10,00</t>
  </si>
  <si>
    <t>1082871636</t>
  </si>
  <si>
    <t>-2138209507</t>
  </si>
  <si>
    <t>(49,92-6,00)*2</t>
  </si>
  <si>
    <t>4*2,40*4</t>
  </si>
  <si>
    <t>19,45*2</t>
  </si>
  <si>
    <t>-949451201</t>
  </si>
  <si>
    <t>10,7*3,14*0,03</t>
  </si>
  <si>
    <t>4*0,80*0,20*4*1</t>
  </si>
  <si>
    <t>bourání šachet rušených-do hl.1,0m</t>
  </si>
  <si>
    <t>1063896162</t>
  </si>
  <si>
    <t>Poznámka k položce:
demontáž poklopů rušených 
včetně likvidace odpadu</t>
  </si>
  <si>
    <t>-1646054451</t>
  </si>
  <si>
    <t>Poznámka k položce:
zafoukání rušené kaanlizace</t>
  </si>
  <si>
    <t>(3,14*0,20*0,20*38,9)+(3,14*0,15*0,15*13,0)</t>
  </si>
  <si>
    <t>-85284679</t>
  </si>
  <si>
    <t>839503719</t>
  </si>
  <si>
    <t>78,612*9 'Přepočtené koeficientem množství</t>
  </si>
  <si>
    <t>-234111461</t>
  </si>
  <si>
    <t>-820200651</t>
  </si>
  <si>
    <t>-673330773</t>
  </si>
  <si>
    <t>78,612-34,701</t>
  </si>
  <si>
    <t>18_2017_20 - SO 20 Ul. Revírní - kanalizace</t>
  </si>
  <si>
    <t>-1065692694</t>
  </si>
  <si>
    <t>11,00*1,00/10000</t>
  </si>
  <si>
    <t>-1719616580</t>
  </si>
  <si>
    <t xml:space="preserve">Poznámka k položce:
čerpání odpadních vod v průběhu provádění sanace stok včetně šachet a výměny šachet 
doba čerpání - odhad 
1 den/20 m
</t>
  </si>
  <si>
    <t>-533257755</t>
  </si>
  <si>
    <t>-1421203975</t>
  </si>
  <si>
    <t>-454962066</t>
  </si>
  <si>
    <t>-1092517319</t>
  </si>
  <si>
    <t>87,394*0,2</t>
  </si>
  <si>
    <t>132201201</t>
  </si>
  <si>
    <t>Hloubení rýh š do 2000 mm v hornině tř. 3 objemu do 100 m3</t>
  </si>
  <si>
    <t>1992884521</t>
  </si>
  <si>
    <t>Poznámka k položce:
Hloubení zapažených i nezapažených rýh šířky přes 600 do 2 000 mm s urovnáním dna do předepsaného profilu a spádu v hornině tř. 3 do 100 m3</t>
  </si>
  <si>
    <t>10,98*1,00*3,19</t>
  </si>
  <si>
    <t>stoka 6 - otevřený výkop</t>
  </si>
  <si>
    <t>2,00*2,00*2,84</t>
  </si>
  <si>
    <t>2,00*2,00*1,90</t>
  </si>
  <si>
    <t>2,00*2,00*2,00</t>
  </si>
  <si>
    <t>3,85*1,00*2,23</t>
  </si>
  <si>
    <t>5,10*1,00*1,68</t>
  </si>
  <si>
    <t>0,70*1,00*1,88</t>
  </si>
  <si>
    <t>-2*2,00*2,00*0,41</t>
  </si>
  <si>
    <t>-9,65*1,00*0,41</t>
  </si>
  <si>
    <t>3*1,50*1,50*2,10</t>
  </si>
  <si>
    <t>626303315</t>
  </si>
  <si>
    <t>87,394*0,5</t>
  </si>
  <si>
    <t>-141739119</t>
  </si>
  <si>
    <t>3,85*2*2,23</t>
  </si>
  <si>
    <t>5,10*2*1,68</t>
  </si>
  <si>
    <t>0,70*2*1,88</t>
  </si>
  <si>
    <t>335463359</t>
  </si>
  <si>
    <t>2077915361</t>
  </si>
  <si>
    <t>10,98*2*3,19</t>
  </si>
  <si>
    <t>2,00*3*2,84</t>
  </si>
  <si>
    <t>2,00*3*1,90</t>
  </si>
  <si>
    <t>2,00*3*2,00</t>
  </si>
  <si>
    <t>1842776534</t>
  </si>
  <si>
    <t>1900539121</t>
  </si>
  <si>
    <t>-1118465127</t>
  </si>
  <si>
    <t>87,394</t>
  </si>
  <si>
    <t>-11,00*1,00*(3,09-0,60)</t>
  </si>
  <si>
    <t>-609119060</t>
  </si>
  <si>
    <t>918330930</t>
  </si>
  <si>
    <t>197915485</t>
  </si>
  <si>
    <t>60,004*1,65</t>
  </si>
  <si>
    <t>-584079702</t>
  </si>
  <si>
    <t>-9,98*1,00*0,05</t>
  </si>
  <si>
    <t>-10,98*1,00*0,585</t>
  </si>
  <si>
    <t>-3*1,50*1,50*0,10</t>
  </si>
  <si>
    <t>-10,98*1,00*0,190</t>
  </si>
  <si>
    <t>-5,80*1,00*0,60</t>
  </si>
  <si>
    <t>-3,85*1,00*0,70</t>
  </si>
  <si>
    <t>-1356452924</t>
  </si>
  <si>
    <t>44,146*1,90</t>
  </si>
  <si>
    <t>-1485167148</t>
  </si>
  <si>
    <t>11,00*1,00*(3,09-0,60)</t>
  </si>
  <si>
    <t>1529523246</t>
  </si>
  <si>
    <t>2,00*2,00</t>
  </si>
  <si>
    <t>11*1,00</t>
  </si>
  <si>
    <t>-56905533</t>
  </si>
  <si>
    <t>15*0,25</t>
  </si>
  <si>
    <t>616615949</t>
  </si>
  <si>
    <t>-456784923</t>
  </si>
  <si>
    <t>9,65*1,00</t>
  </si>
  <si>
    <t>1557640295</t>
  </si>
  <si>
    <t>9,65*1,40</t>
  </si>
  <si>
    <t>299662987</t>
  </si>
  <si>
    <t>9,98*1,00*0,05</t>
  </si>
  <si>
    <t>655409386</t>
  </si>
  <si>
    <t>-756615874</t>
  </si>
  <si>
    <t>10,98*1,00*0,585</t>
  </si>
  <si>
    <t>386479699</t>
  </si>
  <si>
    <t>5,80*1,00*0,60</t>
  </si>
  <si>
    <t>3,85*1,00*0,70</t>
  </si>
  <si>
    <t>762352256</t>
  </si>
  <si>
    <t>3*1,50*1,50*0,10</t>
  </si>
  <si>
    <t>2127359470</t>
  </si>
  <si>
    <t>10,98*1,00*0,190</t>
  </si>
  <si>
    <t>-409261542</t>
  </si>
  <si>
    <t>635764368</t>
  </si>
  <si>
    <t>1796486981</t>
  </si>
  <si>
    <t>547471758</t>
  </si>
  <si>
    <t>680192851</t>
  </si>
  <si>
    <t>-1909210921</t>
  </si>
  <si>
    <t>-894600325</t>
  </si>
  <si>
    <t>1692732730</t>
  </si>
  <si>
    <t>-260764479</t>
  </si>
  <si>
    <t>84-90</t>
  </si>
  <si>
    <t>dlouhý rukáv - potrubí DN250</t>
  </si>
  <si>
    <t>-1553469680</t>
  </si>
  <si>
    <t xml:space="preserve">Poznámka k položce:
popis technologie viz. technická zpráva
krátkodobý modul pružnosti dle ČSN EN 1228 – 9776 N/mm2 
dlouhodobý modul pružnosti dle ČSN EN 1228 – 6110 N/mm2
Staticky relevantní tloušťka stěny rukávu:
DN250 - tloušťka stěny rukávu min. 3,0mm
rozsah:
úsek3446393 - ID3446394 - 31,5 m
</t>
  </si>
  <si>
    <t>756515845</t>
  </si>
  <si>
    <t>-611316742</t>
  </si>
  <si>
    <t>-568073439</t>
  </si>
  <si>
    <t>1290924833</t>
  </si>
  <si>
    <t>-1473220499</t>
  </si>
  <si>
    <t>-1150123560</t>
  </si>
  <si>
    <t>1283272735</t>
  </si>
  <si>
    <t>807406664</t>
  </si>
  <si>
    <t>877365221</t>
  </si>
  <si>
    <t>Montáž tvarovek z tvrdého PVC-systém KG  dvouosé DN 250</t>
  </si>
  <si>
    <t>-390055942</t>
  </si>
  <si>
    <t>Poznámka k položce:
napojení přípojky PK2 do stávajícího potrubí PVC DN250 - vsunutí odbočky PVC DN250/150</t>
  </si>
  <si>
    <t>286113990</t>
  </si>
  <si>
    <t>odbočka kanalizační plastová s hrdlem KGEA-250/150/45°</t>
  </si>
  <si>
    <t>1232635635</t>
  </si>
  <si>
    <t>873896335</t>
  </si>
  <si>
    <t>-410133003</t>
  </si>
  <si>
    <t>-888918075</t>
  </si>
  <si>
    <t>-777572997</t>
  </si>
  <si>
    <t>1140657397</t>
  </si>
  <si>
    <t>926197410</t>
  </si>
  <si>
    <t>1741000066</t>
  </si>
  <si>
    <t>673642090</t>
  </si>
  <si>
    <t>1738942002</t>
  </si>
  <si>
    <t>-1110239504</t>
  </si>
  <si>
    <t>35592646</t>
  </si>
  <si>
    <t>896211112.1</t>
  </si>
  <si>
    <t>Spadiště kanalizační z betonu kruhové jednoduché dno beton tř. C 25/30 horní potrubí DN 200</t>
  </si>
  <si>
    <t>-1768563481</t>
  </si>
  <si>
    <t>-705386093</t>
  </si>
  <si>
    <t>894812315</t>
  </si>
  <si>
    <t>Revizní a čistící šachta z PP typ DN 600/200 šachtové dno průtočné přímé</t>
  </si>
  <si>
    <t>387313094</t>
  </si>
  <si>
    <t>1148224481</t>
  </si>
  <si>
    <t>51776676</t>
  </si>
  <si>
    <t>826116649</t>
  </si>
  <si>
    <t>-1890824770</t>
  </si>
  <si>
    <t>-1337447247</t>
  </si>
  <si>
    <t>1416763034</t>
  </si>
  <si>
    <t>-1943436375</t>
  </si>
  <si>
    <t>-1520680820</t>
  </si>
  <si>
    <t>2112126560</t>
  </si>
  <si>
    <t>-1271433495</t>
  </si>
  <si>
    <t xml:space="preserve">Poznámka k položce:
navrtávka do tělesa revizní šachty pro účel:
-přepojení nové stoky do stávající šachty ID3448371
</t>
  </si>
  <si>
    <t>Obetonování a zapravení stoky v místě zaústění do stávající revizní šachty</t>
  </si>
  <si>
    <t>1632396092</t>
  </si>
  <si>
    <t>Poznámka k položce:
-	napojení do stávající šachty – nové napojení: 
zapravení zaústění potrubí sanační hmotou, např. ERGELIT KS1 
vybourání části dna s provedením kameninového žlabu v protiskluzové úpravě třídy R11 dle DIN 51130, 
Rozsah:
1* DN300 - ID3448371</t>
  </si>
  <si>
    <t>-1048926518</t>
  </si>
  <si>
    <t xml:space="preserve">Poznámka k položce:
1. sanovaného potrubí do nové šachty: 
- obetonování zaústěného potrubí vně šachty ID3446394 a ID3446393
Rozsah:
2*DN250 
</t>
  </si>
  <si>
    <t>5*0,50*0,50*0,50</t>
  </si>
  <si>
    <t>1956017879</t>
  </si>
  <si>
    <t>11,98</t>
  </si>
  <si>
    <t>stoka rekonstr. otevřeným výkopem</t>
  </si>
  <si>
    <t>31,48</t>
  </si>
  <si>
    <t>sanovaná stoka</t>
  </si>
  <si>
    <t>9,65</t>
  </si>
  <si>
    <t>1034955179</t>
  </si>
  <si>
    <t>-1784207527</t>
  </si>
  <si>
    <t>-1180468648</t>
  </si>
  <si>
    <t>31,48*2</t>
  </si>
  <si>
    <t>prohlídka sanovanného úsek - 1x před  a 1x po provedení sanace</t>
  </si>
  <si>
    <t>prohlídka úseku stoky provedeného otevřeným výkopem</t>
  </si>
  <si>
    <t>4*15,00</t>
  </si>
  <si>
    <t>-1241961399</t>
  </si>
  <si>
    <t>-1510814866</t>
  </si>
  <si>
    <t>2*2,40*4</t>
  </si>
  <si>
    <t xml:space="preserve">měněné  šachty </t>
  </si>
  <si>
    <t>9,65*2</t>
  </si>
  <si>
    <t>-1962902652</t>
  </si>
  <si>
    <t>11,98*(3,14*0,08)</t>
  </si>
  <si>
    <t>bet. stoka DN300 v trase nového potrubí</t>
  </si>
  <si>
    <t>9,00*3,14*0,03</t>
  </si>
  <si>
    <t>4*(3,14*0,20)*1,95</t>
  </si>
  <si>
    <t>-990299190</t>
  </si>
  <si>
    <t xml:space="preserve">Poznámka k položce:
demontáž poklopů  měněných šachet včetně likvidace
</t>
  </si>
  <si>
    <t>-418948257</t>
  </si>
  <si>
    <t>-826686416</t>
  </si>
  <si>
    <t>35,421*9 'Přepočtené koeficientem množství</t>
  </si>
  <si>
    <t>231304683</t>
  </si>
  <si>
    <t>-1764983957</t>
  </si>
  <si>
    <t>1989735832</t>
  </si>
  <si>
    <t>35,421-7,909</t>
  </si>
  <si>
    <t>18_2017_24 - SO 24 Ul. Karvinská - kanalizace</t>
  </si>
  <si>
    <t>-282261074</t>
  </si>
  <si>
    <t>1778010824</t>
  </si>
  <si>
    <t>-581623573</t>
  </si>
  <si>
    <t>528762732</t>
  </si>
  <si>
    <t>2,00*2,00*2,72</t>
  </si>
  <si>
    <t>stoka 10 - šachty</t>
  </si>
  <si>
    <t>2,80*1,00*1,80</t>
  </si>
  <si>
    <t>3,05*1,00*1,75</t>
  </si>
  <si>
    <t>2,95*1,00*1,75</t>
  </si>
  <si>
    <t>3,20*1,00*1,85</t>
  </si>
  <si>
    <t>2041282612</t>
  </si>
  <si>
    <t>38,501*0,5</t>
  </si>
  <si>
    <t>-1896769089</t>
  </si>
  <si>
    <t>2,80*2*1,80</t>
  </si>
  <si>
    <t>3,05*2*1,75</t>
  </si>
  <si>
    <t>2,95*2*1,75</t>
  </si>
  <si>
    <t>3,20*2*1,85</t>
  </si>
  <si>
    <t>25617457</t>
  </si>
  <si>
    <t>1092403927</t>
  </si>
  <si>
    <t>1591639630</t>
  </si>
  <si>
    <t>-1785651382</t>
  </si>
  <si>
    <t>75032288</t>
  </si>
  <si>
    <t>167101101</t>
  </si>
  <si>
    <t>Nakládání výkopku z hornin tř. 1 až 4 do 100 m3</t>
  </si>
  <si>
    <t>-1931086779</t>
  </si>
  <si>
    <t>864080608</t>
  </si>
  <si>
    <t>802711458</t>
  </si>
  <si>
    <t>38,501*1,65</t>
  </si>
  <si>
    <t>-1283784628</t>
  </si>
  <si>
    <t>38,501</t>
  </si>
  <si>
    <t>-1,50*1,50*0,10*2</t>
  </si>
  <si>
    <t>-12,00*1,00*0,60</t>
  </si>
  <si>
    <t>-716343003</t>
  </si>
  <si>
    <t>30,851*1,90</t>
  </si>
  <si>
    <t>-1747751739</t>
  </si>
  <si>
    <t>-1587674668</t>
  </si>
  <si>
    <t>-2133305316</t>
  </si>
  <si>
    <t>měněné  šachty</t>
  </si>
  <si>
    <t>-1859017436</t>
  </si>
  <si>
    <t>Poznámka k položce:
Rozebrání dlažeb a dílců komunikací pro pěší, vozovek a ploch s přemístěním hmot na skládku na vzdálenost do 3 m nebo s naložením na dopravní prostředek komunikací pro pěší s ložem z kameniva nebo živice a s výplní spár z betonových nebo kameninových dlaždic, desek nebo tvarovek
-pro výměnu poklopů u sanovaných šachet</t>
  </si>
  <si>
    <t>1,50*1,50*4</t>
  </si>
  <si>
    <t>-1672031130</t>
  </si>
  <si>
    <t>12,00*1,00</t>
  </si>
  <si>
    <t>1644314234</t>
  </si>
  <si>
    <t>12,00*1,00*0,60</t>
  </si>
  <si>
    <t>1177911461</t>
  </si>
  <si>
    <t>2*1,50*1,50*0,10</t>
  </si>
  <si>
    <t>1450720203</t>
  </si>
  <si>
    <t>-410043649</t>
  </si>
  <si>
    <t>1006093634</t>
  </si>
  <si>
    <t>-501940963</t>
  </si>
  <si>
    <t>1596155526</t>
  </si>
  <si>
    <t>-1036153824</t>
  </si>
  <si>
    <t>-515049835</t>
  </si>
  <si>
    <t>-421275761</t>
  </si>
  <si>
    <t>425041722</t>
  </si>
  <si>
    <t>-2042149139</t>
  </si>
  <si>
    <t>Poznámka k položce:
úsek ID2104079 - ID 2104080
úsek ID2104076 - ID 2104079
úsek ID2104076 - ID 2690368
popis technologie viz. technická zpráva</t>
  </si>
  <si>
    <t>84-04</t>
  </si>
  <si>
    <t>krátký rukáv - potrubí DN500</t>
  </si>
  <si>
    <t>1207032413</t>
  </si>
  <si>
    <t>Poznámka k položce:
úsek ID2384500 - ID2690377
popis technologie viz. technická zpráva</t>
  </si>
  <si>
    <t>dlouhý rukáv - potrubí DN500</t>
  </si>
  <si>
    <t>-910918074</t>
  </si>
  <si>
    <t xml:space="preserve">Poznámka k položce:
popis technologie viz. technická zpráva
úsek ID3446541 - ID 2690377
včetně otevření a injektáže 2ks přípojek -1x DN150 a 1x DN200
</t>
  </si>
  <si>
    <t>1813553394</t>
  </si>
  <si>
    <t>Poznámka k položce:
úsek ID 2104080 - ID2104091
úsek ID 2104079 - ID 2104080
úsek ID2104076 - ID 2690368
popis technologie viz. technická zpráva</t>
  </si>
  <si>
    <t>84-12</t>
  </si>
  <si>
    <t>injektáž přípojky zaústěné do potrubí DN500</t>
  </si>
  <si>
    <t>139111988</t>
  </si>
  <si>
    <t>fréza, injektáž přípojky na potrubí DN 300</t>
  </si>
  <si>
    <t>-59485698</t>
  </si>
  <si>
    <t xml:space="preserve">Poznámka k položce:
úsek ID 2104080 - ID2104081
popis technologie viz. technická zpráva
</t>
  </si>
  <si>
    <t>84-81</t>
  </si>
  <si>
    <t>zednické zatmelení na potrubí DN 600/900</t>
  </si>
  <si>
    <t>-110950013</t>
  </si>
  <si>
    <t xml:space="preserve">Poznámka k položce:
úsek ID2690370 - ID2690368
</t>
  </si>
  <si>
    <t>355931118</t>
  </si>
  <si>
    <t>Žlaby stok  kameninové DN 600</t>
  </si>
  <si>
    <t>600472377</t>
  </si>
  <si>
    <t>355931119</t>
  </si>
  <si>
    <t>Žlaby stok kameninové DN 500</t>
  </si>
  <si>
    <t>-373596204</t>
  </si>
  <si>
    <t>765944597</t>
  </si>
  <si>
    <t>490795303</t>
  </si>
  <si>
    <t>7*0,25</t>
  </si>
  <si>
    <t>1557169692</t>
  </si>
  <si>
    <t>-1146492703</t>
  </si>
  <si>
    <t>-475218719</t>
  </si>
  <si>
    <t>2045986843</t>
  </si>
  <si>
    <t>-1512821507</t>
  </si>
  <si>
    <t>1165600278</t>
  </si>
  <si>
    <t>-240903726</t>
  </si>
  <si>
    <t>-961018729</t>
  </si>
  <si>
    <t>-2030073809</t>
  </si>
  <si>
    <t>-74930387</t>
  </si>
  <si>
    <t>-843480215</t>
  </si>
  <si>
    <t>205990334</t>
  </si>
  <si>
    <t>-129642092</t>
  </si>
  <si>
    <t>-1344937287</t>
  </si>
  <si>
    <t>895140264</t>
  </si>
  <si>
    <t>1322337627</t>
  </si>
  <si>
    <t>-1313132158</t>
  </si>
  <si>
    <t>-1629228113</t>
  </si>
  <si>
    <t>-1186797433</t>
  </si>
  <si>
    <t>Montáž podlah z čediče děleného 200x200 mm do malty tl do 20 mm - obklad nárazové stěny 2x</t>
  </si>
  <si>
    <t>1294495087</t>
  </si>
  <si>
    <t>1*3,14*3*(1,3+1,4)</t>
  </si>
  <si>
    <t>518301650</t>
  </si>
  <si>
    <t>14*7*2</t>
  </si>
  <si>
    <t>Montáž podlah z čediče děleného 200x200 mm do malty tl do 25 mm</t>
  </si>
  <si>
    <t>609848223</t>
  </si>
  <si>
    <t>-967340298</t>
  </si>
  <si>
    <t>8+10+8+18+18+18+18</t>
  </si>
  <si>
    <t>274260554</t>
  </si>
  <si>
    <t>394547735</t>
  </si>
  <si>
    <t>1980568467</t>
  </si>
  <si>
    <t>-455593417</t>
  </si>
  <si>
    <t>1788082441</t>
  </si>
  <si>
    <t>-813818682</t>
  </si>
  <si>
    <t>-1424651013</t>
  </si>
  <si>
    <t>-1860384881</t>
  </si>
  <si>
    <t>-237543243</t>
  </si>
  <si>
    <t>-608790091</t>
  </si>
  <si>
    <t>703457046</t>
  </si>
  <si>
    <t>261533722</t>
  </si>
  <si>
    <t>2034211559</t>
  </si>
  <si>
    <t>894211141</t>
  </si>
  <si>
    <t>Šachty kanalizační kruhové z prostého betonu na potrubí DN 450 nebo 500 dno beton tř. C 25/30</t>
  </si>
  <si>
    <t>-185272867</t>
  </si>
  <si>
    <t>43655286</t>
  </si>
  <si>
    <t>-1948287528</t>
  </si>
  <si>
    <t>-1214032900</t>
  </si>
  <si>
    <t>1332011144</t>
  </si>
  <si>
    <t>1058086356</t>
  </si>
  <si>
    <t>807527356</t>
  </si>
  <si>
    <t>-180702594</t>
  </si>
  <si>
    <t>1995075754</t>
  </si>
  <si>
    <t>420663861</t>
  </si>
  <si>
    <t>-1199314720</t>
  </si>
  <si>
    <t>1394635038</t>
  </si>
  <si>
    <t>-1044466098</t>
  </si>
  <si>
    <t>560056706</t>
  </si>
  <si>
    <t>-921767014</t>
  </si>
  <si>
    <t>1413614627</t>
  </si>
  <si>
    <t>-1038998488</t>
  </si>
  <si>
    <t>-449277128</t>
  </si>
  <si>
    <t>139515514</t>
  </si>
  <si>
    <t>1210000866</t>
  </si>
  <si>
    <t xml:space="preserve">Poznámka k položce:
1. napojení sanovaného potrubí DN 500 do měněné šachty - šachta ID2690377
- obetonování zaústěného potrubí vně šachty a zapravení potrubí uvnitř šachty
rozsah: 2x DN500
</t>
  </si>
  <si>
    <t>2*0,80*0,80*0,80</t>
  </si>
  <si>
    <t>877420330</t>
  </si>
  <si>
    <t>Montáž spojek na potrubí z PP trub hladkých plnostěnných DN 500</t>
  </si>
  <si>
    <t>389790545</t>
  </si>
  <si>
    <t xml:space="preserve">Poznámka k položce:
přepojení stávající kanalizace do nových šachet: - šachta ID2690374
osazení Bi Adaptéru + 0,5 m potrubí KT se zaústěním do dna šachet
</t>
  </si>
  <si>
    <t>877-R8</t>
  </si>
  <si>
    <t>Bi Adaptér 500 s VPC565 - pro potrubí DN500</t>
  </si>
  <si>
    <t>-176784980</t>
  </si>
  <si>
    <t>Poznámka k položce:
Pro přepojení stávajícího betonového potrubí do šcahty - přechod na kameninu
Funke Bi-Adaptér se spojkou VPC
objednat až po odkopání stávajících přípojek v místě přepoje</t>
  </si>
  <si>
    <t>597107120</t>
  </si>
  <si>
    <t>trouba kameninová glazovaná DN500mm L2,50m spojovací systém C Třída 120</t>
  </si>
  <si>
    <t>745945849</t>
  </si>
  <si>
    <t>1462607064</t>
  </si>
  <si>
    <t>140,76</t>
  </si>
  <si>
    <t>stoka 10.1</t>
  </si>
  <si>
    <t>-1415710241</t>
  </si>
  <si>
    <t>136,82-24,94</t>
  </si>
  <si>
    <t>stoka 10</t>
  </si>
  <si>
    <t>-1706515763</t>
  </si>
  <si>
    <t>-1299834104</t>
  </si>
  <si>
    <t>57388699</t>
  </si>
  <si>
    <t>Poznámka k položce:
prohlídka sanovaných úseků stok - 1x před  a 1x po provedení sanace</t>
  </si>
  <si>
    <t>(136,82-24,94+140,76)*2</t>
  </si>
  <si>
    <t>stoka 10, stoka 10.1</t>
  </si>
  <si>
    <t>257355981</t>
  </si>
  <si>
    <t>1198648509</t>
  </si>
  <si>
    <t>-143406864</t>
  </si>
  <si>
    <t>12,0*3,14*0,03</t>
  </si>
  <si>
    <t>2*(3,14*0,20)*2,335</t>
  </si>
  <si>
    <t>-891105646</t>
  </si>
  <si>
    <t>Poznámka k položce:
demontáž poklopů sanovaných a měněných šachet
včetně likvidace odpadu</t>
  </si>
  <si>
    <t>-783844314</t>
  </si>
  <si>
    <t>-435206324</t>
  </si>
  <si>
    <t>17,736*9 'Přepočtené koeficientem množství</t>
  </si>
  <si>
    <t>2009579941</t>
  </si>
  <si>
    <t>-1761286453</t>
  </si>
  <si>
    <t>-1130857960</t>
  </si>
  <si>
    <t>17,736-1,82</t>
  </si>
  <si>
    <t>18_2017_25 - SO 25 Ul. Hviezdoslavova - kanalizace</t>
  </si>
  <si>
    <t>132550371</t>
  </si>
  <si>
    <t>1447574500</t>
  </si>
  <si>
    <t>1213749384</t>
  </si>
  <si>
    <t>-379778285</t>
  </si>
  <si>
    <t>-224866364</t>
  </si>
  <si>
    <t>277,382*0,45</t>
  </si>
  <si>
    <t>25759747</t>
  </si>
  <si>
    <t>2,00*2,00*2,33</t>
  </si>
  <si>
    <t>5,30*1,00*2,66</t>
  </si>
  <si>
    <t>6,35*1,00*1,19</t>
  </si>
  <si>
    <t>1,80*1,00*2,84</t>
  </si>
  <si>
    <t>4,80*1,00*2,84</t>
  </si>
  <si>
    <t>2,20*2,00*2,70</t>
  </si>
  <si>
    <t>4,65*1,00*2,845</t>
  </si>
  <si>
    <t>4,15*1,00*2,95</t>
  </si>
  <si>
    <t>2,00*1,00*2,92</t>
  </si>
  <si>
    <t>2,05*1,00*2,91</t>
  </si>
  <si>
    <t>4,30*1,00*2,71</t>
  </si>
  <si>
    <t>4,30*1,00*2,99</t>
  </si>
  <si>
    <t>4,85*1,00*2,94</t>
  </si>
  <si>
    <t>4,75*1,00*3,045</t>
  </si>
  <si>
    <t>4,75*1,00*3,035</t>
  </si>
  <si>
    <t>4,15*1,00*1,96</t>
  </si>
  <si>
    <t>2,10*1,00*2,93</t>
  </si>
  <si>
    <t>5,00*1,00*2,87</t>
  </si>
  <si>
    <t>4,35*1,00*1,49</t>
  </si>
  <si>
    <t>1,80*1,00*2,55</t>
  </si>
  <si>
    <t>4,35*1,00*2,71</t>
  </si>
  <si>
    <t>2,14*1,00*2,61</t>
  </si>
  <si>
    <t>5,15*1,00*2,71</t>
  </si>
  <si>
    <t>3,70*1,00*1,62</t>
  </si>
  <si>
    <t>4,55*1,00*1,64</t>
  </si>
  <si>
    <t>4,10*1,00*1,73</t>
  </si>
  <si>
    <t>-87,30*1,00*0,41</t>
  </si>
  <si>
    <t>12*1,50*1,50*2,10</t>
  </si>
  <si>
    <t>-1024792193</t>
  </si>
  <si>
    <t>277,382*0,5</t>
  </si>
  <si>
    <t>-1159082594</t>
  </si>
  <si>
    <t>5,30*2*2,66</t>
  </si>
  <si>
    <t>1,80*2*2,84</t>
  </si>
  <si>
    <t>4,80*2*2,84</t>
  </si>
  <si>
    <t>2,20*2*2,70</t>
  </si>
  <si>
    <t>4,65*2*2,845</t>
  </si>
  <si>
    <t>4,15*2*2,95</t>
  </si>
  <si>
    <t>2,00*2*2,92</t>
  </si>
  <si>
    <t>2,05*2*2,91</t>
  </si>
  <si>
    <t>4,30*2*2,71</t>
  </si>
  <si>
    <t>4,30*2*2,99</t>
  </si>
  <si>
    <t>4,85*2*2,94</t>
  </si>
  <si>
    <t>4,75*2*3,045</t>
  </si>
  <si>
    <t>4,75*2*3,035</t>
  </si>
  <si>
    <t>4,15*2*1,96</t>
  </si>
  <si>
    <t>2,10*2*2,93</t>
  </si>
  <si>
    <t>5,00*2*2,87</t>
  </si>
  <si>
    <t>1,80*2*2,55</t>
  </si>
  <si>
    <t>4,35*2*2,71</t>
  </si>
  <si>
    <t>2,14*2*2,61</t>
  </si>
  <si>
    <t>5,15*2*2,71</t>
  </si>
  <si>
    <t>3,70*2*1,62</t>
  </si>
  <si>
    <t>4,55*2*1,64</t>
  </si>
  <si>
    <t>4,10*2*1,73</t>
  </si>
  <si>
    <t>316705703</t>
  </si>
  <si>
    <t>1352109835</t>
  </si>
  <si>
    <t>2,00*3*2,33</t>
  </si>
  <si>
    <t>-1237208334</t>
  </si>
  <si>
    <t>-2058286383</t>
  </si>
  <si>
    <t>272540992</t>
  </si>
  <si>
    <t>-1431807429</t>
  </si>
  <si>
    <t>-461140243</t>
  </si>
  <si>
    <t>524063329</t>
  </si>
  <si>
    <t>277,382*1,65</t>
  </si>
  <si>
    <t>1234425459</t>
  </si>
  <si>
    <t>277,382</t>
  </si>
  <si>
    <t>-62,80*1,00*0,60</t>
  </si>
  <si>
    <t>-32,7*1,00*0,70</t>
  </si>
  <si>
    <t>-211658155</t>
  </si>
  <si>
    <t>216,587*1,90</t>
  </si>
  <si>
    <t>-299145379</t>
  </si>
  <si>
    <t xml:space="preserve">Poznámka k položce:
Zkoušky zhutnění násypů a zásypů stavebních jam a rýh. 
- zkouška hutnění pod komunikacemi bude prováděno strojně na hodnotu modulu deformace zemní pláně   Edef2 = 45 Mpa- 1 zkouška na 50 m </t>
  </si>
  <si>
    <t>-1899136624</t>
  </si>
  <si>
    <t>-196325187</t>
  </si>
  <si>
    <t>87,30*1,00</t>
  </si>
  <si>
    <t>869711849</t>
  </si>
  <si>
    <t>87,30*1,40</t>
  </si>
  <si>
    <t>1299125026</t>
  </si>
  <si>
    <t>3,15*1,00</t>
  </si>
  <si>
    <t>-1380984189</t>
  </si>
  <si>
    <t>1016274427</t>
  </si>
  <si>
    <t>62,80*1,00*0,60</t>
  </si>
  <si>
    <t>32,7*1,00*0,70</t>
  </si>
  <si>
    <t>1342484581</t>
  </si>
  <si>
    <t>353037604</t>
  </si>
  <si>
    <t>1560329301</t>
  </si>
  <si>
    <t>-1367363120</t>
  </si>
  <si>
    <t>-1936328944</t>
  </si>
  <si>
    <t>-1844467326</t>
  </si>
  <si>
    <t>405149231</t>
  </si>
  <si>
    <t>1469342505</t>
  </si>
  <si>
    <t>1884837680</t>
  </si>
  <si>
    <t>Poznámka k položce:
úsek ID2377453 - ID2386284
popis technologie viz. technická zpráva</t>
  </si>
  <si>
    <t>900944813</t>
  </si>
  <si>
    <t>84-05</t>
  </si>
  <si>
    <t xml:space="preserve">krátký rukáv - potrubí DN500 </t>
  </si>
  <si>
    <t>2003907145</t>
  </si>
  <si>
    <t>Poznámka k položce:
úsek ID2104128 - ID2104127
úsek ID2104140 - ID2104131
úsek ID2104130 - ID2380611
úsek ID2104131 - ID2380611
popis technologie viz. technická zpráva</t>
  </si>
  <si>
    <t>-379918591</t>
  </si>
  <si>
    <t>Poznámka k položce:
úsek ID2104128 - ID2104127
úsek ID2104140 - ID2104131
úsek ID2104130 - ID2380611
úsek ID2104134 - ID2104140
popis technologie viz. technická zpráva</t>
  </si>
  <si>
    <t>84-93</t>
  </si>
  <si>
    <t>846352328</t>
  </si>
  <si>
    <t>Poznámka k položce:
Popis technologie viz. technická zpráva
krátkodobý modul pružnosti dle ČSN EN 1228 – 9776 N/mm2 
dlouhodobý modul pružnosti dle ČSN EN 1228 – 6110 N/mm2
Staticky relevantní tloušťka stěny rukávu:
DN500 - tloušťka stěny rukávu min. 4,4mm
rozsah:
úsek ID2104130 - ID2104128 - 48,9 m
včetně otevření a injektáže 3ks přípojek  2x DN150 a 1x DN200</t>
  </si>
  <si>
    <t>1598281886</t>
  </si>
  <si>
    <t>-1544496316</t>
  </si>
  <si>
    <t>-1169893841</t>
  </si>
  <si>
    <t>1840405530</t>
  </si>
  <si>
    <t>1738143227</t>
  </si>
  <si>
    <t>-79427068</t>
  </si>
  <si>
    <t>1454957511</t>
  </si>
  <si>
    <t>-1231682834</t>
  </si>
  <si>
    <t>1382399871</t>
  </si>
  <si>
    <t>1576196396</t>
  </si>
  <si>
    <t>-1420999982</t>
  </si>
  <si>
    <t>-2039143122</t>
  </si>
  <si>
    <t>628045993</t>
  </si>
  <si>
    <t>-1914235726</t>
  </si>
  <si>
    <t>729630144</t>
  </si>
  <si>
    <t>1513576339</t>
  </si>
  <si>
    <t>-1004488017</t>
  </si>
  <si>
    <t>-1999096829</t>
  </si>
  <si>
    <t>-1813256333</t>
  </si>
  <si>
    <t>822100063</t>
  </si>
  <si>
    <t>1950996407</t>
  </si>
  <si>
    <t>1573723088</t>
  </si>
  <si>
    <t>1671849953</t>
  </si>
  <si>
    <t>-1672926435</t>
  </si>
  <si>
    <t>10*4+16</t>
  </si>
  <si>
    <t>-539692675</t>
  </si>
  <si>
    <t>-498291793</t>
  </si>
  <si>
    <t>-2052132805</t>
  </si>
  <si>
    <t>-2117481530</t>
  </si>
  <si>
    <t>-1758235774</t>
  </si>
  <si>
    <t>72664785</t>
  </si>
  <si>
    <t>963803795</t>
  </si>
  <si>
    <t>286118900</t>
  </si>
  <si>
    <t>koleno kanalizační plastové s hrdlem PPKGB 2000-SN10-D160x15°</t>
  </si>
  <si>
    <t>1316527000</t>
  </si>
  <si>
    <t>koleno kanalizační plastové s hrdlem PPKGB 2000-SN10-D160x30°</t>
  </si>
  <si>
    <t>361187071</t>
  </si>
  <si>
    <t>-1558120261</t>
  </si>
  <si>
    <t>1326785777</t>
  </si>
  <si>
    <t>-453044384</t>
  </si>
  <si>
    <t>redukce kanalizační plastová nesouosá PPKGR 2000-SN10, D150/100</t>
  </si>
  <si>
    <t>-22228768</t>
  </si>
  <si>
    <t>1664830545</t>
  </si>
  <si>
    <t>-675441526</t>
  </si>
  <si>
    <t>925078365</t>
  </si>
  <si>
    <t>613031009</t>
  </si>
  <si>
    <t>Montáž tvarovek jednoosých na potrubí z PP trub hladkých plnostěnných DN 200</t>
  </si>
  <si>
    <t>687287477</t>
  </si>
  <si>
    <t>1496265307</t>
  </si>
  <si>
    <t>-574864328</t>
  </si>
  <si>
    <t>-1233823456</t>
  </si>
  <si>
    <t>1433015813</t>
  </si>
  <si>
    <t>517505746</t>
  </si>
  <si>
    <t>999843605</t>
  </si>
  <si>
    <t>765921985</t>
  </si>
  <si>
    <t>-1481595109</t>
  </si>
  <si>
    <t>225860804</t>
  </si>
  <si>
    <t>1025344360</t>
  </si>
  <si>
    <t>-617791416</t>
  </si>
  <si>
    <t>Revizní a čistící šachta z PP šachtové dno DN 425/150 přímé</t>
  </si>
  <si>
    <t>-693494550</t>
  </si>
  <si>
    <t>1001683305</t>
  </si>
  <si>
    <t>-273126388</t>
  </si>
  <si>
    <t>-1953090845</t>
  </si>
  <si>
    <t>657104690</t>
  </si>
  <si>
    <t>-1482516622</t>
  </si>
  <si>
    <t>850440932</t>
  </si>
  <si>
    <t>894812233</t>
  </si>
  <si>
    <t>Revizní a čistící šachta z PP DN 425 šachtová roura korugovaná bez hrdla světlé hloubky 3000 mm</t>
  </si>
  <si>
    <t>1199896898</t>
  </si>
  <si>
    <t>-1222409748</t>
  </si>
  <si>
    <t>1715249400</t>
  </si>
  <si>
    <t>-1450828948</t>
  </si>
  <si>
    <t>1782699841</t>
  </si>
  <si>
    <t>-736534332</t>
  </si>
  <si>
    <t>977151233</t>
  </si>
  <si>
    <t>Jádrové vrty dovrchní diamantovými korunkami do D 500 mm do stavebních materiálů</t>
  </si>
  <si>
    <t>-1814047450</t>
  </si>
  <si>
    <t>15*0,22</t>
  </si>
  <si>
    <t>597-R6</t>
  </si>
  <si>
    <t>PRŮCHODKA S INTEGROVANÝM KULOVÝM KLOUBEM DN500/150</t>
  </si>
  <si>
    <t>-1216814936</t>
  </si>
  <si>
    <t>597-R7</t>
  </si>
  <si>
    <t>PRŮCHODKA S INTEGROVANÝM KULOVÝM KLOUBEM DN500/200</t>
  </si>
  <si>
    <t>1164834195</t>
  </si>
  <si>
    <t>-1364469587</t>
  </si>
  <si>
    <t>-1527505251</t>
  </si>
  <si>
    <t>Poznámka k položce:
navrtávka do tělesa revizní šachty pro účel:
-zaústění nové kanalizační přípojky do  sanované šachty ID2104127
-</t>
  </si>
  <si>
    <t>1*0,30</t>
  </si>
  <si>
    <t>964834894</t>
  </si>
  <si>
    <t>Poznámka k položce:
-nové napojení do sanované šachty: 
-zapravení zaústění potrubí sanační hmotou, např. ERGELIT KS1 
-vybourání části dna s provedením kameninového žlabu v protiskluzové úpravě třídy R11 dle DIN 51130, 
Rozsah:
1* DN150 - ID2104127</t>
  </si>
  <si>
    <t>-1718505127</t>
  </si>
  <si>
    <t xml:space="preserve">Poznámka k položce:
zazděni cihlami plnými pálenými, zamazání maltou MC
rozsah:
šachta ID2104128 1x DN200
šachta ID2380611 1x DN200
šachta ID2104131  1x DN125
</t>
  </si>
  <si>
    <t>1693749738</t>
  </si>
  <si>
    <t>290,97-6,00</t>
  </si>
  <si>
    <t>stoka 11</t>
  </si>
  <si>
    <t>20,51-1,00</t>
  </si>
  <si>
    <t>stoka 11.1</t>
  </si>
  <si>
    <t>98,50</t>
  </si>
  <si>
    <t>-1564149647</t>
  </si>
  <si>
    <t>-161993454</t>
  </si>
  <si>
    <t>1807587703</t>
  </si>
  <si>
    <t>(290,97+20,51)*2</t>
  </si>
  <si>
    <t>8*10,00</t>
  </si>
  <si>
    <t>-2022546908</t>
  </si>
  <si>
    <t>809847189</t>
  </si>
  <si>
    <t>(290,97-6)*2</t>
  </si>
  <si>
    <t>(20,51-1)*2</t>
  </si>
  <si>
    <t>5*1,90*4</t>
  </si>
  <si>
    <t>87,30*2</t>
  </si>
  <si>
    <t>294403623</t>
  </si>
  <si>
    <t>77,00*3,14*0,03</t>
  </si>
  <si>
    <t>9*1,00*3,14*0,03</t>
  </si>
  <si>
    <t>4*(3,14*0,20)*1,00</t>
  </si>
  <si>
    <t>bourání šachet rušených do hl.1,0 m</t>
  </si>
  <si>
    <t>156922570</t>
  </si>
  <si>
    <t>Poznámka k položce:
demontáž poklopů sanovaných šachet a rušených šachet
včetně likvidace odpadu</t>
  </si>
  <si>
    <t>-163773820</t>
  </si>
  <si>
    <t>(3,14*0,30*0,30*96,10)+(3,14*0,5*0,5*21,5)</t>
  </si>
  <si>
    <t>1345119774</t>
  </si>
  <si>
    <t>-578675183</t>
  </si>
  <si>
    <t>119,267*9 'Přepočtené koeficientem množství</t>
  </si>
  <si>
    <t>1954557954</t>
  </si>
  <si>
    <t>181021112</t>
  </si>
  <si>
    <t>-1034541758</t>
  </si>
  <si>
    <t>119,267-46,145</t>
  </si>
  <si>
    <t>18_2017_99 - Ostatní a vedlejší náklady</t>
  </si>
  <si>
    <t>OST - Ostatní náklady</t>
  </si>
  <si>
    <t xml:space="preserve">    002 - Dočasné dopravní značení</t>
  </si>
  <si>
    <t xml:space="preserve">    003 - Související činnosti</t>
  </si>
  <si>
    <t>VRN - Vedlejší rozpočtové náklady</t>
  </si>
  <si>
    <t>OST</t>
  </si>
  <si>
    <t>Ostatní náklady</t>
  </si>
  <si>
    <t>002</t>
  </si>
  <si>
    <t>Dočasné dopravní značení</t>
  </si>
  <si>
    <t>002-1</t>
  </si>
  <si>
    <t>Aktializace projektu dopravního značení včetně projednání v komici</t>
  </si>
  <si>
    <t>-564334515</t>
  </si>
  <si>
    <t>913121111.1</t>
  </si>
  <si>
    <t>Montáž a demontáž dočasné dopravní značky kompletní základní</t>
  </si>
  <si>
    <t>-1226077045</t>
  </si>
  <si>
    <t>913121211</t>
  </si>
  <si>
    <t>Příplatek k dopravní značce kompletní za první a ZKD den použití</t>
  </si>
  <si>
    <t>892824344</t>
  </si>
  <si>
    <t>Poznámka k položce:
4 týdny</t>
  </si>
  <si>
    <t>650/4*2*14</t>
  </si>
  <si>
    <t>913221113</t>
  </si>
  <si>
    <t>Montáž a demontáž dočasné dopravní zábrany Z2 světelné šířky 3 m s 5 světly</t>
  </si>
  <si>
    <t>-1513537087</t>
  </si>
  <si>
    <t>913221213</t>
  </si>
  <si>
    <t>Příplatek k dočasné dopravní zábraně Z2 světelné šířky 3m s 5 světly za první a ZKD den použití</t>
  </si>
  <si>
    <t>1236751683</t>
  </si>
  <si>
    <t>116/4*14*2</t>
  </si>
  <si>
    <t>003</t>
  </si>
  <si>
    <t>Související činnosti</t>
  </si>
  <si>
    <t>012</t>
  </si>
  <si>
    <t>Zákres skutečného provedení stavby do KN včetně ověření odpovědným geodetem</t>
  </si>
  <si>
    <t>512</t>
  </si>
  <si>
    <t>-1954945638</t>
  </si>
  <si>
    <t xml:space="preserve">Poznámka k položce:
Vypracování zákresu skutečného provedení kompletní stavby do katastrální mapy. Zákres skutečného provedení stavby do katastrální mapy bude vypracován 2x v tištěné verzi a 2x v digitální verzi na CD. Zákres skutečného provedení stavby bude ověřen odpovědným geodetem.
</t>
  </si>
  <si>
    <t>015</t>
  </si>
  <si>
    <t>Zpracování PD dle skutečného provedení stavby, včetně fotodokumentace z průběhu výstavby</t>
  </si>
  <si>
    <t>1392342808</t>
  </si>
  <si>
    <t xml:space="preserve">Poznámka k položce:
Vypracování dokumentace skutečného provedení  stavby včetně zakreslení skutečného provedení stavby do originálu ověřené dokumentace na MMO OVP. Dokumentace skutečného provedení bude vypracována 6x v tištěné verzi a 2x v digitální verzi na CD. 
</t>
  </si>
  <si>
    <t>018</t>
  </si>
  <si>
    <t>Dokumentace změn stavby  - pro změnu stavby před kolaudací</t>
  </si>
  <si>
    <t>-546802943</t>
  </si>
  <si>
    <t xml:space="preserve">Poznámka k položce:
Vypracování projektové dokumentace  s vyznačením všech změn oproti stavebnímu povolení v rozsahu pro podání žádosti o změnu stavby před dokončením. Projektová dokumentace změn bude vypracována 3x v tištěné verzi a 2x v digitální verzi na CD.
</t>
  </si>
  <si>
    <t>020</t>
  </si>
  <si>
    <t>Projednání přepojení přípojek s vlastníky nemovitostí-aktualizace</t>
  </si>
  <si>
    <t>-406305491</t>
  </si>
  <si>
    <t xml:space="preserve">Poznámka k položce:
Projednání přepojení kanalizačnícha vodovodních přípojek s jejich vlastníky v průběhu provádění stavby, povolení k provedení kamerových prohlídek přípojek po odkopání a nutného místního šetření, 
protokolární předání přepojení přípojek jejich vlastníkům před záhozem. 
Aktualizace stávajícího projednání kanalizačních a vodovodních přípojek provedených v r. 2008																
</t>
  </si>
  <si>
    <t>040</t>
  </si>
  <si>
    <t>Vypracování plánu BOZP</t>
  </si>
  <si>
    <t>129424800</t>
  </si>
  <si>
    <t xml:space="preserve">Poznámka k položce:
</t>
  </si>
  <si>
    <t>022</t>
  </si>
  <si>
    <t>Náklady na činnost koordinátora BOZP</t>
  </si>
  <si>
    <t>-119701221</t>
  </si>
  <si>
    <t xml:space="preserve">Poznámka k položce:
Koordinátor bezpečnosti práce a ochrany zdraví při práci - činnost dle požadavků zákona 309/206 Sb. o zajištění dalších podmínek bezpečnostia ochrany zdraví při práci (ZBOZP) </t>
  </si>
  <si>
    <t>480</t>
  </si>
  <si>
    <t>odhad</t>
  </si>
  <si>
    <t>017</t>
  </si>
  <si>
    <t>Kompletační činnost zhotovitele stavby a příprava k odevzdání stavby zadavateli</t>
  </si>
  <si>
    <t>702595293</t>
  </si>
  <si>
    <t xml:space="preserve">Poznámka k položce:
Zajištění a shromáždění všech dokladů potřebných k zahájení stavby, k vlastní realizaci stavby a k ukončení stavby včetně přípravy a shromáždění dokladů ke kolaudaci stavby a k předání stavby zadavateli.
</t>
  </si>
  <si>
    <t>VRN</t>
  </si>
  <si>
    <t>Vedlejší rozpočtové náklady</t>
  </si>
  <si>
    <t>006</t>
  </si>
  <si>
    <t>Pořízení fotodokumentace jednotlivých ulic před zahájením prací dle požadavků ÚMOb</t>
  </si>
  <si>
    <t>soubor</t>
  </si>
  <si>
    <t>-1329562741</t>
  </si>
  <si>
    <t>001</t>
  </si>
  <si>
    <t>Zařízení staveniště v nezbytně nutném rozsahu (sklady, buňky, přenosné WC, event. přípojky na inženýrské sítě, náklady na energie)</t>
  </si>
  <si>
    <t>-1767129466</t>
  </si>
  <si>
    <t xml:space="preserve">Poznámka k položce:
Mobilní WC, volný sklad- potrubí, prefa díly, sypké materiály, apod. Oplocení, uvedení plochy do původního stavu apod., vč. poplatků za zábor veřejného prostranství, případně nájem. Zajištění prokopávek a vrácení pozemků po ukončení stavby jejich majiteli.
Provozní náklady, tj. náklady na energie spotřebované  zhotovitelem, staveništní rozvody, denní úklid, závěrečný úklid, ostraha staveniště,atd
Bezpečnost práce dle plánu BOZP a platných předpisů
</t>
  </si>
  <si>
    <t>143+80</t>
  </si>
  <si>
    <t>Vytýčení všech inženýrských sítí včetně aktualizace vyjádření správců sítí</t>
  </si>
  <si>
    <t>1871543136</t>
  </si>
  <si>
    <t xml:space="preserve">Poznámka k položce:
Před zahájením stavebních prací  zhotovitel  zajistí aktualizaci vyjádření majitelů všech stávajících inženýrských sítí a následně zajistí vytyčení všech stávajících inženýrských sítí na staveništi navrhované kanalizace u jednotlivých správců a majitelů
</t>
  </si>
  <si>
    <t>4000*0,2</t>
  </si>
  <si>
    <t>Náklady na vytýčení celé stavby před zahájením stavebních prací</t>
  </si>
  <si>
    <t>-518784795</t>
  </si>
  <si>
    <t xml:space="preserve">Poznámka k položce:
Zhotovitel  zajistí geodetické zaměření oprávněným geodetem navržené trasy kanalizace a vodovodu
</t>
  </si>
  <si>
    <t>3390,0+285,0</t>
  </si>
  <si>
    <t>011</t>
  </si>
  <si>
    <t>Geodetické zaměření skutečného provedení  stavby</t>
  </si>
  <si>
    <t>-1677920255</t>
  </si>
  <si>
    <t xml:space="preserve">Poznámka k položce:
Geodetické zaměření skutečného provedení stavby včetně zákresu tras a objektů - předmětem je zaměření veškerých nadzemních i podzemních objektů, veškerých potrubních vedení Dokumentace geometrického zaměření skutečného stavu bude ověřena odpovědným geodetem. Dokumentace bude vyhotovena 4x v tištěné verzi a 3x v digitální verzi na CD.
</t>
  </si>
  <si>
    <t>005</t>
  </si>
  <si>
    <t>Zřízení, instalace a ukotvení  provizorních ohrazení výkopu  včetně osvětlení a následné likvidace</t>
  </si>
  <si>
    <t>442742450</t>
  </si>
  <si>
    <t>Poznámka k položce:
Obostranné ohrazení výkopu dvoutyčovým zábradlím ve výši 1,1 m, tabule s čísly první pomoci, požární  ochrany, vedením stavby a výstražné tabule upozorňující na  zákaz vstupu nepovolaným osobám do prostoru stavby</t>
  </si>
  <si>
    <t>3390,0*2</t>
  </si>
  <si>
    <t>vodovod</t>
  </si>
  <si>
    <t>285,0*2</t>
  </si>
  <si>
    <t>41*2,50*4</t>
  </si>
  <si>
    <t>kanalizace-otevřený výkop</t>
  </si>
  <si>
    <t>007</t>
  </si>
  <si>
    <t>Zřízení, instalace a následná likvidace provizorních přechodů pro pěší a dočasných přejezdů pro vozidla</t>
  </si>
  <si>
    <t>ks</t>
  </si>
  <si>
    <t>1397545233</t>
  </si>
  <si>
    <t>008</t>
  </si>
  <si>
    <t>Náklady na čištění komunikace po dobu výstavby</t>
  </si>
  <si>
    <t>kpl</t>
  </si>
  <si>
    <t>-725585808</t>
  </si>
  <si>
    <t xml:space="preserve">Poznámka k položce:
Zajištění čištění komunikací po celou dobu realizace stavby
</t>
  </si>
  <si>
    <t>010</t>
  </si>
  <si>
    <t>Informační tabule</t>
  </si>
  <si>
    <t>-2004443827</t>
  </si>
  <si>
    <t xml:space="preserve">Poznámka k položce:
informační tabule odolná proti povětrnostním vlivům, vyrobená z hliníku. Tabule bude mít rozměry 1 500 x 1 000 mm a bude v minimální výšce 1,6 m nad terénem, osazená na zabetonovaných ocelových sloupcích 
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</si>
  <si>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</si>
  <si>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</si>
  <si>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</si>
  <si>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</si>
  <si>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9"/>
        <rFont val="Trebuchet MS"/>
        <charset val="238"/>
      </rPr>
      <t xml:space="preserve">Rekapitulace stavby </t>
    </r>
    <r>
      <rPr>
        <sz val="9"/>
        <rFont val="Trebuchet MS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</si>
  <si>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9"/>
        <rFont val="Trebuchet MS"/>
        <charset val="238"/>
      </rPr>
      <t>Rekapitulace stavby</t>
    </r>
    <r>
      <rPr>
        <sz val="9"/>
        <rFont val="Trebuchet MS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</si>
  <si>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</si>
  <si>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r>
      <t xml:space="preserve">V sestavě </t>
    </r>
    <r>
      <rPr>
        <b/>
        <sz val="9"/>
        <rFont val="Trebuchet MS"/>
        <charset val="238"/>
      </rPr>
      <t>Rekapitulace objektů stavby a soupisů prací</t>
    </r>
    <r>
      <rPr>
        <sz val="9"/>
        <rFont val="Trebuchet MS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</si>
  <si>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</si>
  <si>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</si>
  <si>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</si>
  <si>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</si>
  <si>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</si>
  <si>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</si>
  <si>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</si>
  <si>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</si>
  <si>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</si>
  <si>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Ostatní</t>
  </si>
  <si>
    <t>Soupis</t>
  </si>
  <si>
    <t>Soupis prací pro daný typ objektu</t>
  </si>
  <si>
    <r>
      <rPr>
        <i/>
        <sz val="9"/>
        <rFont val="Trebuchet MS"/>
        <charset val="238"/>
      </rPr>
      <t xml:space="preserve">Soupis prací </t>
    </r>
    <r>
      <rPr>
        <sz val="9"/>
        <rFont val="Trebuchet MS"/>
        <charset val="238"/>
      </rPr>
      <t>pro jednotlivé objekty obsahuje sestavy Krycí list soupisu, Rekapitulace členění soupisu prací, Soupis prací. Za soupis prací může být považován</t>
    </r>
  </si>
  <si>
    <t>i objekt stavby v případě, že neobsahuje podřízenou zakázku.</t>
  </si>
  <si>
    <r>
      <rPr>
        <b/>
        <sz val="9"/>
        <rFont val="Trebuchet MS"/>
        <charset val="238"/>
      </rPr>
      <t>Krycí list soupisu</t>
    </r>
    <r>
      <rPr>
        <sz val="9"/>
        <rFont val="Trebuchet MS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</si>
  <si>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</si>
  <si>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9"/>
        <rFont val="Trebuchet MS"/>
        <charset val="238"/>
      </rPr>
      <t>Rekapitulace členění soupisu prací</t>
    </r>
    <r>
      <rPr>
        <sz val="9"/>
        <rFont val="Trebuchet MS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</si>
  <si>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</si>
  <si>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9"/>
        <rFont val="Trebuchet MS"/>
        <charset val="238"/>
      </rPr>
      <t xml:space="preserve">Soupis prací </t>
    </r>
    <r>
      <rPr>
        <sz val="9"/>
        <rFont val="Trebuchet MS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</si>
  <si>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</si>
  <si>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</si>
  <si>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</si>
  <si>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</si>
  <si>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</si>
  <si>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</si>
  <si>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</si>
  <si>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</si>
  <si>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</si>
  <si>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</si>
  <si>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</si>
  <si>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</si>
  <si>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</si>
  <si>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</si>
  <si>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</si>
  <si>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</si>
  <si>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</si>
  <si>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</si>
  <si>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</si>
  <si>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</si>
  <si>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</si>
  <si>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</si>
  <si>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</si>
  <si>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</si>
  <si>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</si>
  <si>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</si>
  <si>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</si>
  <si>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</si>
  <si>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musí být všechna tato pole vyplněna nenulovými kladnými číslicemi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</si>
  <si>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</si>
  <si>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</si>
  <si>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</si>
  <si>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</si>
  <si>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je v tomto případě povinen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</si>
  <si>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</si>
  <si>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Není však přípustné, aby obě pole - J.materiál, J.Montáž byly u jedné položky vyplněny nulou.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</si>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</sst>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Trebuchet MS"/>
      <family val="2"/>
    </font>
    <font>
      <sz val="8"/>
      <color rgb="FF969696"/>
      <name val="Trebuchet MS"/>
    </font>
    <font>
      <sz val="9"/>
      <name val="Trebuchet MS"/>
    </font>
    <font>
      <b/>
      <sz val="12"/>
      <name val="Trebuchet MS"/>
    </font>
    <font>
      <sz val="11"/>
      <name val="Trebuchet MS"/>
    </font>
    <font>
      <sz val="12"/>
      <color rgb="FF003366"/>
      <name val="Trebuchet MS"/>
    </font>
    <font>
      <sz val="10"/>
      <color rgb="FF003366"/>
      <name val="Trebuchet MS"/>
    </font>
    <font>
      <sz val="8"/>
      <color rgb="FF003366"/>
      <name val="Trebuchet MS"/>
    </font>
    <font>
      <sz val="8"/>
      <color rgb="FF505050"/>
      <name val="Trebuchet MS"/>
    </font>
    <font>
      <sz val="8"/>
      <color rgb="FF0000A8"/>
      <name val="Trebuchet MS"/>
    </font>
    <font>
      <sz val="8"/>
      <color rgb="FFFF0000"/>
      <name val="Trebuchet MS"/>
    </font>
    <font>
      <sz val="8"/>
      <color rgb="FFFAE682"/>
      <name val="Trebuchet MS"/>
    </font>
    <font>
      <sz val="10"/>
      <name val="Trebuchet MS"/>
    </font>
    <font>
      <sz val="10"/>
      <color rgb="FF960000"/>
      <name val="Trebuchet MS"/>
    </font>
    <font>
      <u/>
      <sz val="10"/>
      <color theme="10"/>
      <name val="Trebuchet MS"/>
    </font>
    <font>
      <sz val="8"/>
      <color rgb="FF3366FF"/>
      <name val="Trebuchet MS"/>
    </font>
    <font>
      <b/>
      <sz val="16"/>
      <name val="Trebuchet MS"/>
    </font>
    <font>
      <b/>
      <sz val="12"/>
      <color rgb="FF969696"/>
      <name val="Trebuchet MS"/>
    </font>
    <font>
      <sz val="9"/>
      <color rgb="FF969696"/>
      <name val="Trebuchet MS"/>
    </font>
    <font>
      <b/>
      <sz val="8"/>
      <color rgb="FF969696"/>
      <name val="Trebuchet MS"/>
    </font>
    <font>
      <b/>
      <sz val="10"/>
      <name val="Trebuchet MS"/>
    </font>
    <font>
      <b/>
      <sz val="9"/>
      <name val="Trebuchet MS"/>
    </font>
    <font>
      <sz val="12"/>
      <color rgb="FF969696"/>
      <name val="Trebuchet MS"/>
    </font>
    <font>
      <b/>
      <sz val="12"/>
      <color rgb="FF960000"/>
      <name val="Trebuchet MS"/>
    </font>
    <font>
      <sz val="12"/>
      <name val="Trebuchet MS"/>
    </font>
    <font>
      <sz val="18"/>
      <color theme="10"/>
      <name val="Wingdings 2"/>
    </font>
    <font>
      <b/>
      <sz val="11"/>
      <color rgb="FF003366"/>
      <name val="Trebuchet MS"/>
    </font>
    <font>
      <sz val="11"/>
      <color rgb="FF003366"/>
      <name val="Trebuchet MS"/>
    </font>
    <font>
      <b/>
      <sz val="11"/>
      <name val="Trebuchet MS"/>
    </font>
    <font>
      <sz val="11"/>
      <color rgb="FF969696"/>
      <name val="Trebuchet MS"/>
    </font>
    <font>
      <sz val="10"/>
      <color theme="10"/>
      <name val="Trebuchet MS"/>
    </font>
    <font>
      <b/>
      <sz val="12"/>
      <color rgb="FF800000"/>
      <name val="Trebuchet MS"/>
    </font>
    <font>
      <sz val="8"/>
      <color rgb="FF960000"/>
      <name val="Trebuchet MS"/>
    </font>
    <font>
      <b/>
      <sz val="8"/>
      <name val="Trebuchet MS"/>
    </font>
    <font>
      <sz val="7"/>
      <color rgb="FF969696"/>
      <name val="Trebuchet MS"/>
    </font>
    <font>
      <i/>
      <sz val="7"/>
      <color rgb="FF969696"/>
      <name val="Trebuchet MS"/>
    </font>
    <font>
      <i/>
      <sz val="8"/>
      <color rgb="FF0000FF"/>
      <name val="Trebuchet MS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u/>
      <sz val="11"/>
      <color theme="10"/>
      <name val="Calibri"/>
      <scheme val="minor"/>
    </font>
    <font>
      <i/>
      <sz val="9"/>
      <name val="Trebuchet MS"/>
      <charset val="238"/>
    </font>
  </fonts>
  <fills count="8">
    <fill>
      <patternFill patternType="none"/>
    </fill>
    <fill>
      <patternFill patternType="gray125"/>
    </fill>
    <fill>
      <patternFill patternType="none"/>
    </fill>
    <fill>
      <patternFill patternType="solid">
        <fgColor rgb="FFFAE682"/>
      </patternFill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7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 style="hair">
        <color rgb="FF969696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4" fillId="0" borderId="0" applyNumberFormat="0" applyFill="0" applyBorder="0" applyAlignment="0" applyProtection="0"/>
  </cellStyleXfs>
  <cellXfs count="361">
    <xf numFmtId="0" fontId="0" fillId="0" borderId="0" xfId="0"/>
    <xf numFmtId="0" fontId="0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0" fillId="0" borderId="0" xfId="0" applyFont="1" applyAlignment="1">
      <alignment vertical="center" wrapText="1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7" fillId="0" borderId="0" xfId="0" applyFont="1" applyAlignme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  <protection locked="0"/>
    </xf>
    <xf numFmtId="0" fontId="11" fillId="3" borderId="0" xfId="0" applyFont="1" applyFill="1" applyAlignment="1" applyProtection="1">
      <alignment horizontal="left" vertical="center"/>
    </xf>
    <xf numFmtId="0" fontId="12" fillId="3" borderId="0" xfId="0" applyFont="1" applyFill="1" applyAlignment="1" applyProtection="1">
      <alignment vertical="center"/>
    </xf>
    <xf numFmtId="0" fontId="13" fillId="3" borderId="0" xfId="0" applyFont="1" applyFill="1" applyAlignment="1" applyProtection="1">
      <alignment horizontal="left" vertical="center"/>
    </xf>
    <xf numFmtId="0" fontId="14" fillId="3" borderId="0" xfId="1" applyFont="1" applyFill="1" applyAlignment="1" applyProtection="1">
      <alignment vertical="center"/>
    </xf>
    <xf numFmtId="0" fontId="44" fillId="3" borderId="0" xfId="1" applyFill="1"/>
    <xf numFmtId="0" fontId="0" fillId="3" borderId="0" xfId="0" applyFill="1"/>
    <xf numFmtId="0" fontId="11" fillId="3" borderId="0" xfId="0" applyFont="1" applyFill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16" fillId="0" borderId="0" xfId="0" applyFont="1" applyBorder="1" applyAlignment="1">
      <alignment horizontal="left" vertical="center"/>
    </xf>
    <xf numFmtId="0" fontId="0" fillId="0" borderId="6" xfId="0" applyBorder="1"/>
    <xf numFmtId="0" fontId="15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8" fillId="0" borderId="0" xfId="0" applyFont="1" applyBorder="1" applyAlignment="1">
      <alignment horizontal="left" vertical="top"/>
    </xf>
    <xf numFmtId="0" fontId="2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top"/>
    </xf>
    <xf numFmtId="0" fontId="18" fillId="0" borderId="0" xfId="0" applyFont="1" applyBorder="1" applyAlignment="1">
      <alignment horizontal="left" vertical="center"/>
    </xf>
    <xf numFmtId="0" fontId="2" fillId="5" borderId="0" xfId="0" applyFont="1" applyFill="1" applyBorder="1" applyAlignment="1" applyProtection="1">
      <alignment horizontal="left" vertical="center"/>
      <protection locked="0"/>
    </xf>
    <xf numFmtId="49" fontId="2" fillId="5" borderId="0" xfId="0" applyNumberFormat="1" applyFont="1" applyFill="1" applyBorder="1" applyAlignment="1" applyProtection="1">
      <alignment horizontal="left" vertical="center"/>
      <protection locked="0"/>
    </xf>
    <xf numFmtId="0" fontId="0" fillId="0" borderId="7" xfId="0" applyBorder="1"/>
    <xf numFmtId="0" fontId="0" fillId="0" borderId="5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0" fontId="20" fillId="0" borderId="8" xfId="0" applyFont="1" applyBorder="1" applyAlignment="1">
      <alignment horizontal="left" vertical="center"/>
    </xf>
    <xf numFmtId="0" fontId="0" fillId="0" borderId="8" xfId="0" applyFont="1" applyBorder="1" applyAlignment="1">
      <alignment vertical="center"/>
    </xf>
    <xf numFmtId="0" fontId="0" fillId="0" borderId="6" xfId="0" applyFont="1" applyBorder="1" applyAlignment="1">
      <alignment vertical="center"/>
    </xf>
    <xf numFmtId="0" fontId="1" fillId="0" borderId="0" xfId="0" applyFont="1" applyBorder="1" applyAlignment="1">
      <alignment horizontal="right" vertical="center"/>
    </xf>
    <xf numFmtId="0" fontId="1" fillId="0" borderId="5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left" vertical="center"/>
    </xf>
    <xf numFmtId="0" fontId="1" fillId="0" borderId="6" xfId="0" applyFont="1" applyBorder="1" applyAlignment="1">
      <alignment vertical="center"/>
    </xf>
    <xf numFmtId="0" fontId="0" fillId="6" borderId="0" xfId="0" applyFont="1" applyFill="1" applyBorder="1" applyAlignment="1">
      <alignment vertical="center"/>
    </xf>
    <xf numFmtId="0" fontId="3" fillId="6" borderId="9" xfId="0" applyFont="1" applyFill="1" applyBorder="1" applyAlignment="1">
      <alignment horizontal="left" vertical="center"/>
    </xf>
    <xf numFmtId="0" fontId="0" fillId="6" borderId="10" xfId="0" applyFont="1" applyFill="1" applyBorder="1" applyAlignment="1">
      <alignment vertical="center"/>
    </xf>
    <xf numFmtId="0" fontId="3" fillId="6" borderId="10" xfId="0" applyFont="1" applyFill="1" applyBorder="1" applyAlignment="1">
      <alignment horizontal="center" vertical="center"/>
    </xf>
    <xf numFmtId="0" fontId="0" fillId="6" borderId="6" xfId="0" applyFont="1" applyFill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2" fillId="0" borderId="5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0" fontId="3" fillId="0" borderId="5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6" xfId="0" applyFont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7" borderId="1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0" fontId="18" fillId="0" borderId="20" xfId="0" applyFont="1" applyBorder="1" applyAlignment="1">
      <alignment horizontal="center" vertical="center" wrapText="1"/>
    </xf>
    <xf numFmtId="0" fontId="18" fillId="0" borderId="21" xfId="0" applyFont="1" applyBorder="1" applyAlignment="1">
      <alignment horizontal="center" vertical="center" wrapText="1"/>
    </xf>
    <xf numFmtId="0" fontId="18" fillId="0" borderId="22" xfId="0" applyFont="1" applyBorder="1" applyAlignment="1">
      <alignment horizontal="center" vertical="center" wrapText="1"/>
    </xf>
    <xf numFmtId="0" fontId="0" fillId="0" borderId="15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2" fillId="0" borderId="18" xfId="0" applyNumberFormat="1" applyFont="1" applyBorder="1" applyAlignment="1">
      <alignment vertical="center"/>
    </xf>
    <xf numFmtId="4" fontId="22" fillId="0" borderId="0" xfId="0" applyNumberFormat="1" applyFont="1" applyBorder="1" applyAlignment="1">
      <alignment vertical="center"/>
    </xf>
    <xf numFmtId="166" fontId="22" fillId="0" borderId="0" xfId="0" applyNumberFormat="1" applyFont="1" applyBorder="1" applyAlignment="1">
      <alignment vertical="center"/>
    </xf>
    <xf numFmtId="4" fontId="22" fillId="0" borderId="19" xfId="0" applyNumberFormat="1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5" fillId="0" borderId="0" xfId="1" applyFont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8" fillId="0" borderId="0" xfId="0" applyFont="1" applyAlignment="1">
      <alignment horizontal="center" vertical="center"/>
    </xf>
    <xf numFmtId="4" fontId="29" fillId="0" borderId="18" xfId="0" applyNumberFormat="1" applyFont="1" applyBorder="1" applyAlignment="1">
      <alignment vertical="center"/>
    </xf>
    <xf numFmtId="4" fontId="29" fillId="0" borderId="0" xfId="0" applyNumberFormat="1" applyFont="1" applyBorder="1" applyAlignment="1">
      <alignment vertical="center"/>
    </xf>
    <xf numFmtId="166" fontId="29" fillId="0" borderId="0" xfId="0" applyNumberFormat="1" applyFont="1" applyBorder="1" applyAlignment="1">
      <alignment vertical="center"/>
    </xf>
    <xf numFmtId="4" fontId="29" fillId="0" borderId="19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4" fontId="29" fillId="0" borderId="23" xfId="0" applyNumberFormat="1" applyFont="1" applyBorder="1" applyAlignment="1">
      <alignment vertical="center"/>
    </xf>
    <xf numFmtId="4" fontId="29" fillId="0" borderId="24" xfId="0" applyNumberFormat="1" applyFont="1" applyBorder="1" applyAlignment="1">
      <alignment vertical="center"/>
    </xf>
    <xf numFmtId="166" fontId="29" fillId="0" borderId="24" xfId="0" applyNumberFormat="1" applyFont="1" applyBorder="1" applyAlignment="1">
      <alignment vertical="center"/>
    </xf>
    <xf numFmtId="4" fontId="29" fillId="0" borderId="25" xfId="0" applyNumberFormat="1" applyFont="1" applyBorder="1" applyAlignment="1">
      <alignment vertical="center"/>
    </xf>
    <xf numFmtId="0" fontId="0" fillId="0" borderId="0" xfId="0" applyProtection="1">
      <protection locked="0"/>
    </xf>
    <xf numFmtId="0" fontId="12" fillId="3" borderId="0" xfId="0" applyFont="1" applyFill="1" applyAlignment="1">
      <alignment vertical="center"/>
    </xf>
    <xf numFmtId="0" fontId="13" fillId="3" borderId="0" xfId="0" applyFont="1" applyFill="1" applyAlignment="1">
      <alignment horizontal="left" vertical="center"/>
    </xf>
    <xf numFmtId="0" fontId="30" fillId="3" borderId="0" xfId="1" applyFont="1" applyFill="1" applyAlignment="1">
      <alignment vertical="center"/>
    </xf>
    <xf numFmtId="0" fontId="12" fillId="3" borderId="0" xfId="0" applyFont="1" applyFill="1" applyAlignment="1" applyProtection="1">
      <alignment vertical="center"/>
      <protection locked="0"/>
    </xf>
    <xf numFmtId="0" fontId="0" fillId="0" borderId="3" xfId="0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Font="1" applyBorder="1" applyAlignment="1" applyProtection="1">
      <alignment vertical="center"/>
      <protection locked="0"/>
    </xf>
    <xf numFmtId="0" fontId="18" fillId="0" borderId="0" xfId="0" applyFont="1" applyBorder="1" applyAlignment="1" applyProtection="1">
      <alignment horizontal="left" vertical="center"/>
      <protection locked="0"/>
    </xf>
    <xf numFmtId="165" fontId="2" fillId="0" borderId="0" xfId="0" applyNumberFormat="1" applyFont="1" applyBorder="1" applyAlignment="1">
      <alignment horizontal="left" vertical="center"/>
    </xf>
    <xf numFmtId="0" fontId="0" fillId="0" borderId="5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 applyProtection="1">
      <alignment vertical="center" wrapText="1"/>
      <protection locked="0"/>
    </xf>
    <xf numFmtId="0" fontId="0" fillId="0" borderId="6" xfId="0" applyFont="1" applyBorder="1" applyAlignment="1">
      <alignment vertical="center" wrapText="1"/>
    </xf>
    <xf numFmtId="0" fontId="0" fillId="0" borderId="16" xfId="0" applyFont="1" applyBorder="1" applyAlignment="1" applyProtection="1">
      <alignment vertical="center"/>
      <protection locked="0"/>
    </xf>
    <xf numFmtId="0" fontId="0" fillId="0" borderId="26" xfId="0" applyFont="1" applyBorder="1" applyAlignment="1">
      <alignment vertical="center"/>
    </xf>
    <xf numFmtId="0" fontId="20" fillId="0" borderId="0" xfId="0" applyFont="1" applyBorder="1" applyAlignment="1">
      <alignment horizontal="left" vertical="center"/>
    </xf>
    <xf numFmtId="4" fontId="23" fillId="0" borderId="0" xfId="0" applyNumberFormat="1" applyFont="1" applyBorder="1" applyAlignment="1">
      <alignment vertical="center"/>
    </xf>
    <xf numFmtId="0" fontId="1" fillId="0" borderId="0" xfId="0" applyFont="1" applyBorder="1" applyAlignment="1" applyProtection="1">
      <alignment horizontal="right" vertical="center"/>
      <protection locked="0"/>
    </xf>
    <xf numFmtId="4" fontId="1" fillId="0" borderId="0" xfId="0" applyNumberFormat="1" applyFont="1" applyBorder="1" applyAlignment="1">
      <alignment vertical="center"/>
    </xf>
    <xf numFmtId="164" fontId="1" fillId="0" borderId="0" xfId="0" applyNumberFormat="1" applyFont="1" applyBorder="1" applyAlignment="1" applyProtection="1">
      <alignment horizontal="right" vertical="center"/>
      <protection locked="0"/>
    </xf>
    <xf numFmtId="0" fontId="0" fillId="7" borderId="0" xfId="0" applyFont="1" applyFill="1" applyBorder="1" applyAlignment="1">
      <alignment vertical="center"/>
    </xf>
    <xf numFmtId="0" fontId="3" fillId="7" borderId="9" xfId="0" applyFont="1" applyFill="1" applyBorder="1" applyAlignment="1">
      <alignment horizontal="left" vertical="center"/>
    </xf>
    <xf numFmtId="0" fontId="3" fillId="7" borderId="10" xfId="0" applyFont="1" applyFill="1" applyBorder="1" applyAlignment="1">
      <alignment horizontal="right" vertical="center"/>
    </xf>
    <xf numFmtId="0" fontId="3" fillId="7" borderId="10" xfId="0" applyFont="1" applyFill="1" applyBorder="1" applyAlignment="1">
      <alignment horizontal="center" vertical="center"/>
    </xf>
    <xf numFmtId="0" fontId="0" fillId="7" borderId="10" xfId="0" applyFont="1" applyFill="1" applyBorder="1" applyAlignment="1" applyProtection="1">
      <alignment vertical="center"/>
      <protection locked="0"/>
    </xf>
    <xf numFmtId="4" fontId="3" fillId="7" borderId="10" xfId="0" applyNumberFormat="1" applyFont="1" applyFill="1" applyBorder="1" applyAlignment="1">
      <alignment vertical="center"/>
    </xf>
    <xf numFmtId="0" fontId="0" fillId="7" borderId="27" xfId="0" applyFont="1" applyFill="1" applyBorder="1" applyAlignment="1">
      <alignment vertical="center"/>
    </xf>
    <xf numFmtId="0" fontId="0" fillId="0" borderId="13" xfId="0" applyFont="1" applyBorder="1" applyAlignment="1" applyProtection="1">
      <alignment vertical="center"/>
      <protection locked="0"/>
    </xf>
    <xf numFmtId="0" fontId="0" fillId="0" borderId="3" xfId="0" applyFont="1" applyBorder="1" applyAlignment="1" applyProtection="1">
      <alignment vertical="center"/>
      <protection locked="0"/>
    </xf>
    <xf numFmtId="0" fontId="0" fillId="0" borderId="4" xfId="0" applyFont="1" applyBorder="1" applyAlignment="1">
      <alignment vertical="center"/>
    </xf>
    <xf numFmtId="0" fontId="2" fillId="7" borderId="0" xfId="0" applyFont="1" applyFill="1" applyBorder="1" applyAlignment="1">
      <alignment horizontal="left" vertical="center"/>
    </xf>
    <xf numFmtId="0" fontId="0" fillId="7" borderId="0" xfId="0" applyFont="1" applyFill="1" applyBorder="1" applyAlignment="1" applyProtection="1">
      <alignment vertical="center"/>
      <protection locked="0"/>
    </xf>
    <xf numFmtId="0" fontId="2" fillId="7" borderId="0" xfId="0" applyFont="1" applyFill="1" applyBorder="1" applyAlignment="1">
      <alignment horizontal="right" vertical="center"/>
    </xf>
    <xf numFmtId="0" fontId="0" fillId="7" borderId="6" xfId="0" applyFont="1" applyFill="1" applyBorder="1" applyAlignment="1">
      <alignment vertical="center"/>
    </xf>
    <xf numFmtId="0" fontId="31" fillId="0" borderId="0" xfId="0" applyFont="1" applyBorder="1" applyAlignment="1">
      <alignment horizontal="left" vertical="center"/>
    </xf>
    <xf numFmtId="0" fontId="5" fillId="0" borderId="5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24" xfId="0" applyFont="1" applyBorder="1" applyAlignment="1">
      <alignment horizontal="left" vertical="center"/>
    </xf>
    <xf numFmtId="0" fontId="5" fillId="0" borderId="24" xfId="0" applyFont="1" applyBorder="1" applyAlignment="1">
      <alignment vertical="center"/>
    </xf>
    <xf numFmtId="0" fontId="5" fillId="0" borderId="24" xfId="0" applyFont="1" applyBorder="1" applyAlignment="1" applyProtection="1">
      <alignment vertical="center"/>
      <protection locked="0"/>
    </xf>
    <xf numFmtId="4" fontId="5" fillId="0" borderId="24" xfId="0" applyNumberFormat="1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6" fillId="0" borderId="5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6" fillId="0" borderId="24" xfId="0" applyFont="1" applyBorder="1" applyAlignment="1">
      <alignment horizontal="left" vertical="center"/>
    </xf>
    <xf numFmtId="0" fontId="6" fillId="0" borderId="24" xfId="0" applyFont="1" applyBorder="1" applyAlignment="1">
      <alignment vertical="center"/>
    </xf>
    <xf numFmtId="0" fontId="6" fillId="0" borderId="24" xfId="0" applyFont="1" applyBorder="1" applyAlignment="1" applyProtection="1">
      <alignment vertical="center"/>
      <protection locked="0"/>
    </xf>
    <xf numFmtId="4" fontId="6" fillId="0" borderId="24" xfId="0" applyNumberFormat="1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2" fillId="0" borderId="0" xfId="0" applyFont="1" applyAlignment="1">
      <alignment horizontal="left" vertical="center"/>
    </xf>
    <xf numFmtId="0" fontId="18" fillId="0" borderId="0" xfId="0" applyFont="1" applyAlignment="1" applyProtection="1">
      <alignment horizontal="left" vertical="center"/>
      <protection locked="0"/>
    </xf>
    <xf numFmtId="0" fontId="0" fillId="0" borderId="5" xfId="0" applyFont="1" applyBorder="1" applyAlignment="1">
      <alignment horizontal="center" vertical="center" wrapText="1"/>
    </xf>
    <xf numFmtId="0" fontId="2" fillId="7" borderId="20" xfId="0" applyFont="1" applyFill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center" vertical="center" wrapText="1"/>
    </xf>
    <xf numFmtId="0" fontId="2" fillId="7" borderId="21" xfId="0" applyFont="1" applyFill="1" applyBorder="1" applyAlignment="1" applyProtection="1">
      <alignment horizontal="center" vertical="center" wrapText="1"/>
      <protection locked="0"/>
    </xf>
    <xf numFmtId="0" fontId="2" fillId="7" borderId="22" xfId="0" applyFont="1" applyFill="1" applyBorder="1" applyAlignment="1">
      <alignment horizontal="center" vertical="center" wrapText="1"/>
    </xf>
    <xf numFmtId="4" fontId="23" fillId="0" borderId="0" xfId="0" applyNumberFormat="1" applyFont="1" applyAlignment="1"/>
    <xf numFmtId="166" fontId="32" fillId="0" borderId="16" xfId="0" applyNumberFormat="1" applyFont="1" applyBorder="1" applyAlignment="1"/>
    <xf numFmtId="166" fontId="32" fillId="0" borderId="17" xfId="0" applyNumberFormat="1" applyFont="1" applyBorder="1" applyAlignment="1"/>
    <xf numFmtId="4" fontId="33" fillId="0" borderId="0" xfId="0" applyNumberFormat="1" applyFont="1" applyAlignment="1">
      <alignment vertical="center"/>
    </xf>
    <xf numFmtId="0" fontId="7" fillId="0" borderId="5" xfId="0" applyFont="1" applyBorder="1" applyAlignment="1"/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Alignment="1" applyProtection="1">
      <protection locked="0"/>
    </xf>
    <xf numFmtId="4" fontId="5" fillId="0" borderId="0" xfId="0" applyNumberFormat="1" applyFont="1" applyAlignment="1"/>
    <xf numFmtId="0" fontId="7" fillId="0" borderId="18" xfId="0" applyFont="1" applyBorder="1" applyAlignment="1"/>
    <xf numFmtId="0" fontId="7" fillId="0" borderId="0" xfId="0" applyFont="1" applyBorder="1" applyAlignment="1"/>
    <xf numFmtId="166" fontId="7" fillId="0" borderId="0" xfId="0" applyNumberFormat="1" applyFont="1" applyBorder="1" applyAlignment="1"/>
    <xf numFmtId="166" fontId="7" fillId="0" borderId="19" xfId="0" applyNumberFormat="1" applyFont="1" applyBorder="1" applyAlignment="1"/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vertical="center"/>
    </xf>
    <xf numFmtId="0" fontId="6" fillId="0" borderId="0" xfId="0" applyFont="1" applyAlignment="1">
      <alignment horizontal="left"/>
    </xf>
    <xf numFmtId="4" fontId="6" fillId="0" borderId="0" xfId="0" applyNumberFormat="1" applyFont="1" applyAlignment="1"/>
    <xf numFmtId="0" fontId="0" fillId="0" borderId="5" xfId="0" applyFont="1" applyBorder="1" applyAlignment="1" applyProtection="1">
      <alignment vertical="center"/>
      <protection locked="0"/>
    </xf>
    <xf numFmtId="0" fontId="0" fillId="0" borderId="28" xfId="0" applyFont="1" applyBorder="1" applyAlignment="1" applyProtection="1">
      <alignment horizontal="center" vertical="center"/>
      <protection locked="0"/>
    </xf>
    <xf numFmtId="49" fontId="0" fillId="0" borderId="28" xfId="0" applyNumberFormat="1" applyFont="1" applyBorder="1" applyAlignment="1" applyProtection="1">
      <alignment horizontal="left" vertical="center" wrapText="1"/>
      <protection locked="0"/>
    </xf>
    <xf numFmtId="0" fontId="0" fillId="0" borderId="28" xfId="0" applyFont="1" applyBorder="1" applyAlignment="1" applyProtection="1">
      <alignment horizontal="left" vertical="center" wrapText="1"/>
      <protection locked="0"/>
    </xf>
    <xf numFmtId="0" fontId="0" fillId="0" borderId="28" xfId="0" applyFont="1" applyBorder="1" applyAlignment="1" applyProtection="1">
      <alignment horizontal="center" vertical="center" wrapText="1"/>
      <protection locked="0"/>
    </xf>
    <xf numFmtId="167" fontId="0" fillId="0" borderId="28" xfId="0" applyNumberFormat="1" applyFont="1" applyBorder="1" applyAlignment="1" applyProtection="1">
      <alignment vertical="center"/>
      <protection locked="0"/>
    </xf>
    <xf numFmtId="4" fontId="0" fillId="5" borderId="28" xfId="0" applyNumberFormat="1" applyFont="1" applyFill="1" applyBorder="1" applyAlignment="1" applyProtection="1">
      <alignment vertical="center"/>
      <protection locked="0"/>
    </xf>
    <xf numFmtId="4" fontId="0" fillId="0" borderId="28" xfId="0" applyNumberFormat="1" applyFont="1" applyBorder="1" applyAlignment="1" applyProtection="1">
      <alignment vertical="center"/>
      <protection locked="0"/>
    </xf>
    <xf numFmtId="0" fontId="1" fillId="5" borderId="28" xfId="0" applyFont="1" applyFill="1" applyBorder="1" applyAlignment="1" applyProtection="1">
      <alignment horizontal="left" vertical="center"/>
      <protection locked="0"/>
    </xf>
    <xf numFmtId="0" fontId="1" fillId="0" borderId="0" xfId="0" applyFont="1" applyBorder="1" applyAlignment="1">
      <alignment horizontal="center" vertical="center"/>
    </xf>
    <xf numFmtId="166" fontId="1" fillId="0" borderId="0" xfId="0" applyNumberFormat="1" applyFont="1" applyBorder="1" applyAlignment="1">
      <alignment vertical="center"/>
    </xf>
    <xf numFmtId="166" fontId="1" fillId="0" borderId="19" xfId="0" applyNumberFormat="1" applyFont="1" applyBorder="1" applyAlignment="1">
      <alignment vertical="center"/>
    </xf>
    <xf numFmtId="4" fontId="0" fillId="0" borderId="0" xfId="0" applyNumberFormat="1" applyFont="1" applyAlignment="1">
      <alignment vertical="center"/>
    </xf>
    <xf numFmtId="0" fontId="8" fillId="0" borderId="5" xfId="0" applyFont="1" applyBorder="1" applyAlignment="1">
      <alignment vertical="center"/>
    </xf>
    <xf numFmtId="0" fontId="34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167" fontId="8" fillId="0" borderId="0" xfId="0" applyNumberFormat="1" applyFont="1" applyAlignment="1">
      <alignment vertical="center"/>
    </xf>
    <xf numFmtId="0" fontId="8" fillId="0" borderId="0" xfId="0" applyFont="1" applyAlignment="1" applyProtection="1">
      <alignment vertical="center"/>
      <protection locked="0"/>
    </xf>
    <xf numFmtId="0" fontId="8" fillId="0" borderId="18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35" fillId="0" borderId="0" xfId="0" applyFont="1" applyAlignment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8" xfId="0" applyFont="1" applyBorder="1" applyAlignment="1">
      <alignment vertical="center"/>
    </xf>
    <xf numFmtId="0" fontId="9" fillId="0" borderId="5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167" fontId="9" fillId="0" borderId="0" xfId="0" applyNumberFormat="1" applyFont="1" applyAlignment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18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19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8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19" xfId="0" applyFont="1" applyBorder="1" applyAlignment="1">
      <alignment vertical="center"/>
    </xf>
    <xf numFmtId="0" fontId="36" fillId="0" borderId="28" xfId="0" applyFont="1" applyBorder="1" applyAlignment="1" applyProtection="1">
      <alignment horizontal="center" vertical="center"/>
      <protection locked="0"/>
    </xf>
    <xf numFmtId="49" fontId="36" fillId="0" borderId="28" xfId="0" applyNumberFormat="1" applyFont="1" applyBorder="1" applyAlignment="1" applyProtection="1">
      <alignment horizontal="left" vertical="center" wrapText="1"/>
      <protection locked="0"/>
    </xf>
    <xf numFmtId="0" fontId="36" fillId="0" borderId="28" xfId="0" applyFont="1" applyBorder="1" applyAlignment="1" applyProtection="1">
      <alignment horizontal="left" vertical="center" wrapText="1"/>
      <protection locked="0"/>
    </xf>
    <xf numFmtId="0" fontId="36" fillId="0" borderId="28" xfId="0" applyFont="1" applyBorder="1" applyAlignment="1" applyProtection="1">
      <alignment horizontal="center" vertical="center" wrapText="1"/>
      <protection locked="0"/>
    </xf>
    <xf numFmtId="167" fontId="36" fillId="0" borderId="28" xfId="0" applyNumberFormat="1" applyFont="1" applyBorder="1" applyAlignment="1" applyProtection="1">
      <alignment vertical="center"/>
      <protection locked="0"/>
    </xf>
    <xf numFmtId="4" fontId="36" fillId="5" borderId="28" xfId="0" applyNumberFormat="1" applyFont="1" applyFill="1" applyBorder="1" applyAlignment="1" applyProtection="1">
      <alignment vertical="center"/>
      <protection locked="0"/>
    </xf>
    <xf numFmtId="4" fontId="36" fillId="0" borderId="28" xfId="0" applyNumberFormat="1" applyFont="1" applyBorder="1" applyAlignment="1" applyProtection="1">
      <alignment vertical="center"/>
      <protection locked="0"/>
    </xf>
    <xf numFmtId="0" fontId="36" fillId="0" borderId="5" xfId="0" applyFont="1" applyBorder="1" applyAlignment="1">
      <alignment vertical="center"/>
    </xf>
    <xf numFmtId="0" fontId="36" fillId="5" borderId="28" xfId="0" applyFont="1" applyFill="1" applyBorder="1" applyAlignment="1" applyProtection="1">
      <alignment horizontal="left" vertical="center"/>
      <protection locked="0"/>
    </xf>
    <xf numFmtId="0" fontId="36" fillId="0" borderId="0" xfId="0" applyFont="1" applyBorder="1" applyAlignment="1">
      <alignment horizontal="center" vertical="center"/>
    </xf>
    <xf numFmtId="0" fontId="8" fillId="0" borderId="23" xfId="0" applyFont="1" applyBorder="1" applyAlignment="1">
      <alignment vertical="center"/>
    </xf>
    <xf numFmtId="0" fontId="8" fillId="0" borderId="24" xfId="0" applyFont="1" applyBorder="1" applyAlignment="1">
      <alignment vertical="center"/>
    </xf>
    <xf numFmtId="0" fontId="8" fillId="0" borderId="25" xfId="0" applyFont="1" applyBorder="1" applyAlignment="1">
      <alignment vertical="center"/>
    </xf>
    <xf numFmtId="0" fontId="0" fillId="0" borderId="23" xfId="0" applyFont="1" applyBorder="1" applyAlignment="1">
      <alignment vertical="center"/>
    </xf>
    <xf numFmtId="0" fontId="0" fillId="0" borderId="24" xfId="0" applyFont="1" applyBorder="1" applyAlignment="1">
      <alignment vertical="center"/>
    </xf>
    <xf numFmtId="0" fontId="0" fillId="0" borderId="25" xfId="0" applyFont="1" applyBorder="1" applyAlignment="1">
      <alignment vertical="center"/>
    </xf>
    <xf numFmtId="0" fontId="0" fillId="0" borderId="0" xfId="0" applyAlignment="1" applyProtection="1">
      <alignment vertical="top"/>
      <protection locked="0"/>
    </xf>
    <xf numFmtId="0" fontId="37" fillId="0" borderId="29" xfId="0" applyFont="1" applyBorder="1" applyAlignment="1" applyProtection="1">
      <alignment vertical="center" wrapText="1"/>
      <protection locked="0"/>
    </xf>
    <xf numFmtId="0" fontId="37" fillId="0" borderId="30" xfId="0" applyFont="1" applyBorder="1" applyAlignment="1" applyProtection="1">
      <alignment vertical="center" wrapText="1"/>
      <protection locked="0"/>
    </xf>
    <xf numFmtId="0" fontId="37" fillId="0" borderId="31" xfId="0" applyFont="1" applyBorder="1" applyAlignment="1" applyProtection="1">
      <alignment vertical="center" wrapText="1"/>
      <protection locked="0"/>
    </xf>
    <xf numFmtId="0" fontId="37" fillId="0" borderId="32" xfId="0" applyFont="1" applyBorder="1" applyAlignment="1" applyProtection="1">
      <alignment horizontal="center" vertical="center" wrapText="1"/>
      <protection locked="0"/>
    </xf>
    <xf numFmtId="0" fontId="37" fillId="0" borderId="33" xfId="0" applyFont="1" applyBorder="1" applyAlignment="1" applyProtection="1">
      <alignment horizontal="center" vertical="center" wrapText="1"/>
      <protection locked="0"/>
    </xf>
    <xf numFmtId="0" fontId="37" fillId="0" borderId="32" xfId="0" applyFont="1" applyBorder="1" applyAlignment="1" applyProtection="1">
      <alignment vertical="center" wrapText="1"/>
      <protection locked="0"/>
    </xf>
    <xf numFmtId="0" fontId="37" fillId="0" borderId="33" xfId="0" applyFont="1" applyBorder="1" applyAlignment="1" applyProtection="1">
      <alignment vertical="center" wrapText="1"/>
      <protection locked="0"/>
    </xf>
    <xf numFmtId="0" fontId="39" fillId="0" borderId="1" xfId="0" applyFont="1" applyBorder="1" applyAlignment="1" applyProtection="1">
      <alignment horizontal="left" vertical="center" wrapText="1"/>
      <protection locked="0"/>
    </xf>
    <xf numFmtId="0" fontId="40" fillId="0" borderId="1" xfId="0" applyFont="1" applyBorder="1" applyAlignment="1" applyProtection="1">
      <alignment horizontal="left" vertical="center" wrapText="1"/>
      <protection locked="0"/>
    </xf>
    <xf numFmtId="0" fontId="40" fillId="0" borderId="32" xfId="0" applyFont="1" applyBorder="1" applyAlignment="1" applyProtection="1">
      <alignment vertical="center" wrapText="1"/>
      <protection locked="0"/>
    </xf>
    <xf numFmtId="0" fontId="40" fillId="0" borderId="1" xfId="0" applyFont="1" applyBorder="1" applyAlignment="1" applyProtection="1">
      <alignment vertical="center" wrapText="1"/>
      <protection locked="0"/>
    </xf>
    <xf numFmtId="0" fontId="40" fillId="0" borderId="1" xfId="0" applyFont="1" applyBorder="1" applyAlignment="1" applyProtection="1">
      <alignment vertical="center"/>
      <protection locked="0"/>
    </xf>
    <xf numFmtId="0" fontId="40" fillId="0" borderId="1" xfId="0" applyFont="1" applyBorder="1" applyAlignment="1" applyProtection="1">
      <alignment horizontal="left" vertical="center"/>
      <protection locked="0"/>
    </xf>
    <xf numFmtId="49" fontId="40" fillId="0" borderId="1" xfId="0" applyNumberFormat="1" applyFont="1" applyBorder="1" applyAlignment="1" applyProtection="1">
      <alignment vertical="center" wrapText="1"/>
      <protection locked="0"/>
    </xf>
    <xf numFmtId="0" fontId="37" fillId="0" borderId="35" xfId="0" applyFont="1" applyBorder="1" applyAlignment="1" applyProtection="1">
      <alignment vertical="center" wrapText="1"/>
      <protection locked="0"/>
    </xf>
    <xf numFmtId="0" fontId="41" fillId="0" borderId="34" xfId="0" applyFont="1" applyBorder="1" applyAlignment="1" applyProtection="1">
      <alignment vertical="center" wrapText="1"/>
      <protection locked="0"/>
    </xf>
    <xf numFmtId="0" fontId="37" fillId="0" borderId="36" xfId="0" applyFont="1" applyBorder="1" applyAlignment="1" applyProtection="1">
      <alignment vertical="center" wrapText="1"/>
      <protection locked="0"/>
    </xf>
    <xf numFmtId="0" fontId="37" fillId="0" borderId="1" xfId="0" applyFont="1" applyBorder="1" applyAlignment="1" applyProtection="1">
      <alignment vertical="top"/>
      <protection locked="0"/>
    </xf>
    <xf numFmtId="0" fontId="37" fillId="0" borderId="0" xfId="0" applyFont="1" applyAlignment="1" applyProtection="1">
      <alignment vertical="top"/>
      <protection locked="0"/>
    </xf>
    <xf numFmtId="0" fontId="37" fillId="0" borderId="29" xfId="0" applyFont="1" applyBorder="1" applyAlignment="1" applyProtection="1">
      <alignment horizontal="left" vertical="center"/>
      <protection locked="0"/>
    </xf>
    <xf numFmtId="0" fontId="37" fillId="0" borderId="30" xfId="0" applyFont="1" applyBorder="1" applyAlignment="1" applyProtection="1">
      <alignment horizontal="left" vertical="center"/>
      <protection locked="0"/>
    </xf>
    <xf numFmtId="0" fontId="37" fillId="0" borderId="31" xfId="0" applyFont="1" applyBorder="1" applyAlignment="1" applyProtection="1">
      <alignment horizontal="left" vertical="center"/>
      <protection locked="0"/>
    </xf>
    <xf numFmtId="0" fontId="37" fillId="0" borderId="32" xfId="0" applyFont="1" applyBorder="1" applyAlignment="1" applyProtection="1">
      <alignment horizontal="left" vertical="center"/>
      <protection locked="0"/>
    </xf>
    <xf numFmtId="0" fontId="37" fillId="0" borderId="33" xfId="0" applyFont="1" applyBorder="1" applyAlignment="1" applyProtection="1">
      <alignment horizontal="left" vertical="center"/>
      <protection locked="0"/>
    </xf>
    <xf numFmtId="0" fontId="39" fillId="0" borderId="1" xfId="0" applyFont="1" applyBorder="1" applyAlignment="1" applyProtection="1">
      <alignment horizontal="left" vertical="center"/>
      <protection locked="0"/>
    </xf>
    <xf numFmtId="0" fontId="42" fillId="0" borderId="0" xfId="0" applyFont="1" applyAlignment="1" applyProtection="1">
      <alignment horizontal="left" vertical="center"/>
      <protection locked="0"/>
    </xf>
    <xf numFmtId="0" fontId="39" fillId="0" borderId="34" xfId="0" applyFont="1" applyBorder="1" applyAlignment="1" applyProtection="1">
      <alignment horizontal="left" vertical="center"/>
      <protection locked="0"/>
    </xf>
    <xf numFmtId="0" fontId="39" fillId="0" borderId="34" xfId="0" applyFont="1" applyBorder="1" applyAlignment="1" applyProtection="1">
      <alignment horizontal="center" vertical="center"/>
      <protection locked="0"/>
    </xf>
    <xf numFmtId="0" fontId="42" fillId="0" borderId="34" xfId="0" applyFont="1" applyBorder="1" applyAlignment="1" applyProtection="1">
      <alignment horizontal="left" vertical="center"/>
      <protection locked="0"/>
    </xf>
    <xf numFmtId="0" fontId="43" fillId="0" borderId="1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locked="0"/>
    </xf>
    <xf numFmtId="0" fontId="40" fillId="0" borderId="1" xfId="0" applyFont="1" applyBorder="1" applyAlignment="1" applyProtection="1">
      <alignment horizontal="center" vertical="center"/>
      <protection locked="0"/>
    </xf>
    <xf numFmtId="0" fontId="40" fillId="0" borderId="32" xfId="0" applyFont="1" applyBorder="1" applyAlignment="1" applyProtection="1">
      <alignment horizontal="left" vertical="center"/>
      <protection locked="0"/>
    </xf>
    <xf numFmtId="0" fontId="40" fillId="2" borderId="1" xfId="0" applyFont="1" applyFill="1" applyBorder="1" applyAlignment="1" applyProtection="1">
      <alignment horizontal="left" vertical="center"/>
      <protection locked="0"/>
    </xf>
    <xf numFmtId="0" fontId="40" fillId="2" borderId="1" xfId="0" applyFont="1" applyFill="1" applyBorder="1" applyAlignment="1" applyProtection="1">
      <alignment horizontal="center" vertical="center"/>
      <protection locked="0"/>
    </xf>
    <xf numFmtId="0" fontId="37" fillId="0" borderId="35" xfId="0" applyFont="1" applyBorder="1" applyAlignment="1" applyProtection="1">
      <alignment horizontal="left" vertical="center"/>
      <protection locked="0"/>
    </xf>
    <xf numFmtId="0" fontId="41" fillId="0" borderId="34" xfId="0" applyFont="1" applyBorder="1" applyAlignment="1" applyProtection="1">
      <alignment horizontal="left" vertical="center"/>
      <protection locked="0"/>
    </xf>
    <xf numFmtId="0" fontId="37" fillId="0" borderId="36" xfId="0" applyFont="1" applyBorder="1" applyAlignment="1" applyProtection="1">
      <alignment horizontal="left" vertical="center"/>
      <protection locked="0"/>
    </xf>
    <xf numFmtId="0" fontId="37" fillId="0" borderId="1" xfId="0" applyFont="1" applyBorder="1" applyAlignment="1" applyProtection="1">
      <alignment horizontal="left" vertical="center"/>
      <protection locked="0"/>
    </xf>
    <xf numFmtId="0" fontId="41" fillId="0" borderId="1" xfId="0" applyFont="1" applyBorder="1" applyAlignment="1" applyProtection="1">
      <alignment horizontal="left" vertical="center"/>
      <protection locked="0"/>
    </xf>
    <xf numFmtId="0" fontId="42" fillId="0" borderId="1" xfId="0" applyFont="1" applyBorder="1" applyAlignment="1" applyProtection="1">
      <alignment horizontal="left" vertical="center"/>
      <protection locked="0"/>
    </xf>
    <xf numFmtId="0" fontId="40" fillId="0" borderId="34" xfId="0" applyFont="1" applyBorder="1" applyAlignment="1" applyProtection="1">
      <alignment horizontal="left" vertical="center"/>
      <protection locked="0"/>
    </xf>
    <xf numFmtId="0" fontId="37" fillId="0" borderId="1" xfId="0" applyFont="1" applyBorder="1" applyAlignment="1" applyProtection="1">
      <alignment horizontal="left" vertical="center" wrapText="1"/>
      <protection locked="0"/>
    </xf>
    <xf numFmtId="0" fontId="40" fillId="0" borderId="1" xfId="0" applyFont="1" applyBorder="1" applyAlignment="1" applyProtection="1">
      <alignment horizontal="center" vertical="center" wrapText="1"/>
      <protection locked="0"/>
    </xf>
    <xf numFmtId="0" fontId="37" fillId="0" borderId="29" xfId="0" applyFont="1" applyBorder="1" applyAlignment="1" applyProtection="1">
      <alignment horizontal="left" vertical="center" wrapText="1"/>
      <protection locked="0"/>
    </xf>
    <xf numFmtId="0" fontId="37" fillId="0" borderId="30" xfId="0" applyFont="1" applyBorder="1" applyAlignment="1" applyProtection="1">
      <alignment horizontal="left" vertical="center" wrapText="1"/>
      <protection locked="0"/>
    </xf>
    <xf numFmtId="0" fontId="37" fillId="0" borderId="31" xfId="0" applyFont="1" applyBorder="1" applyAlignment="1" applyProtection="1">
      <alignment horizontal="left" vertical="center" wrapText="1"/>
      <protection locked="0"/>
    </xf>
    <xf numFmtId="0" fontId="37" fillId="0" borderId="32" xfId="0" applyFont="1" applyBorder="1" applyAlignment="1" applyProtection="1">
      <alignment horizontal="left" vertical="center" wrapText="1"/>
      <protection locked="0"/>
    </xf>
    <xf numFmtId="0" fontId="37" fillId="0" borderId="33" xfId="0" applyFont="1" applyBorder="1" applyAlignment="1" applyProtection="1">
      <alignment horizontal="left" vertical="center" wrapText="1"/>
      <protection locked="0"/>
    </xf>
    <xf numFmtId="0" fontId="42" fillId="0" borderId="32" xfId="0" applyFont="1" applyBorder="1" applyAlignment="1" applyProtection="1">
      <alignment horizontal="left" vertical="center" wrapText="1"/>
      <protection locked="0"/>
    </xf>
    <xf numFmtId="0" fontId="42" fillId="0" borderId="33" xfId="0" applyFont="1" applyBorder="1" applyAlignment="1" applyProtection="1">
      <alignment horizontal="left" vertical="center" wrapText="1"/>
      <protection locked="0"/>
    </xf>
    <xf numFmtId="0" fontId="40" fillId="0" borderId="32" xfId="0" applyFont="1" applyBorder="1" applyAlignment="1" applyProtection="1">
      <alignment horizontal="left" vertical="center" wrapText="1"/>
      <protection locked="0"/>
    </xf>
    <xf numFmtId="0" fontId="40" fillId="0" borderId="33" xfId="0" applyFont="1" applyBorder="1" applyAlignment="1" applyProtection="1">
      <alignment horizontal="left" vertical="center" wrapText="1"/>
      <protection locked="0"/>
    </xf>
    <xf numFmtId="0" fontId="40" fillId="0" borderId="33" xfId="0" applyFont="1" applyBorder="1" applyAlignment="1" applyProtection="1">
      <alignment horizontal="left" vertical="center"/>
      <protection locked="0"/>
    </xf>
    <xf numFmtId="0" fontId="40" fillId="0" borderId="35" xfId="0" applyFont="1" applyBorder="1" applyAlignment="1" applyProtection="1">
      <alignment horizontal="left" vertical="center" wrapText="1"/>
      <protection locked="0"/>
    </xf>
    <xf numFmtId="0" fontId="40" fillId="0" borderId="34" xfId="0" applyFont="1" applyBorder="1" applyAlignment="1" applyProtection="1">
      <alignment horizontal="left" vertical="center" wrapText="1"/>
      <protection locked="0"/>
    </xf>
    <xf numFmtId="0" fontId="40" fillId="0" borderId="36" xfId="0" applyFont="1" applyBorder="1" applyAlignment="1" applyProtection="1">
      <alignment horizontal="left" vertical="center" wrapText="1"/>
      <protection locked="0"/>
    </xf>
    <xf numFmtId="0" fontId="40" fillId="0" borderId="1" xfId="0" applyFont="1" applyBorder="1" applyAlignment="1" applyProtection="1">
      <alignment horizontal="left" vertical="top"/>
      <protection locked="0"/>
    </xf>
    <xf numFmtId="0" fontId="40" fillId="0" borderId="1" xfId="0" applyFont="1" applyBorder="1" applyAlignment="1" applyProtection="1">
      <alignment horizontal="center" vertical="top"/>
      <protection locked="0"/>
    </xf>
    <xf numFmtId="0" fontId="40" fillId="0" borderId="35" xfId="0" applyFont="1" applyBorder="1" applyAlignment="1" applyProtection="1">
      <alignment horizontal="left" vertical="center"/>
      <protection locked="0"/>
    </xf>
    <xf numFmtId="0" fontId="40" fillId="0" borderId="36" xfId="0" applyFont="1" applyBorder="1" applyAlignment="1" applyProtection="1">
      <alignment horizontal="left" vertical="center"/>
      <protection locked="0"/>
    </xf>
    <xf numFmtId="0" fontId="42" fillId="0" borderId="0" xfId="0" applyFont="1" applyAlignment="1" applyProtection="1">
      <alignment vertical="center"/>
      <protection locked="0"/>
    </xf>
    <xf numFmtId="0" fontId="39" fillId="0" borderId="1" xfId="0" applyFont="1" applyBorder="1" applyAlignment="1" applyProtection="1">
      <alignment vertical="center"/>
      <protection locked="0"/>
    </xf>
    <xf numFmtId="0" fontId="42" fillId="0" borderId="34" xfId="0" applyFont="1" applyBorder="1" applyAlignment="1" applyProtection="1">
      <alignment vertical="center"/>
      <protection locked="0"/>
    </xf>
    <xf numFmtId="0" fontId="39" fillId="0" borderId="34" xfId="0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top"/>
      <protection locked="0"/>
    </xf>
    <xf numFmtId="49" fontId="40" fillId="0" borderId="1" xfId="0" applyNumberFormat="1" applyFont="1" applyBorder="1" applyAlignment="1" applyProtection="1">
      <alignment horizontal="left" vertical="center"/>
      <protection locked="0"/>
    </xf>
    <xf numFmtId="0" fontId="0" fillId="0" borderId="34" xfId="0" applyBorder="1" applyAlignment="1" applyProtection="1">
      <alignment vertical="top"/>
      <protection locked="0"/>
    </xf>
    <xf numFmtId="0" fontId="39" fillId="0" borderId="34" xfId="0" applyFont="1" applyBorder="1" applyAlignment="1" applyProtection="1">
      <alignment horizontal="left"/>
      <protection locked="0"/>
    </xf>
    <xf numFmtId="0" fontId="42" fillId="0" borderId="34" xfId="0" applyFont="1" applyBorder="1" applyAlignment="1" applyProtection="1">
      <protection locked="0"/>
    </xf>
    <xf numFmtId="0" fontId="37" fillId="0" borderId="32" xfId="0" applyFont="1" applyBorder="1" applyAlignment="1" applyProtection="1">
      <alignment vertical="top"/>
      <protection locked="0"/>
    </xf>
    <xf numFmtId="0" fontId="37" fillId="0" borderId="33" xfId="0" applyFont="1" applyBorder="1" applyAlignment="1" applyProtection="1">
      <alignment vertical="top"/>
      <protection locked="0"/>
    </xf>
    <xf numFmtId="0" fontId="37" fillId="0" borderId="1" xfId="0" applyFont="1" applyBorder="1" applyAlignment="1" applyProtection="1">
      <alignment horizontal="center" vertical="center"/>
      <protection locked="0"/>
    </xf>
    <xf numFmtId="0" fontId="37" fillId="0" borderId="1" xfId="0" applyFont="1" applyBorder="1" applyAlignment="1" applyProtection="1">
      <alignment horizontal="left" vertical="top"/>
      <protection locked="0"/>
    </xf>
    <xf numFmtId="0" fontId="37" fillId="0" borderId="35" xfId="0" applyFont="1" applyBorder="1" applyAlignment="1" applyProtection="1">
      <alignment vertical="top"/>
      <protection locked="0"/>
    </xf>
    <xf numFmtId="0" fontId="37" fillId="0" borderId="34" xfId="0" applyFont="1" applyBorder="1" applyAlignment="1" applyProtection="1">
      <alignment vertical="top"/>
      <protection locked="0"/>
    </xf>
    <xf numFmtId="0" fontId="37" fillId="0" borderId="36" xfId="0" applyFont="1" applyBorder="1" applyAlignment="1" applyProtection="1">
      <alignment vertical="top"/>
      <protection locked="0"/>
    </xf>
    <xf numFmtId="0" fontId="15" fillId="4" borderId="0" xfId="0" applyFont="1" applyFill="1" applyAlignment="1">
      <alignment horizontal="center" vertical="center"/>
    </xf>
    <xf numFmtId="0" fontId="0" fillId="0" borderId="0" xfId="0"/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6" fillId="0" borderId="0" xfId="0" applyFont="1" applyAlignment="1">
      <alignment horizontal="left" vertical="center" wrapText="1"/>
    </xf>
    <xf numFmtId="4" fontId="23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0" fontId="3" fillId="6" borderId="10" xfId="0" applyFont="1" applyFill="1" applyBorder="1" applyAlignment="1">
      <alignment horizontal="left" vertical="center"/>
    </xf>
    <xf numFmtId="0" fontId="0" fillId="6" borderId="10" xfId="0" applyFont="1" applyFill="1" applyBorder="1" applyAlignment="1">
      <alignment vertical="center"/>
    </xf>
    <xf numFmtId="4" fontId="3" fillId="6" borderId="10" xfId="0" applyNumberFormat="1" applyFont="1" applyFill="1" applyBorder="1" applyAlignment="1">
      <alignment vertical="center"/>
    </xf>
    <xf numFmtId="0" fontId="0" fillId="6" borderId="11" xfId="0" applyFont="1" applyFill="1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2" fillId="7" borderId="9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left" vertical="center"/>
    </xf>
    <xf numFmtId="0" fontId="2" fillId="7" borderId="10" xfId="0" applyFont="1" applyFill="1" applyBorder="1" applyAlignment="1">
      <alignment horizontal="center" vertical="center"/>
    </xf>
    <xf numFmtId="0" fontId="2" fillId="7" borderId="10" xfId="0" applyFont="1" applyFill="1" applyBorder="1" applyAlignment="1">
      <alignment horizontal="right" vertical="center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0" fillId="0" borderId="0" xfId="0" applyBorder="1"/>
    <xf numFmtId="0" fontId="3" fillId="0" borderId="0" xfId="0" applyFont="1" applyBorder="1" applyAlignment="1">
      <alignment horizontal="left" vertical="top" wrapText="1"/>
    </xf>
    <xf numFmtId="49" fontId="2" fillId="5" borderId="0" xfId="0" applyNumberFormat="1" applyFont="1" applyFill="1" applyBorder="1" applyAlignment="1" applyProtection="1">
      <alignment horizontal="left" vertical="center"/>
      <protection locked="0"/>
    </xf>
    <xf numFmtId="49" fontId="2" fillId="0" borderId="0" xfId="0" applyNumberFormat="1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 wrapText="1"/>
    </xf>
    <xf numFmtId="4" fontId="20" fillId="0" borderId="8" xfId="0" applyNumberFormat="1" applyFont="1" applyBorder="1" applyAlignment="1">
      <alignment vertical="center"/>
    </xf>
    <xf numFmtId="0" fontId="0" fillId="0" borderId="8" xfId="0" applyFont="1" applyBorder="1" applyAlignment="1">
      <alignment vertical="center"/>
    </xf>
    <xf numFmtId="0" fontId="1" fillId="0" borderId="0" xfId="0" applyFont="1" applyBorder="1" applyAlignment="1">
      <alignment horizontal="right" vertical="center"/>
    </xf>
    <xf numFmtId="164" fontId="1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0" fontId="18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0" fillId="3" borderId="0" xfId="1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wrapText="1"/>
    </xf>
    <xf numFmtId="0" fontId="0" fillId="0" borderId="0" xfId="0" applyFont="1" applyBorder="1" applyAlignment="1">
      <alignment vertical="center"/>
    </xf>
    <xf numFmtId="0" fontId="40" fillId="0" borderId="1" xfId="0" applyFont="1" applyBorder="1" applyAlignment="1" applyProtection="1">
      <alignment horizontal="left" vertical="center" wrapText="1"/>
      <protection locked="0"/>
    </xf>
    <xf numFmtId="0" fontId="38" fillId="0" borderId="1" xfId="0" applyFont="1" applyBorder="1" applyAlignment="1" applyProtection="1">
      <alignment horizontal="center" vertical="center" wrapText="1"/>
      <protection locked="0"/>
    </xf>
    <xf numFmtId="0" fontId="39" fillId="0" borderId="34" xfId="0" applyFont="1" applyBorder="1" applyAlignment="1" applyProtection="1">
      <alignment horizontal="left" wrapText="1"/>
      <protection locked="0"/>
    </xf>
    <xf numFmtId="0" fontId="40" fillId="0" borderId="1" xfId="0" applyFont="1" applyBorder="1" applyAlignment="1" applyProtection="1">
      <alignment horizontal="left" vertical="center"/>
      <protection locked="0"/>
    </xf>
    <xf numFmtId="49" fontId="40" fillId="0" borderId="1" xfId="0" applyNumberFormat="1" applyFont="1" applyBorder="1" applyAlignment="1" applyProtection="1">
      <alignment horizontal="left" vertical="center" wrapText="1"/>
      <protection locked="0"/>
    </xf>
    <xf numFmtId="0" fontId="38" fillId="0" borderId="1" xfId="0" applyFont="1" applyBorder="1" applyAlignment="1" applyProtection="1">
      <alignment horizontal="center" vertical="center"/>
      <protection locked="0"/>
    </xf>
    <xf numFmtId="0" fontId="39" fillId="0" borderId="34" xfId="0" applyFont="1" applyBorder="1" applyAlignment="1" applyProtection="1">
      <alignment horizontal="left"/>
      <protection locked="0"/>
    </xf>
    <xf numFmtId="0" fontId="40" fillId="0" borderId="1" xfId="0" applyFont="1" applyBorder="1" applyAlignment="1" applyProtection="1">
      <alignment horizontal="left" vertical="top"/>
      <protection locked="0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pro-rozpocty.cz/software-a-data/kros-4-ocenovani-a-rizeni-stavebni-vyrob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71145" cy="271145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76860" cy="276860"/>
    <xdr:pic>
      <xdr:nvPicPr>
        <xdr:cNvPr id="2" name="Picture 1">
          <a:hlinkClick xmlns:r="http://schemas.openxmlformats.org/officeDocument/2006/relationships" r:id="rId1" tooltip="http://www.pro-rozpocty.cz/software-a-data/kros-4-ocenovani-a-rizeni-stavebni-vyroby/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M76"/>
  <sheetViews>
    <sheetView showGridLines="0" tabSelected="1" workbookViewId="0">
      <pane ySplit="1" topLeftCell="A2" activePane="bottomLeft" state="frozen"/>
      <selection pane="bottomLeft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52" width="21.6640625" hidden="1" customWidth="1"/>
    <col min="53" max="53" width="19.1640625" hidden="1" customWidth="1"/>
    <col min="54" max="54" width="25" hidden="1" customWidth="1"/>
    <col min="55" max="56" width="19.1640625" hidden="1" customWidth="1"/>
    <col min="57" max="57" width="66.5" customWidth="1"/>
    <col min="71" max="91" width="9.33203125" hidden="1"/>
  </cols>
  <sheetData>
    <row r="1" spans="1:74" ht="21.4" customHeight="1">
      <c r="A1" s="15" t="s">
        <v>0</v>
      </c>
      <c r="B1" s="16"/>
      <c r="C1" s="16"/>
      <c r="D1" s="17" t="s">
        <v>1</v>
      </c>
      <c r="E1" s="16"/>
      <c r="F1" s="16"/>
      <c r="G1" s="16"/>
      <c r="H1" s="16"/>
      <c r="I1" s="16"/>
      <c r="J1" s="16"/>
      <c r="K1" s="18" t="s">
        <v>2</v>
      </c>
      <c r="L1" s="18"/>
      <c r="M1" s="18"/>
      <c r="N1" s="18"/>
      <c r="O1" s="18"/>
      <c r="P1" s="18"/>
      <c r="Q1" s="18"/>
      <c r="R1" s="18"/>
      <c r="S1" s="18"/>
      <c r="T1" s="16"/>
      <c r="U1" s="16"/>
      <c r="V1" s="16"/>
      <c r="W1" s="18" t="s">
        <v>3</v>
      </c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  <c r="AI1" s="19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1" t="s">
        <v>4</v>
      </c>
      <c r="BB1" s="21" t="s">
        <v>5</v>
      </c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T1" s="22" t="s">
        <v>6</v>
      </c>
      <c r="BU1" s="22" t="s">
        <v>6</v>
      </c>
      <c r="BV1" s="22" t="s">
        <v>7</v>
      </c>
    </row>
    <row r="2" spans="1:74" ht="36.950000000000003" customHeight="1">
      <c r="AR2" s="307" t="s">
        <v>8</v>
      </c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S2" s="23" t="s">
        <v>9</v>
      </c>
      <c r="BT2" s="23" t="s">
        <v>10</v>
      </c>
    </row>
    <row r="3" spans="1:74" ht="6.95" customHeight="1">
      <c r="B3" s="24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6"/>
      <c r="BS3" s="23" t="s">
        <v>9</v>
      </c>
      <c r="BT3" s="23" t="s">
        <v>11</v>
      </c>
    </row>
    <row r="4" spans="1:74" ht="36.950000000000003" customHeight="1">
      <c r="B4" s="27"/>
      <c r="C4" s="28"/>
      <c r="D4" s="29" t="s">
        <v>12</v>
      </c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  <c r="AL4" s="28"/>
      <c r="AM4" s="28"/>
      <c r="AN4" s="28"/>
      <c r="AO4" s="28"/>
      <c r="AP4" s="28"/>
      <c r="AQ4" s="30"/>
      <c r="AS4" s="31" t="s">
        <v>13</v>
      </c>
      <c r="BE4" s="32" t="s">
        <v>14</v>
      </c>
      <c r="BS4" s="23" t="s">
        <v>15</v>
      </c>
    </row>
    <row r="5" spans="1:74" ht="14.45" customHeight="1">
      <c r="B5" s="27"/>
      <c r="C5" s="28"/>
      <c r="D5" s="33" t="s">
        <v>16</v>
      </c>
      <c r="E5" s="28"/>
      <c r="F5" s="28"/>
      <c r="G5" s="28"/>
      <c r="H5" s="28"/>
      <c r="I5" s="28"/>
      <c r="J5" s="28"/>
      <c r="K5" s="332" t="s">
        <v>17</v>
      </c>
      <c r="L5" s="333"/>
      <c r="M5" s="333"/>
      <c r="N5" s="333"/>
      <c r="O5" s="333"/>
      <c r="P5" s="333"/>
      <c r="Q5" s="333"/>
      <c r="R5" s="333"/>
      <c r="S5" s="333"/>
      <c r="T5" s="333"/>
      <c r="U5" s="333"/>
      <c r="V5" s="333"/>
      <c r="W5" s="333"/>
      <c r="X5" s="333"/>
      <c r="Y5" s="333"/>
      <c r="Z5" s="333"/>
      <c r="AA5" s="333"/>
      <c r="AB5" s="333"/>
      <c r="AC5" s="333"/>
      <c r="AD5" s="333"/>
      <c r="AE5" s="333"/>
      <c r="AF5" s="333"/>
      <c r="AG5" s="333"/>
      <c r="AH5" s="333"/>
      <c r="AI5" s="333"/>
      <c r="AJ5" s="333"/>
      <c r="AK5" s="333"/>
      <c r="AL5" s="333"/>
      <c r="AM5" s="333"/>
      <c r="AN5" s="333"/>
      <c r="AO5" s="333"/>
      <c r="AP5" s="28"/>
      <c r="AQ5" s="30"/>
      <c r="BE5" s="330" t="s">
        <v>18</v>
      </c>
      <c r="BS5" s="23" t="s">
        <v>9</v>
      </c>
    </row>
    <row r="6" spans="1:74" ht="36.950000000000003" customHeight="1">
      <c r="B6" s="27"/>
      <c r="C6" s="28"/>
      <c r="D6" s="35" t="s">
        <v>19</v>
      </c>
      <c r="E6" s="28"/>
      <c r="F6" s="28"/>
      <c r="G6" s="28"/>
      <c r="H6" s="28"/>
      <c r="I6" s="28"/>
      <c r="J6" s="28"/>
      <c r="K6" s="334" t="s">
        <v>20</v>
      </c>
      <c r="L6" s="333"/>
      <c r="M6" s="333"/>
      <c r="N6" s="333"/>
      <c r="O6" s="333"/>
      <c r="P6" s="333"/>
      <c r="Q6" s="333"/>
      <c r="R6" s="333"/>
      <c r="S6" s="333"/>
      <c r="T6" s="333"/>
      <c r="U6" s="333"/>
      <c r="V6" s="333"/>
      <c r="W6" s="333"/>
      <c r="X6" s="333"/>
      <c r="Y6" s="333"/>
      <c r="Z6" s="333"/>
      <c r="AA6" s="333"/>
      <c r="AB6" s="333"/>
      <c r="AC6" s="333"/>
      <c r="AD6" s="333"/>
      <c r="AE6" s="333"/>
      <c r="AF6" s="333"/>
      <c r="AG6" s="333"/>
      <c r="AH6" s="333"/>
      <c r="AI6" s="333"/>
      <c r="AJ6" s="333"/>
      <c r="AK6" s="333"/>
      <c r="AL6" s="333"/>
      <c r="AM6" s="333"/>
      <c r="AN6" s="333"/>
      <c r="AO6" s="333"/>
      <c r="AP6" s="28"/>
      <c r="AQ6" s="30"/>
      <c r="BE6" s="331"/>
      <c r="BS6" s="23" t="s">
        <v>9</v>
      </c>
    </row>
    <row r="7" spans="1:74" ht="14.45" customHeight="1">
      <c r="B7" s="27"/>
      <c r="C7" s="28"/>
      <c r="D7" s="36" t="s">
        <v>21</v>
      </c>
      <c r="E7" s="28"/>
      <c r="F7" s="28"/>
      <c r="G7" s="28"/>
      <c r="H7" s="28"/>
      <c r="I7" s="28"/>
      <c r="J7" s="28"/>
      <c r="K7" s="34" t="s">
        <v>5</v>
      </c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36" t="s">
        <v>22</v>
      </c>
      <c r="AL7" s="28"/>
      <c r="AM7" s="28"/>
      <c r="AN7" s="34" t="s">
        <v>5</v>
      </c>
      <c r="AO7" s="28"/>
      <c r="AP7" s="28"/>
      <c r="AQ7" s="30"/>
      <c r="BE7" s="331"/>
      <c r="BS7" s="23" t="s">
        <v>9</v>
      </c>
    </row>
    <row r="8" spans="1:74" ht="14.45" customHeight="1">
      <c r="B8" s="27"/>
      <c r="C8" s="28"/>
      <c r="D8" s="36" t="s">
        <v>23</v>
      </c>
      <c r="E8" s="28"/>
      <c r="F8" s="28"/>
      <c r="G8" s="28"/>
      <c r="H8" s="28"/>
      <c r="I8" s="28"/>
      <c r="J8" s="28"/>
      <c r="K8" s="34" t="s">
        <v>24</v>
      </c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  <c r="AK8" s="36" t="s">
        <v>25</v>
      </c>
      <c r="AL8" s="28"/>
      <c r="AM8" s="28"/>
      <c r="AN8" s="37" t="s">
        <v>26</v>
      </c>
      <c r="AO8" s="28"/>
      <c r="AP8" s="28"/>
      <c r="AQ8" s="30"/>
      <c r="BE8" s="331"/>
      <c r="BS8" s="23" t="s">
        <v>9</v>
      </c>
    </row>
    <row r="9" spans="1:74" ht="14.45" customHeight="1">
      <c r="B9" s="27"/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30"/>
      <c r="BE9" s="331"/>
      <c r="BS9" s="23" t="s">
        <v>9</v>
      </c>
    </row>
    <row r="10" spans="1:74" ht="14.45" customHeight="1">
      <c r="B10" s="27"/>
      <c r="C10" s="28"/>
      <c r="D10" s="36" t="s">
        <v>27</v>
      </c>
      <c r="E10" s="28"/>
      <c r="F10" s="28"/>
      <c r="G10" s="28"/>
      <c r="H10" s="28"/>
      <c r="I10" s="28"/>
      <c r="J10" s="28"/>
      <c r="K10" s="28"/>
      <c r="L10" s="28"/>
      <c r="M10" s="28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  <c r="AK10" s="36" t="s">
        <v>28</v>
      </c>
      <c r="AL10" s="28"/>
      <c r="AM10" s="28"/>
      <c r="AN10" s="34" t="s">
        <v>29</v>
      </c>
      <c r="AO10" s="28"/>
      <c r="AP10" s="28"/>
      <c r="AQ10" s="30"/>
      <c r="BE10" s="331"/>
      <c r="BS10" s="23" t="s">
        <v>9</v>
      </c>
    </row>
    <row r="11" spans="1:74" ht="18.399999999999999" customHeight="1">
      <c r="B11" s="27"/>
      <c r="C11" s="28"/>
      <c r="D11" s="28"/>
      <c r="E11" s="34" t="s">
        <v>30</v>
      </c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36" t="s">
        <v>31</v>
      </c>
      <c r="AL11" s="28"/>
      <c r="AM11" s="28"/>
      <c r="AN11" s="34" t="s">
        <v>32</v>
      </c>
      <c r="AO11" s="28"/>
      <c r="AP11" s="28"/>
      <c r="AQ11" s="30"/>
      <c r="BE11" s="331"/>
      <c r="BS11" s="23" t="s">
        <v>9</v>
      </c>
    </row>
    <row r="12" spans="1:74" ht="6.95" customHeight="1">
      <c r="B12" s="27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30"/>
      <c r="BE12" s="331"/>
      <c r="BS12" s="23" t="s">
        <v>9</v>
      </c>
    </row>
    <row r="13" spans="1:74" ht="14.45" customHeight="1">
      <c r="B13" s="27"/>
      <c r="C13" s="28"/>
      <c r="D13" s="36" t="s">
        <v>33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36" t="s">
        <v>28</v>
      </c>
      <c r="AL13" s="28"/>
      <c r="AM13" s="28"/>
      <c r="AN13" s="38" t="s">
        <v>34</v>
      </c>
      <c r="AO13" s="28"/>
      <c r="AP13" s="28"/>
      <c r="AQ13" s="30"/>
      <c r="BE13" s="331"/>
      <c r="BS13" s="23" t="s">
        <v>9</v>
      </c>
    </row>
    <row r="14" spans="1:74" ht="15">
      <c r="B14" s="27"/>
      <c r="C14" s="28"/>
      <c r="D14" s="28"/>
      <c r="E14" s="335" t="s">
        <v>34</v>
      </c>
      <c r="F14" s="336"/>
      <c r="G14" s="336"/>
      <c r="H14" s="336"/>
      <c r="I14" s="336"/>
      <c r="J14" s="336"/>
      <c r="K14" s="336"/>
      <c r="L14" s="336"/>
      <c r="M14" s="336"/>
      <c r="N14" s="336"/>
      <c r="O14" s="336"/>
      <c r="P14" s="336"/>
      <c r="Q14" s="336"/>
      <c r="R14" s="336"/>
      <c r="S14" s="336"/>
      <c r="T14" s="336"/>
      <c r="U14" s="336"/>
      <c r="V14" s="336"/>
      <c r="W14" s="336"/>
      <c r="X14" s="336"/>
      <c r="Y14" s="336"/>
      <c r="Z14" s="336"/>
      <c r="AA14" s="336"/>
      <c r="AB14" s="336"/>
      <c r="AC14" s="336"/>
      <c r="AD14" s="336"/>
      <c r="AE14" s="336"/>
      <c r="AF14" s="336"/>
      <c r="AG14" s="336"/>
      <c r="AH14" s="336"/>
      <c r="AI14" s="336"/>
      <c r="AJ14" s="336"/>
      <c r="AK14" s="36" t="s">
        <v>31</v>
      </c>
      <c r="AL14" s="28"/>
      <c r="AM14" s="28"/>
      <c r="AN14" s="38" t="s">
        <v>34</v>
      </c>
      <c r="AO14" s="28"/>
      <c r="AP14" s="28"/>
      <c r="AQ14" s="30"/>
      <c r="BE14" s="331"/>
      <c r="BS14" s="23" t="s">
        <v>9</v>
      </c>
    </row>
    <row r="15" spans="1:74" ht="6.95" customHeight="1">
      <c r="B15" s="27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30"/>
      <c r="BE15" s="331"/>
      <c r="BS15" s="23" t="s">
        <v>6</v>
      </c>
    </row>
    <row r="16" spans="1:74" ht="14.45" customHeight="1">
      <c r="B16" s="27"/>
      <c r="C16" s="28"/>
      <c r="D16" s="36" t="s">
        <v>35</v>
      </c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36" t="s">
        <v>28</v>
      </c>
      <c r="AL16" s="28"/>
      <c r="AM16" s="28"/>
      <c r="AN16" s="34" t="s">
        <v>36</v>
      </c>
      <c r="AO16" s="28"/>
      <c r="AP16" s="28"/>
      <c r="AQ16" s="30"/>
      <c r="BE16" s="331"/>
      <c r="BS16" s="23" t="s">
        <v>6</v>
      </c>
    </row>
    <row r="17" spans="2:71" ht="18.399999999999999" customHeight="1">
      <c r="B17" s="27"/>
      <c r="C17" s="28"/>
      <c r="D17" s="28"/>
      <c r="E17" s="34" t="s">
        <v>37</v>
      </c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36" t="s">
        <v>31</v>
      </c>
      <c r="AL17" s="28"/>
      <c r="AM17" s="28"/>
      <c r="AN17" s="34" t="s">
        <v>38</v>
      </c>
      <c r="AO17" s="28"/>
      <c r="AP17" s="28"/>
      <c r="AQ17" s="30"/>
      <c r="BE17" s="331"/>
      <c r="BS17" s="23" t="s">
        <v>39</v>
      </c>
    </row>
    <row r="18" spans="2:71" ht="6.95" customHeight="1">
      <c r="B18" s="2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30"/>
      <c r="BE18" s="331"/>
      <c r="BS18" s="23" t="s">
        <v>9</v>
      </c>
    </row>
    <row r="19" spans="2:71" ht="14.45" customHeight="1">
      <c r="B19" s="27"/>
      <c r="C19" s="28"/>
      <c r="D19" s="36" t="s">
        <v>40</v>
      </c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30"/>
      <c r="BE19" s="331"/>
      <c r="BS19" s="23" t="s">
        <v>9</v>
      </c>
    </row>
    <row r="20" spans="2:71" ht="16.5" customHeight="1">
      <c r="B20" s="27"/>
      <c r="C20" s="28"/>
      <c r="D20" s="28"/>
      <c r="E20" s="337" t="s">
        <v>5</v>
      </c>
      <c r="F20" s="337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337"/>
      <c r="AM20" s="337"/>
      <c r="AN20" s="337"/>
      <c r="AO20" s="28"/>
      <c r="AP20" s="28"/>
      <c r="AQ20" s="30"/>
      <c r="BE20" s="331"/>
      <c r="BS20" s="23" t="s">
        <v>39</v>
      </c>
    </row>
    <row r="21" spans="2:71" ht="6.95" customHeight="1">
      <c r="B21" s="2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30"/>
      <c r="BE21" s="331"/>
    </row>
    <row r="22" spans="2:71" ht="6.95" customHeight="1">
      <c r="B22" s="27"/>
      <c r="C22" s="28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28"/>
      <c r="AQ22" s="30"/>
      <c r="BE22" s="331"/>
    </row>
    <row r="23" spans="2:71" s="1" customFormat="1" ht="25.9" customHeight="1">
      <c r="B23" s="40"/>
      <c r="C23" s="41"/>
      <c r="D23" s="42" t="s">
        <v>41</v>
      </c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43"/>
      <c r="T23" s="43"/>
      <c r="U23" s="43"/>
      <c r="V23" s="43"/>
      <c r="W23" s="43"/>
      <c r="X23" s="43"/>
      <c r="Y23" s="43"/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338">
        <f>ROUND(AG51,2)</f>
        <v>0</v>
      </c>
      <c r="AL23" s="339"/>
      <c r="AM23" s="339"/>
      <c r="AN23" s="339"/>
      <c r="AO23" s="339"/>
      <c r="AP23" s="41"/>
      <c r="AQ23" s="44"/>
      <c r="BE23" s="331"/>
    </row>
    <row r="24" spans="2:71" s="1" customFormat="1" ht="6.95" customHeight="1">
      <c r="B24" s="40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4"/>
      <c r="BE24" s="331"/>
    </row>
    <row r="25" spans="2:71" s="1" customFormat="1">
      <c r="B25" s="40"/>
      <c r="C25" s="41"/>
      <c r="D25" s="41"/>
      <c r="E25" s="41"/>
      <c r="F25" s="41"/>
      <c r="G25" s="41"/>
      <c r="H25" s="41"/>
      <c r="I25" s="41"/>
      <c r="J25" s="41"/>
      <c r="K25" s="41"/>
      <c r="L25" s="340" t="s">
        <v>42</v>
      </c>
      <c r="M25" s="340"/>
      <c r="N25" s="340"/>
      <c r="O25" s="340"/>
      <c r="P25" s="41"/>
      <c r="Q25" s="41"/>
      <c r="R25" s="41"/>
      <c r="S25" s="41"/>
      <c r="T25" s="41"/>
      <c r="U25" s="41"/>
      <c r="V25" s="41"/>
      <c r="W25" s="340" t="s">
        <v>43</v>
      </c>
      <c r="X25" s="340"/>
      <c r="Y25" s="340"/>
      <c r="Z25" s="340"/>
      <c r="AA25" s="340"/>
      <c r="AB25" s="340"/>
      <c r="AC25" s="340"/>
      <c r="AD25" s="340"/>
      <c r="AE25" s="340"/>
      <c r="AF25" s="41"/>
      <c r="AG25" s="41"/>
      <c r="AH25" s="41"/>
      <c r="AI25" s="41"/>
      <c r="AJ25" s="41"/>
      <c r="AK25" s="340" t="s">
        <v>44</v>
      </c>
      <c r="AL25" s="340"/>
      <c r="AM25" s="340"/>
      <c r="AN25" s="340"/>
      <c r="AO25" s="340"/>
      <c r="AP25" s="41"/>
      <c r="AQ25" s="44"/>
      <c r="BE25" s="331"/>
    </row>
    <row r="26" spans="2:71" s="2" customFormat="1" ht="14.45" customHeight="1">
      <c r="B26" s="46"/>
      <c r="C26" s="47"/>
      <c r="D26" s="48" t="s">
        <v>45</v>
      </c>
      <c r="E26" s="47"/>
      <c r="F26" s="48" t="s">
        <v>46</v>
      </c>
      <c r="G26" s="47"/>
      <c r="H26" s="47"/>
      <c r="I26" s="47"/>
      <c r="J26" s="47"/>
      <c r="K26" s="47"/>
      <c r="L26" s="341">
        <v>0.21</v>
      </c>
      <c r="M26" s="342"/>
      <c r="N26" s="342"/>
      <c r="O26" s="342"/>
      <c r="P26" s="47"/>
      <c r="Q26" s="47"/>
      <c r="R26" s="47"/>
      <c r="S26" s="47"/>
      <c r="T26" s="47"/>
      <c r="U26" s="47"/>
      <c r="V26" s="47"/>
      <c r="W26" s="343">
        <f>ROUND(AZ51,2)</f>
        <v>0</v>
      </c>
      <c r="X26" s="342"/>
      <c r="Y26" s="342"/>
      <c r="Z26" s="342"/>
      <c r="AA26" s="342"/>
      <c r="AB26" s="342"/>
      <c r="AC26" s="342"/>
      <c r="AD26" s="342"/>
      <c r="AE26" s="342"/>
      <c r="AF26" s="47"/>
      <c r="AG26" s="47"/>
      <c r="AH26" s="47"/>
      <c r="AI26" s="47"/>
      <c r="AJ26" s="47"/>
      <c r="AK26" s="343">
        <f>ROUND(AV51,2)</f>
        <v>0</v>
      </c>
      <c r="AL26" s="342"/>
      <c r="AM26" s="342"/>
      <c r="AN26" s="342"/>
      <c r="AO26" s="342"/>
      <c r="AP26" s="47"/>
      <c r="AQ26" s="49"/>
      <c r="BE26" s="331"/>
    </row>
    <row r="27" spans="2:71" s="2" customFormat="1" ht="14.45" customHeight="1">
      <c r="B27" s="46"/>
      <c r="C27" s="47"/>
      <c r="D27" s="47"/>
      <c r="E27" s="47"/>
      <c r="F27" s="48" t="s">
        <v>47</v>
      </c>
      <c r="G27" s="47"/>
      <c r="H27" s="47"/>
      <c r="I27" s="47"/>
      <c r="J27" s="47"/>
      <c r="K27" s="47"/>
      <c r="L27" s="341">
        <v>0.15</v>
      </c>
      <c r="M27" s="342"/>
      <c r="N27" s="342"/>
      <c r="O27" s="342"/>
      <c r="P27" s="47"/>
      <c r="Q27" s="47"/>
      <c r="R27" s="47"/>
      <c r="S27" s="47"/>
      <c r="T27" s="47"/>
      <c r="U27" s="47"/>
      <c r="V27" s="47"/>
      <c r="W27" s="343">
        <f>ROUND(BA51,2)</f>
        <v>0</v>
      </c>
      <c r="X27" s="342"/>
      <c r="Y27" s="342"/>
      <c r="Z27" s="342"/>
      <c r="AA27" s="342"/>
      <c r="AB27" s="342"/>
      <c r="AC27" s="342"/>
      <c r="AD27" s="342"/>
      <c r="AE27" s="342"/>
      <c r="AF27" s="47"/>
      <c r="AG27" s="47"/>
      <c r="AH27" s="47"/>
      <c r="AI27" s="47"/>
      <c r="AJ27" s="47"/>
      <c r="AK27" s="343">
        <f>ROUND(AW51,2)</f>
        <v>0</v>
      </c>
      <c r="AL27" s="342"/>
      <c r="AM27" s="342"/>
      <c r="AN27" s="342"/>
      <c r="AO27" s="342"/>
      <c r="AP27" s="47"/>
      <c r="AQ27" s="49"/>
      <c r="BE27" s="331"/>
    </row>
    <row r="28" spans="2:71" s="2" customFormat="1" ht="14.45" hidden="1" customHeight="1">
      <c r="B28" s="46"/>
      <c r="C28" s="47"/>
      <c r="D28" s="47"/>
      <c r="E28" s="47"/>
      <c r="F28" s="48" t="s">
        <v>48</v>
      </c>
      <c r="G28" s="47"/>
      <c r="H28" s="47"/>
      <c r="I28" s="47"/>
      <c r="J28" s="47"/>
      <c r="K28" s="47"/>
      <c r="L28" s="341">
        <v>0.21</v>
      </c>
      <c r="M28" s="342"/>
      <c r="N28" s="342"/>
      <c r="O28" s="342"/>
      <c r="P28" s="47"/>
      <c r="Q28" s="47"/>
      <c r="R28" s="47"/>
      <c r="S28" s="47"/>
      <c r="T28" s="47"/>
      <c r="U28" s="47"/>
      <c r="V28" s="47"/>
      <c r="W28" s="343">
        <f>ROUND(BB51,2)</f>
        <v>0</v>
      </c>
      <c r="X28" s="342"/>
      <c r="Y28" s="342"/>
      <c r="Z28" s="342"/>
      <c r="AA28" s="342"/>
      <c r="AB28" s="342"/>
      <c r="AC28" s="342"/>
      <c r="AD28" s="342"/>
      <c r="AE28" s="342"/>
      <c r="AF28" s="47"/>
      <c r="AG28" s="47"/>
      <c r="AH28" s="47"/>
      <c r="AI28" s="47"/>
      <c r="AJ28" s="47"/>
      <c r="AK28" s="343">
        <v>0</v>
      </c>
      <c r="AL28" s="342"/>
      <c r="AM28" s="342"/>
      <c r="AN28" s="342"/>
      <c r="AO28" s="342"/>
      <c r="AP28" s="47"/>
      <c r="AQ28" s="49"/>
      <c r="BE28" s="331"/>
    </row>
    <row r="29" spans="2:71" s="2" customFormat="1" ht="14.45" hidden="1" customHeight="1">
      <c r="B29" s="46"/>
      <c r="C29" s="47"/>
      <c r="D29" s="47"/>
      <c r="E29" s="47"/>
      <c r="F29" s="48" t="s">
        <v>49</v>
      </c>
      <c r="G29" s="47"/>
      <c r="H29" s="47"/>
      <c r="I29" s="47"/>
      <c r="J29" s="47"/>
      <c r="K29" s="47"/>
      <c r="L29" s="341">
        <v>0.15</v>
      </c>
      <c r="M29" s="342"/>
      <c r="N29" s="342"/>
      <c r="O29" s="342"/>
      <c r="P29" s="47"/>
      <c r="Q29" s="47"/>
      <c r="R29" s="47"/>
      <c r="S29" s="47"/>
      <c r="T29" s="47"/>
      <c r="U29" s="47"/>
      <c r="V29" s="47"/>
      <c r="W29" s="343">
        <f>ROUND(BC51,2)</f>
        <v>0</v>
      </c>
      <c r="X29" s="342"/>
      <c r="Y29" s="342"/>
      <c r="Z29" s="342"/>
      <c r="AA29" s="342"/>
      <c r="AB29" s="342"/>
      <c r="AC29" s="342"/>
      <c r="AD29" s="342"/>
      <c r="AE29" s="342"/>
      <c r="AF29" s="47"/>
      <c r="AG29" s="47"/>
      <c r="AH29" s="47"/>
      <c r="AI29" s="47"/>
      <c r="AJ29" s="47"/>
      <c r="AK29" s="343">
        <v>0</v>
      </c>
      <c r="AL29" s="342"/>
      <c r="AM29" s="342"/>
      <c r="AN29" s="342"/>
      <c r="AO29" s="342"/>
      <c r="AP29" s="47"/>
      <c r="AQ29" s="49"/>
      <c r="BE29" s="331"/>
    </row>
    <row r="30" spans="2:71" s="2" customFormat="1" ht="14.45" hidden="1" customHeight="1">
      <c r="B30" s="46"/>
      <c r="C30" s="47"/>
      <c r="D30" s="47"/>
      <c r="E30" s="47"/>
      <c r="F30" s="48" t="s">
        <v>50</v>
      </c>
      <c r="G30" s="47"/>
      <c r="H30" s="47"/>
      <c r="I30" s="47"/>
      <c r="J30" s="47"/>
      <c r="K30" s="47"/>
      <c r="L30" s="341">
        <v>0</v>
      </c>
      <c r="M30" s="342"/>
      <c r="N30" s="342"/>
      <c r="O30" s="342"/>
      <c r="P30" s="47"/>
      <c r="Q30" s="47"/>
      <c r="R30" s="47"/>
      <c r="S30" s="47"/>
      <c r="T30" s="47"/>
      <c r="U30" s="47"/>
      <c r="V30" s="47"/>
      <c r="W30" s="343">
        <f>ROUND(BD51,2)</f>
        <v>0</v>
      </c>
      <c r="X30" s="342"/>
      <c r="Y30" s="342"/>
      <c r="Z30" s="342"/>
      <c r="AA30" s="342"/>
      <c r="AB30" s="342"/>
      <c r="AC30" s="342"/>
      <c r="AD30" s="342"/>
      <c r="AE30" s="342"/>
      <c r="AF30" s="47"/>
      <c r="AG30" s="47"/>
      <c r="AH30" s="47"/>
      <c r="AI30" s="47"/>
      <c r="AJ30" s="47"/>
      <c r="AK30" s="343">
        <v>0</v>
      </c>
      <c r="AL30" s="342"/>
      <c r="AM30" s="342"/>
      <c r="AN30" s="342"/>
      <c r="AO30" s="342"/>
      <c r="AP30" s="47"/>
      <c r="AQ30" s="49"/>
      <c r="BE30" s="331"/>
    </row>
    <row r="31" spans="2:71" s="1" customFormat="1" ht="6.95" customHeight="1">
      <c r="B31" s="40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4"/>
      <c r="BE31" s="331"/>
    </row>
    <row r="32" spans="2:71" s="1" customFormat="1" ht="25.9" customHeight="1">
      <c r="B32" s="40"/>
      <c r="C32" s="50"/>
      <c r="D32" s="51" t="s">
        <v>51</v>
      </c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3" t="s">
        <v>52</v>
      </c>
      <c r="U32" s="52"/>
      <c r="V32" s="52"/>
      <c r="W32" s="52"/>
      <c r="X32" s="314" t="s">
        <v>53</v>
      </c>
      <c r="Y32" s="315"/>
      <c r="Z32" s="315"/>
      <c r="AA32" s="315"/>
      <c r="AB32" s="315"/>
      <c r="AC32" s="52"/>
      <c r="AD32" s="52"/>
      <c r="AE32" s="52"/>
      <c r="AF32" s="52"/>
      <c r="AG32" s="52"/>
      <c r="AH32" s="52"/>
      <c r="AI32" s="52"/>
      <c r="AJ32" s="52"/>
      <c r="AK32" s="316">
        <f>SUM(AK23:AK30)</f>
        <v>0</v>
      </c>
      <c r="AL32" s="315"/>
      <c r="AM32" s="315"/>
      <c r="AN32" s="315"/>
      <c r="AO32" s="317"/>
      <c r="AP32" s="50"/>
      <c r="AQ32" s="54"/>
      <c r="BE32" s="331"/>
    </row>
    <row r="33" spans="2:56" s="1" customFormat="1" ht="6.95" customHeight="1">
      <c r="B33" s="40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4"/>
    </row>
    <row r="34" spans="2:56" s="1" customFormat="1" ht="6.95" customHeight="1">
      <c r="B34" s="55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7"/>
    </row>
    <row r="38" spans="2:56" s="1" customFormat="1" ht="6.95" customHeight="1">
      <c r="B38" s="58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/>
      <c r="AC38" s="59"/>
      <c r="AD38" s="59"/>
      <c r="AE38" s="59"/>
      <c r="AF38" s="59"/>
      <c r="AG38" s="59"/>
      <c r="AH38" s="59"/>
      <c r="AI38" s="59"/>
      <c r="AJ38" s="59"/>
      <c r="AK38" s="59"/>
      <c r="AL38" s="59"/>
      <c r="AM38" s="59"/>
      <c r="AN38" s="59"/>
      <c r="AO38" s="59"/>
      <c r="AP38" s="59"/>
      <c r="AQ38" s="59"/>
      <c r="AR38" s="40"/>
    </row>
    <row r="39" spans="2:56" s="1" customFormat="1" ht="36.950000000000003" customHeight="1">
      <c r="B39" s="40"/>
      <c r="C39" s="60" t="s">
        <v>54</v>
      </c>
      <c r="AR39" s="40"/>
    </row>
    <row r="40" spans="2:56" s="1" customFormat="1" ht="6.95" customHeight="1">
      <c r="B40" s="40"/>
      <c r="AR40" s="40"/>
    </row>
    <row r="41" spans="2:56" s="3" customFormat="1" ht="14.45" customHeight="1">
      <c r="B41" s="61"/>
      <c r="C41" s="62" t="s">
        <v>16</v>
      </c>
      <c r="L41" s="3" t="str">
        <f>K5</f>
        <v>18_2017</v>
      </c>
      <c r="AR41" s="61"/>
    </row>
    <row r="42" spans="2:56" s="4" customFormat="1" ht="36.950000000000003" customHeight="1">
      <c r="B42" s="63"/>
      <c r="C42" s="64" t="s">
        <v>19</v>
      </c>
      <c r="L42" s="318" t="str">
        <f>K6</f>
        <v>Rekonstrukce vodovodu a kanalizace, oblast Radvanice a Bartovice</v>
      </c>
      <c r="M42" s="319"/>
      <c r="N42" s="319"/>
      <c r="O42" s="319"/>
      <c r="P42" s="319"/>
      <c r="Q42" s="319"/>
      <c r="R42" s="319"/>
      <c r="S42" s="319"/>
      <c r="T42" s="319"/>
      <c r="U42" s="319"/>
      <c r="V42" s="319"/>
      <c r="W42" s="319"/>
      <c r="X42" s="319"/>
      <c r="Y42" s="319"/>
      <c r="Z42" s="319"/>
      <c r="AA42" s="319"/>
      <c r="AB42" s="319"/>
      <c r="AC42" s="319"/>
      <c r="AD42" s="319"/>
      <c r="AE42" s="319"/>
      <c r="AF42" s="319"/>
      <c r="AG42" s="319"/>
      <c r="AH42" s="319"/>
      <c r="AI42" s="319"/>
      <c r="AJ42" s="319"/>
      <c r="AK42" s="319"/>
      <c r="AL42" s="319"/>
      <c r="AM42" s="319"/>
      <c r="AN42" s="319"/>
      <c r="AO42" s="319"/>
      <c r="AR42" s="63"/>
    </row>
    <row r="43" spans="2:56" s="1" customFormat="1" ht="6.95" customHeight="1">
      <c r="B43" s="40"/>
      <c r="AR43" s="40"/>
    </row>
    <row r="44" spans="2:56" s="1" customFormat="1" ht="15">
      <c r="B44" s="40"/>
      <c r="C44" s="62" t="s">
        <v>23</v>
      </c>
      <c r="L44" s="65" t="str">
        <f>IF(K8="","",K8)</f>
        <v>Ostrava</v>
      </c>
      <c r="AI44" s="62" t="s">
        <v>25</v>
      </c>
      <c r="AM44" s="320" t="str">
        <f>IF(AN8= "","",AN8)</f>
        <v>11.12.2017</v>
      </c>
      <c r="AN44" s="320"/>
      <c r="AR44" s="40"/>
    </row>
    <row r="45" spans="2:56" s="1" customFormat="1" ht="6.95" customHeight="1">
      <c r="B45" s="40"/>
      <c r="AR45" s="40"/>
    </row>
    <row r="46" spans="2:56" s="1" customFormat="1" ht="15">
      <c r="B46" s="40"/>
      <c r="C46" s="62" t="s">
        <v>27</v>
      </c>
      <c r="L46" s="3" t="str">
        <f>IF(E11= "","",E11)</f>
        <v>Statutární město Ostrava</v>
      </c>
      <c r="AI46" s="62" t="s">
        <v>35</v>
      </c>
      <c r="AM46" s="321" t="str">
        <f>IF(E17="","",E17)</f>
        <v>Ing. Renata Fuková</v>
      </c>
      <c r="AN46" s="321"/>
      <c r="AO46" s="321"/>
      <c r="AP46" s="321"/>
      <c r="AR46" s="40"/>
      <c r="AS46" s="322" t="s">
        <v>55</v>
      </c>
      <c r="AT46" s="323"/>
      <c r="AU46" s="67"/>
      <c r="AV46" s="67"/>
      <c r="AW46" s="67"/>
      <c r="AX46" s="67"/>
      <c r="AY46" s="67"/>
      <c r="AZ46" s="67"/>
      <c r="BA46" s="67"/>
      <c r="BB46" s="67"/>
      <c r="BC46" s="67"/>
      <c r="BD46" s="68"/>
    </row>
    <row r="47" spans="2:56" s="1" customFormat="1" ht="15">
      <c r="B47" s="40"/>
      <c r="C47" s="62" t="s">
        <v>33</v>
      </c>
      <c r="L47" s="3" t="str">
        <f>IF(E14= "Vyplň údaj","",E14)</f>
        <v/>
      </c>
      <c r="AR47" s="40"/>
      <c r="AS47" s="324"/>
      <c r="AT47" s="325"/>
      <c r="AU47" s="41"/>
      <c r="AV47" s="41"/>
      <c r="AW47" s="41"/>
      <c r="AX47" s="41"/>
      <c r="AY47" s="41"/>
      <c r="AZ47" s="41"/>
      <c r="BA47" s="41"/>
      <c r="BB47" s="41"/>
      <c r="BC47" s="41"/>
      <c r="BD47" s="69"/>
    </row>
    <row r="48" spans="2:56" s="1" customFormat="1" ht="10.9" customHeight="1">
      <c r="B48" s="40"/>
      <c r="AR48" s="40"/>
      <c r="AS48" s="324"/>
      <c r="AT48" s="325"/>
      <c r="AU48" s="41"/>
      <c r="AV48" s="41"/>
      <c r="AW48" s="41"/>
      <c r="AX48" s="41"/>
      <c r="AY48" s="41"/>
      <c r="AZ48" s="41"/>
      <c r="BA48" s="41"/>
      <c r="BB48" s="41"/>
      <c r="BC48" s="41"/>
      <c r="BD48" s="69"/>
    </row>
    <row r="49" spans="1:91" s="1" customFormat="1" ht="29.25" customHeight="1">
      <c r="B49" s="40"/>
      <c r="C49" s="326" t="s">
        <v>56</v>
      </c>
      <c r="D49" s="327"/>
      <c r="E49" s="327"/>
      <c r="F49" s="327"/>
      <c r="G49" s="327"/>
      <c r="H49" s="70"/>
      <c r="I49" s="328" t="s">
        <v>57</v>
      </c>
      <c r="J49" s="327"/>
      <c r="K49" s="327"/>
      <c r="L49" s="327"/>
      <c r="M49" s="327"/>
      <c r="N49" s="327"/>
      <c r="O49" s="327"/>
      <c r="P49" s="327"/>
      <c r="Q49" s="327"/>
      <c r="R49" s="327"/>
      <c r="S49" s="327"/>
      <c r="T49" s="327"/>
      <c r="U49" s="327"/>
      <c r="V49" s="327"/>
      <c r="W49" s="327"/>
      <c r="X49" s="327"/>
      <c r="Y49" s="327"/>
      <c r="Z49" s="327"/>
      <c r="AA49" s="327"/>
      <c r="AB49" s="327"/>
      <c r="AC49" s="327"/>
      <c r="AD49" s="327"/>
      <c r="AE49" s="327"/>
      <c r="AF49" s="327"/>
      <c r="AG49" s="329" t="s">
        <v>58</v>
      </c>
      <c r="AH49" s="327"/>
      <c r="AI49" s="327"/>
      <c r="AJ49" s="327"/>
      <c r="AK49" s="327"/>
      <c r="AL49" s="327"/>
      <c r="AM49" s="327"/>
      <c r="AN49" s="328" t="s">
        <v>59</v>
      </c>
      <c r="AO49" s="327"/>
      <c r="AP49" s="327"/>
      <c r="AQ49" s="71" t="s">
        <v>60</v>
      </c>
      <c r="AR49" s="40"/>
      <c r="AS49" s="72" t="s">
        <v>61</v>
      </c>
      <c r="AT49" s="73" t="s">
        <v>62</v>
      </c>
      <c r="AU49" s="73" t="s">
        <v>63</v>
      </c>
      <c r="AV49" s="73" t="s">
        <v>64</v>
      </c>
      <c r="AW49" s="73" t="s">
        <v>65</v>
      </c>
      <c r="AX49" s="73" t="s">
        <v>66</v>
      </c>
      <c r="AY49" s="73" t="s">
        <v>67</v>
      </c>
      <c r="AZ49" s="73" t="s">
        <v>68</v>
      </c>
      <c r="BA49" s="73" t="s">
        <v>69</v>
      </c>
      <c r="BB49" s="73" t="s">
        <v>70</v>
      </c>
      <c r="BC49" s="73" t="s">
        <v>71</v>
      </c>
      <c r="BD49" s="74" t="s">
        <v>72</v>
      </c>
    </row>
    <row r="50" spans="1:91" s="1" customFormat="1" ht="10.9" customHeight="1">
      <c r="B50" s="40"/>
      <c r="AR50" s="40"/>
      <c r="AS50" s="75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8"/>
    </row>
    <row r="51" spans="1:91" s="4" customFormat="1" ht="32.450000000000003" customHeight="1">
      <c r="B51" s="63"/>
      <c r="C51" s="76" t="s">
        <v>73</v>
      </c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  <c r="AE51" s="77"/>
      <c r="AF51" s="77"/>
      <c r="AG51" s="312">
        <f>ROUND(SUM(AG52:AG74),2)</f>
        <v>0</v>
      </c>
      <c r="AH51" s="312"/>
      <c r="AI51" s="312"/>
      <c r="AJ51" s="312"/>
      <c r="AK51" s="312"/>
      <c r="AL51" s="312"/>
      <c r="AM51" s="312"/>
      <c r="AN51" s="313">
        <f t="shared" ref="AN51:AN74" si="0">SUM(AG51,AT51)</f>
        <v>0</v>
      </c>
      <c r="AO51" s="313"/>
      <c r="AP51" s="313"/>
      <c r="AQ51" s="78" t="s">
        <v>5</v>
      </c>
      <c r="AR51" s="63"/>
      <c r="AS51" s="79">
        <f>ROUND(SUM(AS52:AS74),2)</f>
        <v>0</v>
      </c>
      <c r="AT51" s="80">
        <f t="shared" ref="AT51:AT74" si="1">ROUND(SUM(AV51:AW51),2)</f>
        <v>0</v>
      </c>
      <c r="AU51" s="81">
        <f>ROUND(SUM(AU52:AU74),5)</f>
        <v>0</v>
      </c>
      <c r="AV51" s="80">
        <f>ROUND(AZ51*L26,2)</f>
        <v>0</v>
      </c>
      <c r="AW51" s="80">
        <f>ROUND(BA51*L27,2)</f>
        <v>0</v>
      </c>
      <c r="AX51" s="80">
        <f>ROUND(BB51*L26,2)</f>
        <v>0</v>
      </c>
      <c r="AY51" s="80">
        <f>ROUND(BC51*L27,2)</f>
        <v>0</v>
      </c>
      <c r="AZ51" s="80">
        <f>ROUND(SUM(AZ52:AZ74),2)</f>
        <v>0</v>
      </c>
      <c r="BA51" s="80">
        <f>ROUND(SUM(BA52:BA74),2)</f>
        <v>0</v>
      </c>
      <c r="BB51" s="80">
        <f>ROUND(SUM(BB52:BB74),2)</f>
        <v>0</v>
      </c>
      <c r="BC51" s="80">
        <f>ROUND(SUM(BC52:BC74),2)</f>
        <v>0</v>
      </c>
      <c r="BD51" s="82">
        <f>ROUND(SUM(BD52:BD74),2)</f>
        <v>0</v>
      </c>
      <c r="BS51" s="64" t="s">
        <v>74</v>
      </c>
      <c r="BT51" s="64" t="s">
        <v>75</v>
      </c>
      <c r="BU51" s="83" t="s">
        <v>76</v>
      </c>
      <c r="BV51" s="64" t="s">
        <v>77</v>
      </c>
      <c r="BW51" s="64" t="s">
        <v>7</v>
      </c>
      <c r="BX51" s="64" t="s">
        <v>78</v>
      </c>
      <c r="CL51" s="64" t="s">
        <v>5</v>
      </c>
    </row>
    <row r="52" spans="1:91" s="5" customFormat="1" ht="31.5" customHeight="1">
      <c r="A52" s="84" t="s">
        <v>79</v>
      </c>
      <c r="B52" s="85"/>
      <c r="C52" s="86"/>
      <c r="D52" s="311" t="s">
        <v>80</v>
      </c>
      <c r="E52" s="311"/>
      <c r="F52" s="311"/>
      <c r="G52" s="311"/>
      <c r="H52" s="311"/>
      <c r="I52" s="87"/>
      <c r="J52" s="311" t="s">
        <v>81</v>
      </c>
      <c r="K52" s="311"/>
      <c r="L52" s="311"/>
      <c r="M52" s="311"/>
      <c r="N52" s="311"/>
      <c r="O52" s="311"/>
      <c r="P52" s="311"/>
      <c r="Q52" s="311"/>
      <c r="R52" s="311"/>
      <c r="S52" s="311"/>
      <c r="T52" s="311"/>
      <c r="U52" s="311"/>
      <c r="V52" s="311"/>
      <c r="W52" s="311"/>
      <c r="X52" s="311"/>
      <c r="Y52" s="311"/>
      <c r="Z52" s="311"/>
      <c r="AA52" s="311"/>
      <c r="AB52" s="311"/>
      <c r="AC52" s="311"/>
      <c r="AD52" s="311"/>
      <c r="AE52" s="311"/>
      <c r="AF52" s="311"/>
      <c r="AG52" s="309">
        <f>'18_2017_01 - SO 01 Ul. Me...'!J27</f>
        <v>0</v>
      </c>
      <c r="AH52" s="310"/>
      <c r="AI52" s="310"/>
      <c r="AJ52" s="310"/>
      <c r="AK52" s="310"/>
      <c r="AL52" s="310"/>
      <c r="AM52" s="310"/>
      <c r="AN52" s="309">
        <f t="shared" si="0"/>
        <v>0</v>
      </c>
      <c r="AO52" s="310"/>
      <c r="AP52" s="310"/>
      <c r="AQ52" s="88" t="s">
        <v>82</v>
      </c>
      <c r="AR52" s="85"/>
      <c r="AS52" s="89">
        <v>0</v>
      </c>
      <c r="AT52" s="90">
        <f t="shared" si="1"/>
        <v>0</v>
      </c>
      <c r="AU52" s="91">
        <f>'18_2017_01 - SO 01 Ul. Me...'!P90</f>
        <v>0</v>
      </c>
      <c r="AV52" s="90">
        <f>'18_2017_01 - SO 01 Ul. Me...'!J30</f>
        <v>0</v>
      </c>
      <c r="AW52" s="90">
        <f>'18_2017_01 - SO 01 Ul. Me...'!J31</f>
        <v>0</v>
      </c>
      <c r="AX52" s="90">
        <f>'18_2017_01 - SO 01 Ul. Me...'!J32</f>
        <v>0</v>
      </c>
      <c r="AY52" s="90">
        <f>'18_2017_01 - SO 01 Ul. Me...'!J33</f>
        <v>0</v>
      </c>
      <c r="AZ52" s="90">
        <f>'18_2017_01 - SO 01 Ul. Me...'!F30</f>
        <v>0</v>
      </c>
      <c r="BA52" s="90">
        <f>'18_2017_01 - SO 01 Ul. Me...'!F31</f>
        <v>0</v>
      </c>
      <c r="BB52" s="90">
        <f>'18_2017_01 - SO 01 Ul. Me...'!F32</f>
        <v>0</v>
      </c>
      <c r="BC52" s="90">
        <f>'18_2017_01 - SO 01 Ul. Me...'!F33</f>
        <v>0</v>
      </c>
      <c r="BD52" s="92">
        <f>'18_2017_01 - SO 01 Ul. Me...'!F34</f>
        <v>0</v>
      </c>
      <c r="BT52" s="93" t="s">
        <v>83</v>
      </c>
      <c r="BV52" s="93" t="s">
        <v>77</v>
      </c>
      <c r="BW52" s="93" t="s">
        <v>84</v>
      </c>
      <c r="BX52" s="93" t="s">
        <v>7</v>
      </c>
      <c r="CL52" s="93" t="s">
        <v>5</v>
      </c>
      <c r="CM52" s="93" t="s">
        <v>85</v>
      </c>
    </row>
    <row r="53" spans="1:91" s="5" customFormat="1" ht="31.5" customHeight="1">
      <c r="A53" s="84" t="s">
        <v>79</v>
      </c>
      <c r="B53" s="85"/>
      <c r="C53" s="86"/>
      <c r="D53" s="311" t="s">
        <v>86</v>
      </c>
      <c r="E53" s="311"/>
      <c r="F53" s="311"/>
      <c r="G53" s="311"/>
      <c r="H53" s="311"/>
      <c r="I53" s="87"/>
      <c r="J53" s="311" t="s">
        <v>87</v>
      </c>
      <c r="K53" s="311"/>
      <c r="L53" s="311"/>
      <c r="M53" s="311"/>
      <c r="N53" s="311"/>
      <c r="O53" s="311"/>
      <c r="P53" s="311"/>
      <c r="Q53" s="311"/>
      <c r="R53" s="311"/>
      <c r="S53" s="311"/>
      <c r="T53" s="311"/>
      <c r="U53" s="311"/>
      <c r="V53" s="311"/>
      <c r="W53" s="311"/>
      <c r="X53" s="311"/>
      <c r="Y53" s="311"/>
      <c r="Z53" s="311"/>
      <c r="AA53" s="311"/>
      <c r="AB53" s="311"/>
      <c r="AC53" s="311"/>
      <c r="AD53" s="311"/>
      <c r="AE53" s="311"/>
      <c r="AF53" s="311"/>
      <c r="AG53" s="309">
        <f>'18_2017_02 - SO 02 Ul. Bu...'!J27</f>
        <v>0</v>
      </c>
      <c r="AH53" s="310"/>
      <c r="AI53" s="310"/>
      <c r="AJ53" s="310"/>
      <c r="AK53" s="310"/>
      <c r="AL53" s="310"/>
      <c r="AM53" s="310"/>
      <c r="AN53" s="309">
        <f t="shared" si="0"/>
        <v>0</v>
      </c>
      <c r="AO53" s="310"/>
      <c r="AP53" s="310"/>
      <c r="AQ53" s="88" t="s">
        <v>82</v>
      </c>
      <c r="AR53" s="85"/>
      <c r="AS53" s="89">
        <v>0</v>
      </c>
      <c r="AT53" s="90">
        <f t="shared" si="1"/>
        <v>0</v>
      </c>
      <c r="AU53" s="91">
        <f>'18_2017_02 - SO 02 Ul. Bu...'!P89</f>
        <v>0</v>
      </c>
      <c r="AV53" s="90">
        <f>'18_2017_02 - SO 02 Ul. Bu...'!J30</f>
        <v>0</v>
      </c>
      <c r="AW53" s="90">
        <f>'18_2017_02 - SO 02 Ul. Bu...'!J31</f>
        <v>0</v>
      </c>
      <c r="AX53" s="90">
        <f>'18_2017_02 - SO 02 Ul. Bu...'!J32</f>
        <v>0</v>
      </c>
      <c r="AY53" s="90">
        <f>'18_2017_02 - SO 02 Ul. Bu...'!J33</f>
        <v>0</v>
      </c>
      <c r="AZ53" s="90">
        <f>'18_2017_02 - SO 02 Ul. Bu...'!F30</f>
        <v>0</v>
      </c>
      <c r="BA53" s="90">
        <f>'18_2017_02 - SO 02 Ul. Bu...'!F31</f>
        <v>0</v>
      </c>
      <c r="BB53" s="90">
        <f>'18_2017_02 - SO 02 Ul. Bu...'!F32</f>
        <v>0</v>
      </c>
      <c r="BC53" s="90">
        <f>'18_2017_02 - SO 02 Ul. Bu...'!F33</f>
        <v>0</v>
      </c>
      <c r="BD53" s="92">
        <f>'18_2017_02 - SO 02 Ul. Bu...'!F34</f>
        <v>0</v>
      </c>
      <c r="BT53" s="93" t="s">
        <v>83</v>
      </c>
      <c r="BV53" s="93" t="s">
        <v>77</v>
      </c>
      <c r="BW53" s="93" t="s">
        <v>88</v>
      </c>
      <c r="BX53" s="93" t="s">
        <v>7</v>
      </c>
      <c r="CL53" s="93" t="s">
        <v>5</v>
      </c>
      <c r="CM53" s="93" t="s">
        <v>85</v>
      </c>
    </row>
    <row r="54" spans="1:91" s="5" customFormat="1" ht="31.5" customHeight="1">
      <c r="A54" s="84" t="s">
        <v>79</v>
      </c>
      <c r="B54" s="85"/>
      <c r="C54" s="86"/>
      <c r="D54" s="311" t="s">
        <v>89</v>
      </c>
      <c r="E54" s="311"/>
      <c r="F54" s="311"/>
      <c r="G54" s="311"/>
      <c r="H54" s="311"/>
      <c r="I54" s="87"/>
      <c r="J54" s="311" t="s">
        <v>90</v>
      </c>
      <c r="K54" s="311"/>
      <c r="L54" s="311"/>
      <c r="M54" s="311"/>
      <c r="N54" s="311"/>
      <c r="O54" s="311"/>
      <c r="P54" s="311"/>
      <c r="Q54" s="311"/>
      <c r="R54" s="311"/>
      <c r="S54" s="311"/>
      <c r="T54" s="311"/>
      <c r="U54" s="311"/>
      <c r="V54" s="311"/>
      <c r="W54" s="311"/>
      <c r="X54" s="311"/>
      <c r="Y54" s="311"/>
      <c r="Z54" s="311"/>
      <c r="AA54" s="311"/>
      <c r="AB54" s="311"/>
      <c r="AC54" s="311"/>
      <c r="AD54" s="311"/>
      <c r="AE54" s="311"/>
      <c r="AF54" s="311"/>
      <c r="AG54" s="309">
        <f>'18_2017_03 - SO 03 Ul. Šč...'!J27</f>
        <v>0</v>
      </c>
      <c r="AH54" s="310"/>
      <c r="AI54" s="310"/>
      <c r="AJ54" s="310"/>
      <c r="AK54" s="310"/>
      <c r="AL54" s="310"/>
      <c r="AM54" s="310"/>
      <c r="AN54" s="309">
        <f t="shared" si="0"/>
        <v>0</v>
      </c>
      <c r="AO54" s="310"/>
      <c r="AP54" s="310"/>
      <c r="AQ54" s="88" t="s">
        <v>82</v>
      </c>
      <c r="AR54" s="85"/>
      <c r="AS54" s="89">
        <v>0</v>
      </c>
      <c r="AT54" s="90">
        <f t="shared" si="1"/>
        <v>0</v>
      </c>
      <c r="AU54" s="91">
        <f>'18_2017_03 - SO 03 Ul. Šč...'!P89</f>
        <v>0</v>
      </c>
      <c r="AV54" s="90">
        <f>'18_2017_03 - SO 03 Ul. Šč...'!J30</f>
        <v>0</v>
      </c>
      <c r="AW54" s="90">
        <f>'18_2017_03 - SO 03 Ul. Šč...'!J31</f>
        <v>0</v>
      </c>
      <c r="AX54" s="90">
        <f>'18_2017_03 - SO 03 Ul. Šč...'!J32</f>
        <v>0</v>
      </c>
      <c r="AY54" s="90">
        <f>'18_2017_03 - SO 03 Ul. Šč...'!J33</f>
        <v>0</v>
      </c>
      <c r="AZ54" s="90">
        <f>'18_2017_03 - SO 03 Ul. Šč...'!F30</f>
        <v>0</v>
      </c>
      <c r="BA54" s="90">
        <f>'18_2017_03 - SO 03 Ul. Šč...'!F31</f>
        <v>0</v>
      </c>
      <c r="BB54" s="90">
        <f>'18_2017_03 - SO 03 Ul. Šč...'!F32</f>
        <v>0</v>
      </c>
      <c r="BC54" s="90">
        <f>'18_2017_03 - SO 03 Ul. Šč...'!F33</f>
        <v>0</v>
      </c>
      <c r="BD54" s="92">
        <f>'18_2017_03 - SO 03 Ul. Šč...'!F34</f>
        <v>0</v>
      </c>
      <c r="BT54" s="93" t="s">
        <v>83</v>
      </c>
      <c r="BV54" s="93" t="s">
        <v>77</v>
      </c>
      <c r="BW54" s="93" t="s">
        <v>91</v>
      </c>
      <c r="BX54" s="93" t="s">
        <v>7</v>
      </c>
      <c r="CL54" s="93" t="s">
        <v>5</v>
      </c>
      <c r="CM54" s="93" t="s">
        <v>85</v>
      </c>
    </row>
    <row r="55" spans="1:91" s="5" customFormat="1" ht="31.5" customHeight="1">
      <c r="A55" s="84" t="s">
        <v>79</v>
      </c>
      <c r="B55" s="85"/>
      <c r="C55" s="86"/>
      <c r="D55" s="311" t="s">
        <v>92</v>
      </c>
      <c r="E55" s="311"/>
      <c r="F55" s="311"/>
      <c r="G55" s="311"/>
      <c r="H55" s="311"/>
      <c r="I55" s="87"/>
      <c r="J55" s="311" t="s">
        <v>93</v>
      </c>
      <c r="K55" s="311"/>
      <c r="L55" s="311"/>
      <c r="M55" s="311"/>
      <c r="N55" s="311"/>
      <c r="O55" s="311"/>
      <c r="P55" s="311"/>
      <c r="Q55" s="311"/>
      <c r="R55" s="311"/>
      <c r="S55" s="311"/>
      <c r="T55" s="311"/>
      <c r="U55" s="311"/>
      <c r="V55" s="311"/>
      <c r="W55" s="311"/>
      <c r="X55" s="311"/>
      <c r="Y55" s="311"/>
      <c r="Z55" s="311"/>
      <c r="AA55" s="311"/>
      <c r="AB55" s="311"/>
      <c r="AC55" s="311"/>
      <c r="AD55" s="311"/>
      <c r="AE55" s="311"/>
      <c r="AF55" s="311"/>
      <c r="AG55" s="309">
        <f>'18_2017_04 - SO 04 Ul. Ro...'!J27</f>
        <v>0</v>
      </c>
      <c r="AH55" s="310"/>
      <c r="AI55" s="310"/>
      <c r="AJ55" s="310"/>
      <c r="AK55" s="310"/>
      <c r="AL55" s="310"/>
      <c r="AM55" s="310"/>
      <c r="AN55" s="309">
        <f t="shared" si="0"/>
        <v>0</v>
      </c>
      <c r="AO55" s="310"/>
      <c r="AP55" s="310"/>
      <c r="AQ55" s="88" t="s">
        <v>82</v>
      </c>
      <c r="AR55" s="85"/>
      <c r="AS55" s="89">
        <v>0</v>
      </c>
      <c r="AT55" s="90">
        <f t="shared" si="1"/>
        <v>0</v>
      </c>
      <c r="AU55" s="91">
        <f>'18_2017_04 - SO 04 Ul. Ro...'!P90</f>
        <v>0</v>
      </c>
      <c r="AV55" s="90">
        <f>'18_2017_04 - SO 04 Ul. Ro...'!J30</f>
        <v>0</v>
      </c>
      <c r="AW55" s="90">
        <f>'18_2017_04 - SO 04 Ul. Ro...'!J31</f>
        <v>0</v>
      </c>
      <c r="AX55" s="90">
        <f>'18_2017_04 - SO 04 Ul. Ro...'!J32</f>
        <v>0</v>
      </c>
      <c r="AY55" s="90">
        <f>'18_2017_04 - SO 04 Ul. Ro...'!J33</f>
        <v>0</v>
      </c>
      <c r="AZ55" s="90">
        <f>'18_2017_04 - SO 04 Ul. Ro...'!F30</f>
        <v>0</v>
      </c>
      <c r="BA55" s="90">
        <f>'18_2017_04 - SO 04 Ul. Ro...'!F31</f>
        <v>0</v>
      </c>
      <c r="BB55" s="90">
        <f>'18_2017_04 - SO 04 Ul. Ro...'!F32</f>
        <v>0</v>
      </c>
      <c r="BC55" s="90">
        <f>'18_2017_04 - SO 04 Ul. Ro...'!F33</f>
        <v>0</v>
      </c>
      <c r="BD55" s="92">
        <f>'18_2017_04 - SO 04 Ul. Ro...'!F34</f>
        <v>0</v>
      </c>
      <c r="BT55" s="93" t="s">
        <v>83</v>
      </c>
      <c r="BV55" s="93" t="s">
        <v>77</v>
      </c>
      <c r="BW55" s="93" t="s">
        <v>94</v>
      </c>
      <c r="BX55" s="93" t="s">
        <v>7</v>
      </c>
      <c r="CL55" s="93" t="s">
        <v>5</v>
      </c>
      <c r="CM55" s="93" t="s">
        <v>85</v>
      </c>
    </row>
    <row r="56" spans="1:91" s="5" customFormat="1" ht="31.5" customHeight="1">
      <c r="A56" s="84" t="s">
        <v>79</v>
      </c>
      <c r="B56" s="85"/>
      <c r="C56" s="86"/>
      <c r="D56" s="311" t="s">
        <v>95</v>
      </c>
      <c r="E56" s="311"/>
      <c r="F56" s="311"/>
      <c r="G56" s="311"/>
      <c r="H56" s="311"/>
      <c r="I56" s="87"/>
      <c r="J56" s="311" t="s">
        <v>96</v>
      </c>
      <c r="K56" s="311"/>
      <c r="L56" s="311"/>
      <c r="M56" s="311"/>
      <c r="N56" s="311"/>
      <c r="O56" s="311"/>
      <c r="P56" s="311"/>
      <c r="Q56" s="311"/>
      <c r="R56" s="311"/>
      <c r="S56" s="311"/>
      <c r="T56" s="311"/>
      <c r="U56" s="311"/>
      <c r="V56" s="311"/>
      <c r="W56" s="311"/>
      <c r="X56" s="311"/>
      <c r="Y56" s="311"/>
      <c r="Z56" s="311"/>
      <c r="AA56" s="311"/>
      <c r="AB56" s="311"/>
      <c r="AC56" s="311"/>
      <c r="AD56" s="311"/>
      <c r="AE56" s="311"/>
      <c r="AF56" s="311"/>
      <c r="AG56" s="309">
        <f>'18_2017_05 - SO 05 Ul. Ko...'!J27</f>
        <v>0</v>
      </c>
      <c r="AH56" s="310"/>
      <c r="AI56" s="310"/>
      <c r="AJ56" s="310"/>
      <c r="AK56" s="310"/>
      <c r="AL56" s="310"/>
      <c r="AM56" s="310"/>
      <c r="AN56" s="309">
        <f t="shared" si="0"/>
        <v>0</v>
      </c>
      <c r="AO56" s="310"/>
      <c r="AP56" s="310"/>
      <c r="AQ56" s="88" t="s">
        <v>82</v>
      </c>
      <c r="AR56" s="85"/>
      <c r="AS56" s="89">
        <v>0</v>
      </c>
      <c r="AT56" s="90">
        <f t="shared" si="1"/>
        <v>0</v>
      </c>
      <c r="AU56" s="91">
        <f>'18_2017_05 - SO 05 Ul. Ko...'!P90</f>
        <v>0</v>
      </c>
      <c r="AV56" s="90">
        <f>'18_2017_05 - SO 05 Ul. Ko...'!J30</f>
        <v>0</v>
      </c>
      <c r="AW56" s="90">
        <f>'18_2017_05 - SO 05 Ul. Ko...'!J31</f>
        <v>0</v>
      </c>
      <c r="AX56" s="90">
        <f>'18_2017_05 - SO 05 Ul. Ko...'!J32</f>
        <v>0</v>
      </c>
      <c r="AY56" s="90">
        <f>'18_2017_05 - SO 05 Ul. Ko...'!J33</f>
        <v>0</v>
      </c>
      <c r="AZ56" s="90">
        <f>'18_2017_05 - SO 05 Ul. Ko...'!F30</f>
        <v>0</v>
      </c>
      <c r="BA56" s="90">
        <f>'18_2017_05 - SO 05 Ul. Ko...'!F31</f>
        <v>0</v>
      </c>
      <c r="BB56" s="90">
        <f>'18_2017_05 - SO 05 Ul. Ko...'!F32</f>
        <v>0</v>
      </c>
      <c r="BC56" s="90">
        <f>'18_2017_05 - SO 05 Ul. Ko...'!F33</f>
        <v>0</v>
      </c>
      <c r="BD56" s="92">
        <f>'18_2017_05 - SO 05 Ul. Ko...'!F34</f>
        <v>0</v>
      </c>
      <c r="BT56" s="93" t="s">
        <v>83</v>
      </c>
      <c r="BV56" s="93" t="s">
        <v>77</v>
      </c>
      <c r="BW56" s="93" t="s">
        <v>97</v>
      </c>
      <c r="BX56" s="93" t="s">
        <v>7</v>
      </c>
      <c r="CL56" s="93" t="s">
        <v>5</v>
      </c>
      <c r="CM56" s="93" t="s">
        <v>85</v>
      </c>
    </row>
    <row r="57" spans="1:91" s="5" customFormat="1" ht="31.5" customHeight="1">
      <c r="A57" s="84" t="s">
        <v>79</v>
      </c>
      <c r="B57" s="85"/>
      <c r="C57" s="86"/>
      <c r="D57" s="311" t="s">
        <v>98</v>
      </c>
      <c r="E57" s="311"/>
      <c r="F57" s="311"/>
      <c r="G57" s="311"/>
      <c r="H57" s="311"/>
      <c r="I57" s="87"/>
      <c r="J57" s="311" t="s">
        <v>99</v>
      </c>
      <c r="K57" s="311"/>
      <c r="L57" s="311"/>
      <c r="M57" s="311"/>
      <c r="N57" s="311"/>
      <c r="O57" s="311"/>
      <c r="P57" s="311"/>
      <c r="Q57" s="311"/>
      <c r="R57" s="311"/>
      <c r="S57" s="311"/>
      <c r="T57" s="311"/>
      <c r="U57" s="311"/>
      <c r="V57" s="311"/>
      <c r="W57" s="311"/>
      <c r="X57" s="311"/>
      <c r="Y57" s="311"/>
      <c r="Z57" s="311"/>
      <c r="AA57" s="311"/>
      <c r="AB57" s="311"/>
      <c r="AC57" s="311"/>
      <c r="AD57" s="311"/>
      <c r="AE57" s="311"/>
      <c r="AF57" s="311"/>
      <c r="AG57" s="309">
        <f>'18_2017_06 - SO 06 Ul. Re...'!J27</f>
        <v>0</v>
      </c>
      <c r="AH57" s="310"/>
      <c r="AI57" s="310"/>
      <c r="AJ57" s="310"/>
      <c r="AK57" s="310"/>
      <c r="AL57" s="310"/>
      <c r="AM57" s="310"/>
      <c r="AN57" s="309">
        <f t="shared" si="0"/>
        <v>0</v>
      </c>
      <c r="AO57" s="310"/>
      <c r="AP57" s="310"/>
      <c r="AQ57" s="88" t="s">
        <v>82</v>
      </c>
      <c r="AR57" s="85"/>
      <c r="AS57" s="89">
        <v>0</v>
      </c>
      <c r="AT57" s="90">
        <f t="shared" si="1"/>
        <v>0</v>
      </c>
      <c r="AU57" s="91">
        <f>'18_2017_06 - SO 06 Ul. Re...'!P90</f>
        <v>0</v>
      </c>
      <c r="AV57" s="90">
        <f>'18_2017_06 - SO 06 Ul. Re...'!J30</f>
        <v>0</v>
      </c>
      <c r="AW57" s="90">
        <f>'18_2017_06 - SO 06 Ul. Re...'!J31</f>
        <v>0</v>
      </c>
      <c r="AX57" s="90">
        <f>'18_2017_06 - SO 06 Ul. Re...'!J32</f>
        <v>0</v>
      </c>
      <c r="AY57" s="90">
        <f>'18_2017_06 - SO 06 Ul. Re...'!J33</f>
        <v>0</v>
      </c>
      <c r="AZ57" s="90">
        <f>'18_2017_06 - SO 06 Ul. Re...'!F30</f>
        <v>0</v>
      </c>
      <c r="BA57" s="90">
        <f>'18_2017_06 - SO 06 Ul. Re...'!F31</f>
        <v>0</v>
      </c>
      <c r="BB57" s="90">
        <f>'18_2017_06 - SO 06 Ul. Re...'!F32</f>
        <v>0</v>
      </c>
      <c r="BC57" s="90">
        <f>'18_2017_06 - SO 06 Ul. Re...'!F33</f>
        <v>0</v>
      </c>
      <c r="BD57" s="92">
        <f>'18_2017_06 - SO 06 Ul. Re...'!F34</f>
        <v>0</v>
      </c>
      <c r="BT57" s="93" t="s">
        <v>83</v>
      </c>
      <c r="BV57" s="93" t="s">
        <v>77</v>
      </c>
      <c r="BW57" s="93" t="s">
        <v>100</v>
      </c>
      <c r="BX57" s="93" t="s">
        <v>7</v>
      </c>
      <c r="CL57" s="93" t="s">
        <v>5</v>
      </c>
      <c r="CM57" s="93" t="s">
        <v>85</v>
      </c>
    </row>
    <row r="58" spans="1:91" s="5" customFormat="1" ht="31.5" customHeight="1">
      <c r="A58" s="84" t="s">
        <v>79</v>
      </c>
      <c r="B58" s="85"/>
      <c r="C58" s="86"/>
      <c r="D58" s="311" t="s">
        <v>101</v>
      </c>
      <c r="E58" s="311"/>
      <c r="F58" s="311"/>
      <c r="G58" s="311"/>
      <c r="H58" s="311"/>
      <c r="I58" s="87"/>
      <c r="J58" s="311" t="s">
        <v>102</v>
      </c>
      <c r="K58" s="311"/>
      <c r="L58" s="311"/>
      <c r="M58" s="311"/>
      <c r="N58" s="311"/>
      <c r="O58" s="311"/>
      <c r="P58" s="311"/>
      <c r="Q58" s="311"/>
      <c r="R58" s="311"/>
      <c r="S58" s="311"/>
      <c r="T58" s="311"/>
      <c r="U58" s="311"/>
      <c r="V58" s="311"/>
      <c r="W58" s="311"/>
      <c r="X58" s="311"/>
      <c r="Y58" s="311"/>
      <c r="Z58" s="311"/>
      <c r="AA58" s="311"/>
      <c r="AB58" s="311"/>
      <c r="AC58" s="311"/>
      <c r="AD58" s="311"/>
      <c r="AE58" s="311"/>
      <c r="AF58" s="311"/>
      <c r="AG58" s="309">
        <f>'18_2017_07 - SO 07 Ul. Ma...'!J27</f>
        <v>0</v>
      </c>
      <c r="AH58" s="310"/>
      <c r="AI58" s="310"/>
      <c r="AJ58" s="310"/>
      <c r="AK58" s="310"/>
      <c r="AL58" s="310"/>
      <c r="AM58" s="310"/>
      <c r="AN58" s="309">
        <f t="shared" si="0"/>
        <v>0</v>
      </c>
      <c r="AO58" s="310"/>
      <c r="AP58" s="310"/>
      <c r="AQ58" s="88" t="s">
        <v>82</v>
      </c>
      <c r="AR58" s="85"/>
      <c r="AS58" s="89">
        <v>0</v>
      </c>
      <c r="AT58" s="90">
        <f t="shared" si="1"/>
        <v>0</v>
      </c>
      <c r="AU58" s="91">
        <f>'18_2017_07 - SO 07 Ul. Ma...'!P90</f>
        <v>0</v>
      </c>
      <c r="AV58" s="90">
        <f>'18_2017_07 - SO 07 Ul. Ma...'!J30</f>
        <v>0</v>
      </c>
      <c r="AW58" s="90">
        <f>'18_2017_07 - SO 07 Ul. Ma...'!J31</f>
        <v>0</v>
      </c>
      <c r="AX58" s="90">
        <f>'18_2017_07 - SO 07 Ul. Ma...'!J32</f>
        <v>0</v>
      </c>
      <c r="AY58" s="90">
        <f>'18_2017_07 - SO 07 Ul. Ma...'!J33</f>
        <v>0</v>
      </c>
      <c r="AZ58" s="90">
        <f>'18_2017_07 - SO 07 Ul. Ma...'!F30</f>
        <v>0</v>
      </c>
      <c r="BA58" s="90">
        <f>'18_2017_07 - SO 07 Ul. Ma...'!F31</f>
        <v>0</v>
      </c>
      <c r="BB58" s="90">
        <f>'18_2017_07 - SO 07 Ul. Ma...'!F32</f>
        <v>0</v>
      </c>
      <c r="BC58" s="90">
        <f>'18_2017_07 - SO 07 Ul. Ma...'!F33</f>
        <v>0</v>
      </c>
      <c r="BD58" s="92">
        <f>'18_2017_07 - SO 07 Ul. Ma...'!F34</f>
        <v>0</v>
      </c>
      <c r="BT58" s="93" t="s">
        <v>83</v>
      </c>
      <c r="BV58" s="93" t="s">
        <v>77</v>
      </c>
      <c r="BW58" s="93" t="s">
        <v>103</v>
      </c>
      <c r="BX58" s="93" t="s">
        <v>7</v>
      </c>
      <c r="CL58" s="93" t="s">
        <v>5</v>
      </c>
      <c r="CM58" s="93" t="s">
        <v>85</v>
      </c>
    </row>
    <row r="59" spans="1:91" s="5" customFormat="1" ht="31.5" customHeight="1">
      <c r="A59" s="84" t="s">
        <v>79</v>
      </c>
      <c r="B59" s="85"/>
      <c r="C59" s="86"/>
      <c r="D59" s="311" t="s">
        <v>104</v>
      </c>
      <c r="E59" s="311"/>
      <c r="F59" s="311"/>
      <c r="G59" s="311"/>
      <c r="H59" s="311"/>
      <c r="I59" s="87"/>
      <c r="J59" s="311" t="s">
        <v>105</v>
      </c>
      <c r="K59" s="311"/>
      <c r="L59" s="311"/>
      <c r="M59" s="311"/>
      <c r="N59" s="311"/>
      <c r="O59" s="311"/>
      <c r="P59" s="311"/>
      <c r="Q59" s="311"/>
      <c r="R59" s="311"/>
      <c r="S59" s="311"/>
      <c r="T59" s="311"/>
      <c r="U59" s="311"/>
      <c r="V59" s="311"/>
      <c r="W59" s="311"/>
      <c r="X59" s="311"/>
      <c r="Y59" s="311"/>
      <c r="Z59" s="311"/>
      <c r="AA59" s="311"/>
      <c r="AB59" s="311"/>
      <c r="AC59" s="311"/>
      <c r="AD59" s="311"/>
      <c r="AE59" s="311"/>
      <c r="AF59" s="311"/>
      <c r="AG59" s="309">
        <f>'18_2017_08 - SO 08 Ul. To...'!J27</f>
        <v>0</v>
      </c>
      <c r="AH59" s="310"/>
      <c r="AI59" s="310"/>
      <c r="AJ59" s="310"/>
      <c r="AK59" s="310"/>
      <c r="AL59" s="310"/>
      <c r="AM59" s="310"/>
      <c r="AN59" s="309">
        <f t="shared" si="0"/>
        <v>0</v>
      </c>
      <c r="AO59" s="310"/>
      <c r="AP59" s="310"/>
      <c r="AQ59" s="88" t="s">
        <v>82</v>
      </c>
      <c r="AR59" s="85"/>
      <c r="AS59" s="89">
        <v>0</v>
      </c>
      <c r="AT59" s="90">
        <f t="shared" si="1"/>
        <v>0</v>
      </c>
      <c r="AU59" s="91">
        <f>'18_2017_08 - SO 08 Ul. To...'!P89</f>
        <v>0</v>
      </c>
      <c r="AV59" s="90">
        <f>'18_2017_08 - SO 08 Ul. To...'!J30</f>
        <v>0</v>
      </c>
      <c r="AW59" s="90">
        <f>'18_2017_08 - SO 08 Ul. To...'!J31</f>
        <v>0</v>
      </c>
      <c r="AX59" s="90">
        <f>'18_2017_08 - SO 08 Ul. To...'!J32</f>
        <v>0</v>
      </c>
      <c r="AY59" s="90">
        <f>'18_2017_08 - SO 08 Ul. To...'!J33</f>
        <v>0</v>
      </c>
      <c r="AZ59" s="90">
        <f>'18_2017_08 - SO 08 Ul. To...'!F30</f>
        <v>0</v>
      </c>
      <c r="BA59" s="90">
        <f>'18_2017_08 - SO 08 Ul. To...'!F31</f>
        <v>0</v>
      </c>
      <c r="BB59" s="90">
        <f>'18_2017_08 - SO 08 Ul. To...'!F32</f>
        <v>0</v>
      </c>
      <c r="BC59" s="90">
        <f>'18_2017_08 - SO 08 Ul. To...'!F33</f>
        <v>0</v>
      </c>
      <c r="BD59" s="92">
        <f>'18_2017_08 - SO 08 Ul. To...'!F34</f>
        <v>0</v>
      </c>
      <c r="BT59" s="93" t="s">
        <v>83</v>
      </c>
      <c r="BV59" s="93" t="s">
        <v>77</v>
      </c>
      <c r="BW59" s="93" t="s">
        <v>106</v>
      </c>
      <c r="BX59" s="93" t="s">
        <v>7</v>
      </c>
      <c r="CL59" s="93" t="s">
        <v>5</v>
      </c>
      <c r="CM59" s="93" t="s">
        <v>85</v>
      </c>
    </row>
    <row r="60" spans="1:91" s="5" customFormat="1" ht="31.5" customHeight="1">
      <c r="A60" s="84" t="s">
        <v>79</v>
      </c>
      <c r="B60" s="85"/>
      <c r="C60" s="86"/>
      <c r="D60" s="311" t="s">
        <v>107</v>
      </c>
      <c r="E60" s="311"/>
      <c r="F60" s="311"/>
      <c r="G60" s="311"/>
      <c r="H60" s="311"/>
      <c r="I60" s="87"/>
      <c r="J60" s="311" t="s">
        <v>108</v>
      </c>
      <c r="K60" s="311"/>
      <c r="L60" s="311"/>
      <c r="M60" s="311"/>
      <c r="N60" s="311"/>
      <c r="O60" s="311"/>
      <c r="P60" s="311"/>
      <c r="Q60" s="311"/>
      <c r="R60" s="311"/>
      <c r="S60" s="311"/>
      <c r="T60" s="311"/>
      <c r="U60" s="311"/>
      <c r="V60" s="311"/>
      <c r="W60" s="311"/>
      <c r="X60" s="311"/>
      <c r="Y60" s="311"/>
      <c r="Z60" s="311"/>
      <c r="AA60" s="311"/>
      <c r="AB60" s="311"/>
      <c r="AC60" s="311"/>
      <c r="AD60" s="311"/>
      <c r="AE60" s="311"/>
      <c r="AF60" s="311"/>
      <c r="AG60" s="309">
        <f>'18_2017_09 - SO 09 Ul. Tř...'!J27</f>
        <v>0</v>
      </c>
      <c r="AH60" s="310"/>
      <c r="AI60" s="310"/>
      <c r="AJ60" s="310"/>
      <c r="AK60" s="310"/>
      <c r="AL60" s="310"/>
      <c r="AM60" s="310"/>
      <c r="AN60" s="309">
        <f t="shared" si="0"/>
        <v>0</v>
      </c>
      <c r="AO60" s="310"/>
      <c r="AP60" s="310"/>
      <c r="AQ60" s="88" t="s">
        <v>82</v>
      </c>
      <c r="AR60" s="85"/>
      <c r="AS60" s="89">
        <v>0</v>
      </c>
      <c r="AT60" s="90">
        <f t="shared" si="1"/>
        <v>0</v>
      </c>
      <c r="AU60" s="91">
        <f>'18_2017_09 - SO 09 Ul. Tř...'!P90</f>
        <v>0</v>
      </c>
      <c r="AV60" s="90">
        <f>'18_2017_09 - SO 09 Ul. Tř...'!J30</f>
        <v>0</v>
      </c>
      <c r="AW60" s="90">
        <f>'18_2017_09 - SO 09 Ul. Tř...'!J31</f>
        <v>0</v>
      </c>
      <c r="AX60" s="90">
        <f>'18_2017_09 - SO 09 Ul. Tř...'!J32</f>
        <v>0</v>
      </c>
      <c r="AY60" s="90">
        <f>'18_2017_09 - SO 09 Ul. Tř...'!J33</f>
        <v>0</v>
      </c>
      <c r="AZ60" s="90">
        <f>'18_2017_09 - SO 09 Ul. Tř...'!F30</f>
        <v>0</v>
      </c>
      <c r="BA60" s="90">
        <f>'18_2017_09 - SO 09 Ul. Tř...'!F31</f>
        <v>0</v>
      </c>
      <c r="BB60" s="90">
        <f>'18_2017_09 - SO 09 Ul. Tř...'!F32</f>
        <v>0</v>
      </c>
      <c r="BC60" s="90">
        <f>'18_2017_09 - SO 09 Ul. Tř...'!F33</f>
        <v>0</v>
      </c>
      <c r="BD60" s="92">
        <f>'18_2017_09 - SO 09 Ul. Tř...'!F34</f>
        <v>0</v>
      </c>
      <c r="BT60" s="93" t="s">
        <v>83</v>
      </c>
      <c r="BV60" s="93" t="s">
        <v>77</v>
      </c>
      <c r="BW60" s="93" t="s">
        <v>109</v>
      </c>
      <c r="BX60" s="93" t="s">
        <v>7</v>
      </c>
      <c r="CL60" s="93" t="s">
        <v>5</v>
      </c>
      <c r="CM60" s="93" t="s">
        <v>85</v>
      </c>
    </row>
    <row r="61" spans="1:91" s="5" customFormat="1" ht="31.5" customHeight="1">
      <c r="A61" s="84" t="s">
        <v>79</v>
      </c>
      <c r="B61" s="85"/>
      <c r="C61" s="86"/>
      <c r="D61" s="311" t="s">
        <v>110</v>
      </c>
      <c r="E61" s="311"/>
      <c r="F61" s="311"/>
      <c r="G61" s="311"/>
      <c r="H61" s="311"/>
      <c r="I61" s="87"/>
      <c r="J61" s="311" t="s">
        <v>111</v>
      </c>
      <c r="K61" s="311"/>
      <c r="L61" s="311"/>
      <c r="M61" s="311"/>
      <c r="N61" s="311"/>
      <c r="O61" s="311"/>
      <c r="P61" s="311"/>
      <c r="Q61" s="311"/>
      <c r="R61" s="311"/>
      <c r="S61" s="311"/>
      <c r="T61" s="311"/>
      <c r="U61" s="311"/>
      <c r="V61" s="311"/>
      <c r="W61" s="311"/>
      <c r="X61" s="311"/>
      <c r="Y61" s="311"/>
      <c r="Z61" s="311"/>
      <c r="AA61" s="311"/>
      <c r="AB61" s="311"/>
      <c r="AC61" s="311"/>
      <c r="AD61" s="311"/>
      <c r="AE61" s="311"/>
      <c r="AF61" s="311"/>
      <c r="AG61" s="309">
        <f>'18_2017_10 - SO 10 Ul. Ka...'!J27</f>
        <v>0</v>
      </c>
      <c r="AH61" s="310"/>
      <c r="AI61" s="310"/>
      <c r="AJ61" s="310"/>
      <c r="AK61" s="310"/>
      <c r="AL61" s="310"/>
      <c r="AM61" s="310"/>
      <c r="AN61" s="309">
        <f t="shared" si="0"/>
        <v>0</v>
      </c>
      <c r="AO61" s="310"/>
      <c r="AP61" s="310"/>
      <c r="AQ61" s="88" t="s">
        <v>82</v>
      </c>
      <c r="AR61" s="85"/>
      <c r="AS61" s="89">
        <v>0</v>
      </c>
      <c r="AT61" s="90">
        <f t="shared" si="1"/>
        <v>0</v>
      </c>
      <c r="AU61" s="91">
        <f>'18_2017_10 - SO 10 Ul. Ka...'!P90</f>
        <v>0</v>
      </c>
      <c r="AV61" s="90">
        <f>'18_2017_10 - SO 10 Ul. Ka...'!J30</f>
        <v>0</v>
      </c>
      <c r="AW61" s="90">
        <f>'18_2017_10 - SO 10 Ul. Ka...'!J31</f>
        <v>0</v>
      </c>
      <c r="AX61" s="90">
        <f>'18_2017_10 - SO 10 Ul. Ka...'!J32</f>
        <v>0</v>
      </c>
      <c r="AY61" s="90">
        <f>'18_2017_10 - SO 10 Ul. Ka...'!J33</f>
        <v>0</v>
      </c>
      <c r="AZ61" s="90">
        <f>'18_2017_10 - SO 10 Ul. Ka...'!F30</f>
        <v>0</v>
      </c>
      <c r="BA61" s="90">
        <f>'18_2017_10 - SO 10 Ul. Ka...'!F31</f>
        <v>0</v>
      </c>
      <c r="BB61" s="90">
        <f>'18_2017_10 - SO 10 Ul. Ka...'!F32</f>
        <v>0</v>
      </c>
      <c r="BC61" s="90">
        <f>'18_2017_10 - SO 10 Ul. Ka...'!F33</f>
        <v>0</v>
      </c>
      <c r="BD61" s="92">
        <f>'18_2017_10 - SO 10 Ul. Ka...'!F34</f>
        <v>0</v>
      </c>
      <c r="BT61" s="93" t="s">
        <v>83</v>
      </c>
      <c r="BV61" s="93" t="s">
        <v>77</v>
      </c>
      <c r="BW61" s="93" t="s">
        <v>112</v>
      </c>
      <c r="BX61" s="93" t="s">
        <v>7</v>
      </c>
      <c r="CL61" s="93" t="s">
        <v>5</v>
      </c>
      <c r="CM61" s="93" t="s">
        <v>85</v>
      </c>
    </row>
    <row r="62" spans="1:91" s="5" customFormat="1" ht="31.5" customHeight="1">
      <c r="A62" s="84" t="s">
        <v>79</v>
      </c>
      <c r="B62" s="85"/>
      <c r="C62" s="86"/>
      <c r="D62" s="311" t="s">
        <v>113</v>
      </c>
      <c r="E62" s="311"/>
      <c r="F62" s="311"/>
      <c r="G62" s="311"/>
      <c r="H62" s="311"/>
      <c r="I62" s="87"/>
      <c r="J62" s="311" t="s">
        <v>114</v>
      </c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09">
        <f>'18_2017_11 - SO 11 Ul. Hv...'!J27</f>
        <v>0</v>
      </c>
      <c r="AH62" s="310"/>
      <c r="AI62" s="310"/>
      <c r="AJ62" s="310"/>
      <c r="AK62" s="310"/>
      <c r="AL62" s="310"/>
      <c r="AM62" s="310"/>
      <c r="AN62" s="309">
        <f t="shared" si="0"/>
        <v>0</v>
      </c>
      <c r="AO62" s="310"/>
      <c r="AP62" s="310"/>
      <c r="AQ62" s="88" t="s">
        <v>82</v>
      </c>
      <c r="AR62" s="85"/>
      <c r="AS62" s="89">
        <v>0</v>
      </c>
      <c r="AT62" s="90">
        <f t="shared" si="1"/>
        <v>0</v>
      </c>
      <c r="AU62" s="91">
        <f>'18_2017_11 - SO 11 Ul. Hv...'!P89</f>
        <v>0</v>
      </c>
      <c r="AV62" s="90">
        <f>'18_2017_11 - SO 11 Ul. Hv...'!J30</f>
        <v>0</v>
      </c>
      <c r="AW62" s="90">
        <f>'18_2017_11 - SO 11 Ul. Hv...'!J31</f>
        <v>0</v>
      </c>
      <c r="AX62" s="90">
        <f>'18_2017_11 - SO 11 Ul. Hv...'!J32</f>
        <v>0</v>
      </c>
      <c r="AY62" s="90">
        <f>'18_2017_11 - SO 11 Ul. Hv...'!J33</f>
        <v>0</v>
      </c>
      <c r="AZ62" s="90">
        <f>'18_2017_11 - SO 11 Ul. Hv...'!F30</f>
        <v>0</v>
      </c>
      <c r="BA62" s="90">
        <f>'18_2017_11 - SO 11 Ul. Hv...'!F31</f>
        <v>0</v>
      </c>
      <c r="BB62" s="90">
        <f>'18_2017_11 - SO 11 Ul. Hv...'!F32</f>
        <v>0</v>
      </c>
      <c r="BC62" s="90">
        <f>'18_2017_11 - SO 11 Ul. Hv...'!F33</f>
        <v>0</v>
      </c>
      <c r="BD62" s="92">
        <f>'18_2017_11 - SO 11 Ul. Hv...'!F34</f>
        <v>0</v>
      </c>
      <c r="BT62" s="93" t="s">
        <v>83</v>
      </c>
      <c r="BV62" s="93" t="s">
        <v>77</v>
      </c>
      <c r="BW62" s="93" t="s">
        <v>115</v>
      </c>
      <c r="BX62" s="93" t="s">
        <v>7</v>
      </c>
      <c r="CL62" s="93" t="s">
        <v>5</v>
      </c>
      <c r="CM62" s="93" t="s">
        <v>85</v>
      </c>
    </row>
    <row r="63" spans="1:91" s="5" customFormat="1" ht="31.5" customHeight="1">
      <c r="A63" s="84" t="s">
        <v>79</v>
      </c>
      <c r="B63" s="85"/>
      <c r="C63" s="86"/>
      <c r="D63" s="311" t="s">
        <v>116</v>
      </c>
      <c r="E63" s="311"/>
      <c r="F63" s="311"/>
      <c r="G63" s="311"/>
      <c r="H63" s="311"/>
      <c r="I63" s="87"/>
      <c r="J63" s="311" t="s">
        <v>117</v>
      </c>
      <c r="K63" s="311"/>
      <c r="L63" s="311"/>
      <c r="M63" s="311"/>
      <c r="N63" s="311"/>
      <c r="O63" s="311"/>
      <c r="P63" s="311"/>
      <c r="Q63" s="311"/>
      <c r="R63" s="311"/>
      <c r="S63" s="311"/>
      <c r="T63" s="311"/>
      <c r="U63" s="311"/>
      <c r="V63" s="311"/>
      <c r="W63" s="311"/>
      <c r="X63" s="311"/>
      <c r="Y63" s="311"/>
      <c r="Z63" s="311"/>
      <c r="AA63" s="311"/>
      <c r="AB63" s="311"/>
      <c r="AC63" s="311"/>
      <c r="AD63" s="311"/>
      <c r="AE63" s="311"/>
      <c r="AF63" s="311"/>
      <c r="AG63" s="309">
        <f>'18_2017_12 - SO 12 Ul. U ...'!J27</f>
        <v>0</v>
      </c>
      <c r="AH63" s="310"/>
      <c r="AI63" s="310"/>
      <c r="AJ63" s="310"/>
      <c r="AK63" s="310"/>
      <c r="AL63" s="310"/>
      <c r="AM63" s="310"/>
      <c r="AN63" s="309">
        <f t="shared" si="0"/>
        <v>0</v>
      </c>
      <c r="AO63" s="310"/>
      <c r="AP63" s="310"/>
      <c r="AQ63" s="88" t="s">
        <v>82</v>
      </c>
      <c r="AR63" s="85"/>
      <c r="AS63" s="89">
        <v>0</v>
      </c>
      <c r="AT63" s="90">
        <f t="shared" si="1"/>
        <v>0</v>
      </c>
      <c r="AU63" s="91">
        <f>'18_2017_12 - SO 12 Ul. U ...'!P89</f>
        <v>0</v>
      </c>
      <c r="AV63" s="90">
        <f>'18_2017_12 - SO 12 Ul. U ...'!J30</f>
        <v>0</v>
      </c>
      <c r="AW63" s="90">
        <f>'18_2017_12 - SO 12 Ul. U ...'!J31</f>
        <v>0</v>
      </c>
      <c r="AX63" s="90">
        <f>'18_2017_12 - SO 12 Ul. U ...'!J32</f>
        <v>0</v>
      </c>
      <c r="AY63" s="90">
        <f>'18_2017_12 - SO 12 Ul. U ...'!J33</f>
        <v>0</v>
      </c>
      <c r="AZ63" s="90">
        <f>'18_2017_12 - SO 12 Ul. U ...'!F30</f>
        <v>0</v>
      </c>
      <c r="BA63" s="90">
        <f>'18_2017_12 - SO 12 Ul. U ...'!F31</f>
        <v>0</v>
      </c>
      <c r="BB63" s="90">
        <f>'18_2017_12 - SO 12 Ul. U ...'!F32</f>
        <v>0</v>
      </c>
      <c r="BC63" s="90">
        <f>'18_2017_12 - SO 12 Ul. U ...'!F33</f>
        <v>0</v>
      </c>
      <c r="BD63" s="92">
        <f>'18_2017_12 - SO 12 Ul. U ...'!F34</f>
        <v>0</v>
      </c>
      <c r="BT63" s="93" t="s">
        <v>83</v>
      </c>
      <c r="BV63" s="93" t="s">
        <v>77</v>
      </c>
      <c r="BW63" s="93" t="s">
        <v>118</v>
      </c>
      <c r="BX63" s="93" t="s">
        <v>7</v>
      </c>
      <c r="CL63" s="93" t="s">
        <v>5</v>
      </c>
      <c r="CM63" s="93" t="s">
        <v>85</v>
      </c>
    </row>
    <row r="64" spans="1:91" s="5" customFormat="1" ht="31.5" customHeight="1">
      <c r="A64" s="84" t="s">
        <v>79</v>
      </c>
      <c r="B64" s="85"/>
      <c r="C64" s="86"/>
      <c r="D64" s="311" t="s">
        <v>119</v>
      </c>
      <c r="E64" s="311"/>
      <c r="F64" s="311"/>
      <c r="G64" s="311"/>
      <c r="H64" s="311"/>
      <c r="I64" s="87"/>
      <c r="J64" s="311" t="s">
        <v>120</v>
      </c>
      <c r="K64" s="311"/>
      <c r="L64" s="311"/>
      <c r="M64" s="311"/>
      <c r="N64" s="311"/>
      <c r="O64" s="311"/>
      <c r="P64" s="311"/>
      <c r="Q64" s="311"/>
      <c r="R64" s="311"/>
      <c r="S64" s="311"/>
      <c r="T64" s="311"/>
      <c r="U64" s="311"/>
      <c r="V64" s="311"/>
      <c r="W64" s="311"/>
      <c r="X64" s="311"/>
      <c r="Y64" s="311"/>
      <c r="Z64" s="311"/>
      <c r="AA64" s="311"/>
      <c r="AB64" s="311"/>
      <c r="AC64" s="311"/>
      <c r="AD64" s="311"/>
      <c r="AE64" s="311"/>
      <c r="AF64" s="311"/>
      <c r="AG64" s="309">
        <f>'18_2017_13 - SO 13 Ul. Ho...'!J27</f>
        <v>0</v>
      </c>
      <c r="AH64" s="310"/>
      <c r="AI64" s="310"/>
      <c r="AJ64" s="310"/>
      <c r="AK64" s="310"/>
      <c r="AL64" s="310"/>
      <c r="AM64" s="310"/>
      <c r="AN64" s="309">
        <f t="shared" si="0"/>
        <v>0</v>
      </c>
      <c r="AO64" s="310"/>
      <c r="AP64" s="310"/>
      <c r="AQ64" s="88" t="s">
        <v>82</v>
      </c>
      <c r="AR64" s="85"/>
      <c r="AS64" s="89">
        <v>0</v>
      </c>
      <c r="AT64" s="90">
        <f t="shared" si="1"/>
        <v>0</v>
      </c>
      <c r="AU64" s="91">
        <f>'18_2017_13 - SO 13 Ul. Ho...'!P89</f>
        <v>0</v>
      </c>
      <c r="AV64" s="90">
        <f>'18_2017_13 - SO 13 Ul. Ho...'!J30</f>
        <v>0</v>
      </c>
      <c r="AW64" s="90">
        <f>'18_2017_13 - SO 13 Ul. Ho...'!J31</f>
        <v>0</v>
      </c>
      <c r="AX64" s="90">
        <f>'18_2017_13 - SO 13 Ul. Ho...'!J32</f>
        <v>0</v>
      </c>
      <c r="AY64" s="90">
        <f>'18_2017_13 - SO 13 Ul. Ho...'!J33</f>
        <v>0</v>
      </c>
      <c r="AZ64" s="90">
        <f>'18_2017_13 - SO 13 Ul. Ho...'!F30</f>
        <v>0</v>
      </c>
      <c r="BA64" s="90">
        <f>'18_2017_13 - SO 13 Ul. Ho...'!F31</f>
        <v>0</v>
      </c>
      <c r="BB64" s="90">
        <f>'18_2017_13 - SO 13 Ul. Ho...'!F32</f>
        <v>0</v>
      </c>
      <c r="BC64" s="90">
        <f>'18_2017_13 - SO 13 Ul. Ho...'!F33</f>
        <v>0</v>
      </c>
      <c r="BD64" s="92">
        <f>'18_2017_13 - SO 13 Ul. Ho...'!F34</f>
        <v>0</v>
      </c>
      <c r="BT64" s="93" t="s">
        <v>83</v>
      </c>
      <c r="BV64" s="93" t="s">
        <v>77</v>
      </c>
      <c r="BW64" s="93" t="s">
        <v>121</v>
      </c>
      <c r="BX64" s="93" t="s">
        <v>7</v>
      </c>
      <c r="CL64" s="93" t="s">
        <v>5</v>
      </c>
      <c r="CM64" s="93" t="s">
        <v>85</v>
      </c>
    </row>
    <row r="65" spans="1:91" s="5" customFormat="1" ht="31.5" customHeight="1">
      <c r="A65" s="84" t="s">
        <v>79</v>
      </c>
      <c r="B65" s="85"/>
      <c r="C65" s="86"/>
      <c r="D65" s="311" t="s">
        <v>122</v>
      </c>
      <c r="E65" s="311"/>
      <c r="F65" s="311"/>
      <c r="G65" s="311"/>
      <c r="H65" s="311"/>
      <c r="I65" s="87"/>
      <c r="J65" s="311" t="s">
        <v>123</v>
      </c>
      <c r="K65" s="311"/>
      <c r="L65" s="311"/>
      <c r="M65" s="311"/>
      <c r="N65" s="311"/>
      <c r="O65" s="311"/>
      <c r="P65" s="311"/>
      <c r="Q65" s="311"/>
      <c r="R65" s="311"/>
      <c r="S65" s="311"/>
      <c r="T65" s="311"/>
      <c r="U65" s="311"/>
      <c r="V65" s="311"/>
      <c r="W65" s="311"/>
      <c r="X65" s="311"/>
      <c r="Y65" s="311"/>
      <c r="Z65" s="311"/>
      <c r="AA65" s="311"/>
      <c r="AB65" s="311"/>
      <c r="AC65" s="311"/>
      <c r="AD65" s="311"/>
      <c r="AE65" s="311"/>
      <c r="AF65" s="311"/>
      <c r="AG65" s="309">
        <f>'18_2017_14 - SO 14 Ul. Da...'!J27</f>
        <v>0</v>
      </c>
      <c r="AH65" s="310"/>
      <c r="AI65" s="310"/>
      <c r="AJ65" s="310"/>
      <c r="AK65" s="310"/>
      <c r="AL65" s="310"/>
      <c r="AM65" s="310"/>
      <c r="AN65" s="309">
        <f t="shared" si="0"/>
        <v>0</v>
      </c>
      <c r="AO65" s="310"/>
      <c r="AP65" s="310"/>
      <c r="AQ65" s="88" t="s">
        <v>82</v>
      </c>
      <c r="AR65" s="85"/>
      <c r="AS65" s="89">
        <v>0</v>
      </c>
      <c r="AT65" s="90">
        <f t="shared" si="1"/>
        <v>0</v>
      </c>
      <c r="AU65" s="91">
        <f>'18_2017_14 - SO 14 Ul. Da...'!P90</f>
        <v>0</v>
      </c>
      <c r="AV65" s="90">
        <f>'18_2017_14 - SO 14 Ul. Da...'!J30</f>
        <v>0</v>
      </c>
      <c r="AW65" s="90">
        <f>'18_2017_14 - SO 14 Ul. Da...'!J31</f>
        <v>0</v>
      </c>
      <c r="AX65" s="90">
        <f>'18_2017_14 - SO 14 Ul. Da...'!J32</f>
        <v>0</v>
      </c>
      <c r="AY65" s="90">
        <f>'18_2017_14 - SO 14 Ul. Da...'!J33</f>
        <v>0</v>
      </c>
      <c r="AZ65" s="90">
        <f>'18_2017_14 - SO 14 Ul. Da...'!F30</f>
        <v>0</v>
      </c>
      <c r="BA65" s="90">
        <f>'18_2017_14 - SO 14 Ul. Da...'!F31</f>
        <v>0</v>
      </c>
      <c r="BB65" s="90">
        <f>'18_2017_14 - SO 14 Ul. Da...'!F32</f>
        <v>0</v>
      </c>
      <c r="BC65" s="90">
        <f>'18_2017_14 - SO 14 Ul. Da...'!F33</f>
        <v>0</v>
      </c>
      <c r="BD65" s="92">
        <f>'18_2017_14 - SO 14 Ul. Da...'!F34</f>
        <v>0</v>
      </c>
      <c r="BT65" s="93" t="s">
        <v>83</v>
      </c>
      <c r="BV65" s="93" t="s">
        <v>77</v>
      </c>
      <c r="BW65" s="93" t="s">
        <v>124</v>
      </c>
      <c r="BX65" s="93" t="s">
        <v>7</v>
      </c>
      <c r="CL65" s="93" t="s">
        <v>5</v>
      </c>
      <c r="CM65" s="93" t="s">
        <v>85</v>
      </c>
    </row>
    <row r="66" spans="1:91" s="5" customFormat="1" ht="31.5" customHeight="1">
      <c r="A66" s="84" t="s">
        <v>79</v>
      </c>
      <c r="B66" s="85"/>
      <c r="C66" s="86"/>
      <c r="D66" s="311" t="s">
        <v>125</v>
      </c>
      <c r="E66" s="311"/>
      <c r="F66" s="311"/>
      <c r="G66" s="311"/>
      <c r="H66" s="311"/>
      <c r="I66" s="87"/>
      <c r="J66" s="311" t="s">
        <v>126</v>
      </c>
      <c r="K66" s="311"/>
      <c r="L66" s="311"/>
      <c r="M66" s="311"/>
      <c r="N66" s="311"/>
      <c r="O66" s="311"/>
      <c r="P66" s="311"/>
      <c r="Q66" s="311"/>
      <c r="R66" s="311"/>
      <c r="S66" s="311"/>
      <c r="T66" s="311"/>
      <c r="U66" s="311"/>
      <c r="V66" s="311"/>
      <c r="W66" s="311"/>
      <c r="X66" s="311"/>
      <c r="Y66" s="311"/>
      <c r="Z66" s="311"/>
      <c r="AA66" s="311"/>
      <c r="AB66" s="311"/>
      <c r="AC66" s="311"/>
      <c r="AD66" s="311"/>
      <c r="AE66" s="311"/>
      <c r="AF66" s="311"/>
      <c r="AG66" s="309">
        <f>'18_2017_15 - SO15 Ul. Men...'!J27</f>
        <v>0</v>
      </c>
      <c r="AH66" s="310"/>
      <c r="AI66" s="310"/>
      <c r="AJ66" s="310"/>
      <c r="AK66" s="310"/>
      <c r="AL66" s="310"/>
      <c r="AM66" s="310"/>
      <c r="AN66" s="309">
        <f t="shared" si="0"/>
        <v>0</v>
      </c>
      <c r="AO66" s="310"/>
      <c r="AP66" s="310"/>
      <c r="AQ66" s="88" t="s">
        <v>82</v>
      </c>
      <c r="AR66" s="85"/>
      <c r="AS66" s="89">
        <v>0</v>
      </c>
      <c r="AT66" s="90">
        <f t="shared" si="1"/>
        <v>0</v>
      </c>
      <c r="AU66" s="91">
        <f>'18_2017_15 - SO15 Ul. Men...'!P92</f>
        <v>0</v>
      </c>
      <c r="AV66" s="90">
        <f>'18_2017_15 - SO15 Ul. Men...'!J30</f>
        <v>0</v>
      </c>
      <c r="AW66" s="90">
        <f>'18_2017_15 - SO15 Ul. Men...'!J31</f>
        <v>0</v>
      </c>
      <c r="AX66" s="90">
        <f>'18_2017_15 - SO15 Ul. Men...'!J32</f>
        <v>0</v>
      </c>
      <c r="AY66" s="90">
        <f>'18_2017_15 - SO15 Ul. Men...'!J33</f>
        <v>0</v>
      </c>
      <c r="AZ66" s="90">
        <f>'18_2017_15 - SO15 Ul. Men...'!F30</f>
        <v>0</v>
      </c>
      <c r="BA66" s="90">
        <f>'18_2017_15 - SO15 Ul. Men...'!F31</f>
        <v>0</v>
      </c>
      <c r="BB66" s="90">
        <f>'18_2017_15 - SO15 Ul. Men...'!F32</f>
        <v>0</v>
      </c>
      <c r="BC66" s="90">
        <f>'18_2017_15 - SO15 Ul. Men...'!F33</f>
        <v>0</v>
      </c>
      <c r="BD66" s="92">
        <f>'18_2017_15 - SO15 Ul. Men...'!F34</f>
        <v>0</v>
      </c>
      <c r="BT66" s="93" t="s">
        <v>83</v>
      </c>
      <c r="BV66" s="93" t="s">
        <v>77</v>
      </c>
      <c r="BW66" s="93" t="s">
        <v>127</v>
      </c>
      <c r="BX66" s="93" t="s">
        <v>7</v>
      </c>
      <c r="CL66" s="93" t="s">
        <v>5</v>
      </c>
      <c r="CM66" s="93" t="s">
        <v>85</v>
      </c>
    </row>
    <row r="67" spans="1:91" s="5" customFormat="1" ht="31.5" customHeight="1">
      <c r="A67" s="84" t="s">
        <v>79</v>
      </c>
      <c r="B67" s="85"/>
      <c r="C67" s="86"/>
      <c r="D67" s="311" t="s">
        <v>128</v>
      </c>
      <c r="E67" s="311"/>
      <c r="F67" s="311"/>
      <c r="G67" s="311"/>
      <c r="H67" s="311"/>
      <c r="I67" s="87"/>
      <c r="J67" s="311" t="s">
        <v>129</v>
      </c>
      <c r="K67" s="311"/>
      <c r="L67" s="311"/>
      <c r="M67" s="311"/>
      <c r="N67" s="311"/>
      <c r="O67" s="311"/>
      <c r="P67" s="311"/>
      <c r="Q67" s="311"/>
      <c r="R67" s="311"/>
      <c r="S67" s="311"/>
      <c r="T67" s="311"/>
      <c r="U67" s="311"/>
      <c r="V67" s="311"/>
      <c r="W67" s="311"/>
      <c r="X67" s="311"/>
      <c r="Y67" s="311"/>
      <c r="Z67" s="311"/>
      <c r="AA67" s="311"/>
      <c r="AB67" s="311"/>
      <c r="AC67" s="311"/>
      <c r="AD67" s="311"/>
      <c r="AE67" s="311"/>
      <c r="AF67" s="311"/>
      <c r="AG67" s="309">
        <f>'18_2017_16 - SO 16 Ul. Bu...'!J27</f>
        <v>0</v>
      </c>
      <c r="AH67" s="310"/>
      <c r="AI67" s="310"/>
      <c r="AJ67" s="310"/>
      <c r="AK67" s="310"/>
      <c r="AL67" s="310"/>
      <c r="AM67" s="310"/>
      <c r="AN67" s="309">
        <f t="shared" si="0"/>
        <v>0</v>
      </c>
      <c r="AO67" s="310"/>
      <c r="AP67" s="310"/>
      <c r="AQ67" s="88" t="s">
        <v>82</v>
      </c>
      <c r="AR67" s="85"/>
      <c r="AS67" s="89">
        <v>0</v>
      </c>
      <c r="AT67" s="90">
        <f t="shared" si="1"/>
        <v>0</v>
      </c>
      <c r="AU67" s="91">
        <f>'18_2017_16 - SO 16 Ul. Bu...'!P90</f>
        <v>0</v>
      </c>
      <c r="AV67" s="90">
        <f>'18_2017_16 - SO 16 Ul. Bu...'!J30</f>
        <v>0</v>
      </c>
      <c r="AW67" s="90">
        <f>'18_2017_16 - SO 16 Ul. Bu...'!J31</f>
        <v>0</v>
      </c>
      <c r="AX67" s="90">
        <f>'18_2017_16 - SO 16 Ul. Bu...'!J32</f>
        <v>0</v>
      </c>
      <c r="AY67" s="90">
        <f>'18_2017_16 - SO 16 Ul. Bu...'!J33</f>
        <v>0</v>
      </c>
      <c r="AZ67" s="90">
        <f>'18_2017_16 - SO 16 Ul. Bu...'!F30</f>
        <v>0</v>
      </c>
      <c r="BA67" s="90">
        <f>'18_2017_16 - SO 16 Ul. Bu...'!F31</f>
        <v>0</v>
      </c>
      <c r="BB67" s="90">
        <f>'18_2017_16 - SO 16 Ul. Bu...'!F32</f>
        <v>0</v>
      </c>
      <c r="BC67" s="90">
        <f>'18_2017_16 - SO 16 Ul. Bu...'!F33</f>
        <v>0</v>
      </c>
      <c r="BD67" s="92">
        <f>'18_2017_16 - SO 16 Ul. Bu...'!F34</f>
        <v>0</v>
      </c>
      <c r="BT67" s="93" t="s">
        <v>83</v>
      </c>
      <c r="BV67" s="93" t="s">
        <v>77</v>
      </c>
      <c r="BW67" s="93" t="s">
        <v>130</v>
      </c>
      <c r="BX67" s="93" t="s">
        <v>7</v>
      </c>
      <c r="CL67" s="93" t="s">
        <v>5</v>
      </c>
      <c r="CM67" s="93" t="s">
        <v>85</v>
      </c>
    </row>
    <row r="68" spans="1:91" s="5" customFormat="1" ht="31.5" customHeight="1">
      <c r="A68" s="84" t="s">
        <v>79</v>
      </c>
      <c r="B68" s="85"/>
      <c r="C68" s="86"/>
      <c r="D68" s="311" t="s">
        <v>131</v>
      </c>
      <c r="E68" s="311"/>
      <c r="F68" s="311"/>
      <c r="G68" s="311"/>
      <c r="H68" s="311"/>
      <c r="I68" s="87"/>
      <c r="J68" s="311" t="s">
        <v>132</v>
      </c>
      <c r="K68" s="311"/>
      <c r="L68" s="311"/>
      <c r="M68" s="311"/>
      <c r="N68" s="311"/>
      <c r="O68" s="311"/>
      <c r="P68" s="311"/>
      <c r="Q68" s="311"/>
      <c r="R68" s="311"/>
      <c r="S68" s="311"/>
      <c r="T68" s="311"/>
      <c r="U68" s="311"/>
      <c r="V68" s="311"/>
      <c r="W68" s="311"/>
      <c r="X68" s="311"/>
      <c r="Y68" s="311"/>
      <c r="Z68" s="311"/>
      <c r="AA68" s="311"/>
      <c r="AB68" s="311"/>
      <c r="AC68" s="311"/>
      <c r="AD68" s="311"/>
      <c r="AE68" s="311"/>
      <c r="AF68" s="311"/>
      <c r="AG68" s="309">
        <f>'18_2017_17 - SO 17 Ul. Šč...'!J27</f>
        <v>0</v>
      </c>
      <c r="AH68" s="310"/>
      <c r="AI68" s="310"/>
      <c r="AJ68" s="310"/>
      <c r="AK68" s="310"/>
      <c r="AL68" s="310"/>
      <c r="AM68" s="310"/>
      <c r="AN68" s="309">
        <f t="shared" si="0"/>
        <v>0</v>
      </c>
      <c r="AO68" s="310"/>
      <c r="AP68" s="310"/>
      <c r="AQ68" s="88" t="s">
        <v>82</v>
      </c>
      <c r="AR68" s="85"/>
      <c r="AS68" s="89">
        <v>0</v>
      </c>
      <c r="AT68" s="90">
        <f t="shared" si="1"/>
        <v>0</v>
      </c>
      <c r="AU68" s="91">
        <f>'18_2017_17 - SO 17 Ul. Šč...'!P92</f>
        <v>0</v>
      </c>
      <c r="AV68" s="90">
        <f>'18_2017_17 - SO 17 Ul. Šč...'!J30</f>
        <v>0</v>
      </c>
      <c r="AW68" s="90">
        <f>'18_2017_17 - SO 17 Ul. Šč...'!J31</f>
        <v>0</v>
      </c>
      <c r="AX68" s="90">
        <f>'18_2017_17 - SO 17 Ul. Šč...'!J32</f>
        <v>0</v>
      </c>
      <c r="AY68" s="90">
        <f>'18_2017_17 - SO 17 Ul. Šč...'!J33</f>
        <v>0</v>
      </c>
      <c r="AZ68" s="90">
        <f>'18_2017_17 - SO 17 Ul. Šč...'!F30</f>
        <v>0</v>
      </c>
      <c r="BA68" s="90">
        <f>'18_2017_17 - SO 17 Ul. Šč...'!F31</f>
        <v>0</v>
      </c>
      <c r="BB68" s="90">
        <f>'18_2017_17 - SO 17 Ul. Šč...'!F32</f>
        <v>0</v>
      </c>
      <c r="BC68" s="90">
        <f>'18_2017_17 - SO 17 Ul. Šč...'!F33</f>
        <v>0</v>
      </c>
      <c r="BD68" s="92">
        <f>'18_2017_17 - SO 17 Ul. Šč...'!F34</f>
        <v>0</v>
      </c>
      <c r="BT68" s="93" t="s">
        <v>83</v>
      </c>
      <c r="BV68" s="93" t="s">
        <v>77</v>
      </c>
      <c r="BW68" s="93" t="s">
        <v>133</v>
      </c>
      <c r="BX68" s="93" t="s">
        <v>7</v>
      </c>
      <c r="CL68" s="93" t="s">
        <v>5</v>
      </c>
      <c r="CM68" s="93" t="s">
        <v>85</v>
      </c>
    </row>
    <row r="69" spans="1:91" s="5" customFormat="1" ht="31.5" customHeight="1">
      <c r="A69" s="84" t="s">
        <v>79</v>
      </c>
      <c r="B69" s="85"/>
      <c r="C69" s="86"/>
      <c r="D69" s="311" t="s">
        <v>134</v>
      </c>
      <c r="E69" s="311"/>
      <c r="F69" s="311"/>
      <c r="G69" s="311"/>
      <c r="H69" s="311"/>
      <c r="I69" s="87"/>
      <c r="J69" s="311" t="s">
        <v>135</v>
      </c>
      <c r="K69" s="311"/>
      <c r="L69" s="311"/>
      <c r="M69" s="311"/>
      <c r="N69" s="311"/>
      <c r="O69" s="311"/>
      <c r="P69" s="311"/>
      <c r="Q69" s="311"/>
      <c r="R69" s="311"/>
      <c r="S69" s="311"/>
      <c r="T69" s="311"/>
      <c r="U69" s="311"/>
      <c r="V69" s="311"/>
      <c r="W69" s="311"/>
      <c r="X69" s="311"/>
      <c r="Y69" s="311"/>
      <c r="Z69" s="311"/>
      <c r="AA69" s="311"/>
      <c r="AB69" s="311"/>
      <c r="AC69" s="311"/>
      <c r="AD69" s="311"/>
      <c r="AE69" s="311"/>
      <c r="AF69" s="311"/>
      <c r="AG69" s="309">
        <f>'18_2017_18 - SO 18 Ul. Ro...'!J27</f>
        <v>0</v>
      </c>
      <c r="AH69" s="310"/>
      <c r="AI69" s="310"/>
      <c r="AJ69" s="310"/>
      <c r="AK69" s="310"/>
      <c r="AL69" s="310"/>
      <c r="AM69" s="310"/>
      <c r="AN69" s="309">
        <f t="shared" si="0"/>
        <v>0</v>
      </c>
      <c r="AO69" s="310"/>
      <c r="AP69" s="310"/>
      <c r="AQ69" s="88" t="s">
        <v>82</v>
      </c>
      <c r="AR69" s="85"/>
      <c r="AS69" s="89">
        <v>0</v>
      </c>
      <c r="AT69" s="90">
        <f t="shared" si="1"/>
        <v>0</v>
      </c>
      <c r="AU69" s="91">
        <f>'18_2017_18 - SO 18 Ul. Ro...'!P90</f>
        <v>0</v>
      </c>
      <c r="AV69" s="90">
        <f>'18_2017_18 - SO 18 Ul. Ro...'!J30</f>
        <v>0</v>
      </c>
      <c r="AW69" s="90">
        <f>'18_2017_18 - SO 18 Ul. Ro...'!J31</f>
        <v>0</v>
      </c>
      <c r="AX69" s="90">
        <f>'18_2017_18 - SO 18 Ul. Ro...'!J32</f>
        <v>0</v>
      </c>
      <c r="AY69" s="90">
        <f>'18_2017_18 - SO 18 Ul. Ro...'!J33</f>
        <v>0</v>
      </c>
      <c r="AZ69" s="90">
        <f>'18_2017_18 - SO 18 Ul. Ro...'!F30</f>
        <v>0</v>
      </c>
      <c r="BA69" s="90">
        <f>'18_2017_18 - SO 18 Ul. Ro...'!F31</f>
        <v>0</v>
      </c>
      <c r="BB69" s="90">
        <f>'18_2017_18 - SO 18 Ul. Ro...'!F32</f>
        <v>0</v>
      </c>
      <c r="BC69" s="90">
        <f>'18_2017_18 - SO 18 Ul. Ro...'!F33</f>
        <v>0</v>
      </c>
      <c r="BD69" s="92">
        <f>'18_2017_18 - SO 18 Ul. Ro...'!F34</f>
        <v>0</v>
      </c>
      <c r="BT69" s="93" t="s">
        <v>83</v>
      </c>
      <c r="BV69" s="93" t="s">
        <v>77</v>
      </c>
      <c r="BW69" s="93" t="s">
        <v>136</v>
      </c>
      <c r="BX69" s="93" t="s">
        <v>7</v>
      </c>
      <c r="CL69" s="93" t="s">
        <v>5</v>
      </c>
      <c r="CM69" s="93" t="s">
        <v>85</v>
      </c>
    </row>
    <row r="70" spans="1:91" s="5" customFormat="1" ht="31.5" customHeight="1">
      <c r="A70" s="84" t="s">
        <v>79</v>
      </c>
      <c r="B70" s="85"/>
      <c r="C70" s="86"/>
      <c r="D70" s="311" t="s">
        <v>137</v>
      </c>
      <c r="E70" s="311"/>
      <c r="F70" s="311"/>
      <c r="G70" s="311"/>
      <c r="H70" s="311"/>
      <c r="I70" s="87"/>
      <c r="J70" s="311" t="s">
        <v>138</v>
      </c>
      <c r="K70" s="311"/>
      <c r="L70" s="311"/>
      <c r="M70" s="311"/>
      <c r="N70" s="311"/>
      <c r="O70" s="311"/>
      <c r="P70" s="311"/>
      <c r="Q70" s="311"/>
      <c r="R70" s="311"/>
      <c r="S70" s="311"/>
      <c r="T70" s="311"/>
      <c r="U70" s="311"/>
      <c r="V70" s="311"/>
      <c r="W70" s="311"/>
      <c r="X70" s="311"/>
      <c r="Y70" s="311"/>
      <c r="Z70" s="311"/>
      <c r="AA70" s="311"/>
      <c r="AB70" s="311"/>
      <c r="AC70" s="311"/>
      <c r="AD70" s="311"/>
      <c r="AE70" s="311"/>
      <c r="AF70" s="311"/>
      <c r="AG70" s="309">
        <f>'18_2017_19 - SO 19 Ul. Ko...'!J27</f>
        <v>0</v>
      </c>
      <c r="AH70" s="310"/>
      <c r="AI70" s="310"/>
      <c r="AJ70" s="310"/>
      <c r="AK70" s="310"/>
      <c r="AL70" s="310"/>
      <c r="AM70" s="310"/>
      <c r="AN70" s="309">
        <f t="shared" si="0"/>
        <v>0</v>
      </c>
      <c r="AO70" s="310"/>
      <c r="AP70" s="310"/>
      <c r="AQ70" s="88" t="s">
        <v>82</v>
      </c>
      <c r="AR70" s="85"/>
      <c r="AS70" s="89">
        <v>0</v>
      </c>
      <c r="AT70" s="90">
        <f t="shared" si="1"/>
        <v>0</v>
      </c>
      <c r="AU70" s="91">
        <f>'18_2017_19 - SO 19 Ul. Ko...'!P90</f>
        <v>0</v>
      </c>
      <c r="AV70" s="90">
        <f>'18_2017_19 - SO 19 Ul. Ko...'!J30</f>
        <v>0</v>
      </c>
      <c r="AW70" s="90">
        <f>'18_2017_19 - SO 19 Ul. Ko...'!J31</f>
        <v>0</v>
      </c>
      <c r="AX70" s="90">
        <f>'18_2017_19 - SO 19 Ul. Ko...'!J32</f>
        <v>0</v>
      </c>
      <c r="AY70" s="90">
        <f>'18_2017_19 - SO 19 Ul. Ko...'!J33</f>
        <v>0</v>
      </c>
      <c r="AZ70" s="90">
        <f>'18_2017_19 - SO 19 Ul. Ko...'!F30</f>
        <v>0</v>
      </c>
      <c r="BA70" s="90">
        <f>'18_2017_19 - SO 19 Ul. Ko...'!F31</f>
        <v>0</v>
      </c>
      <c r="BB70" s="90">
        <f>'18_2017_19 - SO 19 Ul. Ko...'!F32</f>
        <v>0</v>
      </c>
      <c r="BC70" s="90">
        <f>'18_2017_19 - SO 19 Ul. Ko...'!F33</f>
        <v>0</v>
      </c>
      <c r="BD70" s="92">
        <f>'18_2017_19 - SO 19 Ul. Ko...'!F34</f>
        <v>0</v>
      </c>
      <c r="BT70" s="93" t="s">
        <v>83</v>
      </c>
      <c r="BV70" s="93" t="s">
        <v>77</v>
      </c>
      <c r="BW70" s="93" t="s">
        <v>139</v>
      </c>
      <c r="BX70" s="93" t="s">
        <v>7</v>
      </c>
      <c r="CL70" s="93" t="s">
        <v>5</v>
      </c>
      <c r="CM70" s="93" t="s">
        <v>85</v>
      </c>
    </row>
    <row r="71" spans="1:91" s="5" customFormat="1" ht="31.5" customHeight="1">
      <c r="A71" s="84" t="s">
        <v>79</v>
      </c>
      <c r="B71" s="85"/>
      <c r="C71" s="86"/>
      <c r="D71" s="311" t="s">
        <v>140</v>
      </c>
      <c r="E71" s="311"/>
      <c r="F71" s="311"/>
      <c r="G71" s="311"/>
      <c r="H71" s="311"/>
      <c r="I71" s="87"/>
      <c r="J71" s="311" t="s">
        <v>141</v>
      </c>
      <c r="K71" s="311"/>
      <c r="L71" s="311"/>
      <c r="M71" s="311"/>
      <c r="N71" s="311"/>
      <c r="O71" s="311"/>
      <c r="P71" s="311"/>
      <c r="Q71" s="311"/>
      <c r="R71" s="311"/>
      <c r="S71" s="311"/>
      <c r="T71" s="311"/>
      <c r="U71" s="311"/>
      <c r="V71" s="311"/>
      <c r="W71" s="311"/>
      <c r="X71" s="311"/>
      <c r="Y71" s="311"/>
      <c r="Z71" s="311"/>
      <c r="AA71" s="311"/>
      <c r="AB71" s="311"/>
      <c r="AC71" s="311"/>
      <c r="AD71" s="311"/>
      <c r="AE71" s="311"/>
      <c r="AF71" s="311"/>
      <c r="AG71" s="309">
        <f>'18_2017_20 - SO 20 Ul. Re...'!J27</f>
        <v>0</v>
      </c>
      <c r="AH71" s="310"/>
      <c r="AI71" s="310"/>
      <c r="AJ71" s="310"/>
      <c r="AK71" s="310"/>
      <c r="AL71" s="310"/>
      <c r="AM71" s="310"/>
      <c r="AN71" s="309">
        <f t="shared" si="0"/>
        <v>0</v>
      </c>
      <c r="AO71" s="310"/>
      <c r="AP71" s="310"/>
      <c r="AQ71" s="88" t="s">
        <v>82</v>
      </c>
      <c r="AR71" s="85"/>
      <c r="AS71" s="89">
        <v>0</v>
      </c>
      <c r="AT71" s="90">
        <f t="shared" si="1"/>
        <v>0</v>
      </c>
      <c r="AU71" s="91">
        <f>'18_2017_20 - SO 20 Ul. Re...'!P90</f>
        <v>0</v>
      </c>
      <c r="AV71" s="90">
        <f>'18_2017_20 - SO 20 Ul. Re...'!J30</f>
        <v>0</v>
      </c>
      <c r="AW71" s="90">
        <f>'18_2017_20 - SO 20 Ul. Re...'!J31</f>
        <v>0</v>
      </c>
      <c r="AX71" s="90">
        <f>'18_2017_20 - SO 20 Ul. Re...'!J32</f>
        <v>0</v>
      </c>
      <c r="AY71" s="90">
        <f>'18_2017_20 - SO 20 Ul. Re...'!J33</f>
        <v>0</v>
      </c>
      <c r="AZ71" s="90">
        <f>'18_2017_20 - SO 20 Ul. Re...'!F30</f>
        <v>0</v>
      </c>
      <c r="BA71" s="90">
        <f>'18_2017_20 - SO 20 Ul. Re...'!F31</f>
        <v>0</v>
      </c>
      <c r="BB71" s="90">
        <f>'18_2017_20 - SO 20 Ul. Re...'!F32</f>
        <v>0</v>
      </c>
      <c r="BC71" s="90">
        <f>'18_2017_20 - SO 20 Ul. Re...'!F33</f>
        <v>0</v>
      </c>
      <c r="BD71" s="92">
        <f>'18_2017_20 - SO 20 Ul. Re...'!F34</f>
        <v>0</v>
      </c>
      <c r="BT71" s="93" t="s">
        <v>83</v>
      </c>
      <c r="BV71" s="93" t="s">
        <v>77</v>
      </c>
      <c r="BW71" s="93" t="s">
        <v>142</v>
      </c>
      <c r="BX71" s="93" t="s">
        <v>7</v>
      </c>
      <c r="CL71" s="93" t="s">
        <v>5</v>
      </c>
      <c r="CM71" s="93" t="s">
        <v>85</v>
      </c>
    </row>
    <row r="72" spans="1:91" s="5" customFormat="1" ht="31.5" customHeight="1">
      <c r="A72" s="84" t="s">
        <v>79</v>
      </c>
      <c r="B72" s="85"/>
      <c r="C72" s="86"/>
      <c r="D72" s="311" t="s">
        <v>143</v>
      </c>
      <c r="E72" s="311"/>
      <c r="F72" s="311"/>
      <c r="G72" s="311"/>
      <c r="H72" s="311"/>
      <c r="I72" s="87"/>
      <c r="J72" s="311" t="s">
        <v>144</v>
      </c>
      <c r="K72" s="311"/>
      <c r="L72" s="311"/>
      <c r="M72" s="311"/>
      <c r="N72" s="311"/>
      <c r="O72" s="311"/>
      <c r="P72" s="311"/>
      <c r="Q72" s="311"/>
      <c r="R72" s="311"/>
      <c r="S72" s="311"/>
      <c r="T72" s="311"/>
      <c r="U72" s="311"/>
      <c r="V72" s="311"/>
      <c r="W72" s="311"/>
      <c r="X72" s="311"/>
      <c r="Y72" s="311"/>
      <c r="Z72" s="311"/>
      <c r="AA72" s="311"/>
      <c r="AB72" s="311"/>
      <c r="AC72" s="311"/>
      <c r="AD72" s="311"/>
      <c r="AE72" s="311"/>
      <c r="AF72" s="311"/>
      <c r="AG72" s="309">
        <f>'18_2017_24 - SO 24 Ul. Ka...'!J27</f>
        <v>0</v>
      </c>
      <c r="AH72" s="310"/>
      <c r="AI72" s="310"/>
      <c r="AJ72" s="310"/>
      <c r="AK72" s="310"/>
      <c r="AL72" s="310"/>
      <c r="AM72" s="310"/>
      <c r="AN72" s="309">
        <f t="shared" si="0"/>
        <v>0</v>
      </c>
      <c r="AO72" s="310"/>
      <c r="AP72" s="310"/>
      <c r="AQ72" s="88" t="s">
        <v>82</v>
      </c>
      <c r="AR72" s="85"/>
      <c r="AS72" s="89">
        <v>0</v>
      </c>
      <c r="AT72" s="90">
        <f t="shared" si="1"/>
        <v>0</v>
      </c>
      <c r="AU72" s="91">
        <f>'18_2017_24 - SO 24 Ul. Ka...'!P91</f>
        <v>0</v>
      </c>
      <c r="AV72" s="90">
        <f>'18_2017_24 - SO 24 Ul. Ka...'!J30</f>
        <v>0</v>
      </c>
      <c r="AW72" s="90">
        <f>'18_2017_24 - SO 24 Ul. Ka...'!J31</f>
        <v>0</v>
      </c>
      <c r="AX72" s="90">
        <f>'18_2017_24 - SO 24 Ul. Ka...'!J32</f>
        <v>0</v>
      </c>
      <c r="AY72" s="90">
        <f>'18_2017_24 - SO 24 Ul. Ka...'!J33</f>
        <v>0</v>
      </c>
      <c r="AZ72" s="90">
        <f>'18_2017_24 - SO 24 Ul. Ka...'!F30</f>
        <v>0</v>
      </c>
      <c r="BA72" s="90">
        <f>'18_2017_24 - SO 24 Ul. Ka...'!F31</f>
        <v>0</v>
      </c>
      <c r="BB72" s="90">
        <f>'18_2017_24 - SO 24 Ul. Ka...'!F32</f>
        <v>0</v>
      </c>
      <c r="BC72" s="90">
        <f>'18_2017_24 - SO 24 Ul. Ka...'!F33</f>
        <v>0</v>
      </c>
      <c r="BD72" s="92">
        <f>'18_2017_24 - SO 24 Ul. Ka...'!F34</f>
        <v>0</v>
      </c>
      <c r="BT72" s="93" t="s">
        <v>83</v>
      </c>
      <c r="BV72" s="93" t="s">
        <v>77</v>
      </c>
      <c r="BW72" s="93" t="s">
        <v>145</v>
      </c>
      <c r="BX72" s="93" t="s">
        <v>7</v>
      </c>
      <c r="CL72" s="93" t="s">
        <v>5</v>
      </c>
      <c r="CM72" s="93" t="s">
        <v>85</v>
      </c>
    </row>
    <row r="73" spans="1:91" s="5" customFormat="1" ht="31.5" customHeight="1">
      <c r="A73" s="84" t="s">
        <v>79</v>
      </c>
      <c r="B73" s="85"/>
      <c r="C73" s="86"/>
      <c r="D73" s="311" t="s">
        <v>146</v>
      </c>
      <c r="E73" s="311"/>
      <c r="F73" s="311"/>
      <c r="G73" s="311"/>
      <c r="H73" s="311"/>
      <c r="I73" s="87"/>
      <c r="J73" s="311" t="s">
        <v>147</v>
      </c>
      <c r="K73" s="311"/>
      <c r="L73" s="311"/>
      <c r="M73" s="311"/>
      <c r="N73" s="311"/>
      <c r="O73" s="311"/>
      <c r="P73" s="311"/>
      <c r="Q73" s="311"/>
      <c r="R73" s="311"/>
      <c r="S73" s="311"/>
      <c r="T73" s="311"/>
      <c r="U73" s="311"/>
      <c r="V73" s="311"/>
      <c r="W73" s="311"/>
      <c r="X73" s="311"/>
      <c r="Y73" s="311"/>
      <c r="Z73" s="311"/>
      <c r="AA73" s="311"/>
      <c r="AB73" s="311"/>
      <c r="AC73" s="311"/>
      <c r="AD73" s="311"/>
      <c r="AE73" s="311"/>
      <c r="AF73" s="311"/>
      <c r="AG73" s="309">
        <f>'18_2017_25 - SO 25 Ul. Hv...'!J27</f>
        <v>0</v>
      </c>
      <c r="AH73" s="310"/>
      <c r="AI73" s="310"/>
      <c r="AJ73" s="310"/>
      <c r="AK73" s="310"/>
      <c r="AL73" s="310"/>
      <c r="AM73" s="310"/>
      <c r="AN73" s="309">
        <f t="shared" si="0"/>
        <v>0</v>
      </c>
      <c r="AO73" s="310"/>
      <c r="AP73" s="310"/>
      <c r="AQ73" s="88" t="s">
        <v>82</v>
      </c>
      <c r="AR73" s="85"/>
      <c r="AS73" s="89">
        <v>0</v>
      </c>
      <c r="AT73" s="90">
        <f t="shared" si="1"/>
        <v>0</v>
      </c>
      <c r="AU73" s="91">
        <f>'18_2017_25 - SO 25 Ul. Hv...'!P90</f>
        <v>0</v>
      </c>
      <c r="AV73" s="90">
        <f>'18_2017_25 - SO 25 Ul. Hv...'!J30</f>
        <v>0</v>
      </c>
      <c r="AW73" s="90">
        <f>'18_2017_25 - SO 25 Ul. Hv...'!J31</f>
        <v>0</v>
      </c>
      <c r="AX73" s="90">
        <f>'18_2017_25 - SO 25 Ul. Hv...'!J32</f>
        <v>0</v>
      </c>
      <c r="AY73" s="90">
        <f>'18_2017_25 - SO 25 Ul. Hv...'!J33</f>
        <v>0</v>
      </c>
      <c r="AZ73" s="90">
        <f>'18_2017_25 - SO 25 Ul. Hv...'!F30</f>
        <v>0</v>
      </c>
      <c r="BA73" s="90">
        <f>'18_2017_25 - SO 25 Ul. Hv...'!F31</f>
        <v>0</v>
      </c>
      <c r="BB73" s="90">
        <f>'18_2017_25 - SO 25 Ul. Hv...'!F32</f>
        <v>0</v>
      </c>
      <c r="BC73" s="90">
        <f>'18_2017_25 - SO 25 Ul. Hv...'!F33</f>
        <v>0</v>
      </c>
      <c r="BD73" s="92">
        <f>'18_2017_25 - SO 25 Ul. Hv...'!F34</f>
        <v>0</v>
      </c>
      <c r="BT73" s="93" t="s">
        <v>83</v>
      </c>
      <c r="BV73" s="93" t="s">
        <v>77</v>
      </c>
      <c r="BW73" s="93" t="s">
        <v>148</v>
      </c>
      <c r="BX73" s="93" t="s">
        <v>7</v>
      </c>
      <c r="CL73" s="93" t="s">
        <v>5</v>
      </c>
      <c r="CM73" s="93" t="s">
        <v>85</v>
      </c>
    </row>
    <row r="74" spans="1:91" s="5" customFormat="1" ht="31.5" customHeight="1">
      <c r="A74" s="84" t="s">
        <v>79</v>
      </c>
      <c r="B74" s="85"/>
      <c r="C74" s="86"/>
      <c r="D74" s="311" t="s">
        <v>149</v>
      </c>
      <c r="E74" s="311"/>
      <c r="F74" s="311"/>
      <c r="G74" s="311"/>
      <c r="H74" s="311"/>
      <c r="I74" s="87"/>
      <c r="J74" s="311" t="s">
        <v>150</v>
      </c>
      <c r="K74" s="311"/>
      <c r="L74" s="311"/>
      <c r="M74" s="311"/>
      <c r="N74" s="311"/>
      <c r="O74" s="311"/>
      <c r="P74" s="311"/>
      <c r="Q74" s="311"/>
      <c r="R74" s="311"/>
      <c r="S74" s="311"/>
      <c r="T74" s="311"/>
      <c r="U74" s="311"/>
      <c r="V74" s="311"/>
      <c r="W74" s="311"/>
      <c r="X74" s="311"/>
      <c r="Y74" s="311"/>
      <c r="Z74" s="311"/>
      <c r="AA74" s="311"/>
      <c r="AB74" s="311"/>
      <c r="AC74" s="311"/>
      <c r="AD74" s="311"/>
      <c r="AE74" s="311"/>
      <c r="AF74" s="311"/>
      <c r="AG74" s="309">
        <f>'18_2017_99 - Ostatní a ve...'!J27</f>
        <v>0</v>
      </c>
      <c r="AH74" s="310"/>
      <c r="AI74" s="310"/>
      <c r="AJ74" s="310"/>
      <c r="AK74" s="310"/>
      <c r="AL74" s="310"/>
      <c r="AM74" s="310"/>
      <c r="AN74" s="309">
        <f t="shared" si="0"/>
        <v>0</v>
      </c>
      <c r="AO74" s="310"/>
      <c r="AP74" s="310"/>
      <c r="AQ74" s="88" t="s">
        <v>82</v>
      </c>
      <c r="AR74" s="85"/>
      <c r="AS74" s="94">
        <v>0</v>
      </c>
      <c r="AT74" s="95">
        <f t="shared" si="1"/>
        <v>0</v>
      </c>
      <c r="AU74" s="96">
        <f>'18_2017_99 - Ostatní a ve...'!P80</f>
        <v>0</v>
      </c>
      <c r="AV74" s="95">
        <f>'18_2017_99 - Ostatní a ve...'!J30</f>
        <v>0</v>
      </c>
      <c r="AW74" s="95">
        <f>'18_2017_99 - Ostatní a ve...'!J31</f>
        <v>0</v>
      </c>
      <c r="AX74" s="95">
        <f>'18_2017_99 - Ostatní a ve...'!J32</f>
        <v>0</v>
      </c>
      <c r="AY74" s="95">
        <f>'18_2017_99 - Ostatní a ve...'!J33</f>
        <v>0</v>
      </c>
      <c r="AZ74" s="95">
        <f>'18_2017_99 - Ostatní a ve...'!F30</f>
        <v>0</v>
      </c>
      <c r="BA74" s="95">
        <f>'18_2017_99 - Ostatní a ve...'!F31</f>
        <v>0</v>
      </c>
      <c r="BB74" s="95">
        <f>'18_2017_99 - Ostatní a ve...'!F32</f>
        <v>0</v>
      </c>
      <c r="BC74" s="95">
        <f>'18_2017_99 - Ostatní a ve...'!F33</f>
        <v>0</v>
      </c>
      <c r="BD74" s="97">
        <f>'18_2017_99 - Ostatní a ve...'!F34</f>
        <v>0</v>
      </c>
      <c r="BT74" s="93" t="s">
        <v>83</v>
      </c>
      <c r="BV74" s="93" t="s">
        <v>77</v>
      </c>
      <c r="BW74" s="93" t="s">
        <v>151</v>
      </c>
      <c r="BX74" s="93" t="s">
        <v>7</v>
      </c>
      <c r="CL74" s="93" t="s">
        <v>5</v>
      </c>
      <c r="CM74" s="93" t="s">
        <v>85</v>
      </c>
    </row>
    <row r="75" spans="1:91" s="1" customFormat="1" ht="30" customHeight="1">
      <c r="B75" s="40"/>
      <c r="AR75" s="40"/>
    </row>
    <row r="76" spans="1:91" s="1" customFormat="1" ht="6.95" customHeight="1">
      <c r="B76" s="55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40"/>
    </row>
  </sheetData>
  <mergeCells count="129">
    <mergeCell ref="BE5:BE32"/>
    <mergeCell ref="K5:AO5"/>
    <mergeCell ref="K6:AO6"/>
    <mergeCell ref="E14:AJ14"/>
    <mergeCell ref="E20:AN20"/>
    <mergeCell ref="AK23:AO23"/>
    <mergeCell ref="L25:O25"/>
    <mergeCell ref="W25:AE25"/>
    <mergeCell ref="AK25:AO25"/>
    <mergeCell ref="L26:O26"/>
    <mergeCell ref="W26:AE26"/>
    <mergeCell ref="AK26:AO26"/>
    <mergeCell ref="L27:O27"/>
    <mergeCell ref="W27:AE27"/>
    <mergeCell ref="AK27:AO27"/>
    <mergeCell ref="L28:O28"/>
    <mergeCell ref="W28:AE28"/>
    <mergeCell ref="AK28:AO28"/>
    <mergeCell ref="L29:O29"/>
    <mergeCell ref="W29:AE29"/>
    <mergeCell ref="AK29:AO29"/>
    <mergeCell ref="L30:O30"/>
    <mergeCell ref="W30:AE30"/>
    <mergeCell ref="AK30:AO30"/>
    <mergeCell ref="X32:AB32"/>
    <mergeCell ref="AK32:AO32"/>
    <mergeCell ref="L42:AO42"/>
    <mergeCell ref="AM44:AN44"/>
    <mergeCell ref="AM46:AP46"/>
    <mergeCell ref="AS46:AT48"/>
    <mergeCell ref="C49:G49"/>
    <mergeCell ref="I49:AF49"/>
    <mergeCell ref="AG49:AM49"/>
    <mergeCell ref="AN49:AP49"/>
    <mergeCell ref="AN52:AP52"/>
    <mergeCell ref="AG52:AM52"/>
    <mergeCell ref="D52:H52"/>
    <mergeCell ref="J52:AF52"/>
    <mergeCell ref="AN53:AP53"/>
    <mergeCell ref="AG53:AM53"/>
    <mergeCell ref="D53:H53"/>
    <mergeCell ref="J53:AF53"/>
    <mergeCell ref="AN54:AP54"/>
    <mergeCell ref="AG54:AM54"/>
    <mergeCell ref="D54:H54"/>
    <mergeCell ref="J54:AF54"/>
    <mergeCell ref="AN55:AP55"/>
    <mergeCell ref="AG55:AM55"/>
    <mergeCell ref="D55:H55"/>
    <mergeCell ref="J55:AF55"/>
    <mergeCell ref="AN56:AP56"/>
    <mergeCell ref="AG56:AM56"/>
    <mergeCell ref="D56:H56"/>
    <mergeCell ref="J56:AF56"/>
    <mergeCell ref="AN57:AP57"/>
    <mergeCell ref="AG57:AM57"/>
    <mergeCell ref="D57:H57"/>
    <mergeCell ref="J57:AF57"/>
    <mergeCell ref="AN58:AP58"/>
    <mergeCell ref="AG58:AM58"/>
    <mergeCell ref="D58:H58"/>
    <mergeCell ref="J58:AF58"/>
    <mergeCell ref="AN59:AP59"/>
    <mergeCell ref="AG59:AM59"/>
    <mergeCell ref="D59:H59"/>
    <mergeCell ref="J59:AF59"/>
    <mergeCell ref="AN60:AP60"/>
    <mergeCell ref="AG60:AM60"/>
    <mergeCell ref="D60:H60"/>
    <mergeCell ref="J60:AF60"/>
    <mergeCell ref="AN61:AP61"/>
    <mergeCell ref="AG61:AM61"/>
    <mergeCell ref="D61:H61"/>
    <mergeCell ref="J61:AF61"/>
    <mergeCell ref="AN62:AP62"/>
    <mergeCell ref="AG62:AM62"/>
    <mergeCell ref="D62:H62"/>
    <mergeCell ref="J62:AF62"/>
    <mergeCell ref="AN63:AP63"/>
    <mergeCell ref="AG63:AM63"/>
    <mergeCell ref="D63:H63"/>
    <mergeCell ref="J63:AF63"/>
    <mergeCell ref="AN64:AP64"/>
    <mergeCell ref="AG64:AM64"/>
    <mergeCell ref="D64:H64"/>
    <mergeCell ref="J64:AF64"/>
    <mergeCell ref="AN65:AP65"/>
    <mergeCell ref="AG65:AM65"/>
    <mergeCell ref="D65:H65"/>
    <mergeCell ref="J65:AF65"/>
    <mergeCell ref="AN66:AP66"/>
    <mergeCell ref="AG66:AM66"/>
    <mergeCell ref="D66:H66"/>
    <mergeCell ref="J66:AF66"/>
    <mergeCell ref="AG67:AM67"/>
    <mergeCell ref="D67:H67"/>
    <mergeCell ref="J67:AF67"/>
    <mergeCell ref="AN68:AP68"/>
    <mergeCell ref="AG68:AM68"/>
    <mergeCell ref="D68:H68"/>
    <mergeCell ref="J68:AF68"/>
    <mergeCell ref="AN69:AP69"/>
    <mergeCell ref="AG69:AM69"/>
    <mergeCell ref="D69:H69"/>
    <mergeCell ref="J69:AF69"/>
    <mergeCell ref="AR2:BE2"/>
    <mergeCell ref="AN73:AP73"/>
    <mergeCell ref="AG73:AM73"/>
    <mergeCell ref="D73:H73"/>
    <mergeCell ref="J73:AF73"/>
    <mergeCell ref="AN74:AP74"/>
    <mergeCell ref="AG74:AM74"/>
    <mergeCell ref="D74:H74"/>
    <mergeCell ref="J74:AF74"/>
    <mergeCell ref="AG51:AM51"/>
    <mergeCell ref="AN51:AP51"/>
    <mergeCell ref="AN70:AP70"/>
    <mergeCell ref="AG70:AM70"/>
    <mergeCell ref="D70:H70"/>
    <mergeCell ref="J70:AF70"/>
    <mergeCell ref="AN71:AP71"/>
    <mergeCell ref="AG71:AM71"/>
    <mergeCell ref="D71:H71"/>
    <mergeCell ref="J71:AF71"/>
    <mergeCell ref="AN72:AP72"/>
    <mergeCell ref="AG72:AM72"/>
    <mergeCell ref="D72:H72"/>
    <mergeCell ref="J72:AF72"/>
    <mergeCell ref="AN67:AP67"/>
  </mergeCells>
  <hyperlinks>
    <hyperlink ref="K1:S1" location="C2" display="1) Rekapitulace stavby"/>
    <hyperlink ref="W1:AI1" location="C51" display="2) Rekapitulace objektů stavby a soupisů prací"/>
    <hyperlink ref="A52" location="'18_2017_01 - SO 01 Ul. Me...'!C2" display="/"/>
    <hyperlink ref="A53" location="'18_2017_02 - SO 02 Ul. Bu...'!C2" display="/"/>
    <hyperlink ref="A54" location="'18_2017_03 - SO 03 Ul. Šč...'!C2" display="/"/>
    <hyperlink ref="A55" location="'18_2017_04 - SO 04 Ul. Ro...'!C2" display="/"/>
    <hyperlink ref="A56" location="'18_2017_05 - SO 05 Ul. Ko...'!C2" display="/"/>
    <hyperlink ref="A57" location="'18_2017_06 - SO 06 Ul. Re...'!C2" display="/"/>
    <hyperlink ref="A58" location="'18_2017_07 - SO 07 Ul. Ma...'!C2" display="/"/>
    <hyperlink ref="A59" location="'18_2017_08 - SO 08 Ul. To...'!C2" display="/"/>
    <hyperlink ref="A60" location="'18_2017_09 - SO 09 Ul. Tř...'!C2" display="/"/>
    <hyperlink ref="A61" location="'18_2017_10 - SO 10 Ul. Ka...'!C2" display="/"/>
    <hyperlink ref="A62" location="'18_2017_11 - SO 11 Ul. Hv...'!C2" display="/"/>
    <hyperlink ref="A63" location="'18_2017_12 - SO 12 Ul. U ...'!C2" display="/"/>
    <hyperlink ref="A64" location="'18_2017_13 - SO 13 Ul. Ho...'!C2" display="/"/>
    <hyperlink ref="A65" location="'18_2017_14 - SO 14 Ul. Da...'!C2" display="/"/>
    <hyperlink ref="A66" location="'18_2017_15 - SO15 Ul. Men...'!C2" display="/"/>
    <hyperlink ref="A67" location="'18_2017_16 - SO 16 Ul. Bu...'!C2" display="/"/>
    <hyperlink ref="A68" location="'18_2017_17 - SO 17 Ul. Šč...'!C2" display="/"/>
    <hyperlink ref="A69" location="'18_2017_18 - SO 18 Ul. Ro...'!C2" display="/"/>
    <hyperlink ref="A70" location="'18_2017_19 - SO 19 Ul. Ko...'!C2" display="/"/>
    <hyperlink ref="A71" location="'18_2017_20 - SO 20 Ul. Re...'!C2" display="/"/>
    <hyperlink ref="A72" location="'18_2017_24 - SO 24 Ul. Ka...'!C2" display="/"/>
    <hyperlink ref="A73" location="'18_2017_25 - SO 25 Ul. Hv...'!C2" display="/"/>
    <hyperlink ref="A74" location="'18_2017_99 - Ostatní a ve...'!C2" display="/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35"/>
  <sheetViews>
    <sheetView showGridLines="0" workbookViewId="0">
      <pane ySplit="1" topLeftCell="A298" activePane="bottomLeft" state="frozen"/>
      <selection pane="bottomLeft" activeCell="K90" sqref="K90:K334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109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1676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ROUND(SUM(BE90:BE334), 2)</f>
        <v>0</v>
      </c>
      <c r="G30" s="41"/>
      <c r="H30" s="41"/>
      <c r="I30" s="118">
        <v>0.21</v>
      </c>
      <c r="J30" s="117">
        <f>ROUND(ROUND((SUM(BE90:BE334)),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ROUND(SUM(BF90:BF334), 2)</f>
        <v>0</v>
      </c>
      <c r="G31" s="41"/>
      <c r="H31" s="41"/>
      <c r="I31" s="118">
        <v>0.15</v>
      </c>
      <c r="J31" s="117">
        <f>ROUND(ROUND((SUM(BF90:BF334)),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ROUND(SUM(BG90:BG334),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ROUND(SUM(BH90:BH334),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ROUND(SUM(BI90:BI334),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18_2017_09 - SO 09 Ul. Třanovského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J174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J188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J200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J201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J217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J222</f>
        <v>0</v>
      </c>
      <c r="K64" s="147"/>
    </row>
    <row r="65" spans="2:12" s="8" customFormat="1" ht="14.85" customHeight="1">
      <c r="B65" s="141"/>
      <c r="C65" s="142"/>
      <c r="D65" s="143" t="s">
        <v>173</v>
      </c>
      <c r="E65" s="144"/>
      <c r="F65" s="144"/>
      <c r="G65" s="144"/>
      <c r="H65" s="144"/>
      <c r="I65" s="145"/>
      <c r="J65" s="146">
        <f>J223</f>
        <v>0</v>
      </c>
      <c r="K65" s="147"/>
    </row>
    <row r="66" spans="2:12" s="8" customFormat="1" ht="14.85" customHeight="1">
      <c r="B66" s="141"/>
      <c r="C66" s="142"/>
      <c r="D66" s="143" t="s">
        <v>174</v>
      </c>
      <c r="E66" s="144"/>
      <c r="F66" s="144"/>
      <c r="G66" s="144"/>
      <c r="H66" s="144"/>
      <c r="I66" s="145"/>
      <c r="J66" s="146">
        <f>J233</f>
        <v>0</v>
      </c>
      <c r="K66" s="147"/>
    </row>
    <row r="67" spans="2:12" s="8" customFormat="1" ht="14.85" customHeight="1">
      <c r="B67" s="141"/>
      <c r="C67" s="142"/>
      <c r="D67" s="143" t="s">
        <v>175</v>
      </c>
      <c r="E67" s="144"/>
      <c r="F67" s="144"/>
      <c r="G67" s="144"/>
      <c r="H67" s="144"/>
      <c r="I67" s="145"/>
      <c r="J67" s="146">
        <f>J274</f>
        <v>0</v>
      </c>
      <c r="K67" s="147"/>
    </row>
    <row r="68" spans="2:12" s="8" customFormat="1" ht="19.899999999999999" customHeight="1">
      <c r="B68" s="141"/>
      <c r="C68" s="142"/>
      <c r="D68" s="143" t="s">
        <v>176</v>
      </c>
      <c r="E68" s="144"/>
      <c r="F68" s="144"/>
      <c r="G68" s="144"/>
      <c r="H68" s="144"/>
      <c r="I68" s="145"/>
      <c r="J68" s="146">
        <f>J317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J318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J324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18_2017_09 - SO 09 Ul. Třanovského - vodovod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767.21321221999983</v>
      </c>
      <c r="S90" s="67"/>
      <c r="T90" s="157">
        <f>T91</f>
        <v>207.52927199999999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P92+P174+P188+P200+P222+P317</f>
        <v>0</v>
      </c>
      <c r="Q91" s="165"/>
      <c r="R91" s="166">
        <f>R92+R174+R188+R200+R222+R317</f>
        <v>767.21321221999983</v>
      </c>
      <c r="S91" s="165"/>
      <c r="T91" s="167">
        <f>T92+T174+T188+T200+T222+T317</f>
        <v>207.52927199999999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BK92+BK174+BK188+BK200+BK222+BK317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SUM(P93:P173)</f>
        <v>0</v>
      </c>
      <c r="Q92" s="165"/>
      <c r="R92" s="166">
        <f>SUM(R93:R173)</f>
        <v>294.01269827999994</v>
      </c>
      <c r="S92" s="165"/>
      <c r="T92" s="167">
        <f>SUM(T93:T173)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SUM(BK93:BK173)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198</v>
      </c>
      <c r="F93" s="175" t="s">
        <v>199</v>
      </c>
      <c r="G93" s="176" t="s">
        <v>200</v>
      </c>
      <c r="H93" s="177">
        <v>4.0000000000000001E-3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1677</v>
      </c>
    </row>
    <row r="94" spans="2:65" s="11" customFormat="1">
      <c r="B94" s="185"/>
      <c r="D94" s="186" t="s">
        <v>203</v>
      </c>
      <c r="E94" s="187" t="s">
        <v>5</v>
      </c>
      <c r="F94" s="188" t="s">
        <v>1678</v>
      </c>
      <c r="H94" s="189">
        <v>4.0000000000000001E-3</v>
      </c>
      <c r="I94" s="190"/>
      <c r="L94" s="185"/>
      <c r="M94" s="191"/>
      <c r="N94" s="192"/>
      <c r="O94" s="192"/>
      <c r="P94" s="192"/>
      <c r="Q94" s="192"/>
      <c r="R94" s="192"/>
      <c r="S94" s="192"/>
      <c r="T94" s="193"/>
      <c r="AT94" s="187" t="s">
        <v>203</v>
      </c>
      <c r="AU94" s="187" t="s">
        <v>85</v>
      </c>
      <c r="AV94" s="11" t="s">
        <v>85</v>
      </c>
      <c r="AW94" s="11" t="s">
        <v>39</v>
      </c>
      <c r="AX94" s="11" t="s">
        <v>83</v>
      </c>
      <c r="AY94" s="187" t="s">
        <v>195</v>
      </c>
    </row>
    <row r="95" spans="2:65" s="1" customFormat="1" ht="25.5" customHeight="1">
      <c r="B95" s="172"/>
      <c r="C95" s="173" t="s">
        <v>85</v>
      </c>
      <c r="D95" s="173" t="s">
        <v>197</v>
      </c>
      <c r="E95" s="174" t="s">
        <v>212</v>
      </c>
      <c r="F95" s="175" t="s">
        <v>213</v>
      </c>
      <c r="G95" s="176" t="s">
        <v>207</v>
      </c>
      <c r="H95" s="177">
        <v>13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8.6800000000000002E-3</v>
      </c>
      <c r="R95" s="182">
        <f>Q95*H95</f>
        <v>0.11284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1679</v>
      </c>
    </row>
    <row r="96" spans="2:65" s="1" customFormat="1" ht="94.5">
      <c r="B96" s="40"/>
      <c r="D96" s="186" t="s">
        <v>209</v>
      </c>
      <c r="F96" s="194" t="s">
        <v>215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" customFormat="1" ht="16.5" customHeight="1">
      <c r="B97" s="172"/>
      <c r="C97" s="173" t="s">
        <v>211</v>
      </c>
      <c r="D97" s="173" t="s">
        <v>197</v>
      </c>
      <c r="E97" s="174" t="s">
        <v>216</v>
      </c>
      <c r="F97" s="175" t="s">
        <v>217</v>
      </c>
      <c r="G97" s="176" t="s">
        <v>207</v>
      </c>
      <c r="H97" s="177">
        <v>7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1.068E-2</v>
      </c>
      <c r="R97" s="182">
        <f>Q97*H97</f>
        <v>7.4760000000000007E-2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1680</v>
      </c>
    </row>
    <row r="98" spans="2:65" s="1" customFormat="1" ht="81">
      <c r="B98" s="40"/>
      <c r="D98" s="186" t="s">
        <v>209</v>
      </c>
      <c r="F98" s="194" t="s">
        <v>219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226</v>
      </c>
      <c r="F99" s="175" t="s">
        <v>227</v>
      </c>
      <c r="G99" s="176" t="s">
        <v>228</v>
      </c>
      <c r="H99" s="177">
        <v>134.24199999999999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0</v>
      </c>
      <c r="R99" s="182">
        <f>Q99*H99</f>
        <v>0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1681</v>
      </c>
    </row>
    <row r="100" spans="2:65" s="1" customFormat="1" ht="40.5">
      <c r="B100" s="40"/>
      <c r="D100" s="186" t="s">
        <v>209</v>
      </c>
      <c r="F100" s="194" t="s">
        <v>230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1" customFormat="1">
      <c r="B101" s="185"/>
      <c r="D101" s="186" t="s">
        <v>203</v>
      </c>
      <c r="E101" s="187" t="s">
        <v>5</v>
      </c>
      <c r="F101" s="188" t="s">
        <v>1682</v>
      </c>
      <c r="H101" s="189">
        <v>134.24199999999999</v>
      </c>
      <c r="I101" s="190"/>
      <c r="L101" s="185"/>
      <c r="M101" s="191"/>
      <c r="N101" s="192"/>
      <c r="O101" s="192"/>
      <c r="P101" s="192"/>
      <c r="Q101" s="192"/>
      <c r="R101" s="192"/>
      <c r="S101" s="192"/>
      <c r="T101" s="193"/>
      <c r="AT101" s="187" t="s">
        <v>203</v>
      </c>
      <c r="AU101" s="187" t="s">
        <v>85</v>
      </c>
      <c r="AV101" s="11" t="s">
        <v>85</v>
      </c>
      <c r="AW101" s="11" t="s">
        <v>39</v>
      </c>
      <c r="AX101" s="11" t="s">
        <v>83</v>
      </c>
      <c r="AY101" s="187" t="s">
        <v>195</v>
      </c>
    </row>
    <row r="102" spans="2:65" s="1" customFormat="1" ht="16.5" customHeight="1">
      <c r="B102" s="172"/>
      <c r="C102" s="173" t="s">
        <v>220</v>
      </c>
      <c r="D102" s="173" t="s">
        <v>197</v>
      </c>
      <c r="E102" s="174" t="s">
        <v>233</v>
      </c>
      <c r="F102" s="175" t="s">
        <v>234</v>
      </c>
      <c r="G102" s="176" t="s">
        <v>228</v>
      </c>
      <c r="H102" s="177">
        <v>335.60399999999998</v>
      </c>
      <c r="I102" s="178"/>
      <c r="J102" s="179">
        <f>ROUND(I102*H102,2)</f>
        <v>0</v>
      </c>
      <c r="K102" s="175"/>
      <c r="L102" s="40"/>
      <c r="M102" s="180" t="s">
        <v>5</v>
      </c>
      <c r="N102" s="181" t="s">
        <v>46</v>
      </c>
      <c r="O102" s="41"/>
      <c r="P102" s="182">
        <f>O102*H102</f>
        <v>0</v>
      </c>
      <c r="Q102" s="182">
        <v>0</v>
      </c>
      <c r="R102" s="182">
        <f>Q102*H102</f>
        <v>0</v>
      </c>
      <c r="S102" s="182">
        <v>0</v>
      </c>
      <c r="T102" s="183">
        <f>S102*H102</f>
        <v>0</v>
      </c>
      <c r="AR102" s="23" t="s">
        <v>201</v>
      </c>
      <c r="AT102" s="23" t="s">
        <v>197</v>
      </c>
      <c r="AU102" s="23" t="s">
        <v>85</v>
      </c>
      <c r="AY102" s="23" t="s">
        <v>195</v>
      </c>
      <c r="BE102" s="184">
        <f>IF(N102="základní",J102,0)</f>
        <v>0</v>
      </c>
      <c r="BF102" s="184">
        <f>IF(N102="snížená",J102,0)</f>
        <v>0</v>
      </c>
      <c r="BG102" s="184">
        <f>IF(N102="zákl. přenesená",J102,0)</f>
        <v>0</v>
      </c>
      <c r="BH102" s="184">
        <f>IF(N102="sníž. přenesená",J102,0)</f>
        <v>0</v>
      </c>
      <c r="BI102" s="184">
        <f>IF(N102="nulová",J102,0)</f>
        <v>0</v>
      </c>
      <c r="BJ102" s="23" t="s">
        <v>83</v>
      </c>
      <c r="BK102" s="184">
        <f>ROUND(I102*H102,2)</f>
        <v>0</v>
      </c>
      <c r="BL102" s="23" t="s">
        <v>201</v>
      </c>
      <c r="BM102" s="23" t="s">
        <v>1683</v>
      </c>
    </row>
    <row r="103" spans="2:65" s="1" customFormat="1" ht="40.5">
      <c r="B103" s="40"/>
      <c r="D103" s="186" t="s">
        <v>209</v>
      </c>
      <c r="F103" s="194" t="s">
        <v>236</v>
      </c>
      <c r="I103" s="195"/>
      <c r="L103" s="40"/>
      <c r="M103" s="196"/>
      <c r="N103" s="41"/>
      <c r="O103" s="41"/>
      <c r="P103" s="41"/>
      <c r="Q103" s="41"/>
      <c r="R103" s="41"/>
      <c r="S103" s="41"/>
      <c r="T103" s="69"/>
      <c r="AT103" s="23" t="s">
        <v>209</v>
      </c>
      <c r="AU103" s="23" t="s">
        <v>85</v>
      </c>
    </row>
    <row r="104" spans="2:65" s="11" customFormat="1">
      <c r="B104" s="185"/>
      <c r="D104" s="186" t="s">
        <v>203</v>
      </c>
      <c r="E104" s="187" t="s">
        <v>5</v>
      </c>
      <c r="F104" s="188" t="s">
        <v>1684</v>
      </c>
      <c r="H104" s="189">
        <v>9.0280000000000005</v>
      </c>
      <c r="I104" s="190"/>
      <c r="L104" s="185"/>
      <c r="M104" s="191"/>
      <c r="N104" s="192"/>
      <c r="O104" s="192"/>
      <c r="P104" s="192"/>
      <c r="Q104" s="192"/>
      <c r="R104" s="192"/>
      <c r="S104" s="192"/>
      <c r="T104" s="193"/>
      <c r="AT104" s="187" t="s">
        <v>203</v>
      </c>
      <c r="AU104" s="187" t="s">
        <v>85</v>
      </c>
      <c r="AV104" s="11" t="s">
        <v>85</v>
      </c>
      <c r="AW104" s="11" t="s">
        <v>39</v>
      </c>
      <c r="AX104" s="11" t="s">
        <v>75</v>
      </c>
      <c r="AY104" s="187" t="s">
        <v>195</v>
      </c>
    </row>
    <row r="105" spans="2:65" s="11" customFormat="1">
      <c r="B105" s="185"/>
      <c r="D105" s="186" t="s">
        <v>203</v>
      </c>
      <c r="E105" s="187" t="s">
        <v>5</v>
      </c>
      <c r="F105" s="188" t="s">
        <v>1685</v>
      </c>
      <c r="H105" s="189">
        <v>13.13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75</v>
      </c>
      <c r="AY105" s="187" t="s">
        <v>195</v>
      </c>
    </row>
    <row r="106" spans="2:65" s="11" customFormat="1">
      <c r="B106" s="185"/>
      <c r="D106" s="186" t="s">
        <v>203</v>
      </c>
      <c r="E106" s="187" t="s">
        <v>5</v>
      </c>
      <c r="F106" s="188" t="s">
        <v>1686</v>
      </c>
      <c r="H106" s="189">
        <v>83.873999999999995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1687</v>
      </c>
      <c r="H107" s="189">
        <v>76.424999999999997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1688</v>
      </c>
      <c r="H108" s="189">
        <v>61.116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1689</v>
      </c>
      <c r="H109" s="189">
        <v>54.752000000000002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1690</v>
      </c>
      <c r="H110" s="189">
        <v>44.061999999999998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1691</v>
      </c>
      <c r="H111" s="189">
        <v>19.271000000000001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2" customFormat="1">
      <c r="B112" s="197"/>
      <c r="D112" s="186" t="s">
        <v>203</v>
      </c>
      <c r="E112" s="198" t="s">
        <v>5</v>
      </c>
      <c r="F112" s="199" t="s">
        <v>1692</v>
      </c>
      <c r="H112" s="200">
        <v>361.65800000000002</v>
      </c>
      <c r="I112" s="201"/>
      <c r="L112" s="197"/>
      <c r="M112" s="202"/>
      <c r="N112" s="203"/>
      <c r="O112" s="203"/>
      <c r="P112" s="203"/>
      <c r="Q112" s="203"/>
      <c r="R112" s="203"/>
      <c r="S112" s="203"/>
      <c r="T112" s="204"/>
      <c r="AT112" s="198" t="s">
        <v>203</v>
      </c>
      <c r="AU112" s="198" t="s">
        <v>85</v>
      </c>
      <c r="AV112" s="12" t="s">
        <v>211</v>
      </c>
      <c r="AW112" s="12" t="s">
        <v>39</v>
      </c>
      <c r="AX112" s="12" t="s">
        <v>75</v>
      </c>
      <c r="AY112" s="198" t="s">
        <v>195</v>
      </c>
    </row>
    <row r="113" spans="2:65" s="11" customFormat="1">
      <c r="B113" s="185"/>
      <c r="D113" s="186" t="s">
        <v>203</v>
      </c>
      <c r="E113" s="187" t="s">
        <v>5</v>
      </c>
      <c r="F113" s="188" t="s">
        <v>1693</v>
      </c>
      <c r="H113" s="189">
        <v>69.590999999999994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65" s="12" customFormat="1">
      <c r="B114" s="197"/>
      <c r="D114" s="186" t="s">
        <v>203</v>
      </c>
      <c r="E114" s="198" t="s">
        <v>5</v>
      </c>
      <c r="F114" s="199" t="s">
        <v>250</v>
      </c>
      <c r="H114" s="200">
        <v>69.590999999999994</v>
      </c>
      <c r="I114" s="201"/>
      <c r="L114" s="197"/>
      <c r="M114" s="202"/>
      <c r="N114" s="203"/>
      <c r="O114" s="203"/>
      <c r="P114" s="203"/>
      <c r="Q114" s="203"/>
      <c r="R114" s="203"/>
      <c r="S114" s="203"/>
      <c r="T114" s="204"/>
      <c r="AT114" s="198" t="s">
        <v>203</v>
      </c>
      <c r="AU114" s="198" t="s">
        <v>85</v>
      </c>
      <c r="AV114" s="12" t="s">
        <v>211</v>
      </c>
      <c r="AW114" s="12" t="s">
        <v>39</v>
      </c>
      <c r="AX114" s="12" t="s">
        <v>75</v>
      </c>
      <c r="AY114" s="198" t="s">
        <v>195</v>
      </c>
    </row>
    <row r="115" spans="2:65" s="11" customFormat="1">
      <c r="B115" s="185"/>
      <c r="D115" s="186" t="s">
        <v>203</v>
      </c>
      <c r="E115" s="187" t="s">
        <v>5</v>
      </c>
      <c r="F115" s="188" t="s">
        <v>1694</v>
      </c>
      <c r="H115" s="189">
        <v>-83.804000000000002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65" s="11" customFormat="1">
      <c r="B116" s="185"/>
      <c r="D116" s="186" t="s">
        <v>203</v>
      </c>
      <c r="E116" s="187" t="s">
        <v>5</v>
      </c>
      <c r="F116" s="188" t="s">
        <v>1695</v>
      </c>
      <c r="H116" s="189">
        <v>-11.840999999999999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65" s="12" customFormat="1">
      <c r="B117" s="197"/>
      <c r="D117" s="186" t="s">
        <v>203</v>
      </c>
      <c r="E117" s="198" t="s">
        <v>5</v>
      </c>
      <c r="F117" s="199" t="s">
        <v>253</v>
      </c>
      <c r="H117" s="200">
        <v>-95.644999999999996</v>
      </c>
      <c r="I117" s="201"/>
      <c r="L117" s="197"/>
      <c r="M117" s="202"/>
      <c r="N117" s="203"/>
      <c r="O117" s="203"/>
      <c r="P117" s="203"/>
      <c r="Q117" s="203"/>
      <c r="R117" s="203"/>
      <c r="S117" s="203"/>
      <c r="T117" s="204"/>
      <c r="AT117" s="198" t="s">
        <v>203</v>
      </c>
      <c r="AU117" s="198" t="s">
        <v>85</v>
      </c>
      <c r="AV117" s="12" t="s">
        <v>211</v>
      </c>
      <c r="AW117" s="12" t="s">
        <v>39</v>
      </c>
      <c r="AX117" s="12" t="s">
        <v>75</v>
      </c>
      <c r="AY117" s="198" t="s">
        <v>195</v>
      </c>
    </row>
    <row r="118" spans="2:65" s="13" customFormat="1">
      <c r="B118" s="205"/>
      <c r="D118" s="186" t="s">
        <v>203</v>
      </c>
      <c r="E118" s="206" t="s">
        <v>5</v>
      </c>
      <c r="F118" s="207" t="s">
        <v>254</v>
      </c>
      <c r="H118" s="208">
        <v>335.60399999999998</v>
      </c>
      <c r="I118" s="209"/>
      <c r="L118" s="205"/>
      <c r="M118" s="210"/>
      <c r="N118" s="211"/>
      <c r="O118" s="211"/>
      <c r="P118" s="211"/>
      <c r="Q118" s="211"/>
      <c r="R118" s="211"/>
      <c r="S118" s="211"/>
      <c r="T118" s="212"/>
      <c r="AT118" s="206" t="s">
        <v>203</v>
      </c>
      <c r="AU118" s="206" t="s">
        <v>85</v>
      </c>
      <c r="AV118" s="13" t="s">
        <v>201</v>
      </c>
      <c r="AW118" s="13" t="s">
        <v>39</v>
      </c>
      <c r="AX118" s="13" t="s">
        <v>83</v>
      </c>
      <c r="AY118" s="206" t="s">
        <v>195</v>
      </c>
    </row>
    <row r="119" spans="2:65" s="1" customFormat="1" ht="16.5" customHeight="1">
      <c r="B119" s="172"/>
      <c r="C119" s="173" t="s">
        <v>225</v>
      </c>
      <c r="D119" s="173" t="s">
        <v>197</v>
      </c>
      <c r="E119" s="174" t="s">
        <v>256</v>
      </c>
      <c r="F119" s="175" t="s">
        <v>257</v>
      </c>
      <c r="G119" s="176" t="s">
        <v>228</v>
      </c>
      <c r="H119" s="177">
        <v>167.80199999999999</v>
      </c>
      <c r="I119" s="178"/>
      <c r="J119" s="179">
        <f>ROUND(I119*H119,2)</f>
        <v>0</v>
      </c>
      <c r="K119" s="175"/>
      <c r="L119" s="40"/>
      <c r="M119" s="180" t="s">
        <v>5</v>
      </c>
      <c r="N119" s="181" t="s">
        <v>46</v>
      </c>
      <c r="O119" s="41"/>
      <c r="P119" s="182">
        <f>O119*H119</f>
        <v>0</v>
      </c>
      <c r="Q119" s="182">
        <v>0</v>
      </c>
      <c r="R119" s="182">
        <f>Q119*H119</f>
        <v>0</v>
      </c>
      <c r="S119" s="182">
        <v>0</v>
      </c>
      <c r="T119" s="183">
        <f>S119*H119</f>
        <v>0</v>
      </c>
      <c r="AR119" s="23" t="s">
        <v>201</v>
      </c>
      <c r="AT119" s="23" t="s">
        <v>197</v>
      </c>
      <c r="AU119" s="23" t="s">
        <v>85</v>
      </c>
      <c r="AY119" s="23" t="s">
        <v>195</v>
      </c>
      <c r="BE119" s="184">
        <f>IF(N119="základní",J119,0)</f>
        <v>0</v>
      </c>
      <c r="BF119" s="184">
        <f>IF(N119="snížená",J119,0)</f>
        <v>0</v>
      </c>
      <c r="BG119" s="184">
        <f>IF(N119="zákl. přenesená",J119,0)</f>
        <v>0</v>
      </c>
      <c r="BH119" s="184">
        <f>IF(N119="sníž. přenesená",J119,0)</f>
        <v>0</v>
      </c>
      <c r="BI119" s="184">
        <f>IF(N119="nulová",J119,0)</f>
        <v>0</v>
      </c>
      <c r="BJ119" s="23" t="s">
        <v>83</v>
      </c>
      <c r="BK119" s="184">
        <f>ROUND(I119*H119,2)</f>
        <v>0</v>
      </c>
      <c r="BL119" s="23" t="s">
        <v>201</v>
      </c>
      <c r="BM119" s="23" t="s">
        <v>1696</v>
      </c>
    </row>
    <row r="120" spans="2:65" s="1" customFormat="1" ht="54">
      <c r="B120" s="40"/>
      <c r="D120" s="186" t="s">
        <v>209</v>
      </c>
      <c r="F120" s="194" t="s">
        <v>259</v>
      </c>
      <c r="I120" s="195"/>
      <c r="L120" s="40"/>
      <c r="M120" s="196"/>
      <c r="N120" s="41"/>
      <c r="O120" s="41"/>
      <c r="P120" s="41"/>
      <c r="Q120" s="41"/>
      <c r="R120" s="41"/>
      <c r="S120" s="41"/>
      <c r="T120" s="69"/>
      <c r="AT120" s="23" t="s">
        <v>209</v>
      </c>
      <c r="AU120" s="23" t="s">
        <v>85</v>
      </c>
    </row>
    <row r="121" spans="2:65" s="11" customFormat="1">
      <c r="B121" s="185"/>
      <c r="D121" s="186" t="s">
        <v>203</v>
      </c>
      <c r="E121" s="187" t="s">
        <v>5</v>
      </c>
      <c r="F121" s="188" t="s">
        <v>1697</v>
      </c>
      <c r="H121" s="189">
        <v>167.80199999999999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83</v>
      </c>
      <c r="AY121" s="187" t="s">
        <v>195</v>
      </c>
    </row>
    <row r="122" spans="2:65" s="1" customFormat="1" ht="16.5" customHeight="1">
      <c r="B122" s="172"/>
      <c r="C122" s="173" t="s">
        <v>232</v>
      </c>
      <c r="D122" s="173" t="s">
        <v>197</v>
      </c>
      <c r="E122" s="174" t="s">
        <v>262</v>
      </c>
      <c r="F122" s="175" t="s">
        <v>263</v>
      </c>
      <c r="G122" s="176" t="s">
        <v>264</v>
      </c>
      <c r="H122" s="177">
        <v>666.71699999999998</v>
      </c>
      <c r="I122" s="178"/>
      <c r="J122" s="179">
        <f>ROUND(I122*H122,2)</f>
        <v>0</v>
      </c>
      <c r="K122" s="175"/>
      <c r="L122" s="40"/>
      <c r="M122" s="180" t="s">
        <v>5</v>
      </c>
      <c r="N122" s="181" t="s">
        <v>46</v>
      </c>
      <c r="O122" s="41"/>
      <c r="P122" s="182">
        <f>O122*H122</f>
        <v>0</v>
      </c>
      <c r="Q122" s="182">
        <v>8.4000000000000003E-4</v>
      </c>
      <c r="R122" s="182">
        <f>Q122*H122</f>
        <v>0.56004228</v>
      </c>
      <c r="S122" s="182">
        <v>0</v>
      </c>
      <c r="T122" s="183">
        <f>S122*H122</f>
        <v>0</v>
      </c>
      <c r="AR122" s="23" t="s">
        <v>201</v>
      </c>
      <c r="AT122" s="23" t="s">
        <v>197</v>
      </c>
      <c r="AU122" s="23" t="s">
        <v>85</v>
      </c>
      <c r="AY122" s="23" t="s">
        <v>195</v>
      </c>
      <c r="BE122" s="184">
        <f>IF(N122="základní",J122,0)</f>
        <v>0</v>
      </c>
      <c r="BF122" s="184">
        <f>IF(N122="snížená",J122,0)</f>
        <v>0</v>
      </c>
      <c r="BG122" s="184">
        <f>IF(N122="zákl. přenesená",J122,0)</f>
        <v>0</v>
      </c>
      <c r="BH122" s="184">
        <f>IF(N122="sníž. přenesená",J122,0)</f>
        <v>0</v>
      </c>
      <c r="BI122" s="184">
        <f>IF(N122="nulová",J122,0)</f>
        <v>0</v>
      </c>
      <c r="BJ122" s="23" t="s">
        <v>83</v>
      </c>
      <c r="BK122" s="184">
        <f>ROUND(I122*H122,2)</f>
        <v>0</v>
      </c>
      <c r="BL122" s="23" t="s">
        <v>201</v>
      </c>
      <c r="BM122" s="23" t="s">
        <v>1698</v>
      </c>
    </row>
    <row r="123" spans="2:65" s="1" customFormat="1" ht="54">
      <c r="B123" s="40"/>
      <c r="D123" s="186" t="s">
        <v>209</v>
      </c>
      <c r="F123" s="194" t="s">
        <v>266</v>
      </c>
      <c r="I123" s="195"/>
      <c r="L123" s="40"/>
      <c r="M123" s="196"/>
      <c r="N123" s="41"/>
      <c r="O123" s="41"/>
      <c r="P123" s="41"/>
      <c r="Q123" s="41"/>
      <c r="R123" s="41"/>
      <c r="S123" s="41"/>
      <c r="T123" s="69"/>
      <c r="AT123" s="23" t="s">
        <v>209</v>
      </c>
      <c r="AU123" s="23" t="s">
        <v>85</v>
      </c>
    </row>
    <row r="124" spans="2:65" s="11" customFormat="1">
      <c r="B124" s="185"/>
      <c r="D124" s="186" t="s">
        <v>203</v>
      </c>
      <c r="E124" s="187" t="s">
        <v>5</v>
      </c>
      <c r="F124" s="188" t="s">
        <v>1699</v>
      </c>
      <c r="H124" s="189">
        <v>26.260999999999999</v>
      </c>
      <c r="I124" s="190"/>
      <c r="L124" s="185"/>
      <c r="M124" s="191"/>
      <c r="N124" s="192"/>
      <c r="O124" s="192"/>
      <c r="P124" s="192"/>
      <c r="Q124" s="192"/>
      <c r="R124" s="192"/>
      <c r="S124" s="192"/>
      <c r="T124" s="193"/>
      <c r="AT124" s="187" t="s">
        <v>203</v>
      </c>
      <c r="AU124" s="187" t="s">
        <v>85</v>
      </c>
      <c r="AV124" s="11" t="s">
        <v>85</v>
      </c>
      <c r="AW124" s="11" t="s">
        <v>39</v>
      </c>
      <c r="AX124" s="11" t="s">
        <v>75</v>
      </c>
      <c r="AY124" s="187" t="s">
        <v>195</v>
      </c>
    </row>
    <row r="125" spans="2:65" s="11" customFormat="1">
      <c r="B125" s="185"/>
      <c r="D125" s="186" t="s">
        <v>203</v>
      </c>
      <c r="E125" s="187" t="s">
        <v>5</v>
      </c>
      <c r="F125" s="188" t="s">
        <v>1700</v>
      </c>
      <c r="H125" s="189">
        <v>167.74700000000001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65" s="11" customFormat="1">
      <c r="B126" s="185"/>
      <c r="D126" s="186" t="s">
        <v>203</v>
      </c>
      <c r="E126" s="187" t="s">
        <v>5</v>
      </c>
      <c r="F126" s="188" t="s">
        <v>1701</v>
      </c>
      <c r="H126" s="189">
        <v>152.85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85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65" s="11" customFormat="1">
      <c r="B127" s="185"/>
      <c r="D127" s="186" t="s">
        <v>203</v>
      </c>
      <c r="E127" s="187" t="s">
        <v>5</v>
      </c>
      <c r="F127" s="188" t="s">
        <v>1702</v>
      </c>
      <c r="H127" s="189">
        <v>122.23099999999999</v>
      </c>
      <c r="I127" s="190"/>
      <c r="L127" s="185"/>
      <c r="M127" s="191"/>
      <c r="N127" s="192"/>
      <c r="O127" s="192"/>
      <c r="P127" s="192"/>
      <c r="Q127" s="192"/>
      <c r="R127" s="192"/>
      <c r="S127" s="192"/>
      <c r="T127" s="193"/>
      <c r="AT127" s="187" t="s">
        <v>203</v>
      </c>
      <c r="AU127" s="187" t="s">
        <v>85</v>
      </c>
      <c r="AV127" s="11" t="s">
        <v>85</v>
      </c>
      <c r="AW127" s="11" t="s">
        <v>39</v>
      </c>
      <c r="AX127" s="11" t="s">
        <v>75</v>
      </c>
      <c r="AY127" s="187" t="s">
        <v>195</v>
      </c>
    </row>
    <row r="128" spans="2:65" s="11" customFormat="1">
      <c r="B128" s="185"/>
      <c r="D128" s="186" t="s">
        <v>203</v>
      </c>
      <c r="E128" s="187" t="s">
        <v>5</v>
      </c>
      <c r="F128" s="188" t="s">
        <v>1703</v>
      </c>
      <c r="H128" s="189">
        <v>109.504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85</v>
      </c>
      <c r="AV128" s="11" t="s">
        <v>85</v>
      </c>
      <c r="AW128" s="11" t="s">
        <v>39</v>
      </c>
      <c r="AX128" s="11" t="s">
        <v>75</v>
      </c>
      <c r="AY128" s="187" t="s">
        <v>195</v>
      </c>
    </row>
    <row r="129" spans="2:65" s="11" customFormat="1">
      <c r="B129" s="185"/>
      <c r="D129" s="186" t="s">
        <v>203</v>
      </c>
      <c r="E129" s="187" t="s">
        <v>5</v>
      </c>
      <c r="F129" s="188" t="s">
        <v>1704</v>
      </c>
      <c r="H129" s="189">
        <v>88.123999999999995</v>
      </c>
      <c r="I129" s="190"/>
      <c r="L129" s="185"/>
      <c r="M129" s="191"/>
      <c r="N129" s="192"/>
      <c r="O129" s="192"/>
      <c r="P129" s="192"/>
      <c r="Q129" s="192"/>
      <c r="R129" s="192"/>
      <c r="S129" s="192"/>
      <c r="T129" s="193"/>
      <c r="AT129" s="187" t="s">
        <v>203</v>
      </c>
      <c r="AU129" s="187" t="s">
        <v>85</v>
      </c>
      <c r="AV129" s="11" t="s">
        <v>85</v>
      </c>
      <c r="AW129" s="11" t="s">
        <v>39</v>
      </c>
      <c r="AX129" s="11" t="s">
        <v>75</v>
      </c>
      <c r="AY129" s="187" t="s">
        <v>195</v>
      </c>
    </row>
    <row r="130" spans="2:65" s="13" customFormat="1">
      <c r="B130" s="205"/>
      <c r="D130" s="186" t="s">
        <v>203</v>
      </c>
      <c r="E130" s="206" t="s">
        <v>5</v>
      </c>
      <c r="F130" s="207" t="s">
        <v>254</v>
      </c>
      <c r="H130" s="208">
        <v>666.71699999999998</v>
      </c>
      <c r="I130" s="209"/>
      <c r="L130" s="205"/>
      <c r="M130" s="210"/>
      <c r="N130" s="211"/>
      <c r="O130" s="211"/>
      <c r="P130" s="211"/>
      <c r="Q130" s="211"/>
      <c r="R130" s="211"/>
      <c r="S130" s="211"/>
      <c r="T130" s="212"/>
      <c r="AT130" s="206" t="s">
        <v>203</v>
      </c>
      <c r="AU130" s="206" t="s">
        <v>85</v>
      </c>
      <c r="AV130" s="13" t="s">
        <v>201</v>
      </c>
      <c r="AW130" s="13" t="s">
        <v>39</v>
      </c>
      <c r="AX130" s="13" t="s">
        <v>83</v>
      </c>
      <c r="AY130" s="206" t="s">
        <v>195</v>
      </c>
    </row>
    <row r="131" spans="2:65" s="1" customFormat="1" ht="16.5" customHeight="1">
      <c r="B131" s="172"/>
      <c r="C131" s="173" t="s">
        <v>255</v>
      </c>
      <c r="D131" s="173" t="s">
        <v>197</v>
      </c>
      <c r="E131" s="174" t="s">
        <v>275</v>
      </c>
      <c r="F131" s="175" t="s">
        <v>276</v>
      </c>
      <c r="G131" s="176" t="s">
        <v>264</v>
      </c>
      <c r="H131" s="177">
        <v>666.71699999999998</v>
      </c>
      <c r="I131" s="178"/>
      <c r="J131" s="179">
        <f>ROUND(I131*H131,2)</f>
        <v>0</v>
      </c>
      <c r="K131" s="175"/>
      <c r="L131" s="40"/>
      <c r="M131" s="180" t="s">
        <v>5</v>
      </c>
      <c r="N131" s="181" t="s">
        <v>46</v>
      </c>
      <c r="O131" s="41"/>
      <c r="P131" s="182">
        <f>O131*H131</f>
        <v>0</v>
      </c>
      <c r="Q131" s="182">
        <v>0</v>
      </c>
      <c r="R131" s="182">
        <f>Q131*H131</f>
        <v>0</v>
      </c>
      <c r="S131" s="182">
        <v>0</v>
      </c>
      <c r="T131" s="183">
        <f>S131*H131</f>
        <v>0</v>
      </c>
      <c r="AR131" s="23" t="s">
        <v>201</v>
      </c>
      <c r="AT131" s="23" t="s">
        <v>197</v>
      </c>
      <c r="AU131" s="23" t="s">
        <v>85</v>
      </c>
      <c r="AY131" s="23" t="s">
        <v>195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23" t="s">
        <v>83</v>
      </c>
      <c r="BK131" s="184">
        <f>ROUND(I131*H131,2)</f>
        <v>0</v>
      </c>
      <c r="BL131" s="23" t="s">
        <v>201</v>
      </c>
      <c r="BM131" s="23" t="s">
        <v>1705</v>
      </c>
    </row>
    <row r="132" spans="2:65" s="1" customFormat="1" ht="40.5">
      <c r="B132" s="40"/>
      <c r="D132" s="186" t="s">
        <v>209</v>
      </c>
      <c r="F132" s="194" t="s">
        <v>278</v>
      </c>
      <c r="I132" s="195"/>
      <c r="L132" s="40"/>
      <c r="M132" s="196"/>
      <c r="N132" s="41"/>
      <c r="O132" s="41"/>
      <c r="P132" s="41"/>
      <c r="Q132" s="41"/>
      <c r="R132" s="41"/>
      <c r="S132" s="41"/>
      <c r="T132" s="69"/>
      <c r="AT132" s="23" t="s">
        <v>209</v>
      </c>
      <c r="AU132" s="23" t="s">
        <v>85</v>
      </c>
    </row>
    <row r="133" spans="2:65" s="1" customFormat="1" ht="16.5" customHeight="1">
      <c r="B133" s="172"/>
      <c r="C133" s="173" t="s">
        <v>261</v>
      </c>
      <c r="D133" s="173" t="s">
        <v>197</v>
      </c>
      <c r="E133" s="174" t="s">
        <v>280</v>
      </c>
      <c r="F133" s="175" t="s">
        <v>281</v>
      </c>
      <c r="G133" s="176" t="s">
        <v>228</v>
      </c>
      <c r="H133" s="177">
        <v>335.60399999999998</v>
      </c>
      <c r="I133" s="178"/>
      <c r="J133" s="179">
        <f>ROUND(I133*H133,2)</f>
        <v>0</v>
      </c>
      <c r="K133" s="175"/>
      <c r="L133" s="40"/>
      <c r="M133" s="180" t="s">
        <v>5</v>
      </c>
      <c r="N133" s="181" t="s">
        <v>46</v>
      </c>
      <c r="O133" s="41"/>
      <c r="P133" s="182">
        <f>O133*H133</f>
        <v>0</v>
      </c>
      <c r="Q133" s="182">
        <v>0</v>
      </c>
      <c r="R133" s="182">
        <f>Q133*H133</f>
        <v>0</v>
      </c>
      <c r="S133" s="182">
        <v>0</v>
      </c>
      <c r="T133" s="183">
        <f>S133*H133</f>
        <v>0</v>
      </c>
      <c r="AR133" s="23" t="s">
        <v>201</v>
      </c>
      <c r="AT133" s="23" t="s">
        <v>197</v>
      </c>
      <c r="AU133" s="23" t="s">
        <v>85</v>
      </c>
      <c r="AY133" s="23" t="s">
        <v>195</v>
      </c>
      <c r="BE133" s="184">
        <f>IF(N133="základní",J133,0)</f>
        <v>0</v>
      </c>
      <c r="BF133" s="184">
        <f>IF(N133="snížená",J133,0)</f>
        <v>0</v>
      </c>
      <c r="BG133" s="184">
        <f>IF(N133="zákl. přenesená",J133,0)</f>
        <v>0</v>
      </c>
      <c r="BH133" s="184">
        <f>IF(N133="sníž. přenesená",J133,0)</f>
        <v>0</v>
      </c>
      <c r="BI133" s="184">
        <f>IF(N133="nulová",J133,0)</f>
        <v>0</v>
      </c>
      <c r="BJ133" s="23" t="s">
        <v>83</v>
      </c>
      <c r="BK133" s="184">
        <f>ROUND(I133*H133,2)</f>
        <v>0</v>
      </c>
      <c r="BL133" s="23" t="s">
        <v>201</v>
      </c>
      <c r="BM133" s="23" t="s">
        <v>1706</v>
      </c>
    </row>
    <row r="134" spans="2:65" s="1" customFormat="1" ht="54">
      <c r="B134" s="40"/>
      <c r="D134" s="186" t="s">
        <v>209</v>
      </c>
      <c r="F134" s="194" t="s">
        <v>283</v>
      </c>
      <c r="I134" s="195"/>
      <c r="L134" s="40"/>
      <c r="M134" s="196"/>
      <c r="N134" s="41"/>
      <c r="O134" s="41"/>
      <c r="P134" s="41"/>
      <c r="Q134" s="41"/>
      <c r="R134" s="41"/>
      <c r="S134" s="41"/>
      <c r="T134" s="69"/>
      <c r="AT134" s="23" t="s">
        <v>209</v>
      </c>
      <c r="AU134" s="23" t="s">
        <v>85</v>
      </c>
    </row>
    <row r="135" spans="2:65" s="1" customFormat="1" ht="16.5" customHeight="1">
      <c r="B135" s="172"/>
      <c r="C135" s="173" t="s">
        <v>274</v>
      </c>
      <c r="D135" s="173" t="s">
        <v>197</v>
      </c>
      <c r="E135" s="174" t="s">
        <v>285</v>
      </c>
      <c r="F135" s="175" t="s">
        <v>286</v>
      </c>
      <c r="G135" s="176" t="s">
        <v>228</v>
      </c>
      <c r="H135" s="177">
        <v>290.93799999999999</v>
      </c>
      <c r="I135" s="178"/>
      <c r="J135" s="179">
        <f>ROUND(I135*H135,2)</f>
        <v>0</v>
      </c>
      <c r="K135" s="175"/>
      <c r="L135" s="40"/>
      <c r="M135" s="180" t="s">
        <v>5</v>
      </c>
      <c r="N135" s="181" t="s">
        <v>46</v>
      </c>
      <c r="O135" s="41"/>
      <c r="P135" s="182">
        <f>O135*H135</f>
        <v>0</v>
      </c>
      <c r="Q135" s="182">
        <v>0</v>
      </c>
      <c r="R135" s="182">
        <f>Q135*H135</f>
        <v>0</v>
      </c>
      <c r="S135" s="182">
        <v>0</v>
      </c>
      <c r="T135" s="183">
        <f>S135*H135</f>
        <v>0</v>
      </c>
      <c r="AR135" s="23" t="s">
        <v>201</v>
      </c>
      <c r="AT135" s="23" t="s">
        <v>197</v>
      </c>
      <c r="AU135" s="23" t="s">
        <v>85</v>
      </c>
      <c r="AY135" s="23" t="s">
        <v>195</v>
      </c>
      <c r="BE135" s="184">
        <f>IF(N135="základní",J135,0)</f>
        <v>0</v>
      </c>
      <c r="BF135" s="184">
        <f>IF(N135="snížená",J135,0)</f>
        <v>0</v>
      </c>
      <c r="BG135" s="184">
        <f>IF(N135="zákl. přenesená",J135,0)</f>
        <v>0</v>
      </c>
      <c r="BH135" s="184">
        <f>IF(N135="sníž. přenesená",J135,0)</f>
        <v>0</v>
      </c>
      <c r="BI135" s="184">
        <f>IF(N135="nulová",J135,0)</f>
        <v>0</v>
      </c>
      <c r="BJ135" s="23" t="s">
        <v>83</v>
      </c>
      <c r="BK135" s="184">
        <f>ROUND(I135*H135,2)</f>
        <v>0</v>
      </c>
      <c r="BL135" s="23" t="s">
        <v>201</v>
      </c>
      <c r="BM135" s="23" t="s">
        <v>1707</v>
      </c>
    </row>
    <row r="136" spans="2:65" s="1" customFormat="1" ht="67.5">
      <c r="B136" s="40"/>
      <c r="D136" s="186" t="s">
        <v>209</v>
      </c>
      <c r="F136" s="194" t="s">
        <v>288</v>
      </c>
      <c r="I136" s="195"/>
      <c r="L136" s="40"/>
      <c r="M136" s="196"/>
      <c r="N136" s="41"/>
      <c r="O136" s="41"/>
      <c r="P136" s="41"/>
      <c r="Q136" s="41"/>
      <c r="R136" s="41"/>
      <c r="S136" s="41"/>
      <c r="T136" s="69"/>
      <c r="AT136" s="23" t="s">
        <v>209</v>
      </c>
      <c r="AU136" s="23" t="s">
        <v>85</v>
      </c>
    </row>
    <row r="137" spans="2:65" s="11" customFormat="1">
      <c r="B137" s="185"/>
      <c r="D137" s="186" t="s">
        <v>203</v>
      </c>
      <c r="E137" s="187" t="s">
        <v>5</v>
      </c>
      <c r="F137" s="188" t="s">
        <v>1708</v>
      </c>
      <c r="H137" s="189">
        <v>335.60399999999998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65" s="12" customFormat="1">
      <c r="B138" s="197"/>
      <c r="D138" s="186" t="s">
        <v>203</v>
      </c>
      <c r="E138" s="198" t="s">
        <v>5</v>
      </c>
      <c r="F138" s="199" t="s">
        <v>290</v>
      </c>
      <c r="H138" s="200">
        <v>335.60399999999998</v>
      </c>
      <c r="I138" s="201"/>
      <c r="L138" s="197"/>
      <c r="M138" s="202"/>
      <c r="N138" s="203"/>
      <c r="O138" s="203"/>
      <c r="P138" s="203"/>
      <c r="Q138" s="203"/>
      <c r="R138" s="203"/>
      <c r="S138" s="203"/>
      <c r="T138" s="204"/>
      <c r="AT138" s="198" t="s">
        <v>203</v>
      </c>
      <c r="AU138" s="198" t="s">
        <v>85</v>
      </c>
      <c r="AV138" s="12" t="s">
        <v>211</v>
      </c>
      <c r="AW138" s="12" t="s">
        <v>39</v>
      </c>
      <c r="AX138" s="12" t="s">
        <v>75</v>
      </c>
      <c r="AY138" s="198" t="s">
        <v>195</v>
      </c>
    </row>
    <row r="139" spans="2:65" s="11" customFormat="1">
      <c r="B139" s="185"/>
      <c r="D139" s="186" t="s">
        <v>203</v>
      </c>
      <c r="E139" s="187" t="s">
        <v>5</v>
      </c>
      <c r="F139" s="188" t="s">
        <v>1709</v>
      </c>
      <c r="H139" s="189">
        <v>-32.966000000000001</v>
      </c>
      <c r="I139" s="190"/>
      <c r="L139" s="185"/>
      <c r="M139" s="191"/>
      <c r="N139" s="192"/>
      <c r="O139" s="192"/>
      <c r="P139" s="192"/>
      <c r="Q139" s="192"/>
      <c r="R139" s="192"/>
      <c r="S139" s="192"/>
      <c r="T139" s="193"/>
      <c r="AT139" s="187" t="s">
        <v>203</v>
      </c>
      <c r="AU139" s="187" t="s">
        <v>85</v>
      </c>
      <c r="AV139" s="11" t="s">
        <v>85</v>
      </c>
      <c r="AW139" s="11" t="s">
        <v>39</v>
      </c>
      <c r="AX139" s="11" t="s">
        <v>75</v>
      </c>
      <c r="AY139" s="187" t="s">
        <v>195</v>
      </c>
    </row>
    <row r="140" spans="2:65" s="11" customFormat="1">
      <c r="B140" s="185"/>
      <c r="D140" s="186" t="s">
        <v>203</v>
      </c>
      <c r="E140" s="187" t="s">
        <v>5</v>
      </c>
      <c r="F140" s="188" t="s">
        <v>1710</v>
      </c>
      <c r="H140" s="189">
        <v>-11.7</v>
      </c>
      <c r="I140" s="190"/>
      <c r="L140" s="185"/>
      <c r="M140" s="191"/>
      <c r="N140" s="192"/>
      <c r="O140" s="192"/>
      <c r="P140" s="192"/>
      <c r="Q140" s="192"/>
      <c r="R140" s="192"/>
      <c r="S140" s="192"/>
      <c r="T140" s="193"/>
      <c r="AT140" s="187" t="s">
        <v>203</v>
      </c>
      <c r="AU140" s="187" t="s">
        <v>85</v>
      </c>
      <c r="AV140" s="11" t="s">
        <v>85</v>
      </c>
      <c r="AW140" s="11" t="s">
        <v>39</v>
      </c>
      <c r="AX140" s="11" t="s">
        <v>75</v>
      </c>
      <c r="AY140" s="187" t="s">
        <v>195</v>
      </c>
    </row>
    <row r="141" spans="2:65" s="12" customFormat="1">
      <c r="B141" s="197"/>
      <c r="D141" s="186" t="s">
        <v>203</v>
      </c>
      <c r="E141" s="198" t="s">
        <v>5</v>
      </c>
      <c r="F141" s="199" t="s">
        <v>292</v>
      </c>
      <c r="H141" s="200">
        <v>-44.665999999999997</v>
      </c>
      <c r="I141" s="201"/>
      <c r="L141" s="197"/>
      <c r="M141" s="202"/>
      <c r="N141" s="203"/>
      <c r="O141" s="203"/>
      <c r="P141" s="203"/>
      <c r="Q141" s="203"/>
      <c r="R141" s="203"/>
      <c r="S141" s="203"/>
      <c r="T141" s="204"/>
      <c r="AT141" s="198" t="s">
        <v>203</v>
      </c>
      <c r="AU141" s="198" t="s">
        <v>85</v>
      </c>
      <c r="AV141" s="12" t="s">
        <v>211</v>
      </c>
      <c r="AW141" s="12" t="s">
        <v>39</v>
      </c>
      <c r="AX141" s="12" t="s">
        <v>75</v>
      </c>
      <c r="AY141" s="198" t="s">
        <v>195</v>
      </c>
    </row>
    <row r="142" spans="2:65" s="13" customFormat="1">
      <c r="B142" s="205"/>
      <c r="D142" s="186" t="s">
        <v>203</v>
      </c>
      <c r="E142" s="206" t="s">
        <v>5</v>
      </c>
      <c r="F142" s="207" t="s">
        <v>254</v>
      </c>
      <c r="H142" s="208">
        <v>290.93799999999999</v>
      </c>
      <c r="I142" s="209"/>
      <c r="L142" s="205"/>
      <c r="M142" s="210"/>
      <c r="N142" s="211"/>
      <c r="O142" s="211"/>
      <c r="P142" s="211"/>
      <c r="Q142" s="211"/>
      <c r="R142" s="211"/>
      <c r="S142" s="211"/>
      <c r="T142" s="212"/>
      <c r="AT142" s="206" t="s">
        <v>203</v>
      </c>
      <c r="AU142" s="206" t="s">
        <v>85</v>
      </c>
      <c r="AV142" s="13" t="s">
        <v>201</v>
      </c>
      <c r="AW142" s="13" t="s">
        <v>39</v>
      </c>
      <c r="AX142" s="13" t="s">
        <v>83</v>
      </c>
      <c r="AY142" s="206" t="s">
        <v>195</v>
      </c>
    </row>
    <row r="143" spans="2:65" s="1" customFormat="1" ht="16.5" customHeight="1">
      <c r="B143" s="172"/>
      <c r="C143" s="173" t="s">
        <v>279</v>
      </c>
      <c r="D143" s="173" t="s">
        <v>197</v>
      </c>
      <c r="E143" s="174" t="s">
        <v>294</v>
      </c>
      <c r="F143" s="175" t="s">
        <v>295</v>
      </c>
      <c r="G143" s="176" t="s">
        <v>228</v>
      </c>
      <c r="H143" s="177">
        <v>290.93799999999999</v>
      </c>
      <c r="I143" s="178"/>
      <c r="J143" s="179">
        <f>ROUND(I143*H143,2)</f>
        <v>0</v>
      </c>
      <c r="K143" s="175"/>
      <c r="L143" s="40"/>
      <c r="M143" s="180" t="s">
        <v>5</v>
      </c>
      <c r="N143" s="181" t="s">
        <v>46</v>
      </c>
      <c r="O143" s="41"/>
      <c r="P143" s="182">
        <f>O143*H143</f>
        <v>0</v>
      </c>
      <c r="Q143" s="182">
        <v>0</v>
      </c>
      <c r="R143" s="182">
        <f>Q143*H143</f>
        <v>0</v>
      </c>
      <c r="S143" s="182">
        <v>0</v>
      </c>
      <c r="T143" s="183">
        <f>S143*H143</f>
        <v>0</v>
      </c>
      <c r="AR143" s="23" t="s">
        <v>201</v>
      </c>
      <c r="AT143" s="23" t="s">
        <v>197</v>
      </c>
      <c r="AU143" s="23" t="s">
        <v>85</v>
      </c>
      <c r="AY143" s="23" t="s">
        <v>195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23" t="s">
        <v>83</v>
      </c>
      <c r="BK143" s="184">
        <f>ROUND(I143*H143,2)</f>
        <v>0</v>
      </c>
      <c r="BL143" s="23" t="s">
        <v>201</v>
      </c>
      <c r="BM143" s="23" t="s">
        <v>1711</v>
      </c>
    </row>
    <row r="144" spans="2:65" s="1" customFormat="1" ht="16.5" customHeight="1">
      <c r="B144" s="172"/>
      <c r="C144" s="173" t="s">
        <v>284</v>
      </c>
      <c r="D144" s="173" t="s">
        <v>197</v>
      </c>
      <c r="E144" s="174" t="s">
        <v>298</v>
      </c>
      <c r="F144" s="175" t="s">
        <v>299</v>
      </c>
      <c r="G144" s="176" t="s">
        <v>228</v>
      </c>
      <c r="H144" s="177">
        <v>290.93799999999999</v>
      </c>
      <c r="I144" s="178"/>
      <c r="J144" s="179">
        <f>ROUND(I144*H144,2)</f>
        <v>0</v>
      </c>
      <c r="K144" s="175"/>
      <c r="L144" s="40"/>
      <c r="M144" s="180" t="s">
        <v>5</v>
      </c>
      <c r="N144" s="181" t="s">
        <v>46</v>
      </c>
      <c r="O144" s="41"/>
      <c r="P144" s="182">
        <f>O144*H144</f>
        <v>0</v>
      </c>
      <c r="Q144" s="182">
        <v>0</v>
      </c>
      <c r="R144" s="182">
        <f>Q144*H144</f>
        <v>0</v>
      </c>
      <c r="S144" s="182">
        <v>0</v>
      </c>
      <c r="T144" s="183">
        <f>S144*H144</f>
        <v>0</v>
      </c>
      <c r="AR144" s="23" t="s">
        <v>201</v>
      </c>
      <c r="AT144" s="23" t="s">
        <v>197</v>
      </c>
      <c r="AU144" s="23" t="s">
        <v>85</v>
      </c>
      <c r="AY144" s="23" t="s">
        <v>195</v>
      </c>
      <c r="BE144" s="184">
        <f>IF(N144="základní",J144,0)</f>
        <v>0</v>
      </c>
      <c r="BF144" s="184">
        <f>IF(N144="snížená",J144,0)</f>
        <v>0</v>
      </c>
      <c r="BG144" s="184">
        <f>IF(N144="zákl. přenesená",J144,0)</f>
        <v>0</v>
      </c>
      <c r="BH144" s="184">
        <f>IF(N144="sníž. přenesená",J144,0)</f>
        <v>0</v>
      </c>
      <c r="BI144" s="184">
        <f>IF(N144="nulová",J144,0)</f>
        <v>0</v>
      </c>
      <c r="BJ144" s="23" t="s">
        <v>83</v>
      </c>
      <c r="BK144" s="184">
        <f>ROUND(I144*H144,2)</f>
        <v>0</v>
      </c>
      <c r="BL144" s="23" t="s">
        <v>201</v>
      </c>
      <c r="BM144" s="23" t="s">
        <v>1712</v>
      </c>
    </row>
    <row r="145" spans="2:65" s="1" customFormat="1" ht="16.5" customHeight="1">
      <c r="B145" s="172"/>
      <c r="C145" s="173" t="s">
        <v>293</v>
      </c>
      <c r="D145" s="173" t="s">
        <v>197</v>
      </c>
      <c r="E145" s="174" t="s">
        <v>301</v>
      </c>
      <c r="F145" s="175" t="s">
        <v>302</v>
      </c>
      <c r="G145" s="176" t="s">
        <v>303</v>
      </c>
      <c r="H145" s="177">
        <v>480.048</v>
      </c>
      <c r="I145" s="178"/>
      <c r="J145" s="179">
        <f>ROUND(I145*H145,2)</f>
        <v>0</v>
      </c>
      <c r="K145" s="175"/>
      <c r="L145" s="40"/>
      <c r="M145" s="180" t="s">
        <v>5</v>
      </c>
      <c r="N145" s="181" t="s">
        <v>46</v>
      </c>
      <c r="O145" s="41"/>
      <c r="P145" s="182">
        <f>O145*H145</f>
        <v>0</v>
      </c>
      <c r="Q145" s="182">
        <v>0</v>
      </c>
      <c r="R145" s="182">
        <f>Q145*H145</f>
        <v>0</v>
      </c>
      <c r="S145" s="182">
        <v>0</v>
      </c>
      <c r="T145" s="183">
        <f>S145*H145</f>
        <v>0</v>
      </c>
      <c r="AR145" s="23" t="s">
        <v>201</v>
      </c>
      <c r="AT145" s="23" t="s">
        <v>197</v>
      </c>
      <c r="AU145" s="23" t="s">
        <v>85</v>
      </c>
      <c r="AY145" s="23" t="s">
        <v>195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23" t="s">
        <v>83</v>
      </c>
      <c r="BK145" s="184">
        <f>ROUND(I145*H145,2)</f>
        <v>0</v>
      </c>
      <c r="BL145" s="23" t="s">
        <v>201</v>
      </c>
      <c r="BM145" s="23" t="s">
        <v>1713</v>
      </c>
    </row>
    <row r="146" spans="2:65" s="1" customFormat="1" ht="27">
      <c r="B146" s="40"/>
      <c r="D146" s="186" t="s">
        <v>209</v>
      </c>
      <c r="F146" s="194" t="s">
        <v>305</v>
      </c>
      <c r="I146" s="195"/>
      <c r="L146" s="40"/>
      <c r="M146" s="196"/>
      <c r="N146" s="41"/>
      <c r="O146" s="41"/>
      <c r="P146" s="41"/>
      <c r="Q146" s="41"/>
      <c r="R146" s="41"/>
      <c r="S146" s="41"/>
      <c r="T146" s="69"/>
      <c r="AT146" s="23" t="s">
        <v>209</v>
      </c>
      <c r="AU146" s="23" t="s">
        <v>85</v>
      </c>
    </row>
    <row r="147" spans="2:65" s="11" customFormat="1">
      <c r="B147" s="185"/>
      <c r="D147" s="186" t="s">
        <v>203</v>
      </c>
      <c r="E147" s="187" t="s">
        <v>5</v>
      </c>
      <c r="F147" s="188" t="s">
        <v>1714</v>
      </c>
      <c r="H147" s="189">
        <v>480.048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83</v>
      </c>
      <c r="AY147" s="187" t="s">
        <v>195</v>
      </c>
    </row>
    <row r="148" spans="2:65" s="1" customFormat="1" ht="16.5" customHeight="1">
      <c r="B148" s="172"/>
      <c r="C148" s="173" t="s">
        <v>297</v>
      </c>
      <c r="D148" s="173" t="s">
        <v>197</v>
      </c>
      <c r="E148" s="174" t="s">
        <v>308</v>
      </c>
      <c r="F148" s="175" t="s">
        <v>309</v>
      </c>
      <c r="G148" s="176" t="s">
        <v>228</v>
      </c>
      <c r="H148" s="177">
        <v>154.316</v>
      </c>
      <c r="I148" s="178"/>
      <c r="J148" s="179">
        <f>ROUND(I148*H148,2)</f>
        <v>0</v>
      </c>
      <c r="K148" s="175"/>
      <c r="L148" s="40"/>
      <c r="M148" s="180" t="s">
        <v>5</v>
      </c>
      <c r="N148" s="181" t="s">
        <v>46</v>
      </c>
      <c r="O148" s="41"/>
      <c r="P148" s="182">
        <f>O148*H148</f>
        <v>0</v>
      </c>
      <c r="Q148" s="182">
        <v>0</v>
      </c>
      <c r="R148" s="182">
        <f>Q148*H148</f>
        <v>0</v>
      </c>
      <c r="S148" s="182">
        <v>0</v>
      </c>
      <c r="T148" s="183">
        <f>S148*H148</f>
        <v>0</v>
      </c>
      <c r="AR148" s="23" t="s">
        <v>201</v>
      </c>
      <c r="AT148" s="23" t="s">
        <v>197</v>
      </c>
      <c r="AU148" s="23" t="s">
        <v>85</v>
      </c>
      <c r="AY148" s="23" t="s">
        <v>195</v>
      </c>
      <c r="BE148" s="184">
        <f>IF(N148="základní",J148,0)</f>
        <v>0</v>
      </c>
      <c r="BF148" s="184">
        <f>IF(N148="snížená",J148,0)</f>
        <v>0</v>
      </c>
      <c r="BG148" s="184">
        <f>IF(N148="zákl. přenesená",J148,0)</f>
        <v>0</v>
      </c>
      <c r="BH148" s="184">
        <f>IF(N148="sníž. přenesená",J148,0)</f>
        <v>0</v>
      </c>
      <c r="BI148" s="184">
        <f>IF(N148="nulová",J148,0)</f>
        <v>0</v>
      </c>
      <c r="BJ148" s="23" t="s">
        <v>83</v>
      </c>
      <c r="BK148" s="184">
        <f>ROUND(I148*H148,2)</f>
        <v>0</v>
      </c>
      <c r="BL148" s="23" t="s">
        <v>201</v>
      </c>
      <c r="BM148" s="23" t="s">
        <v>1715</v>
      </c>
    </row>
    <row r="149" spans="2:65" s="1" customFormat="1" ht="81">
      <c r="B149" s="40"/>
      <c r="D149" s="186" t="s">
        <v>209</v>
      </c>
      <c r="F149" s="194" t="s">
        <v>311</v>
      </c>
      <c r="I149" s="195"/>
      <c r="L149" s="40"/>
      <c r="M149" s="196"/>
      <c r="N149" s="41"/>
      <c r="O149" s="41"/>
      <c r="P149" s="41"/>
      <c r="Q149" s="41"/>
      <c r="R149" s="41"/>
      <c r="S149" s="41"/>
      <c r="T149" s="69"/>
      <c r="AT149" s="23" t="s">
        <v>209</v>
      </c>
      <c r="AU149" s="23" t="s">
        <v>85</v>
      </c>
    </row>
    <row r="150" spans="2:65" s="11" customFormat="1">
      <c r="B150" s="185"/>
      <c r="D150" s="186" t="s">
        <v>203</v>
      </c>
      <c r="E150" s="187" t="s">
        <v>5</v>
      </c>
      <c r="F150" s="188" t="s">
        <v>1708</v>
      </c>
      <c r="H150" s="189">
        <v>335.60399999999998</v>
      </c>
      <c r="I150" s="190"/>
      <c r="L150" s="185"/>
      <c r="M150" s="191"/>
      <c r="N150" s="192"/>
      <c r="O150" s="192"/>
      <c r="P150" s="192"/>
      <c r="Q150" s="192"/>
      <c r="R150" s="192"/>
      <c r="S150" s="192"/>
      <c r="T150" s="193"/>
      <c r="AT150" s="187" t="s">
        <v>203</v>
      </c>
      <c r="AU150" s="187" t="s">
        <v>85</v>
      </c>
      <c r="AV150" s="11" t="s">
        <v>85</v>
      </c>
      <c r="AW150" s="11" t="s">
        <v>39</v>
      </c>
      <c r="AX150" s="11" t="s">
        <v>75</v>
      </c>
      <c r="AY150" s="187" t="s">
        <v>195</v>
      </c>
    </row>
    <row r="151" spans="2:65" s="12" customFormat="1">
      <c r="B151" s="197"/>
      <c r="D151" s="186" t="s">
        <v>203</v>
      </c>
      <c r="E151" s="198" t="s">
        <v>5</v>
      </c>
      <c r="F151" s="199" t="s">
        <v>290</v>
      </c>
      <c r="H151" s="200">
        <v>335.60399999999998</v>
      </c>
      <c r="I151" s="201"/>
      <c r="L151" s="197"/>
      <c r="M151" s="202"/>
      <c r="N151" s="203"/>
      <c r="O151" s="203"/>
      <c r="P151" s="203"/>
      <c r="Q151" s="203"/>
      <c r="R151" s="203"/>
      <c r="S151" s="203"/>
      <c r="T151" s="204"/>
      <c r="AT151" s="198" t="s">
        <v>203</v>
      </c>
      <c r="AU151" s="198" t="s">
        <v>85</v>
      </c>
      <c r="AV151" s="12" t="s">
        <v>211</v>
      </c>
      <c r="AW151" s="12" t="s">
        <v>39</v>
      </c>
      <c r="AX151" s="12" t="s">
        <v>75</v>
      </c>
      <c r="AY151" s="198" t="s">
        <v>195</v>
      </c>
    </row>
    <row r="152" spans="2:65" s="11" customFormat="1">
      <c r="B152" s="185"/>
      <c r="D152" s="186" t="s">
        <v>203</v>
      </c>
      <c r="E152" s="187" t="s">
        <v>5</v>
      </c>
      <c r="F152" s="188" t="s">
        <v>1709</v>
      </c>
      <c r="H152" s="189">
        <v>-32.966000000000001</v>
      </c>
      <c r="I152" s="190"/>
      <c r="L152" s="185"/>
      <c r="M152" s="191"/>
      <c r="N152" s="192"/>
      <c r="O152" s="192"/>
      <c r="P152" s="192"/>
      <c r="Q152" s="192"/>
      <c r="R152" s="192"/>
      <c r="S152" s="192"/>
      <c r="T152" s="193"/>
      <c r="AT152" s="187" t="s">
        <v>203</v>
      </c>
      <c r="AU152" s="187" t="s">
        <v>85</v>
      </c>
      <c r="AV152" s="11" t="s">
        <v>85</v>
      </c>
      <c r="AW152" s="11" t="s">
        <v>39</v>
      </c>
      <c r="AX152" s="11" t="s">
        <v>75</v>
      </c>
      <c r="AY152" s="187" t="s">
        <v>195</v>
      </c>
    </row>
    <row r="153" spans="2:65" s="11" customFormat="1">
      <c r="B153" s="185"/>
      <c r="D153" s="186" t="s">
        <v>203</v>
      </c>
      <c r="E153" s="187" t="s">
        <v>5</v>
      </c>
      <c r="F153" s="188" t="s">
        <v>1710</v>
      </c>
      <c r="H153" s="189">
        <v>-11.7</v>
      </c>
      <c r="I153" s="190"/>
      <c r="L153" s="185"/>
      <c r="M153" s="191"/>
      <c r="N153" s="192"/>
      <c r="O153" s="192"/>
      <c r="P153" s="192"/>
      <c r="Q153" s="192"/>
      <c r="R153" s="192"/>
      <c r="S153" s="192"/>
      <c r="T153" s="193"/>
      <c r="AT153" s="187" t="s">
        <v>203</v>
      </c>
      <c r="AU153" s="187" t="s">
        <v>85</v>
      </c>
      <c r="AV153" s="11" t="s">
        <v>85</v>
      </c>
      <c r="AW153" s="11" t="s">
        <v>39</v>
      </c>
      <c r="AX153" s="11" t="s">
        <v>75</v>
      </c>
      <c r="AY153" s="187" t="s">
        <v>195</v>
      </c>
    </row>
    <row r="154" spans="2:65" s="12" customFormat="1">
      <c r="B154" s="197"/>
      <c r="D154" s="186" t="s">
        <v>203</v>
      </c>
      <c r="E154" s="198" t="s">
        <v>5</v>
      </c>
      <c r="F154" s="199" t="s">
        <v>292</v>
      </c>
      <c r="H154" s="200">
        <v>-44.665999999999997</v>
      </c>
      <c r="I154" s="201"/>
      <c r="L154" s="197"/>
      <c r="M154" s="202"/>
      <c r="N154" s="203"/>
      <c r="O154" s="203"/>
      <c r="P154" s="203"/>
      <c r="Q154" s="203"/>
      <c r="R154" s="203"/>
      <c r="S154" s="203"/>
      <c r="T154" s="204"/>
      <c r="AT154" s="198" t="s">
        <v>203</v>
      </c>
      <c r="AU154" s="198" t="s">
        <v>85</v>
      </c>
      <c r="AV154" s="12" t="s">
        <v>211</v>
      </c>
      <c r="AW154" s="12" t="s">
        <v>39</v>
      </c>
      <c r="AX154" s="12" t="s">
        <v>75</v>
      </c>
      <c r="AY154" s="198" t="s">
        <v>195</v>
      </c>
    </row>
    <row r="155" spans="2:65" s="11" customFormat="1">
      <c r="B155" s="185"/>
      <c r="D155" s="186" t="s">
        <v>203</v>
      </c>
      <c r="E155" s="187" t="s">
        <v>5</v>
      </c>
      <c r="F155" s="188" t="s">
        <v>1716</v>
      </c>
      <c r="H155" s="189">
        <v>-117.75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203</v>
      </c>
      <c r="AU155" s="187" t="s">
        <v>85</v>
      </c>
      <c r="AV155" s="11" t="s">
        <v>85</v>
      </c>
      <c r="AW155" s="11" t="s">
        <v>39</v>
      </c>
      <c r="AX155" s="11" t="s">
        <v>75</v>
      </c>
      <c r="AY155" s="187" t="s">
        <v>195</v>
      </c>
    </row>
    <row r="156" spans="2:65" s="11" customFormat="1">
      <c r="B156" s="185"/>
      <c r="D156" s="186" t="s">
        <v>203</v>
      </c>
      <c r="E156" s="187" t="s">
        <v>5</v>
      </c>
      <c r="F156" s="188" t="s">
        <v>1717</v>
      </c>
      <c r="H156" s="189">
        <v>-18.872</v>
      </c>
      <c r="I156" s="190"/>
      <c r="L156" s="185"/>
      <c r="M156" s="191"/>
      <c r="N156" s="192"/>
      <c r="O156" s="192"/>
      <c r="P156" s="192"/>
      <c r="Q156" s="192"/>
      <c r="R156" s="192"/>
      <c r="S156" s="192"/>
      <c r="T156" s="193"/>
      <c r="AT156" s="187" t="s">
        <v>203</v>
      </c>
      <c r="AU156" s="187" t="s">
        <v>85</v>
      </c>
      <c r="AV156" s="11" t="s">
        <v>85</v>
      </c>
      <c r="AW156" s="11" t="s">
        <v>39</v>
      </c>
      <c r="AX156" s="11" t="s">
        <v>75</v>
      </c>
      <c r="AY156" s="187" t="s">
        <v>195</v>
      </c>
    </row>
    <row r="157" spans="2:65" s="12" customFormat="1">
      <c r="B157" s="197"/>
      <c r="D157" s="186" t="s">
        <v>203</v>
      </c>
      <c r="E157" s="198" t="s">
        <v>5</v>
      </c>
      <c r="F157" s="199" t="s">
        <v>314</v>
      </c>
      <c r="H157" s="200">
        <v>-136.62200000000001</v>
      </c>
      <c r="I157" s="201"/>
      <c r="L157" s="197"/>
      <c r="M157" s="202"/>
      <c r="N157" s="203"/>
      <c r="O157" s="203"/>
      <c r="P157" s="203"/>
      <c r="Q157" s="203"/>
      <c r="R157" s="203"/>
      <c r="S157" s="203"/>
      <c r="T157" s="204"/>
      <c r="AT157" s="198" t="s">
        <v>203</v>
      </c>
      <c r="AU157" s="198" t="s">
        <v>85</v>
      </c>
      <c r="AV157" s="12" t="s">
        <v>211</v>
      </c>
      <c r="AW157" s="12" t="s">
        <v>39</v>
      </c>
      <c r="AX157" s="12" t="s">
        <v>75</v>
      </c>
      <c r="AY157" s="198" t="s">
        <v>195</v>
      </c>
    </row>
    <row r="158" spans="2:65" s="13" customFormat="1">
      <c r="B158" s="205"/>
      <c r="D158" s="186" t="s">
        <v>203</v>
      </c>
      <c r="E158" s="206" t="s">
        <v>5</v>
      </c>
      <c r="F158" s="207" t="s">
        <v>254</v>
      </c>
      <c r="H158" s="208">
        <v>154.316</v>
      </c>
      <c r="I158" s="209"/>
      <c r="L158" s="205"/>
      <c r="M158" s="210"/>
      <c r="N158" s="211"/>
      <c r="O158" s="211"/>
      <c r="P158" s="211"/>
      <c r="Q158" s="211"/>
      <c r="R158" s="211"/>
      <c r="S158" s="211"/>
      <c r="T158" s="212"/>
      <c r="AT158" s="206" t="s">
        <v>203</v>
      </c>
      <c r="AU158" s="206" t="s">
        <v>85</v>
      </c>
      <c r="AV158" s="13" t="s">
        <v>201</v>
      </c>
      <c r="AW158" s="13" t="s">
        <v>39</v>
      </c>
      <c r="AX158" s="13" t="s">
        <v>83</v>
      </c>
      <c r="AY158" s="206" t="s">
        <v>195</v>
      </c>
    </row>
    <row r="159" spans="2:65" s="1" customFormat="1" ht="16.5" customHeight="1">
      <c r="B159" s="172"/>
      <c r="C159" s="213" t="s">
        <v>11</v>
      </c>
      <c r="D159" s="213" t="s">
        <v>316</v>
      </c>
      <c r="E159" s="214" t="s">
        <v>317</v>
      </c>
      <c r="F159" s="215" t="s">
        <v>318</v>
      </c>
      <c r="G159" s="216" t="s">
        <v>303</v>
      </c>
      <c r="H159" s="217">
        <v>293.2</v>
      </c>
      <c r="I159" s="218"/>
      <c r="J159" s="219">
        <f>ROUND(I159*H159,2)</f>
        <v>0</v>
      </c>
      <c r="K159" s="215"/>
      <c r="L159" s="220"/>
      <c r="M159" s="221" t="s">
        <v>5</v>
      </c>
      <c r="N159" s="222" t="s">
        <v>46</v>
      </c>
      <c r="O159" s="41"/>
      <c r="P159" s="182">
        <f>O159*H159</f>
        <v>0</v>
      </c>
      <c r="Q159" s="182">
        <v>1</v>
      </c>
      <c r="R159" s="182">
        <f>Q159*H159</f>
        <v>293.2</v>
      </c>
      <c r="S159" s="182">
        <v>0</v>
      </c>
      <c r="T159" s="183">
        <f>S159*H159</f>
        <v>0</v>
      </c>
      <c r="AR159" s="23" t="s">
        <v>255</v>
      </c>
      <c r="AT159" s="23" t="s">
        <v>316</v>
      </c>
      <c r="AU159" s="23" t="s">
        <v>85</v>
      </c>
      <c r="AY159" s="23" t="s">
        <v>195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23" t="s">
        <v>83</v>
      </c>
      <c r="BK159" s="184">
        <f>ROUND(I159*H159,2)</f>
        <v>0</v>
      </c>
      <c r="BL159" s="23" t="s">
        <v>201</v>
      </c>
      <c r="BM159" s="23" t="s">
        <v>1718</v>
      </c>
    </row>
    <row r="160" spans="2:65" s="1" customFormat="1" ht="27">
      <c r="B160" s="40"/>
      <c r="D160" s="186" t="s">
        <v>209</v>
      </c>
      <c r="F160" s="194" t="s">
        <v>320</v>
      </c>
      <c r="I160" s="195"/>
      <c r="L160" s="40"/>
      <c r="M160" s="196"/>
      <c r="N160" s="41"/>
      <c r="O160" s="41"/>
      <c r="P160" s="41"/>
      <c r="Q160" s="41"/>
      <c r="R160" s="41"/>
      <c r="S160" s="41"/>
      <c r="T160" s="69"/>
      <c r="AT160" s="23" t="s">
        <v>209</v>
      </c>
      <c r="AU160" s="23" t="s">
        <v>85</v>
      </c>
    </row>
    <row r="161" spans="2:65" s="11" customFormat="1">
      <c r="B161" s="185"/>
      <c r="D161" s="186" t="s">
        <v>203</v>
      </c>
      <c r="E161" s="187" t="s">
        <v>5</v>
      </c>
      <c r="F161" s="188" t="s">
        <v>1719</v>
      </c>
      <c r="H161" s="189">
        <v>293.2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203</v>
      </c>
      <c r="AU161" s="187" t="s">
        <v>85</v>
      </c>
      <c r="AV161" s="11" t="s">
        <v>85</v>
      </c>
      <c r="AW161" s="11" t="s">
        <v>39</v>
      </c>
      <c r="AX161" s="11" t="s">
        <v>83</v>
      </c>
      <c r="AY161" s="187" t="s">
        <v>195</v>
      </c>
    </row>
    <row r="162" spans="2:65" s="1" customFormat="1" ht="16.5" customHeight="1">
      <c r="B162" s="172"/>
      <c r="C162" s="173" t="s">
        <v>307</v>
      </c>
      <c r="D162" s="173" t="s">
        <v>197</v>
      </c>
      <c r="E162" s="174" t="s">
        <v>323</v>
      </c>
      <c r="F162" s="175" t="s">
        <v>324</v>
      </c>
      <c r="G162" s="176" t="s">
        <v>325</v>
      </c>
      <c r="H162" s="177">
        <v>8</v>
      </c>
      <c r="I162" s="178"/>
      <c r="J162" s="179">
        <f>ROUND(I162*H162,2)</f>
        <v>0</v>
      </c>
      <c r="K162" s="175"/>
      <c r="L162" s="40"/>
      <c r="M162" s="180" t="s">
        <v>5</v>
      </c>
      <c r="N162" s="181" t="s">
        <v>46</v>
      </c>
      <c r="O162" s="41"/>
      <c r="P162" s="182">
        <f>O162*H162</f>
        <v>0</v>
      </c>
      <c r="Q162" s="182">
        <v>0</v>
      </c>
      <c r="R162" s="182">
        <f>Q162*H162</f>
        <v>0</v>
      </c>
      <c r="S162" s="182">
        <v>0</v>
      </c>
      <c r="T162" s="183">
        <f>S162*H162</f>
        <v>0</v>
      </c>
      <c r="AR162" s="23" t="s">
        <v>201</v>
      </c>
      <c r="AT162" s="23" t="s">
        <v>197</v>
      </c>
      <c r="AU162" s="23" t="s">
        <v>85</v>
      </c>
      <c r="AY162" s="23" t="s">
        <v>195</v>
      </c>
      <c r="BE162" s="184">
        <f>IF(N162="základní",J162,0)</f>
        <v>0</v>
      </c>
      <c r="BF162" s="184">
        <f>IF(N162="snížená",J162,0)</f>
        <v>0</v>
      </c>
      <c r="BG162" s="184">
        <f>IF(N162="zákl. přenesená",J162,0)</f>
        <v>0</v>
      </c>
      <c r="BH162" s="184">
        <f>IF(N162="sníž. přenesená",J162,0)</f>
        <v>0</v>
      </c>
      <c r="BI162" s="184">
        <f>IF(N162="nulová",J162,0)</f>
        <v>0</v>
      </c>
      <c r="BJ162" s="23" t="s">
        <v>83</v>
      </c>
      <c r="BK162" s="184">
        <f>ROUND(I162*H162,2)</f>
        <v>0</v>
      </c>
      <c r="BL162" s="23" t="s">
        <v>201</v>
      </c>
      <c r="BM162" s="23" t="s">
        <v>1720</v>
      </c>
    </row>
    <row r="163" spans="2:65" s="1" customFormat="1" ht="121.5">
      <c r="B163" s="40"/>
      <c r="D163" s="186" t="s">
        <v>209</v>
      </c>
      <c r="F163" s="194" t="s">
        <v>327</v>
      </c>
      <c r="I163" s="195"/>
      <c r="L163" s="40"/>
      <c r="M163" s="196"/>
      <c r="N163" s="41"/>
      <c r="O163" s="41"/>
      <c r="P163" s="41"/>
      <c r="Q163" s="41"/>
      <c r="R163" s="41"/>
      <c r="S163" s="41"/>
      <c r="T163" s="69"/>
      <c r="AT163" s="23" t="s">
        <v>209</v>
      </c>
      <c r="AU163" s="23" t="s">
        <v>85</v>
      </c>
    </row>
    <row r="164" spans="2:65" s="1" customFormat="1" ht="16.5" customHeight="1">
      <c r="B164" s="172"/>
      <c r="C164" s="173" t="s">
        <v>315</v>
      </c>
      <c r="D164" s="173" t="s">
        <v>197</v>
      </c>
      <c r="E164" s="174" t="s">
        <v>329</v>
      </c>
      <c r="F164" s="175" t="s">
        <v>330</v>
      </c>
      <c r="G164" s="176" t="s">
        <v>228</v>
      </c>
      <c r="H164" s="177">
        <v>44.665999999999997</v>
      </c>
      <c r="I164" s="178"/>
      <c r="J164" s="179">
        <f>ROUND(I164*H164,2)</f>
        <v>0</v>
      </c>
      <c r="K164" s="175"/>
      <c r="L164" s="40"/>
      <c r="M164" s="180" t="s">
        <v>5</v>
      </c>
      <c r="N164" s="181" t="s">
        <v>46</v>
      </c>
      <c r="O164" s="41"/>
      <c r="P164" s="182">
        <f>O164*H164</f>
        <v>0</v>
      </c>
      <c r="Q164" s="182">
        <v>0</v>
      </c>
      <c r="R164" s="182">
        <f>Q164*H164</f>
        <v>0</v>
      </c>
      <c r="S164" s="182">
        <v>0</v>
      </c>
      <c r="T164" s="183">
        <f>S164*H164</f>
        <v>0</v>
      </c>
      <c r="AR164" s="23" t="s">
        <v>201</v>
      </c>
      <c r="AT164" s="23" t="s">
        <v>197</v>
      </c>
      <c r="AU164" s="23" t="s">
        <v>85</v>
      </c>
      <c r="AY164" s="23" t="s">
        <v>195</v>
      </c>
      <c r="BE164" s="184">
        <f>IF(N164="základní",J164,0)</f>
        <v>0</v>
      </c>
      <c r="BF164" s="184">
        <f>IF(N164="snížená",J164,0)</f>
        <v>0</v>
      </c>
      <c r="BG164" s="184">
        <f>IF(N164="zákl. přenesená",J164,0)</f>
        <v>0</v>
      </c>
      <c r="BH164" s="184">
        <f>IF(N164="sníž. přenesená",J164,0)</f>
        <v>0</v>
      </c>
      <c r="BI164" s="184">
        <f>IF(N164="nulová",J164,0)</f>
        <v>0</v>
      </c>
      <c r="BJ164" s="23" t="s">
        <v>83</v>
      </c>
      <c r="BK164" s="184">
        <f>ROUND(I164*H164,2)</f>
        <v>0</v>
      </c>
      <c r="BL164" s="23" t="s">
        <v>201</v>
      </c>
      <c r="BM164" s="23" t="s">
        <v>1721</v>
      </c>
    </row>
    <row r="165" spans="2:65" s="1" customFormat="1" ht="54">
      <c r="B165" s="40"/>
      <c r="D165" s="186" t="s">
        <v>209</v>
      </c>
      <c r="F165" s="194" t="s">
        <v>332</v>
      </c>
      <c r="I165" s="195"/>
      <c r="L165" s="40"/>
      <c r="M165" s="196"/>
      <c r="N165" s="41"/>
      <c r="O165" s="41"/>
      <c r="P165" s="41"/>
      <c r="Q165" s="41"/>
      <c r="R165" s="41"/>
      <c r="S165" s="41"/>
      <c r="T165" s="69"/>
      <c r="AT165" s="23" t="s">
        <v>209</v>
      </c>
      <c r="AU165" s="23" t="s">
        <v>85</v>
      </c>
    </row>
    <row r="166" spans="2:65" s="11" customFormat="1">
      <c r="B166" s="185"/>
      <c r="D166" s="186" t="s">
        <v>203</v>
      </c>
      <c r="E166" s="187" t="s">
        <v>5</v>
      </c>
      <c r="F166" s="188" t="s">
        <v>1722</v>
      </c>
      <c r="H166" s="189">
        <v>32.966000000000001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203</v>
      </c>
      <c r="AU166" s="187" t="s">
        <v>85</v>
      </c>
      <c r="AV166" s="11" t="s">
        <v>85</v>
      </c>
      <c r="AW166" s="11" t="s">
        <v>39</v>
      </c>
      <c r="AX166" s="11" t="s">
        <v>75</v>
      </c>
      <c r="AY166" s="187" t="s">
        <v>195</v>
      </c>
    </row>
    <row r="167" spans="2:65" s="11" customFormat="1">
      <c r="B167" s="185"/>
      <c r="D167" s="186" t="s">
        <v>203</v>
      </c>
      <c r="E167" s="187" t="s">
        <v>5</v>
      </c>
      <c r="F167" s="188" t="s">
        <v>1723</v>
      </c>
      <c r="H167" s="189">
        <v>11.7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203</v>
      </c>
      <c r="AU167" s="187" t="s">
        <v>85</v>
      </c>
      <c r="AV167" s="11" t="s">
        <v>85</v>
      </c>
      <c r="AW167" s="11" t="s">
        <v>39</v>
      </c>
      <c r="AX167" s="11" t="s">
        <v>75</v>
      </c>
      <c r="AY167" s="187" t="s">
        <v>195</v>
      </c>
    </row>
    <row r="168" spans="2:65" s="12" customFormat="1">
      <c r="B168" s="197"/>
      <c r="D168" s="186" t="s">
        <v>203</v>
      </c>
      <c r="E168" s="198" t="s">
        <v>5</v>
      </c>
      <c r="F168" s="199" t="s">
        <v>292</v>
      </c>
      <c r="H168" s="200">
        <v>44.665999999999997</v>
      </c>
      <c r="I168" s="201"/>
      <c r="L168" s="197"/>
      <c r="M168" s="202"/>
      <c r="N168" s="203"/>
      <c r="O168" s="203"/>
      <c r="P168" s="203"/>
      <c r="Q168" s="203"/>
      <c r="R168" s="203"/>
      <c r="S168" s="203"/>
      <c r="T168" s="204"/>
      <c r="AT168" s="198" t="s">
        <v>203</v>
      </c>
      <c r="AU168" s="198" t="s">
        <v>85</v>
      </c>
      <c r="AV168" s="12" t="s">
        <v>211</v>
      </c>
      <c r="AW168" s="12" t="s">
        <v>39</v>
      </c>
      <c r="AX168" s="12" t="s">
        <v>83</v>
      </c>
      <c r="AY168" s="198" t="s">
        <v>195</v>
      </c>
    </row>
    <row r="169" spans="2:65" s="1" customFormat="1" ht="16.5" customHeight="1">
      <c r="B169" s="172"/>
      <c r="C169" s="173" t="s">
        <v>322</v>
      </c>
      <c r="D169" s="173" t="s">
        <v>197</v>
      </c>
      <c r="E169" s="174" t="s">
        <v>335</v>
      </c>
      <c r="F169" s="175" t="s">
        <v>336</v>
      </c>
      <c r="G169" s="176" t="s">
        <v>264</v>
      </c>
      <c r="H169" s="177">
        <v>42.8</v>
      </c>
      <c r="I169" s="178"/>
      <c r="J169" s="179">
        <f>ROUND(I169*H169,2)</f>
        <v>0</v>
      </c>
      <c r="K169" s="175"/>
      <c r="L169" s="40"/>
      <c r="M169" s="180" t="s">
        <v>5</v>
      </c>
      <c r="N169" s="181" t="s">
        <v>46</v>
      </c>
      <c r="O169" s="41"/>
      <c r="P169" s="182">
        <f>O169*H169</f>
        <v>0</v>
      </c>
      <c r="Q169" s="182">
        <v>1.2700000000000001E-3</v>
      </c>
      <c r="R169" s="182">
        <f>Q169*H169</f>
        <v>5.4356000000000002E-2</v>
      </c>
      <c r="S169" s="182">
        <v>0</v>
      </c>
      <c r="T169" s="183">
        <f>S169*H169</f>
        <v>0</v>
      </c>
      <c r="AR169" s="23" t="s">
        <v>201</v>
      </c>
      <c r="AT169" s="23" t="s">
        <v>197</v>
      </c>
      <c r="AU169" s="23" t="s">
        <v>85</v>
      </c>
      <c r="AY169" s="23" t="s">
        <v>195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23" t="s">
        <v>83</v>
      </c>
      <c r="BK169" s="184">
        <f>ROUND(I169*H169,2)</f>
        <v>0</v>
      </c>
      <c r="BL169" s="23" t="s">
        <v>201</v>
      </c>
      <c r="BM169" s="23" t="s">
        <v>1724</v>
      </c>
    </row>
    <row r="170" spans="2:65" s="11" customFormat="1">
      <c r="B170" s="185"/>
      <c r="D170" s="186" t="s">
        <v>203</v>
      </c>
      <c r="E170" s="187" t="s">
        <v>5</v>
      </c>
      <c r="F170" s="188" t="s">
        <v>1725</v>
      </c>
      <c r="H170" s="189">
        <v>42.8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203</v>
      </c>
      <c r="AU170" s="187" t="s">
        <v>85</v>
      </c>
      <c r="AV170" s="11" t="s">
        <v>85</v>
      </c>
      <c r="AW170" s="11" t="s">
        <v>39</v>
      </c>
      <c r="AX170" s="11" t="s">
        <v>83</v>
      </c>
      <c r="AY170" s="187" t="s">
        <v>195</v>
      </c>
    </row>
    <row r="171" spans="2:65" s="1" customFormat="1" ht="16.5" customHeight="1">
      <c r="B171" s="172"/>
      <c r="C171" s="213" t="s">
        <v>328</v>
      </c>
      <c r="D171" s="213" t="s">
        <v>316</v>
      </c>
      <c r="E171" s="214" t="s">
        <v>339</v>
      </c>
      <c r="F171" s="215" t="s">
        <v>340</v>
      </c>
      <c r="G171" s="216" t="s">
        <v>341</v>
      </c>
      <c r="H171" s="217">
        <v>10.7</v>
      </c>
      <c r="I171" s="218"/>
      <c r="J171" s="219">
        <f>ROUND(I171*H171,2)</f>
        <v>0</v>
      </c>
      <c r="K171" s="215"/>
      <c r="L171" s="220"/>
      <c r="M171" s="221" t="s">
        <v>5</v>
      </c>
      <c r="N171" s="222" t="s">
        <v>46</v>
      </c>
      <c r="O171" s="41"/>
      <c r="P171" s="182">
        <f>O171*H171</f>
        <v>0</v>
      </c>
      <c r="Q171" s="182">
        <v>1E-3</v>
      </c>
      <c r="R171" s="182">
        <f>Q171*H171</f>
        <v>1.0699999999999999E-2</v>
      </c>
      <c r="S171" s="182">
        <v>0</v>
      </c>
      <c r="T171" s="183">
        <f>S171*H171</f>
        <v>0</v>
      </c>
      <c r="AR171" s="23" t="s">
        <v>255</v>
      </c>
      <c r="AT171" s="23" t="s">
        <v>316</v>
      </c>
      <c r="AU171" s="23" t="s">
        <v>85</v>
      </c>
      <c r="AY171" s="23" t="s">
        <v>195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23" t="s">
        <v>83</v>
      </c>
      <c r="BK171" s="184">
        <f>ROUND(I171*H171,2)</f>
        <v>0</v>
      </c>
      <c r="BL171" s="23" t="s">
        <v>201</v>
      </c>
      <c r="BM171" s="23" t="s">
        <v>1726</v>
      </c>
    </row>
    <row r="172" spans="2:65" s="11" customFormat="1">
      <c r="B172" s="185"/>
      <c r="D172" s="186" t="s">
        <v>203</v>
      </c>
      <c r="E172" s="187" t="s">
        <v>5</v>
      </c>
      <c r="F172" s="188" t="s">
        <v>1727</v>
      </c>
      <c r="H172" s="189">
        <v>10.7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203</v>
      </c>
      <c r="AU172" s="187" t="s">
        <v>85</v>
      </c>
      <c r="AV172" s="11" t="s">
        <v>85</v>
      </c>
      <c r="AW172" s="11" t="s">
        <v>39</v>
      </c>
      <c r="AX172" s="11" t="s">
        <v>83</v>
      </c>
      <c r="AY172" s="187" t="s">
        <v>195</v>
      </c>
    </row>
    <row r="173" spans="2:65" s="1" customFormat="1" ht="16.5" customHeight="1">
      <c r="B173" s="172"/>
      <c r="C173" s="173" t="s">
        <v>334</v>
      </c>
      <c r="D173" s="173" t="s">
        <v>197</v>
      </c>
      <c r="E173" s="174" t="s">
        <v>345</v>
      </c>
      <c r="F173" s="175" t="s">
        <v>346</v>
      </c>
      <c r="G173" s="176" t="s">
        <v>303</v>
      </c>
      <c r="H173" s="177">
        <v>294.01299999999998</v>
      </c>
      <c r="I173" s="178"/>
      <c r="J173" s="179">
        <f>ROUND(I173*H173,2)</f>
        <v>0</v>
      </c>
      <c r="K173" s="175"/>
      <c r="L173" s="40"/>
      <c r="M173" s="180" t="s">
        <v>5</v>
      </c>
      <c r="N173" s="181" t="s">
        <v>46</v>
      </c>
      <c r="O173" s="41"/>
      <c r="P173" s="182">
        <f>O173*H173</f>
        <v>0</v>
      </c>
      <c r="Q173" s="182">
        <v>0</v>
      </c>
      <c r="R173" s="182">
        <f>Q173*H173</f>
        <v>0</v>
      </c>
      <c r="S173" s="182">
        <v>0</v>
      </c>
      <c r="T173" s="183">
        <f>S173*H173</f>
        <v>0</v>
      </c>
      <c r="AR173" s="23" t="s">
        <v>201</v>
      </c>
      <c r="AT173" s="23" t="s">
        <v>197</v>
      </c>
      <c r="AU173" s="23" t="s">
        <v>85</v>
      </c>
      <c r="AY173" s="23" t="s">
        <v>195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23" t="s">
        <v>83</v>
      </c>
      <c r="BK173" s="184">
        <f>ROUND(I173*H173,2)</f>
        <v>0</v>
      </c>
      <c r="BL173" s="23" t="s">
        <v>201</v>
      </c>
      <c r="BM173" s="23" t="s">
        <v>1728</v>
      </c>
    </row>
    <row r="174" spans="2:65" s="10" customFormat="1" ht="29.85" customHeight="1">
      <c r="B174" s="159"/>
      <c r="D174" s="160" t="s">
        <v>74</v>
      </c>
      <c r="E174" s="170" t="s">
        <v>279</v>
      </c>
      <c r="F174" s="170" t="s">
        <v>348</v>
      </c>
      <c r="I174" s="162"/>
      <c r="J174" s="171">
        <f>BK174</f>
        <v>0</v>
      </c>
      <c r="L174" s="159"/>
      <c r="M174" s="164"/>
      <c r="N174" s="165"/>
      <c r="O174" s="165"/>
      <c r="P174" s="166">
        <f>SUM(P175:P187)</f>
        <v>0</v>
      </c>
      <c r="Q174" s="165"/>
      <c r="R174" s="166">
        <f>SUM(R175:R187)</f>
        <v>0</v>
      </c>
      <c r="S174" s="165"/>
      <c r="T174" s="167">
        <f>SUM(T175:T187)</f>
        <v>207.52927199999999</v>
      </c>
      <c r="AR174" s="160" t="s">
        <v>83</v>
      </c>
      <c r="AT174" s="168" t="s">
        <v>74</v>
      </c>
      <c r="AU174" s="168" t="s">
        <v>83</v>
      </c>
      <c r="AY174" s="160" t="s">
        <v>195</v>
      </c>
      <c r="BK174" s="169">
        <f>SUM(BK175:BK187)</f>
        <v>0</v>
      </c>
    </row>
    <row r="175" spans="2:65" s="1" customFormat="1" ht="16.5" customHeight="1">
      <c r="B175" s="172"/>
      <c r="C175" s="173" t="s">
        <v>10</v>
      </c>
      <c r="D175" s="173" t="s">
        <v>197</v>
      </c>
      <c r="E175" s="174" t="s">
        <v>350</v>
      </c>
      <c r="F175" s="175" t="s">
        <v>351</v>
      </c>
      <c r="G175" s="176" t="s">
        <v>264</v>
      </c>
      <c r="H175" s="177">
        <v>6.6</v>
      </c>
      <c r="I175" s="178"/>
      <c r="J175" s="179">
        <f>ROUND(I175*H175,2)</f>
        <v>0</v>
      </c>
      <c r="K175" s="175"/>
      <c r="L175" s="40"/>
      <c r="M175" s="180" t="s">
        <v>5</v>
      </c>
      <c r="N175" s="181" t="s">
        <v>46</v>
      </c>
      <c r="O175" s="41"/>
      <c r="P175" s="182">
        <f>O175*H175</f>
        <v>0</v>
      </c>
      <c r="Q175" s="182">
        <v>0</v>
      </c>
      <c r="R175" s="182">
        <f>Q175*H175</f>
        <v>0</v>
      </c>
      <c r="S175" s="182">
        <v>0.255</v>
      </c>
      <c r="T175" s="183">
        <f>S175*H175</f>
        <v>1.6829999999999998</v>
      </c>
      <c r="AR175" s="23" t="s">
        <v>201</v>
      </c>
      <c r="AT175" s="23" t="s">
        <v>197</v>
      </c>
      <c r="AU175" s="23" t="s">
        <v>85</v>
      </c>
      <c r="AY175" s="23" t="s">
        <v>195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23" t="s">
        <v>83</v>
      </c>
      <c r="BK175" s="184">
        <f>ROUND(I175*H175,2)</f>
        <v>0</v>
      </c>
      <c r="BL175" s="23" t="s">
        <v>201</v>
      </c>
      <c r="BM175" s="23" t="s">
        <v>1729</v>
      </c>
    </row>
    <row r="176" spans="2:65" s="1" customFormat="1" ht="81">
      <c r="B176" s="40"/>
      <c r="D176" s="186" t="s">
        <v>209</v>
      </c>
      <c r="F176" s="194" t="s">
        <v>353</v>
      </c>
      <c r="I176" s="195"/>
      <c r="L176" s="40"/>
      <c r="M176" s="196"/>
      <c r="N176" s="41"/>
      <c r="O176" s="41"/>
      <c r="P176" s="41"/>
      <c r="Q176" s="41"/>
      <c r="R176" s="41"/>
      <c r="S176" s="41"/>
      <c r="T176" s="69"/>
      <c r="AT176" s="23" t="s">
        <v>209</v>
      </c>
      <c r="AU176" s="23" t="s">
        <v>85</v>
      </c>
    </row>
    <row r="177" spans="2:65" s="11" customFormat="1">
      <c r="B177" s="185"/>
      <c r="D177" s="186" t="s">
        <v>203</v>
      </c>
      <c r="E177" s="187" t="s">
        <v>5</v>
      </c>
      <c r="F177" s="188" t="s">
        <v>1730</v>
      </c>
      <c r="H177" s="189">
        <v>6.6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203</v>
      </c>
      <c r="AU177" s="187" t="s">
        <v>85</v>
      </c>
      <c r="AV177" s="11" t="s">
        <v>85</v>
      </c>
      <c r="AW177" s="11" t="s">
        <v>39</v>
      </c>
      <c r="AX177" s="11" t="s">
        <v>83</v>
      </c>
      <c r="AY177" s="187" t="s">
        <v>195</v>
      </c>
    </row>
    <row r="178" spans="2:65" s="1" customFormat="1" ht="16.5" customHeight="1">
      <c r="B178" s="172"/>
      <c r="C178" s="173" t="s">
        <v>344</v>
      </c>
      <c r="D178" s="173" t="s">
        <v>197</v>
      </c>
      <c r="E178" s="174" t="s">
        <v>356</v>
      </c>
      <c r="F178" s="175" t="s">
        <v>357</v>
      </c>
      <c r="G178" s="176" t="s">
        <v>264</v>
      </c>
      <c r="H178" s="177">
        <v>233.28</v>
      </c>
      <c r="I178" s="178"/>
      <c r="J178" s="179">
        <f>ROUND(I178*H178,2)</f>
        <v>0</v>
      </c>
      <c r="K178" s="175"/>
      <c r="L178" s="40"/>
      <c r="M178" s="180" t="s">
        <v>5</v>
      </c>
      <c r="N178" s="181" t="s">
        <v>46</v>
      </c>
      <c r="O178" s="41"/>
      <c r="P178" s="182">
        <f>O178*H178</f>
        <v>0</v>
      </c>
      <c r="Q178" s="182">
        <v>0</v>
      </c>
      <c r="R178" s="182">
        <f>Q178*H178</f>
        <v>0</v>
      </c>
      <c r="S178" s="182">
        <v>0.44</v>
      </c>
      <c r="T178" s="183">
        <f>S178*H178</f>
        <v>102.64320000000001</v>
      </c>
      <c r="AR178" s="23" t="s">
        <v>201</v>
      </c>
      <c r="AT178" s="23" t="s">
        <v>197</v>
      </c>
      <c r="AU178" s="23" t="s">
        <v>85</v>
      </c>
      <c r="AY178" s="23" t="s">
        <v>195</v>
      </c>
      <c r="BE178" s="184">
        <f>IF(N178="základní",J178,0)</f>
        <v>0</v>
      </c>
      <c r="BF178" s="184">
        <f>IF(N178="snížená",J178,0)</f>
        <v>0</v>
      </c>
      <c r="BG178" s="184">
        <f>IF(N178="zákl. přenesená",J178,0)</f>
        <v>0</v>
      </c>
      <c r="BH178" s="184">
        <f>IF(N178="sníž. přenesená",J178,0)</f>
        <v>0</v>
      </c>
      <c r="BI178" s="184">
        <f>IF(N178="nulová",J178,0)</f>
        <v>0</v>
      </c>
      <c r="BJ178" s="23" t="s">
        <v>83</v>
      </c>
      <c r="BK178" s="184">
        <f>ROUND(I178*H178,2)</f>
        <v>0</v>
      </c>
      <c r="BL178" s="23" t="s">
        <v>201</v>
      </c>
      <c r="BM178" s="23" t="s">
        <v>1731</v>
      </c>
    </row>
    <row r="179" spans="2:65" s="1" customFormat="1" ht="67.5">
      <c r="B179" s="40"/>
      <c r="D179" s="186" t="s">
        <v>209</v>
      </c>
      <c r="F179" s="194" t="s">
        <v>359</v>
      </c>
      <c r="I179" s="195"/>
      <c r="L179" s="40"/>
      <c r="M179" s="196"/>
      <c r="N179" s="41"/>
      <c r="O179" s="41"/>
      <c r="P179" s="41"/>
      <c r="Q179" s="41"/>
      <c r="R179" s="41"/>
      <c r="S179" s="41"/>
      <c r="T179" s="69"/>
      <c r="AT179" s="23" t="s">
        <v>209</v>
      </c>
      <c r="AU179" s="23" t="s">
        <v>85</v>
      </c>
    </row>
    <row r="180" spans="2:65" s="11" customFormat="1">
      <c r="B180" s="185"/>
      <c r="D180" s="186" t="s">
        <v>203</v>
      </c>
      <c r="E180" s="187" t="s">
        <v>5</v>
      </c>
      <c r="F180" s="188" t="s">
        <v>1732</v>
      </c>
      <c r="H180" s="189">
        <v>204.4</v>
      </c>
      <c r="I180" s="190"/>
      <c r="L180" s="185"/>
      <c r="M180" s="191"/>
      <c r="N180" s="192"/>
      <c r="O180" s="192"/>
      <c r="P180" s="192"/>
      <c r="Q180" s="192"/>
      <c r="R180" s="192"/>
      <c r="S180" s="192"/>
      <c r="T180" s="193"/>
      <c r="AT180" s="187" t="s">
        <v>203</v>
      </c>
      <c r="AU180" s="187" t="s">
        <v>85</v>
      </c>
      <c r="AV180" s="11" t="s">
        <v>85</v>
      </c>
      <c r="AW180" s="11" t="s">
        <v>39</v>
      </c>
      <c r="AX180" s="11" t="s">
        <v>75</v>
      </c>
      <c r="AY180" s="187" t="s">
        <v>195</v>
      </c>
    </row>
    <row r="181" spans="2:65" s="11" customFormat="1">
      <c r="B181" s="185"/>
      <c r="D181" s="186" t="s">
        <v>203</v>
      </c>
      <c r="E181" s="187" t="s">
        <v>5</v>
      </c>
      <c r="F181" s="188" t="s">
        <v>1733</v>
      </c>
      <c r="H181" s="189">
        <v>28.88</v>
      </c>
      <c r="I181" s="190"/>
      <c r="L181" s="185"/>
      <c r="M181" s="191"/>
      <c r="N181" s="192"/>
      <c r="O181" s="192"/>
      <c r="P181" s="192"/>
      <c r="Q181" s="192"/>
      <c r="R181" s="192"/>
      <c r="S181" s="192"/>
      <c r="T181" s="193"/>
      <c r="AT181" s="187" t="s">
        <v>203</v>
      </c>
      <c r="AU181" s="187" t="s">
        <v>85</v>
      </c>
      <c r="AV181" s="11" t="s">
        <v>85</v>
      </c>
      <c r="AW181" s="11" t="s">
        <v>39</v>
      </c>
      <c r="AX181" s="11" t="s">
        <v>75</v>
      </c>
      <c r="AY181" s="187" t="s">
        <v>195</v>
      </c>
    </row>
    <row r="182" spans="2:65" s="13" customFormat="1">
      <c r="B182" s="205"/>
      <c r="D182" s="186" t="s">
        <v>203</v>
      </c>
      <c r="E182" s="206" t="s">
        <v>5</v>
      </c>
      <c r="F182" s="207" t="s">
        <v>254</v>
      </c>
      <c r="H182" s="208">
        <v>233.28</v>
      </c>
      <c r="I182" s="209"/>
      <c r="L182" s="205"/>
      <c r="M182" s="210"/>
      <c r="N182" s="211"/>
      <c r="O182" s="211"/>
      <c r="P182" s="211"/>
      <c r="Q182" s="211"/>
      <c r="R182" s="211"/>
      <c r="S182" s="211"/>
      <c r="T182" s="212"/>
      <c r="AT182" s="206" t="s">
        <v>203</v>
      </c>
      <c r="AU182" s="206" t="s">
        <v>85</v>
      </c>
      <c r="AV182" s="13" t="s">
        <v>201</v>
      </c>
      <c r="AW182" s="13" t="s">
        <v>39</v>
      </c>
      <c r="AX182" s="13" t="s">
        <v>83</v>
      </c>
      <c r="AY182" s="206" t="s">
        <v>195</v>
      </c>
    </row>
    <row r="183" spans="2:65" s="1" customFormat="1" ht="16.5" customHeight="1">
      <c r="B183" s="172"/>
      <c r="C183" s="173" t="s">
        <v>349</v>
      </c>
      <c r="D183" s="173" t="s">
        <v>197</v>
      </c>
      <c r="E183" s="174" t="s">
        <v>363</v>
      </c>
      <c r="F183" s="175" t="s">
        <v>364</v>
      </c>
      <c r="G183" s="176" t="s">
        <v>264</v>
      </c>
      <c r="H183" s="177">
        <v>326.59199999999998</v>
      </c>
      <c r="I183" s="178"/>
      <c r="J183" s="179">
        <f>ROUND(I183*H183,2)</f>
        <v>0</v>
      </c>
      <c r="K183" s="175"/>
      <c r="L183" s="40"/>
      <c r="M183" s="180" t="s">
        <v>5</v>
      </c>
      <c r="N183" s="181" t="s">
        <v>46</v>
      </c>
      <c r="O183" s="41"/>
      <c r="P183" s="182">
        <f>O183*H183</f>
        <v>0</v>
      </c>
      <c r="Q183" s="182">
        <v>0</v>
      </c>
      <c r="R183" s="182">
        <f>Q183*H183</f>
        <v>0</v>
      </c>
      <c r="S183" s="182">
        <v>0.316</v>
      </c>
      <c r="T183" s="183">
        <f>S183*H183</f>
        <v>103.20307199999999</v>
      </c>
      <c r="AR183" s="23" t="s">
        <v>201</v>
      </c>
      <c r="AT183" s="23" t="s">
        <v>197</v>
      </c>
      <c r="AU183" s="23" t="s">
        <v>85</v>
      </c>
      <c r="AY183" s="23" t="s">
        <v>195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23" t="s">
        <v>83</v>
      </c>
      <c r="BK183" s="184">
        <f>ROUND(I183*H183,2)</f>
        <v>0</v>
      </c>
      <c r="BL183" s="23" t="s">
        <v>201</v>
      </c>
      <c r="BM183" s="23" t="s">
        <v>1734</v>
      </c>
    </row>
    <row r="184" spans="2:65" s="1" customFormat="1" ht="67.5">
      <c r="B184" s="40"/>
      <c r="D184" s="186" t="s">
        <v>209</v>
      </c>
      <c r="F184" s="194" t="s">
        <v>366</v>
      </c>
      <c r="I184" s="195"/>
      <c r="L184" s="40"/>
      <c r="M184" s="196"/>
      <c r="N184" s="41"/>
      <c r="O184" s="41"/>
      <c r="P184" s="41"/>
      <c r="Q184" s="41"/>
      <c r="R184" s="41"/>
      <c r="S184" s="41"/>
      <c r="T184" s="69"/>
      <c r="AT184" s="23" t="s">
        <v>209</v>
      </c>
      <c r="AU184" s="23" t="s">
        <v>85</v>
      </c>
    </row>
    <row r="185" spans="2:65" s="11" customFormat="1">
      <c r="B185" s="185"/>
      <c r="D185" s="186" t="s">
        <v>203</v>
      </c>
      <c r="E185" s="187" t="s">
        <v>5</v>
      </c>
      <c r="F185" s="188" t="s">
        <v>1735</v>
      </c>
      <c r="H185" s="189">
        <v>286.16000000000003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203</v>
      </c>
      <c r="AU185" s="187" t="s">
        <v>85</v>
      </c>
      <c r="AV185" s="11" t="s">
        <v>85</v>
      </c>
      <c r="AW185" s="11" t="s">
        <v>39</v>
      </c>
      <c r="AX185" s="11" t="s">
        <v>75</v>
      </c>
      <c r="AY185" s="187" t="s">
        <v>195</v>
      </c>
    </row>
    <row r="186" spans="2:65" s="11" customFormat="1">
      <c r="B186" s="185"/>
      <c r="D186" s="186" t="s">
        <v>203</v>
      </c>
      <c r="E186" s="187" t="s">
        <v>5</v>
      </c>
      <c r="F186" s="188" t="s">
        <v>1736</v>
      </c>
      <c r="H186" s="189">
        <v>40.432000000000002</v>
      </c>
      <c r="I186" s="190"/>
      <c r="L186" s="185"/>
      <c r="M186" s="191"/>
      <c r="N186" s="192"/>
      <c r="O186" s="192"/>
      <c r="P186" s="192"/>
      <c r="Q186" s="192"/>
      <c r="R186" s="192"/>
      <c r="S186" s="192"/>
      <c r="T186" s="193"/>
      <c r="AT186" s="187" t="s">
        <v>203</v>
      </c>
      <c r="AU186" s="187" t="s">
        <v>85</v>
      </c>
      <c r="AV186" s="11" t="s">
        <v>85</v>
      </c>
      <c r="AW186" s="11" t="s">
        <v>39</v>
      </c>
      <c r="AX186" s="11" t="s">
        <v>75</v>
      </c>
      <c r="AY186" s="187" t="s">
        <v>195</v>
      </c>
    </row>
    <row r="187" spans="2:65" s="13" customFormat="1">
      <c r="B187" s="205"/>
      <c r="D187" s="186" t="s">
        <v>203</v>
      </c>
      <c r="E187" s="206" t="s">
        <v>5</v>
      </c>
      <c r="F187" s="207" t="s">
        <v>254</v>
      </c>
      <c r="H187" s="208">
        <v>326.59199999999998</v>
      </c>
      <c r="I187" s="209"/>
      <c r="L187" s="205"/>
      <c r="M187" s="210"/>
      <c r="N187" s="211"/>
      <c r="O187" s="211"/>
      <c r="P187" s="211"/>
      <c r="Q187" s="211"/>
      <c r="R187" s="211"/>
      <c r="S187" s="211"/>
      <c r="T187" s="212"/>
      <c r="AT187" s="206" t="s">
        <v>203</v>
      </c>
      <c r="AU187" s="206" t="s">
        <v>85</v>
      </c>
      <c r="AV187" s="13" t="s">
        <v>201</v>
      </c>
      <c r="AW187" s="13" t="s">
        <v>39</v>
      </c>
      <c r="AX187" s="13" t="s">
        <v>83</v>
      </c>
      <c r="AY187" s="206" t="s">
        <v>195</v>
      </c>
    </row>
    <row r="188" spans="2:65" s="10" customFormat="1" ht="29.85" customHeight="1">
      <c r="B188" s="159"/>
      <c r="D188" s="160" t="s">
        <v>74</v>
      </c>
      <c r="E188" s="170" t="s">
        <v>201</v>
      </c>
      <c r="F188" s="170" t="s">
        <v>369</v>
      </c>
      <c r="I188" s="162"/>
      <c r="J188" s="171">
        <f>BK188</f>
        <v>0</v>
      </c>
      <c r="L188" s="159"/>
      <c r="M188" s="164"/>
      <c r="N188" s="165"/>
      <c r="O188" s="165"/>
      <c r="P188" s="166">
        <f>SUM(P189:P199)</f>
        <v>0</v>
      </c>
      <c r="Q188" s="165"/>
      <c r="R188" s="166">
        <f>SUM(R189:R199)</f>
        <v>258.69648934000003</v>
      </c>
      <c r="S188" s="165"/>
      <c r="T188" s="167">
        <f>SUM(T189:T199)</f>
        <v>0</v>
      </c>
      <c r="AR188" s="160" t="s">
        <v>83</v>
      </c>
      <c r="AT188" s="168" t="s">
        <v>74</v>
      </c>
      <c r="AU188" s="168" t="s">
        <v>83</v>
      </c>
      <c r="AY188" s="160" t="s">
        <v>195</v>
      </c>
      <c r="BK188" s="169">
        <f>SUM(BK189:BK199)</f>
        <v>0</v>
      </c>
    </row>
    <row r="189" spans="2:65" s="1" customFormat="1" ht="16.5" customHeight="1">
      <c r="B189" s="172"/>
      <c r="C189" s="173" t="s">
        <v>355</v>
      </c>
      <c r="D189" s="173" t="s">
        <v>197</v>
      </c>
      <c r="E189" s="174" t="s">
        <v>371</v>
      </c>
      <c r="F189" s="175" t="s">
        <v>372</v>
      </c>
      <c r="G189" s="176" t="s">
        <v>228</v>
      </c>
      <c r="H189" s="177">
        <v>136.62200000000001</v>
      </c>
      <c r="I189" s="178"/>
      <c r="J189" s="179">
        <f>ROUND(I189*H189,2)</f>
        <v>0</v>
      </c>
      <c r="K189" s="175"/>
      <c r="L189" s="40"/>
      <c r="M189" s="180" t="s">
        <v>5</v>
      </c>
      <c r="N189" s="181" t="s">
        <v>46</v>
      </c>
      <c r="O189" s="41"/>
      <c r="P189" s="182">
        <f>O189*H189</f>
        <v>0</v>
      </c>
      <c r="Q189" s="182">
        <v>1.8907700000000001</v>
      </c>
      <c r="R189" s="182">
        <f>Q189*H189</f>
        <v>258.32077894000003</v>
      </c>
      <c r="S189" s="182">
        <v>0</v>
      </c>
      <c r="T189" s="183">
        <f>S189*H189</f>
        <v>0</v>
      </c>
      <c r="AR189" s="23" t="s">
        <v>201</v>
      </c>
      <c r="AT189" s="23" t="s">
        <v>197</v>
      </c>
      <c r="AU189" s="23" t="s">
        <v>85</v>
      </c>
      <c r="AY189" s="23" t="s">
        <v>195</v>
      </c>
      <c r="BE189" s="184">
        <f>IF(N189="základní",J189,0)</f>
        <v>0</v>
      </c>
      <c r="BF189" s="184">
        <f>IF(N189="snížená",J189,0)</f>
        <v>0</v>
      </c>
      <c r="BG189" s="184">
        <f>IF(N189="zákl. přenesená",J189,0)</f>
        <v>0</v>
      </c>
      <c r="BH189" s="184">
        <f>IF(N189="sníž. přenesená",J189,0)</f>
        <v>0</v>
      </c>
      <c r="BI189" s="184">
        <f>IF(N189="nulová",J189,0)</f>
        <v>0</v>
      </c>
      <c r="BJ189" s="23" t="s">
        <v>83</v>
      </c>
      <c r="BK189" s="184">
        <f>ROUND(I189*H189,2)</f>
        <v>0</v>
      </c>
      <c r="BL189" s="23" t="s">
        <v>201</v>
      </c>
      <c r="BM189" s="23" t="s">
        <v>1737</v>
      </c>
    </row>
    <row r="190" spans="2:65" s="1" customFormat="1" ht="54">
      <c r="B190" s="40"/>
      <c r="D190" s="186" t="s">
        <v>209</v>
      </c>
      <c r="F190" s="194" t="s">
        <v>374</v>
      </c>
      <c r="I190" s="195"/>
      <c r="L190" s="40"/>
      <c r="M190" s="196"/>
      <c r="N190" s="41"/>
      <c r="O190" s="41"/>
      <c r="P190" s="41"/>
      <c r="Q190" s="41"/>
      <c r="R190" s="41"/>
      <c r="S190" s="41"/>
      <c r="T190" s="69"/>
      <c r="AT190" s="23" t="s">
        <v>209</v>
      </c>
      <c r="AU190" s="23" t="s">
        <v>85</v>
      </c>
    </row>
    <row r="191" spans="2:65" s="11" customFormat="1">
      <c r="B191" s="185"/>
      <c r="D191" s="186" t="s">
        <v>203</v>
      </c>
      <c r="E191" s="187" t="s">
        <v>5</v>
      </c>
      <c r="F191" s="188" t="s">
        <v>1738</v>
      </c>
      <c r="H191" s="189">
        <v>117.75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203</v>
      </c>
      <c r="AU191" s="187" t="s">
        <v>85</v>
      </c>
      <c r="AV191" s="11" t="s">
        <v>85</v>
      </c>
      <c r="AW191" s="11" t="s">
        <v>39</v>
      </c>
      <c r="AX191" s="11" t="s">
        <v>75</v>
      </c>
      <c r="AY191" s="187" t="s">
        <v>195</v>
      </c>
    </row>
    <row r="192" spans="2:65" s="11" customFormat="1">
      <c r="B192" s="185"/>
      <c r="D192" s="186" t="s">
        <v>203</v>
      </c>
      <c r="E192" s="187" t="s">
        <v>5</v>
      </c>
      <c r="F192" s="188" t="s">
        <v>1739</v>
      </c>
      <c r="H192" s="189">
        <v>18.872</v>
      </c>
      <c r="I192" s="190"/>
      <c r="L192" s="185"/>
      <c r="M192" s="191"/>
      <c r="N192" s="192"/>
      <c r="O192" s="192"/>
      <c r="P192" s="192"/>
      <c r="Q192" s="192"/>
      <c r="R192" s="192"/>
      <c r="S192" s="192"/>
      <c r="T192" s="193"/>
      <c r="AT192" s="187" t="s">
        <v>203</v>
      </c>
      <c r="AU192" s="187" t="s">
        <v>85</v>
      </c>
      <c r="AV192" s="11" t="s">
        <v>85</v>
      </c>
      <c r="AW192" s="11" t="s">
        <v>39</v>
      </c>
      <c r="AX192" s="11" t="s">
        <v>75</v>
      </c>
      <c r="AY192" s="187" t="s">
        <v>195</v>
      </c>
    </row>
    <row r="193" spans="2:65" s="12" customFormat="1">
      <c r="B193" s="197"/>
      <c r="D193" s="186" t="s">
        <v>203</v>
      </c>
      <c r="E193" s="198" t="s">
        <v>5</v>
      </c>
      <c r="F193" s="199" t="s">
        <v>314</v>
      </c>
      <c r="H193" s="200">
        <v>136.62200000000001</v>
      </c>
      <c r="I193" s="201"/>
      <c r="L193" s="197"/>
      <c r="M193" s="202"/>
      <c r="N193" s="203"/>
      <c r="O193" s="203"/>
      <c r="P193" s="203"/>
      <c r="Q193" s="203"/>
      <c r="R193" s="203"/>
      <c r="S193" s="203"/>
      <c r="T193" s="204"/>
      <c r="AT193" s="198" t="s">
        <v>203</v>
      </c>
      <c r="AU193" s="198" t="s">
        <v>85</v>
      </c>
      <c r="AV193" s="12" t="s">
        <v>211</v>
      </c>
      <c r="AW193" s="12" t="s">
        <v>39</v>
      </c>
      <c r="AX193" s="12" t="s">
        <v>83</v>
      </c>
      <c r="AY193" s="198" t="s">
        <v>195</v>
      </c>
    </row>
    <row r="194" spans="2:65" s="1" customFormat="1" ht="16.5" customHeight="1">
      <c r="B194" s="172"/>
      <c r="C194" s="173" t="s">
        <v>362</v>
      </c>
      <c r="D194" s="173" t="s">
        <v>197</v>
      </c>
      <c r="E194" s="174" t="s">
        <v>378</v>
      </c>
      <c r="F194" s="175" t="s">
        <v>379</v>
      </c>
      <c r="G194" s="176" t="s">
        <v>228</v>
      </c>
      <c r="H194" s="177">
        <v>0.16200000000000001</v>
      </c>
      <c r="I194" s="178"/>
      <c r="J194" s="179">
        <f>ROUND(I194*H194,2)</f>
        <v>0</v>
      </c>
      <c r="K194" s="175"/>
      <c r="L194" s="40"/>
      <c r="M194" s="180" t="s">
        <v>5</v>
      </c>
      <c r="N194" s="181" t="s">
        <v>46</v>
      </c>
      <c r="O194" s="41"/>
      <c r="P194" s="182">
        <f>O194*H194</f>
        <v>0</v>
      </c>
      <c r="Q194" s="182">
        <v>2.234</v>
      </c>
      <c r="R194" s="182">
        <f>Q194*H194</f>
        <v>0.36190800000000001</v>
      </c>
      <c r="S194" s="182">
        <v>0</v>
      </c>
      <c r="T194" s="183">
        <f>S194*H194</f>
        <v>0</v>
      </c>
      <c r="AR194" s="23" t="s">
        <v>201</v>
      </c>
      <c r="AT194" s="23" t="s">
        <v>197</v>
      </c>
      <c r="AU194" s="23" t="s">
        <v>85</v>
      </c>
      <c r="AY194" s="23" t="s">
        <v>195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23" t="s">
        <v>83</v>
      </c>
      <c r="BK194" s="184">
        <f>ROUND(I194*H194,2)</f>
        <v>0</v>
      </c>
      <c r="BL194" s="23" t="s">
        <v>201</v>
      </c>
      <c r="BM194" s="23" t="s">
        <v>1740</v>
      </c>
    </row>
    <row r="195" spans="2:65" s="1" customFormat="1" ht="40.5">
      <c r="B195" s="40"/>
      <c r="D195" s="186" t="s">
        <v>209</v>
      </c>
      <c r="F195" s="194" t="s">
        <v>381</v>
      </c>
      <c r="I195" s="195"/>
      <c r="L195" s="40"/>
      <c r="M195" s="196"/>
      <c r="N195" s="41"/>
      <c r="O195" s="41"/>
      <c r="P195" s="41"/>
      <c r="Q195" s="41"/>
      <c r="R195" s="41"/>
      <c r="S195" s="41"/>
      <c r="T195" s="69"/>
      <c r="AT195" s="23" t="s">
        <v>209</v>
      </c>
      <c r="AU195" s="23" t="s">
        <v>85</v>
      </c>
    </row>
    <row r="196" spans="2:65" s="11" customFormat="1">
      <c r="B196" s="185"/>
      <c r="D196" s="186" t="s">
        <v>203</v>
      </c>
      <c r="E196" s="187" t="s">
        <v>5</v>
      </c>
      <c r="F196" s="188" t="s">
        <v>1741</v>
      </c>
      <c r="H196" s="189">
        <v>0.16200000000000001</v>
      </c>
      <c r="I196" s="190"/>
      <c r="L196" s="185"/>
      <c r="M196" s="191"/>
      <c r="N196" s="192"/>
      <c r="O196" s="192"/>
      <c r="P196" s="192"/>
      <c r="Q196" s="192"/>
      <c r="R196" s="192"/>
      <c r="S196" s="192"/>
      <c r="T196" s="193"/>
      <c r="AT196" s="187" t="s">
        <v>203</v>
      </c>
      <c r="AU196" s="187" t="s">
        <v>85</v>
      </c>
      <c r="AV196" s="11" t="s">
        <v>85</v>
      </c>
      <c r="AW196" s="11" t="s">
        <v>39</v>
      </c>
      <c r="AX196" s="11" t="s">
        <v>83</v>
      </c>
      <c r="AY196" s="187" t="s">
        <v>195</v>
      </c>
    </row>
    <row r="197" spans="2:65" s="1" customFormat="1" ht="16.5" customHeight="1">
      <c r="B197" s="172"/>
      <c r="C197" s="173" t="s">
        <v>370</v>
      </c>
      <c r="D197" s="173" t="s">
        <v>197</v>
      </c>
      <c r="E197" s="174" t="s">
        <v>384</v>
      </c>
      <c r="F197" s="175" t="s">
        <v>385</v>
      </c>
      <c r="G197" s="176" t="s">
        <v>264</v>
      </c>
      <c r="H197" s="177">
        <v>2.16</v>
      </c>
      <c r="I197" s="178"/>
      <c r="J197" s="179">
        <f>ROUND(I197*H197,2)</f>
        <v>0</v>
      </c>
      <c r="K197" s="175"/>
      <c r="L197" s="40"/>
      <c r="M197" s="180" t="s">
        <v>5</v>
      </c>
      <c r="N197" s="181" t="s">
        <v>46</v>
      </c>
      <c r="O197" s="41"/>
      <c r="P197" s="182">
        <f>O197*H197</f>
        <v>0</v>
      </c>
      <c r="Q197" s="182">
        <v>6.3899999999999998E-3</v>
      </c>
      <c r="R197" s="182">
        <f>Q197*H197</f>
        <v>1.3802400000000001E-2</v>
      </c>
      <c r="S197" s="182">
        <v>0</v>
      </c>
      <c r="T197" s="183">
        <f>S197*H197</f>
        <v>0</v>
      </c>
      <c r="AR197" s="23" t="s">
        <v>201</v>
      </c>
      <c r="AT197" s="23" t="s">
        <v>197</v>
      </c>
      <c r="AU197" s="23" t="s">
        <v>85</v>
      </c>
      <c r="AY197" s="23" t="s">
        <v>195</v>
      </c>
      <c r="BE197" s="184">
        <f>IF(N197="základní",J197,0)</f>
        <v>0</v>
      </c>
      <c r="BF197" s="184">
        <f>IF(N197="snížená",J197,0)</f>
        <v>0</v>
      </c>
      <c r="BG197" s="184">
        <f>IF(N197="zákl. přenesená",J197,0)</f>
        <v>0</v>
      </c>
      <c r="BH197" s="184">
        <f>IF(N197="sníž. přenesená",J197,0)</f>
        <v>0</v>
      </c>
      <c r="BI197" s="184">
        <f>IF(N197="nulová",J197,0)</f>
        <v>0</v>
      </c>
      <c r="BJ197" s="23" t="s">
        <v>83</v>
      </c>
      <c r="BK197" s="184">
        <f>ROUND(I197*H197,2)</f>
        <v>0</v>
      </c>
      <c r="BL197" s="23" t="s">
        <v>201</v>
      </c>
      <c r="BM197" s="23" t="s">
        <v>1742</v>
      </c>
    </row>
    <row r="198" spans="2:65" s="11" customFormat="1">
      <c r="B198" s="185"/>
      <c r="D198" s="186" t="s">
        <v>203</v>
      </c>
      <c r="E198" s="187" t="s">
        <v>5</v>
      </c>
      <c r="F198" s="188" t="s">
        <v>1743</v>
      </c>
      <c r="H198" s="189">
        <v>2.16</v>
      </c>
      <c r="I198" s="190"/>
      <c r="L198" s="185"/>
      <c r="M198" s="191"/>
      <c r="N198" s="192"/>
      <c r="O198" s="192"/>
      <c r="P198" s="192"/>
      <c r="Q198" s="192"/>
      <c r="R198" s="192"/>
      <c r="S198" s="192"/>
      <c r="T198" s="193"/>
      <c r="AT198" s="187" t="s">
        <v>203</v>
      </c>
      <c r="AU198" s="187" t="s">
        <v>85</v>
      </c>
      <c r="AV198" s="11" t="s">
        <v>85</v>
      </c>
      <c r="AW198" s="11" t="s">
        <v>39</v>
      </c>
      <c r="AX198" s="11" t="s">
        <v>83</v>
      </c>
      <c r="AY198" s="187" t="s">
        <v>195</v>
      </c>
    </row>
    <row r="199" spans="2:65" s="1" customFormat="1" ht="16.5" customHeight="1">
      <c r="B199" s="172"/>
      <c r="C199" s="173" t="s">
        <v>377</v>
      </c>
      <c r="D199" s="173" t="s">
        <v>197</v>
      </c>
      <c r="E199" s="174" t="s">
        <v>345</v>
      </c>
      <c r="F199" s="175" t="s">
        <v>346</v>
      </c>
      <c r="G199" s="176" t="s">
        <v>303</v>
      </c>
      <c r="H199" s="177">
        <v>258.69600000000003</v>
      </c>
      <c r="I199" s="178"/>
      <c r="J199" s="179">
        <f>ROUND(I199*H199,2)</f>
        <v>0</v>
      </c>
      <c r="K199" s="175"/>
      <c r="L199" s="40"/>
      <c r="M199" s="180" t="s">
        <v>5</v>
      </c>
      <c r="N199" s="181" t="s">
        <v>46</v>
      </c>
      <c r="O199" s="41"/>
      <c r="P199" s="182">
        <f>O199*H199</f>
        <v>0</v>
      </c>
      <c r="Q199" s="182">
        <v>0</v>
      </c>
      <c r="R199" s="182">
        <f>Q199*H199</f>
        <v>0</v>
      </c>
      <c r="S199" s="182">
        <v>0</v>
      </c>
      <c r="T199" s="183">
        <f>S199*H199</f>
        <v>0</v>
      </c>
      <c r="AR199" s="23" t="s">
        <v>201</v>
      </c>
      <c r="AT199" s="23" t="s">
        <v>197</v>
      </c>
      <c r="AU199" s="23" t="s">
        <v>85</v>
      </c>
      <c r="AY199" s="23" t="s">
        <v>195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23" t="s">
        <v>83</v>
      </c>
      <c r="BK199" s="184">
        <f>ROUND(I199*H199,2)</f>
        <v>0</v>
      </c>
      <c r="BL199" s="23" t="s">
        <v>201</v>
      </c>
      <c r="BM199" s="23" t="s">
        <v>1744</v>
      </c>
    </row>
    <row r="200" spans="2:65" s="10" customFormat="1" ht="29.85" customHeight="1">
      <c r="B200" s="159"/>
      <c r="D200" s="160" t="s">
        <v>74</v>
      </c>
      <c r="E200" s="170" t="s">
        <v>220</v>
      </c>
      <c r="F200" s="170" t="s">
        <v>390</v>
      </c>
      <c r="I200" s="162"/>
      <c r="J200" s="171">
        <f>BK200</f>
        <v>0</v>
      </c>
      <c r="L200" s="159"/>
      <c r="M200" s="164"/>
      <c r="N200" s="165"/>
      <c r="O200" s="165"/>
      <c r="P200" s="166">
        <f>P201+P217</f>
        <v>0</v>
      </c>
      <c r="Q200" s="165"/>
      <c r="R200" s="166">
        <f>R201+R217</f>
        <v>208.51907999999995</v>
      </c>
      <c r="S200" s="165"/>
      <c r="T200" s="167">
        <f>T201+T217</f>
        <v>0</v>
      </c>
      <c r="AR200" s="160" t="s">
        <v>83</v>
      </c>
      <c r="AT200" s="168" t="s">
        <v>74</v>
      </c>
      <c r="AU200" s="168" t="s">
        <v>83</v>
      </c>
      <c r="AY200" s="160" t="s">
        <v>195</v>
      </c>
      <c r="BK200" s="169">
        <f>BK201+BK217</f>
        <v>0</v>
      </c>
    </row>
    <row r="201" spans="2:65" s="10" customFormat="1" ht="14.85" customHeight="1">
      <c r="B201" s="159"/>
      <c r="D201" s="160" t="s">
        <v>74</v>
      </c>
      <c r="E201" s="170" t="s">
        <v>391</v>
      </c>
      <c r="F201" s="170" t="s">
        <v>392</v>
      </c>
      <c r="I201" s="162"/>
      <c r="J201" s="171">
        <f>BK201</f>
        <v>0</v>
      </c>
      <c r="L201" s="159"/>
      <c r="M201" s="164"/>
      <c r="N201" s="165"/>
      <c r="O201" s="165"/>
      <c r="P201" s="166">
        <f>SUM(P202:P216)</f>
        <v>0</v>
      </c>
      <c r="Q201" s="165"/>
      <c r="R201" s="166">
        <f>SUM(R202:R216)</f>
        <v>207.85247999999996</v>
      </c>
      <c r="S201" s="165"/>
      <c r="T201" s="167">
        <f>SUM(T202:T216)</f>
        <v>0</v>
      </c>
      <c r="AR201" s="160" t="s">
        <v>83</v>
      </c>
      <c r="AT201" s="168" t="s">
        <v>74</v>
      </c>
      <c r="AU201" s="168" t="s">
        <v>85</v>
      </c>
      <c r="AY201" s="160" t="s">
        <v>195</v>
      </c>
      <c r="BK201" s="169">
        <f>SUM(BK202:BK216)</f>
        <v>0</v>
      </c>
    </row>
    <row r="202" spans="2:65" s="1" customFormat="1" ht="16.5" customHeight="1">
      <c r="B202" s="172"/>
      <c r="C202" s="173" t="s">
        <v>383</v>
      </c>
      <c r="D202" s="173" t="s">
        <v>197</v>
      </c>
      <c r="E202" s="174" t="s">
        <v>394</v>
      </c>
      <c r="F202" s="175" t="s">
        <v>395</v>
      </c>
      <c r="G202" s="176" t="s">
        <v>264</v>
      </c>
      <c r="H202" s="177">
        <v>233.28</v>
      </c>
      <c r="I202" s="178"/>
      <c r="J202" s="179">
        <f>ROUND(I202*H202,2)</f>
        <v>0</v>
      </c>
      <c r="K202" s="175"/>
      <c r="L202" s="40"/>
      <c r="M202" s="180" t="s">
        <v>5</v>
      </c>
      <c r="N202" s="181" t="s">
        <v>46</v>
      </c>
      <c r="O202" s="41"/>
      <c r="P202" s="182">
        <f>O202*H202</f>
        <v>0</v>
      </c>
      <c r="Q202" s="182">
        <v>0.29699999999999999</v>
      </c>
      <c r="R202" s="182">
        <f>Q202*H202</f>
        <v>69.28416</v>
      </c>
      <c r="S202" s="182">
        <v>0</v>
      </c>
      <c r="T202" s="183">
        <f>S202*H202</f>
        <v>0</v>
      </c>
      <c r="AR202" s="23" t="s">
        <v>201</v>
      </c>
      <c r="AT202" s="23" t="s">
        <v>197</v>
      </c>
      <c r="AU202" s="23" t="s">
        <v>211</v>
      </c>
      <c r="AY202" s="23" t="s">
        <v>195</v>
      </c>
      <c r="BE202" s="184">
        <f>IF(N202="základní",J202,0)</f>
        <v>0</v>
      </c>
      <c r="BF202" s="184">
        <f>IF(N202="snížená",J202,0)</f>
        <v>0</v>
      </c>
      <c r="BG202" s="184">
        <f>IF(N202="zákl. přenesená",J202,0)</f>
        <v>0</v>
      </c>
      <c r="BH202" s="184">
        <f>IF(N202="sníž. přenesená",J202,0)</f>
        <v>0</v>
      </c>
      <c r="BI202" s="184">
        <f>IF(N202="nulová",J202,0)</f>
        <v>0</v>
      </c>
      <c r="BJ202" s="23" t="s">
        <v>83</v>
      </c>
      <c r="BK202" s="184">
        <f>ROUND(I202*H202,2)</f>
        <v>0</v>
      </c>
      <c r="BL202" s="23" t="s">
        <v>201</v>
      </c>
      <c r="BM202" s="23" t="s">
        <v>1745</v>
      </c>
    </row>
    <row r="203" spans="2:65" s="1" customFormat="1" ht="54">
      <c r="B203" s="40"/>
      <c r="D203" s="186" t="s">
        <v>209</v>
      </c>
      <c r="F203" s="194" t="s">
        <v>397</v>
      </c>
      <c r="I203" s="195"/>
      <c r="L203" s="40"/>
      <c r="M203" s="196"/>
      <c r="N203" s="41"/>
      <c r="O203" s="41"/>
      <c r="P203" s="41"/>
      <c r="Q203" s="41"/>
      <c r="R203" s="41"/>
      <c r="S203" s="41"/>
      <c r="T203" s="69"/>
      <c r="AT203" s="23" t="s">
        <v>209</v>
      </c>
      <c r="AU203" s="23" t="s">
        <v>211</v>
      </c>
    </row>
    <row r="204" spans="2:65" s="11" customFormat="1">
      <c r="B204" s="185"/>
      <c r="D204" s="186" t="s">
        <v>203</v>
      </c>
      <c r="E204" s="187" t="s">
        <v>5</v>
      </c>
      <c r="F204" s="188" t="s">
        <v>1732</v>
      </c>
      <c r="H204" s="189">
        <v>204.4</v>
      </c>
      <c r="I204" s="190"/>
      <c r="L204" s="185"/>
      <c r="M204" s="191"/>
      <c r="N204" s="192"/>
      <c r="O204" s="192"/>
      <c r="P204" s="192"/>
      <c r="Q204" s="192"/>
      <c r="R204" s="192"/>
      <c r="S204" s="192"/>
      <c r="T204" s="193"/>
      <c r="AT204" s="187" t="s">
        <v>203</v>
      </c>
      <c r="AU204" s="187" t="s">
        <v>211</v>
      </c>
      <c r="AV204" s="11" t="s">
        <v>85</v>
      </c>
      <c r="AW204" s="11" t="s">
        <v>39</v>
      </c>
      <c r="AX204" s="11" t="s">
        <v>75</v>
      </c>
      <c r="AY204" s="187" t="s">
        <v>195</v>
      </c>
    </row>
    <row r="205" spans="2:65" s="11" customFormat="1">
      <c r="B205" s="185"/>
      <c r="D205" s="186" t="s">
        <v>203</v>
      </c>
      <c r="E205" s="187" t="s">
        <v>5</v>
      </c>
      <c r="F205" s="188" t="s">
        <v>1733</v>
      </c>
      <c r="H205" s="189">
        <v>28.88</v>
      </c>
      <c r="I205" s="190"/>
      <c r="L205" s="185"/>
      <c r="M205" s="191"/>
      <c r="N205" s="192"/>
      <c r="O205" s="192"/>
      <c r="P205" s="192"/>
      <c r="Q205" s="192"/>
      <c r="R205" s="192"/>
      <c r="S205" s="192"/>
      <c r="T205" s="193"/>
      <c r="AT205" s="187" t="s">
        <v>203</v>
      </c>
      <c r="AU205" s="187" t="s">
        <v>211</v>
      </c>
      <c r="AV205" s="11" t="s">
        <v>85</v>
      </c>
      <c r="AW205" s="11" t="s">
        <v>39</v>
      </c>
      <c r="AX205" s="11" t="s">
        <v>75</v>
      </c>
      <c r="AY205" s="187" t="s">
        <v>195</v>
      </c>
    </row>
    <row r="206" spans="2:65" s="13" customFormat="1">
      <c r="B206" s="205"/>
      <c r="D206" s="186" t="s">
        <v>203</v>
      </c>
      <c r="E206" s="206" t="s">
        <v>5</v>
      </c>
      <c r="F206" s="207" t="s">
        <v>254</v>
      </c>
      <c r="H206" s="208">
        <v>233.28</v>
      </c>
      <c r="I206" s="209"/>
      <c r="L206" s="205"/>
      <c r="M206" s="210"/>
      <c r="N206" s="211"/>
      <c r="O206" s="211"/>
      <c r="P206" s="211"/>
      <c r="Q206" s="211"/>
      <c r="R206" s="211"/>
      <c r="S206" s="211"/>
      <c r="T206" s="212"/>
      <c r="AT206" s="206" t="s">
        <v>203</v>
      </c>
      <c r="AU206" s="206" t="s">
        <v>211</v>
      </c>
      <c r="AV206" s="13" t="s">
        <v>201</v>
      </c>
      <c r="AW206" s="13" t="s">
        <v>39</v>
      </c>
      <c r="AX206" s="13" t="s">
        <v>83</v>
      </c>
      <c r="AY206" s="206" t="s">
        <v>195</v>
      </c>
    </row>
    <row r="207" spans="2:65" s="1" customFormat="1" ht="16.5" customHeight="1">
      <c r="B207" s="172"/>
      <c r="C207" s="173" t="s">
        <v>388</v>
      </c>
      <c r="D207" s="173" t="s">
        <v>197</v>
      </c>
      <c r="E207" s="174" t="s">
        <v>399</v>
      </c>
      <c r="F207" s="175" t="s">
        <v>400</v>
      </c>
      <c r="G207" s="176" t="s">
        <v>264</v>
      </c>
      <c r="H207" s="177">
        <v>233.28</v>
      </c>
      <c r="I207" s="178"/>
      <c r="J207" s="179">
        <f>ROUND(I207*H207,2)</f>
        <v>0</v>
      </c>
      <c r="K207" s="175"/>
      <c r="L207" s="40"/>
      <c r="M207" s="180" t="s">
        <v>5</v>
      </c>
      <c r="N207" s="181" t="s">
        <v>46</v>
      </c>
      <c r="O207" s="41"/>
      <c r="P207" s="182">
        <f>O207*H207</f>
        <v>0</v>
      </c>
      <c r="Q207" s="182">
        <v>0.29160000000000003</v>
      </c>
      <c r="R207" s="182">
        <f>Q207*H207</f>
        <v>68.024448000000007</v>
      </c>
      <c r="S207" s="182">
        <v>0</v>
      </c>
      <c r="T207" s="183">
        <f>S207*H207</f>
        <v>0</v>
      </c>
      <c r="AR207" s="23" t="s">
        <v>201</v>
      </c>
      <c r="AT207" s="23" t="s">
        <v>197</v>
      </c>
      <c r="AU207" s="23" t="s">
        <v>211</v>
      </c>
      <c r="AY207" s="23" t="s">
        <v>195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23" t="s">
        <v>83</v>
      </c>
      <c r="BK207" s="184">
        <f>ROUND(I207*H207,2)</f>
        <v>0</v>
      </c>
      <c r="BL207" s="23" t="s">
        <v>201</v>
      </c>
      <c r="BM207" s="23" t="s">
        <v>1746</v>
      </c>
    </row>
    <row r="208" spans="2:65" s="1" customFormat="1" ht="54">
      <c r="B208" s="40"/>
      <c r="D208" s="186" t="s">
        <v>209</v>
      </c>
      <c r="F208" s="194" t="s">
        <v>402</v>
      </c>
      <c r="I208" s="195"/>
      <c r="L208" s="40"/>
      <c r="M208" s="196"/>
      <c r="N208" s="41"/>
      <c r="O208" s="41"/>
      <c r="P208" s="41"/>
      <c r="Q208" s="41"/>
      <c r="R208" s="41"/>
      <c r="S208" s="41"/>
      <c r="T208" s="69"/>
      <c r="AT208" s="23" t="s">
        <v>209</v>
      </c>
      <c r="AU208" s="23" t="s">
        <v>211</v>
      </c>
    </row>
    <row r="209" spans="2:65" s="1" customFormat="1" ht="16.5" customHeight="1">
      <c r="B209" s="172"/>
      <c r="C209" s="173" t="s">
        <v>393</v>
      </c>
      <c r="D209" s="173" t="s">
        <v>197</v>
      </c>
      <c r="E209" s="174" t="s">
        <v>404</v>
      </c>
      <c r="F209" s="175" t="s">
        <v>405</v>
      </c>
      <c r="G209" s="176" t="s">
        <v>264</v>
      </c>
      <c r="H209" s="177">
        <v>326.59199999999998</v>
      </c>
      <c r="I209" s="178"/>
      <c r="J209" s="179">
        <f>ROUND(I209*H209,2)</f>
        <v>0</v>
      </c>
      <c r="K209" s="175"/>
      <c r="L209" s="40"/>
      <c r="M209" s="180" t="s">
        <v>5</v>
      </c>
      <c r="N209" s="181" t="s">
        <v>46</v>
      </c>
      <c r="O209" s="41"/>
      <c r="P209" s="182">
        <f>O209*H209</f>
        <v>0</v>
      </c>
      <c r="Q209" s="182">
        <v>0.108</v>
      </c>
      <c r="R209" s="182">
        <f>Q209*H209</f>
        <v>35.271935999999997</v>
      </c>
      <c r="S209" s="182">
        <v>0</v>
      </c>
      <c r="T209" s="183">
        <f>S209*H209</f>
        <v>0</v>
      </c>
      <c r="AR209" s="23" t="s">
        <v>201</v>
      </c>
      <c r="AT209" s="23" t="s">
        <v>197</v>
      </c>
      <c r="AU209" s="23" t="s">
        <v>211</v>
      </c>
      <c r="AY209" s="23" t="s">
        <v>195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23" t="s">
        <v>83</v>
      </c>
      <c r="BK209" s="184">
        <f>ROUND(I209*H209,2)</f>
        <v>0</v>
      </c>
      <c r="BL209" s="23" t="s">
        <v>201</v>
      </c>
      <c r="BM209" s="23" t="s">
        <v>1747</v>
      </c>
    </row>
    <row r="210" spans="2:65" s="1" customFormat="1" ht="40.5">
      <c r="B210" s="40"/>
      <c r="D210" s="186" t="s">
        <v>209</v>
      </c>
      <c r="F210" s="194" t="s">
        <v>407</v>
      </c>
      <c r="I210" s="195"/>
      <c r="L210" s="40"/>
      <c r="M210" s="196"/>
      <c r="N210" s="41"/>
      <c r="O210" s="41"/>
      <c r="P210" s="41"/>
      <c r="Q210" s="41"/>
      <c r="R210" s="41"/>
      <c r="S210" s="41"/>
      <c r="T210" s="69"/>
      <c r="AT210" s="23" t="s">
        <v>209</v>
      </c>
      <c r="AU210" s="23" t="s">
        <v>211</v>
      </c>
    </row>
    <row r="211" spans="2:65" s="11" customFormat="1">
      <c r="B211" s="185"/>
      <c r="D211" s="186" t="s">
        <v>203</v>
      </c>
      <c r="E211" s="187" t="s">
        <v>5</v>
      </c>
      <c r="F211" s="188" t="s">
        <v>1735</v>
      </c>
      <c r="H211" s="189">
        <v>286.16000000000003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203</v>
      </c>
      <c r="AU211" s="187" t="s">
        <v>211</v>
      </c>
      <c r="AV211" s="11" t="s">
        <v>85</v>
      </c>
      <c r="AW211" s="11" t="s">
        <v>39</v>
      </c>
      <c r="AX211" s="11" t="s">
        <v>75</v>
      </c>
      <c r="AY211" s="187" t="s">
        <v>195</v>
      </c>
    </row>
    <row r="212" spans="2:65" s="11" customFormat="1">
      <c r="B212" s="185"/>
      <c r="D212" s="186" t="s">
        <v>203</v>
      </c>
      <c r="E212" s="187" t="s">
        <v>5</v>
      </c>
      <c r="F212" s="188" t="s">
        <v>1736</v>
      </c>
      <c r="H212" s="189">
        <v>40.432000000000002</v>
      </c>
      <c r="I212" s="190"/>
      <c r="L212" s="185"/>
      <c r="M212" s="191"/>
      <c r="N212" s="192"/>
      <c r="O212" s="192"/>
      <c r="P212" s="192"/>
      <c r="Q212" s="192"/>
      <c r="R212" s="192"/>
      <c r="S212" s="192"/>
      <c r="T212" s="193"/>
      <c r="AT212" s="187" t="s">
        <v>203</v>
      </c>
      <c r="AU212" s="187" t="s">
        <v>211</v>
      </c>
      <c r="AV212" s="11" t="s">
        <v>85</v>
      </c>
      <c r="AW212" s="11" t="s">
        <v>39</v>
      </c>
      <c r="AX212" s="11" t="s">
        <v>75</v>
      </c>
      <c r="AY212" s="187" t="s">
        <v>195</v>
      </c>
    </row>
    <row r="213" spans="2:65" s="13" customFormat="1">
      <c r="B213" s="205"/>
      <c r="D213" s="186" t="s">
        <v>203</v>
      </c>
      <c r="E213" s="206" t="s">
        <v>5</v>
      </c>
      <c r="F213" s="207" t="s">
        <v>254</v>
      </c>
      <c r="H213" s="208">
        <v>326.59199999999998</v>
      </c>
      <c r="I213" s="209"/>
      <c r="L213" s="205"/>
      <c r="M213" s="210"/>
      <c r="N213" s="211"/>
      <c r="O213" s="211"/>
      <c r="P213" s="211"/>
      <c r="Q213" s="211"/>
      <c r="R213" s="211"/>
      <c r="S213" s="211"/>
      <c r="T213" s="212"/>
      <c r="AT213" s="206" t="s">
        <v>203</v>
      </c>
      <c r="AU213" s="206" t="s">
        <v>211</v>
      </c>
      <c r="AV213" s="13" t="s">
        <v>201</v>
      </c>
      <c r="AW213" s="13" t="s">
        <v>39</v>
      </c>
      <c r="AX213" s="13" t="s">
        <v>83</v>
      </c>
      <c r="AY213" s="206" t="s">
        <v>195</v>
      </c>
    </row>
    <row r="214" spans="2:65" s="1" customFormat="1" ht="16.5" customHeight="1">
      <c r="B214" s="172"/>
      <c r="C214" s="173" t="s">
        <v>398</v>
      </c>
      <c r="D214" s="173" t="s">
        <v>197</v>
      </c>
      <c r="E214" s="174" t="s">
        <v>404</v>
      </c>
      <c r="F214" s="175" t="s">
        <v>405</v>
      </c>
      <c r="G214" s="176" t="s">
        <v>264</v>
      </c>
      <c r="H214" s="177">
        <v>326.59199999999998</v>
      </c>
      <c r="I214" s="178"/>
      <c r="J214" s="179">
        <f>ROUND(I214*H214,2)</f>
        <v>0</v>
      </c>
      <c r="K214" s="175"/>
      <c r="L214" s="40"/>
      <c r="M214" s="180" t="s">
        <v>5</v>
      </c>
      <c r="N214" s="181" t="s">
        <v>46</v>
      </c>
      <c r="O214" s="41"/>
      <c r="P214" s="182">
        <f>O214*H214</f>
        <v>0</v>
      </c>
      <c r="Q214" s="182">
        <v>0.108</v>
      </c>
      <c r="R214" s="182">
        <f>Q214*H214</f>
        <v>35.271935999999997</v>
      </c>
      <c r="S214" s="182">
        <v>0</v>
      </c>
      <c r="T214" s="183">
        <f>S214*H214</f>
        <v>0</v>
      </c>
      <c r="AR214" s="23" t="s">
        <v>201</v>
      </c>
      <c r="AT214" s="23" t="s">
        <v>197</v>
      </c>
      <c r="AU214" s="23" t="s">
        <v>211</v>
      </c>
      <c r="AY214" s="23" t="s">
        <v>195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23" t="s">
        <v>83</v>
      </c>
      <c r="BK214" s="184">
        <f>ROUND(I214*H214,2)</f>
        <v>0</v>
      </c>
      <c r="BL214" s="23" t="s">
        <v>201</v>
      </c>
      <c r="BM214" s="23" t="s">
        <v>1748</v>
      </c>
    </row>
    <row r="215" spans="2:65" s="1" customFormat="1" ht="40.5">
      <c r="B215" s="40"/>
      <c r="D215" s="186" t="s">
        <v>209</v>
      </c>
      <c r="F215" s="194" t="s">
        <v>407</v>
      </c>
      <c r="I215" s="195"/>
      <c r="L215" s="40"/>
      <c r="M215" s="196"/>
      <c r="N215" s="41"/>
      <c r="O215" s="41"/>
      <c r="P215" s="41"/>
      <c r="Q215" s="41"/>
      <c r="R215" s="41"/>
      <c r="S215" s="41"/>
      <c r="T215" s="69"/>
      <c r="AT215" s="23" t="s">
        <v>209</v>
      </c>
      <c r="AU215" s="23" t="s">
        <v>211</v>
      </c>
    </row>
    <row r="216" spans="2:65" s="1" customFormat="1" ht="16.5" customHeight="1">
      <c r="B216" s="172"/>
      <c r="C216" s="173" t="s">
        <v>403</v>
      </c>
      <c r="D216" s="173" t="s">
        <v>197</v>
      </c>
      <c r="E216" s="174" t="s">
        <v>345</v>
      </c>
      <c r="F216" s="175" t="s">
        <v>346</v>
      </c>
      <c r="G216" s="176" t="s">
        <v>303</v>
      </c>
      <c r="H216" s="177">
        <v>207.852</v>
      </c>
      <c r="I216" s="178"/>
      <c r="J216" s="179">
        <f>ROUND(I216*H216,2)</f>
        <v>0</v>
      </c>
      <c r="K216" s="175"/>
      <c r="L216" s="40"/>
      <c r="M216" s="180" t="s">
        <v>5</v>
      </c>
      <c r="N216" s="181" t="s">
        <v>46</v>
      </c>
      <c r="O216" s="41"/>
      <c r="P216" s="182">
        <f>O216*H216</f>
        <v>0</v>
      </c>
      <c r="Q216" s="182">
        <v>0</v>
      </c>
      <c r="R216" s="182">
        <f>Q216*H216</f>
        <v>0</v>
      </c>
      <c r="S216" s="182">
        <v>0</v>
      </c>
      <c r="T216" s="183">
        <f>S216*H216</f>
        <v>0</v>
      </c>
      <c r="AR216" s="23" t="s">
        <v>201</v>
      </c>
      <c r="AT216" s="23" t="s">
        <v>197</v>
      </c>
      <c r="AU216" s="23" t="s">
        <v>211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1749</v>
      </c>
    </row>
    <row r="217" spans="2:65" s="10" customFormat="1" ht="22.35" customHeight="1">
      <c r="B217" s="159"/>
      <c r="D217" s="160" t="s">
        <v>74</v>
      </c>
      <c r="E217" s="170" t="s">
        <v>412</v>
      </c>
      <c r="F217" s="170" t="s">
        <v>413</v>
      </c>
      <c r="I217" s="162"/>
      <c r="J217" s="171">
        <f>BK217</f>
        <v>0</v>
      </c>
      <c r="L217" s="159"/>
      <c r="M217" s="164"/>
      <c r="N217" s="165"/>
      <c r="O217" s="165"/>
      <c r="P217" s="166">
        <f>SUM(P218:P221)</f>
        <v>0</v>
      </c>
      <c r="Q217" s="165"/>
      <c r="R217" s="166">
        <f>SUM(R218:R221)</f>
        <v>0.66659999999999997</v>
      </c>
      <c r="S217" s="165"/>
      <c r="T217" s="167">
        <f>SUM(T218:T221)</f>
        <v>0</v>
      </c>
      <c r="AR217" s="160" t="s">
        <v>83</v>
      </c>
      <c r="AT217" s="168" t="s">
        <v>74</v>
      </c>
      <c r="AU217" s="168" t="s">
        <v>85</v>
      </c>
      <c r="AY217" s="160" t="s">
        <v>195</v>
      </c>
      <c r="BK217" s="169">
        <f>SUM(BK218:BK221)</f>
        <v>0</v>
      </c>
    </row>
    <row r="218" spans="2:65" s="1" customFormat="1" ht="25.5" customHeight="1">
      <c r="B218" s="172"/>
      <c r="C218" s="173" t="s">
        <v>408</v>
      </c>
      <c r="D218" s="173" t="s">
        <v>197</v>
      </c>
      <c r="E218" s="174" t="s">
        <v>415</v>
      </c>
      <c r="F218" s="175" t="s">
        <v>416</v>
      </c>
      <c r="G218" s="176" t="s">
        <v>264</v>
      </c>
      <c r="H218" s="177">
        <v>6.6</v>
      </c>
      <c r="I218" s="178"/>
      <c r="J218" s="179">
        <f>ROUND(I218*H218,2)</f>
        <v>0</v>
      </c>
      <c r="K218" s="175"/>
      <c r="L218" s="40"/>
      <c r="M218" s="180" t="s">
        <v>5</v>
      </c>
      <c r="N218" s="181" t="s">
        <v>46</v>
      </c>
      <c r="O218" s="41"/>
      <c r="P218" s="182">
        <f>O218*H218</f>
        <v>0</v>
      </c>
      <c r="Q218" s="182">
        <v>0.10100000000000001</v>
      </c>
      <c r="R218" s="182">
        <f>Q218*H218</f>
        <v>0.66659999999999997</v>
      </c>
      <c r="S218" s="182">
        <v>0</v>
      </c>
      <c r="T218" s="183">
        <f>S218*H218</f>
        <v>0</v>
      </c>
      <c r="AR218" s="23" t="s">
        <v>201</v>
      </c>
      <c r="AT218" s="23" t="s">
        <v>197</v>
      </c>
      <c r="AU218" s="23" t="s">
        <v>211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1750</v>
      </c>
    </row>
    <row r="219" spans="2:65" s="1" customFormat="1" ht="81">
      <c r="B219" s="40"/>
      <c r="D219" s="186" t="s">
        <v>209</v>
      </c>
      <c r="F219" s="194" t="s">
        <v>418</v>
      </c>
      <c r="I219" s="195"/>
      <c r="L219" s="40"/>
      <c r="M219" s="196"/>
      <c r="N219" s="41"/>
      <c r="O219" s="41"/>
      <c r="P219" s="41"/>
      <c r="Q219" s="41"/>
      <c r="R219" s="41"/>
      <c r="S219" s="41"/>
      <c r="T219" s="69"/>
      <c r="AT219" s="23" t="s">
        <v>209</v>
      </c>
      <c r="AU219" s="23" t="s">
        <v>211</v>
      </c>
    </row>
    <row r="220" spans="2:65" s="11" customFormat="1">
      <c r="B220" s="185"/>
      <c r="D220" s="186" t="s">
        <v>203</v>
      </c>
      <c r="E220" s="187" t="s">
        <v>5</v>
      </c>
      <c r="F220" s="188" t="s">
        <v>1730</v>
      </c>
      <c r="H220" s="189">
        <v>6.6</v>
      </c>
      <c r="I220" s="190"/>
      <c r="L220" s="185"/>
      <c r="M220" s="191"/>
      <c r="N220" s="192"/>
      <c r="O220" s="192"/>
      <c r="P220" s="192"/>
      <c r="Q220" s="192"/>
      <c r="R220" s="192"/>
      <c r="S220" s="192"/>
      <c r="T220" s="193"/>
      <c r="AT220" s="187" t="s">
        <v>203</v>
      </c>
      <c r="AU220" s="187" t="s">
        <v>211</v>
      </c>
      <c r="AV220" s="11" t="s">
        <v>85</v>
      </c>
      <c r="AW220" s="11" t="s">
        <v>39</v>
      </c>
      <c r="AX220" s="11" t="s">
        <v>83</v>
      </c>
      <c r="AY220" s="187" t="s">
        <v>195</v>
      </c>
    </row>
    <row r="221" spans="2:65" s="1" customFormat="1" ht="16.5" customHeight="1">
      <c r="B221" s="172"/>
      <c r="C221" s="173" t="s">
        <v>410</v>
      </c>
      <c r="D221" s="173" t="s">
        <v>197</v>
      </c>
      <c r="E221" s="174" t="s">
        <v>345</v>
      </c>
      <c r="F221" s="175" t="s">
        <v>346</v>
      </c>
      <c r="G221" s="176" t="s">
        <v>303</v>
      </c>
      <c r="H221" s="177">
        <v>0.66700000000000004</v>
      </c>
      <c r="I221" s="178"/>
      <c r="J221" s="179">
        <f>ROUND(I221*H221,2)</f>
        <v>0</v>
      </c>
      <c r="K221" s="175"/>
      <c r="L221" s="40"/>
      <c r="M221" s="180" t="s">
        <v>5</v>
      </c>
      <c r="N221" s="181" t="s">
        <v>46</v>
      </c>
      <c r="O221" s="41"/>
      <c r="P221" s="182">
        <f>O221*H221</f>
        <v>0</v>
      </c>
      <c r="Q221" s="182">
        <v>0</v>
      </c>
      <c r="R221" s="182">
        <f>Q221*H221</f>
        <v>0</v>
      </c>
      <c r="S221" s="182">
        <v>0</v>
      </c>
      <c r="T221" s="183">
        <f>S221*H221</f>
        <v>0</v>
      </c>
      <c r="AR221" s="23" t="s">
        <v>201</v>
      </c>
      <c r="AT221" s="23" t="s">
        <v>197</v>
      </c>
      <c r="AU221" s="23" t="s">
        <v>211</v>
      </c>
      <c r="AY221" s="23" t="s">
        <v>195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23" t="s">
        <v>83</v>
      </c>
      <c r="BK221" s="184">
        <f>ROUND(I221*H221,2)</f>
        <v>0</v>
      </c>
      <c r="BL221" s="23" t="s">
        <v>201</v>
      </c>
      <c r="BM221" s="23" t="s">
        <v>1751</v>
      </c>
    </row>
    <row r="222" spans="2:65" s="10" customFormat="1" ht="29.85" customHeight="1">
      <c r="B222" s="159"/>
      <c r="D222" s="160" t="s">
        <v>74</v>
      </c>
      <c r="E222" s="170" t="s">
        <v>255</v>
      </c>
      <c r="F222" s="170" t="s">
        <v>421</v>
      </c>
      <c r="I222" s="162"/>
      <c r="J222" s="171">
        <f>BK222</f>
        <v>0</v>
      </c>
      <c r="L222" s="159"/>
      <c r="M222" s="164"/>
      <c r="N222" s="165"/>
      <c r="O222" s="165"/>
      <c r="P222" s="166">
        <f>P223+P233+P274</f>
        <v>0</v>
      </c>
      <c r="Q222" s="165"/>
      <c r="R222" s="166">
        <f>R223+R233+R274</f>
        <v>5.9849445999999986</v>
      </c>
      <c r="S222" s="165"/>
      <c r="T222" s="167">
        <f>T223+T233+T274</f>
        <v>0</v>
      </c>
      <c r="AR222" s="160" t="s">
        <v>83</v>
      </c>
      <c r="AT222" s="168" t="s">
        <v>74</v>
      </c>
      <c r="AU222" s="168" t="s">
        <v>83</v>
      </c>
      <c r="AY222" s="160" t="s">
        <v>195</v>
      </c>
      <c r="BK222" s="169">
        <f>BK223+BK233+BK274</f>
        <v>0</v>
      </c>
    </row>
    <row r="223" spans="2:65" s="10" customFormat="1" ht="14.85" customHeight="1">
      <c r="B223" s="159"/>
      <c r="D223" s="160" t="s">
        <v>74</v>
      </c>
      <c r="E223" s="170" t="s">
        <v>422</v>
      </c>
      <c r="F223" s="170" t="s">
        <v>423</v>
      </c>
      <c r="I223" s="162"/>
      <c r="J223" s="171">
        <f>BK223</f>
        <v>0</v>
      </c>
      <c r="L223" s="159"/>
      <c r="M223" s="164"/>
      <c r="N223" s="165"/>
      <c r="O223" s="165"/>
      <c r="P223" s="166">
        <f>SUM(P224:P232)</f>
        <v>0</v>
      </c>
      <c r="Q223" s="165"/>
      <c r="R223" s="166">
        <f>SUM(R224:R232)</f>
        <v>7.1209999999999996E-2</v>
      </c>
      <c r="S223" s="165"/>
      <c r="T223" s="167">
        <f>SUM(T224:T232)</f>
        <v>0</v>
      </c>
      <c r="AR223" s="160" t="s">
        <v>83</v>
      </c>
      <c r="AT223" s="168" t="s">
        <v>74</v>
      </c>
      <c r="AU223" s="168" t="s">
        <v>85</v>
      </c>
      <c r="AY223" s="160" t="s">
        <v>195</v>
      </c>
      <c r="BK223" s="169">
        <f>SUM(BK224:BK232)</f>
        <v>0</v>
      </c>
    </row>
    <row r="224" spans="2:65" s="1" customFormat="1" ht="16.5" customHeight="1">
      <c r="B224" s="172"/>
      <c r="C224" s="173" t="s">
        <v>414</v>
      </c>
      <c r="D224" s="173" t="s">
        <v>197</v>
      </c>
      <c r="E224" s="174" t="s">
        <v>425</v>
      </c>
      <c r="F224" s="175" t="s">
        <v>426</v>
      </c>
      <c r="G224" s="176" t="s">
        <v>325</v>
      </c>
      <c r="H224" s="177">
        <v>4</v>
      </c>
      <c r="I224" s="178"/>
      <c r="J224" s="179">
        <f>ROUND(I224*H224,2)</f>
        <v>0</v>
      </c>
      <c r="K224" s="175"/>
      <c r="L224" s="40"/>
      <c r="M224" s="180" t="s">
        <v>5</v>
      </c>
      <c r="N224" s="181" t="s">
        <v>46</v>
      </c>
      <c r="O224" s="41"/>
      <c r="P224" s="182">
        <f>O224*H224</f>
        <v>0</v>
      </c>
      <c r="Q224" s="182">
        <v>1.1999999999999999E-3</v>
      </c>
      <c r="R224" s="182">
        <f>Q224*H224</f>
        <v>4.7999999999999996E-3</v>
      </c>
      <c r="S224" s="182">
        <v>0</v>
      </c>
      <c r="T224" s="183">
        <f>S224*H224</f>
        <v>0</v>
      </c>
      <c r="AR224" s="23" t="s">
        <v>201</v>
      </c>
      <c r="AT224" s="23" t="s">
        <v>197</v>
      </c>
      <c r="AU224" s="23" t="s">
        <v>211</v>
      </c>
      <c r="AY224" s="23" t="s">
        <v>195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23" t="s">
        <v>83</v>
      </c>
      <c r="BK224" s="184">
        <f>ROUND(I224*H224,2)</f>
        <v>0</v>
      </c>
      <c r="BL224" s="23" t="s">
        <v>201</v>
      </c>
      <c r="BM224" s="23" t="s">
        <v>1752</v>
      </c>
    </row>
    <row r="225" spans="2:65" s="1" customFormat="1" ht="25.5" customHeight="1">
      <c r="B225" s="172"/>
      <c r="C225" s="213" t="s">
        <v>419</v>
      </c>
      <c r="D225" s="213" t="s">
        <v>316</v>
      </c>
      <c r="E225" s="214" t="s">
        <v>429</v>
      </c>
      <c r="F225" s="215" t="s">
        <v>430</v>
      </c>
      <c r="G225" s="216" t="s">
        <v>325</v>
      </c>
      <c r="H225" s="217">
        <v>2</v>
      </c>
      <c r="I225" s="218"/>
      <c r="J225" s="219">
        <f>ROUND(I225*H225,2)</f>
        <v>0</v>
      </c>
      <c r="K225" s="215"/>
      <c r="L225" s="220"/>
      <c r="M225" s="221" t="s">
        <v>5</v>
      </c>
      <c r="N225" s="222" t="s">
        <v>46</v>
      </c>
      <c r="O225" s="41"/>
      <c r="P225" s="182">
        <f>O225*H225</f>
        <v>0</v>
      </c>
      <c r="Q225" s="182">
        <v>1.2200000000000001E-2</v>
      </c>
      <c r="R225" s="182">
        <f>Q225*H225</f>
        <v>2.4400000000000002E-2</v>
      </c>
      <c r="S225" s="182">
        <v>0</v>
      </c>
      <c r="T225" s="183">
        <f>S225*H225</f>
        <v>0</v>
      </c>
      <c r="AR225" s="23" t="s">
        <v>255</v>
      </c>
      <c r="AT225" s="23" t="s">
        <v>316</v>
      </c>
      <c r="AU225" s="23" t="s">
        <v>211</v>
      </c>
      <c r="AY225" s="23" t="s">
        <v>195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23" t="s">
        <v>83</v>
      </c>
      <c r="BK225" s="184">
        <f>ROUND(I225*H225,2)</f>
        <v>0</v>
      </c>
      <c r="BL225" s="23" t="s">
        <v>201</v>
      </c>
      <c r="BM225" s="23" t="s">
        <v>1753</v>
      </c>
    </row>
    <row r="226" spans="2:65" s="1" customFormat="1" ht="40.5">
      <c r="B226" s="40"/>
      <c r="D226" s="186" t="s">
        <v>209</v>
      </c>
      <c r="F226" s="194" t="s">
        <v>432</v>
      </c>
      <c r="I226" s="195"/>
      <c r="L226" s="40"/>
      <c r="M226" s="196"/>
      <c r="N226" s="41"/>
      <c r="O226" s="41"/>
      <c r="P226" s="41"/>
      <c r="Q226" s="41"/>
      <c r="R226" s="41"/>
      <c r="S226" s="41"/>
      <c r="T226" s="69"/>
      <c r="AT226" s="23" t="s">
        <v>209</v>
      </c>
      <c r="AU226" s="23" t="s">
        <v>211</v>
      </c>
    </row>
    <row r="227" spans="2:65" s="1" customFormat="1" ht="25.5" customHeight="1">
      <c r="B227" s="172"/>
      <c r="C227" s="213" t="s">
        <v>424</v>
      </c>
      <c r="D227" s="213" t="s">
        <v>316</v>
      </c>
      <c r="E227" s="214" t="s">
        <v>434</v>
      </c>
      <c r="F227" s="215" t="s">
        <v>435</v>
      </c>
      <c r="G227" s="216" t="s">
        <v>325</v>
      </c>
      <c r="H227" s="217">
        <v>2</v>
      </c>
      <c r="I227" s="218"/>
      <c r="J227" s="219">
        <f>ROUND(I227*H227,2)</f>
        <v>0</v>
      </c>
      <c r="K227" s="215"/>
      <c r="L227" s="220"/>
      <c r="M227" s="221" t="s">
        <v>5</v>
      </c>
      <c r="N227" s="222" t="s">
        <v>46</v>
      </c>
      <c r="O227" s="41"/>
      <c r="P227" s="182">
        <f>O227*H227</f>
        <v>0</v>
      </c>
      <c r="Q227" s="182">
        <v>1.01E-2</v>
      </c>
      <c r="R227" s="182">
        <f>Q227*H227</f>
        <v>2.0199999999999999E-2</v>
      </c>
      <c r="S227" s="182">
        <v>0</v>
      </c>
      <c r="T227" s="183">
        <f>S227*H227</f>
        <v>0</v>
      </c>
      <c r="AR227" s="23" t="s">
        <v>255</v>
      </c>
      <c r="AT227" s="23" t="s">
        <v>316</v>
      </c>
      <c r="AU227" s="23" t="s">
        <v>211</v>
      </c>
      <c r="AY227" s="23" t="s">
        <v>195</v>
      </c>
      <c r="BE227" s="184">
        <f>IF(N227="základní",J227,0)</f>
        <v>0</v>
      </c>
      <c r="BF227" s="184">
        <f>IF(N227="snížená",J227,0)</f>
        <v>0</v>
      </c>
      <c r="BG227" s="184">
        <f>IF(N227="zákl. přenesená",J227,0)</f>
        <v>0</v>
      </c>
      <c r="BH227" s="184">
        <f>IF(N227="sníž. přenesená",J227,0)</f>
        <v>0</v>
      </c>
      <c r="BI227" s="184">
        <f>IF(N227="nulová",J227,0)</f>
        <v>0</v>
      </c>
      <c r="BJ227" s="23" t="s">
        <v>83</v>
      </c>
      <c r="BK227" s="184">
        <f>ROUND(I227*H227,2)</f>
        <v>0</v>
      </c>
      <c r="BL227" s="23" t="s">
        <v>201</v>
      </c>
      <c r="BM227" s="23" t="s">
        <v>1754</v>
      </c>
    </row>
    <row r="228" spans="2:65" s="1" customFormat="1" ht="67.5">
      <c r="B228" s="40"/>
      <c r="D228" s="186" t="s">
        <v>209</v>
      </c>
      <c r="F228" s="194" t="s">
        <v>437</v>
      </c>
      <c r="I228" s="195"/>
      <c r="L228" s="40"/>
      <c r="M228" s="196"/>
      <c r="N228" s="41"/>
      <c r="O228" s="41"/>
      <c r="P228" s="41"/>
      <c r="Q228" s="41"/>
      <c r="R228" s="41"/>
      <c r="S228" s="41"/>
      <c r="T228" s="69"/>
      <c r="AT228" s="23" t="s">
        <v>209</v>
      </c>
      <c r="AU228" s="23" t="s">
        <v>211</v>
      </c>
    </row>
    <row r="229" spans="2:65" s="1" customFormat="1" ht="16.5" customHeight="1">
      <c r="B229" s="172"/>
      <c r="C229" s="173" t="s">
        <v>428</v>
      </c>
      <c r="D229" s="173" t="s">
        <v>197</v>
      </c>
      <c r="E229" s="174" t="s">
        <v>444</v>
      </c>
      <c r="F229" s="175" t="s">
        <v>445</v>
      </c>
      <c r="G229" s="176" t="s">
        <v>325</v>
      </c>
      <c r="H229" s="177">
        <v>1</v>
      </c>
      <c r="I229" s="178"/>
      <c r="J229" s="179">
        <f>ROUND(I229*H229,2)</f>
        <v>0</v>
      </c>
      <c r="K229" s="175"/>
      <c r="L229" s="40"/>
      <c r="M229" s="180" t="s">
        <v>5</v>
      </c>
      <c r="N229" s="181" t="s">
        <v>46</v>
      </c>
      <c r="O229" s="41"/>
      <c r="P229" s="182">
        <f>O229*H229</f>
        <v>0</v>
      </c>
      <c r="Q229" s="182">
        <v>1.7099999999999999E-3</v>
      </c>
      <c r="R229" s="182">
        <f>Q229*H229</f>
        <v>1.7099999999999999E-3</v>
      </c>
      <c r="S229" s="182">
        <v>0</v>
      </c>
      <c r="T229" s="183">
        <f>S229*H229</f>
        <v>0</v>
      </c>
      <c r="AR229" s="23" t="s">
        <v>201</v>
      </c>
      <c r="AT229" s="23" t="s">
        <v>197</v>
      </c>
      <c r="AU229" s="23" t="s">
        <v>211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1755</v>
      </c>
    </row>
    <row r="230" spans="2:65" s="1" customFormat="1" ht="16.5" customHeight="1">
      <c r="B230" s="172"/>
      <c r="C230" s="213" t="s">
        <v>433</v>
      </c>
      <c r="D230" s="213" t="s">
        <v>316</v>
      </c>
      <c r="E230" s="214" t="s">
        <v>453</v>
      </c>
      <c r="F230" s="215" t="s">
        <v>454</v>
      </c>
      <c r="G230" s="216" t="s">
        <v>325</v>
      </c>
      <c r="H230" s="217">
        <v>1</v>
      </c>
      <c r="I230" s="218"/>
      <c r="J230" s="219">
        <f>ROUND(I230*H230,2)</f>
        <v>0</v>
      </c>
      <c r="K230" s="215"/>
      <c r="L230" s="220"/>
      <c r="M230" s="221" t="s">
        <v>5</v>
      </c>
      <c r="N230" s="222" t="s">
        <v>46</v>
      </c>
      <c r="O230" s="41"/>
      <c r="P230" s="182">
        <f>O230*H230</f>
        <v>0</v>
      </c>
      <c r="Q230" s="182">
        <v>2.01E-2</v>
      </c>
      <c r="R230" s="182">
        <f>Q230*H230</f>
        <v>2.01E-2</v>
      </c>
      <c r="S230" s="182">
        <v>0</v>
      </c>
      <c r="T230" s="183">
        <f>S230*H230</f>
        <v>0</v>
      </c>
      <c r="AR230" s="23" t="s">
        <v>255</v>
      </c>
      <c r="AT230" s="23" t="s">
        <v>316</v>
      </c>
      <c r="AU230" s="23" t="s">
        <v>211</v>
      </c>
      <c r="AY230" s="23" t="s">
        <v>195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23" t="s">
        <v>83</v>
      </c>
      <c r="BK230" s="184">
        <f>ROUND(I230*H230,2)</f>
        <v>0</v>
      </c>
      <c r="BL230" s="23" t="s">
        <v>201</v>
      </c>
      <c r="BM230" s="23" t="s">
        <v>1756</v>
      </c>
    </row>
    <row r="231" spans="2:65" s="1" customFormat="1" ht="40.5">
      <c r="B231" s="40"/>
      <c r="D231" s="186" t="s">
        <v>209</v>
      </c>
      <c r="F231" s="194" t="s">
        <v>1757</v>
      </c>
      <c r="I231" s="195"/>
      <c r="L231" s="40"/>
      <c r="M231" s="196"/>
      <c r="N231" s="41"/>
      <c r="O231" s="41"/>
      <c r="P231" s="41"/>
      <c r="Q231" s="41"/>
      <c r="R231" s="41"/>
      <c r="S231" s="41"/>
      <c r="T231" s="69"/>
      <c r="AT231" s="23" t="s">
        <v>209</v>
      </c>
      <c r="AU231" s="23" t="s">
        <v>211</v>
      </c>
    </row>
    <row r="232" spans="2:65" s="1" customFormat="1" ht="16.5" customHeight="1">
      <c r="B232" s="172"/>
      <c r="C232" s="173" t="s">
        <v>438</v>
      </c>
      <c r="D232" s="173" t="s">
        <v>197</v>
      </c>
      <c r="E232" s="174" t="s">
        <v>457</v>
      </c>
      <c r="F232" s="175" t="s">
        <v>458</v>
      </c>
      <c r="G232" s="176" t="s">
        <v>303</v>
      </c>
      <c r="H232" s="177">
        <v>7.0999999999999994E-2</v>
      </c>
      <c r="I232" s="178"/>
      <c r="J232" s="179">
        <f>ROUND(I232*H232,2)</f>
        <v>0</v>
      </c>
      <c r="K232" s="175"/>
      <c r="L232" s="40"/>
      <c r="M232" s="180" t="s">
        <v>5</v>
      </c>
      <c r="N232" s="181" t="s">
        <v>46</v>
      </c>
      <c r="O232" s="41"/>
      <c r="P232" s="182">
        <f>O232*H232</f>
        <v>0</v>
      </c>
      <c r="Q232" s="182">
        <v>0</v>
      </c>
      <c r="R232" s="182">
        <f>Q232*H232</f>
        <v>0</v>
      </c>
      <c r="S232" s="182">
        <v>0</v>
      </c>
      <c r="T232" s="183">
        <f>S232*H232</f>
        <v>0</v>
      </c>
      <c r="AR232" s="23" t="s">
        <v>201</v>
      </c>
      <c r="AT232" s="23" t="s">
        <v>197</v>
      </c>
      <c r="AU232" s="23" t="s">
        <v>211</v>
      </c>
      <c r="AY232" s="23" t="s">
        <v>195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23" t="s">
        <v>83</v>
      </c>
      <c r="BK232" s="184">
        <f>ROUND(I232*H232,2)</f>
        <v>0</v>
      </c>
      <c r="BL232" s="23" t="s">
        <v>201</v>
      </c>
      <c r="BM232" s="23" t="s">
        <v>1758</v>
      </c>
    </row>
    <row r="233" spans="2:65" s="10" customFormat="1" ht="22.35" customHeight="1">
      <c r="B233" s="159"/>
      <c r="D233" s="160" t="s">
        <v>74</v>
      </c>
      <c r="E233" s="170" t="s">
        <v>460</v>
      </c>
      <c r="F233" s="170" t="s">
        <v>461</v>
      </c>
      <c r="I233" s="162"/>
      <c r="J233" s="171">
        <f>BK233</f>
        <v>0</v>
      </c>
      <c r="L233" s="159"/>
      <c r="M233" s="164"/>
      <c r="N233" s="165"/>
      <c r="O233" s="165"/>
      <c r="P233" s="166">
        <f>SUM(P234:P273)</f>
        <v>0</v>
      </c>
      <c r="Q233" s="165"/>
      <c r="R233" s="166">
        <f>SUM(R234:R273)</f>
        <v>0.59921459999999993</v>
      </c>
      <c r="S233" s="165"/>
      <c r="T233" s="167">
        <f>SUM(T234:T273)</f>
        <v>0</v>
      </c>
      <c r="AR233" s="160" t="s">
        <v>83</v>
      </c>
      <c r="AT233" s="168" t="s">
        <v>74</v>
      </c>
      <c r="AU233" s="168" t="s">
        <v>85</v>
      </c>
      <c r="AY233" s="160" t="s">
        <v>195</v>
      </c>
      <c r="BK233" s="169">
        <f>SUM(BK234:BK273)</f>
        <v>0</v>
      </c>
    </row>
    <row r="234" spans="2:65" s="1" customFormat="1" ht="25.5" customHeight="1">
      <c r="B234" s="172"/>
      <c r="C234" s="173" t="s">
        <v>443</v>
      </c>
      <c r="D234" s="173" t="s">
        <v>197</v>
      </c>
      <c r="E234" s="174" t="s">
        <v>481</v>
      </c>
      <c r="F234" s="175" t="s">
        <v>482</v>
      </c>
      <c r="G234" s="176" t="s">
        <v>207</v>
      </c>
      <c r="H234" s="177">
        <v>44.54</v>
      </c>
      <c r="I234" s="178"/>
      <c r="J234" s="179">
        <f>ROUND(I234*H234,2)</f>
        <v>0</v>
      </c>
      <c r="K234" s="175"/>
      <c r="L234" s="40"/>
      <c r="M234" s="180" t="s">
        <v>5</v>
      </c>
      <c r="N234" s="181" t="s">
        <v>46</v>
      </c>
      <c r="O234" s="41"/>
      <c r="P234" s="182">
        <f>O234*H234</f>
        <v>0</v>
      </c>
      <c r="Q234" s="182">
        <v>0</v>
      </c>
      <c r="R234" s="182">
        <f>Q234*H234</f>
        <v>0</v>
      </c>
      <c r="S234" s="182">
        <v>0</v>
      </c>
      <c r="T234" s="183">
        <f>S234*H234</f>
        <v>0</v>
      </c>
      <c r="AR234" s="23" t="s">
        <v>201</v>
      </c>
      <c r="AT234" s="23" t="s">
        <v>197</v>
      </c>
      <c r="AU234" s="23" t="s">
        <v>211</v>
      </c>
      <c r="AY234" s="23" t="s">
        <v>195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23" t="s">
        <v>83</v>
      </c>
      <c r="BK234" s="184">
        <f>ROUND(I234*H234,2)</f>
        <v>0</v>
      </c>
      <c r="BL234" s="23" t="s">
        <v>201</v>
      </c>
      <c r="BM234" s="23" t="s">
        <v>1759</v>
      </c>
    </row>
    <row r="235" spans="2:65" s="1" customFormat="1" ht="27">
      <c r="B235" s="40"/>
      <c r="D235" s="186" t="s">
        <v>209</v>
      </c>
      <c r="F235" s="194" t="s">
        <v>484</v>
      </c>
      <c r="I235" s="195"/>
      <c r="L235" s="40"/>
      <c r="M235" s="196"/>
      <c r="N235" s="41"/>
      <c r="O235" s="41"/>
      <c r="P235" s="41"/>
      <c r="Q235" s="41"/>
      <c r="R235" s="41"/>
      <c r="S235" s="41"/>
      <c r="T235" s="69"/>
      <c r="AT235" s="23" t="s">
        <v>209</v>
      </c>
      <c r="AU235" s="23" t="s">
        <v>211</v>
      </c>
    </row>
    <row r="236" spans="2:65" s="1" customFormat="1" ht="16.5" customHeight="1">
      <c r="B236" s="172"/>
      <c r="C236" s="213" t="s">
        <v>447</v>
      </c>
      <c r="D236" s="213" t="s">
        <v>316</v>
      </c>
      <c r="E236" s="214" t="s">
        <v>486</v>
      </c>
      <c r="F236" s="215" t="s">
        <v>487</v>
      </c>
      <c r="G236" s="216" t="s">
        <v>207</v>
      </c>
      <c r="H236" s="217">
        <v>44.54</v>
      </c>
      <c r="I236" s="218"/>
      <c r="J236" s="219">
        <f>ROUND(I236*H236,2)</f>
        <v>0</v>
      </c>
      <c r="K236" s="215"/>
      <c r="L236" s="220"/>
      <c r="M236" s="221" t="s">
        <v>5</v>
      </c>
      <c r="N236" s="222" t="s">
        <v>46</v>
      </c>
      <c r="O236" s="41"/>
      <c r="P236" s="182">
        <f>O236*H236</f>
        <v>0</v>
      </c>
      <c r="Q236" s="182">
        <v>2.7E-4</v>
      </c>
      <c r="R236" s="182">
        <f>Q236*H236</f>
        <v>1.20258E-2</v>
      </c>
      <c r="S236" s="182">
        <v>0</v>
      </c>
      <c r="T236" s="183">
        <f>S236*H236</f>
        <v>0</v>
      </c>
      <c r="AR236" s="23" t="s">
        <v>255</v>
      </c>
      <c r="AT236" s="23" t="s">
        <v>316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1760</v>
      </c>
    </row>
    <row r="237" spans="2:65" s="1" customFormat="1" ht="27">
      <c r="B237" s="40"/>
      <c r="D237" s="186" t="s">
        <v>209</v>
      </c>
      <c r="F237" s="194" t="s">
        <v>489</v>
      </c>
      <c r="I237" s="195"/>
      <c r="L237" s="40"/>
      <c r="M237" s="196"/>
      <c r="N237" s="41"/>
      <c r="O237" s="41"/>
      <c r="P237" s="41"/>
      <c r="Q237" s="41"/>
      <c r="R237" s="41"/>
      <c r="S237" s="41"/>
      <c r="T237" s="69"/>
      <c r="AT237" s="23" t="s">
        <v>209</v>
      </c>
      <c r="AU237" s="23" t="s">
        <v>211</v>
      </c>
    </row>
    <row r="238" spans="2:65" s="1" customFormat="1" ht="25.5" customHeight="1">
      <c r="B238" s="172"/>
      <c r="C238" s="173" t="s">
        <v>452</v>
      </c>
      <c r="D238" s="173" t="s">
        <v>197</v>
      </c>
      <c r="E238" s="174" t="s">
        <v>1057</v>
      </c>
      <c r="F238" s="175" t="s">
        <v>1058</v>
      </c>
      <c r="G238" s="176" t="s">
        <v>207</v>
      </c>
      <c r="H238" s="177">
        <v>2.64</v>
      </c>
      <c r="I238" s="178"/>
      <c r="J238" s="179">
        <f>ROUND(I238*H238,2)</f>
        <v>0</v>
      </c>
      <c r="K238" s="175"/>
      <c r="L238" s="40"/>
      <c r="M238" s="180" t="s">
        <v>5</v>
      </c>
      <c r="N238" s="181" t="s">
        <v>46</v>
      </c>
      <c r="O238" s="41"/>
      <c r="P238" s="182">
        <f>O238*H238</f>
        <v>0</v>
      </c>
      <c r="Q238" s="182">
        <v>0</v>
      </c>
      <c r="R238" s="182">
        <f>Q238*H238</f>
        <v>0</v>
      </c>
      <c r="S238" s="182">
        <v>0</v>
      </c>
      <c r="T238" s="183">
        <f>S238*H238</f>
        <v>0</v>
      </c>
      <c r="AR238" s="23" t="s">
        <v>201</v>
      </c>
      <c r="AT238" s="23" t="s">
        <v>197</v>
      </c>
      <c r="AU238" s="23" t="s">
        <v>211</v>
      </c>
      <c r="AY238" s="23" t="s">
        <v>195</v>
      </c>
      <c r="BE238" s="184">
        <f>IF(N238="základní",J238,0)</f>
        <v>0</v>
      </c>
      <c r="BF238" s="184">
        <f>IF(N238="snížená",J238,0)</f>
        <v>0</v>
      </c>
      <c r="BG238" s="184">
        <f>IF(N238="zákl. přenesená",J238,0)</f>
        <v>0</v>
      </c>
      <c r="BH238" s="184">
        <f>IF(N238="sníž. přenesená",J238,0)</f>
        <v>0</v>
      </c>
      <c r="BI238" s="184">
        <f>IF(N238="nulová",J238,0)</f>
        <v>0</v>
      </c>
      <c r="BJ238" s="23" t="s">
        <v>83</v>
      </c>
      <c r="BK238" s="184">
        <f>ROUND(I238*H238,2)</f>
        <v>0</v>
      </c>
      <c r="BL238" s="23" t="s">
        <v>201</v>
      </c>
      <c r="BM238" s="23" t="s">
        <v>1761</v>
      </c>
    </row>
    <row r="239" spans="2:65" s="1" customFormat="1" ht="27">
      <c r="B239" s="40"/>
      <c r="D239" s="186" t="s">
        <v>209</v>
      </c>
      <c r="F239" s="194" t="s">
        <v>484</v>
      </c>
      <c r="I239" s="195"/>
      <c r="L239" s="40"/>
      <c r="M239" s="196"/>
      <c r="N239" s="41"/>
      <c r="O239" s="41"/>
      <c r="P239" s="41"/>
      <c r="Q239" s="41"/>
      <c r="R239" s="41"/>
      <c r="S239" s="41"/>
      <c r="T239" s="69"/>
      <c r="AT239" s="23" t="s">
        <v>209</v>
      </c>
      <c r="AU239" s="23" t="s">
        <v>211</v>
      </c>
    </row>
    <row r="240" spans="2:65" s="1" customFormat="1" ht="16.5" customHeight="1">
      <c r="B240" s="172"/>
      <c r="C240" s="213" t="s">
        <v>456</v>
      </c>
      <c r="D240" s="213" t="s">
        <v>316</v>
      </c>
      <c r="E240" s="214" t="s">
        <v>1060</v>
      </c>
      <c r="F240" s="215" t="s">
        <v>1061</v>
      </c>
      <c r="G240" s="216" t="s">
        <v>207</v>
      </c>
      <c r="H240" s="217">
        <v>2.64</v>
      </c>
      <c r="I240" s="218"/>
      <c r="J240" s="219">
        <f>ROUND(I240*H240,2)</f>
        <v>0</v>
      </c>
      <c r="K240" s="215"/>
      <c r="L240" s="220"/>
      <c r="M240" s="221" t="s">
        <v>5</v>
      </c>
      <c r="N240" s="222" t="s">
        <v>46</v>
      </c>
      <c r="O240" s="41"/>
      <c r="P240" s="182">
        <f>O240*H240</f>
        <v>0</v>
      </c>
      <c r="Q240" s="182">
        <v>4.2000000000000002E-4</v>
      </c>
      <c r="R240" s="182">
        <f>Q240*H240</f>
        <v>1.1088000000000001E-3</v>
      </c>
      <c r="S240" s="182">
        <v>0</v>
      </c>
      <c r="T240" s="183">
        <f>S240*H240</f>
        <v>0</v>
      </c>
      <c r="AR240" s="23" t="s">
        <v>255</v>
      </c>
      <c r="AT240" s="23" t="s">
        <v>316</v>
      </c>
      <c r="AU240" s="23" t="s">
        <v>211</v>
      </c>
      <c r="AY240" s="23" t="s">
        <v>195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23" t="s">
        <v>83</v>
      </c>
      <c r="BK240" s="184">
        <f>ROUND(I240*H240,2)</f>
        <v>0</v>
      </c>
      <c r="BL240" s="23" t="s">
        <v>201</v>
      </c>
      <c r="BM240" s="23" t="s">
        <v>1762</v>
      </c>
    </row>
    <row r="241" spans="2:65" s="1" customFormat="1" ht="27">
      <c r="B241" s="40"/>
      <c r="D241" s="186" t="s">
        <v>209</v>
      </c>
      <c r="F241" s="194" t="s">
        <v>489</v>
      </c>
      <c r="I241" s="195"/>
      <c r="L241" s="40"/>
      <c r="M241" s="196"/>
      <c r="N241" s="41"/>
      <c r="O241" s="41"/>
      <c r="P241" s="41"/>
      <c r="Q241" s="41"/>
      <c r="R241" s="41"/>
      <c r="S241" s="41"/>
      <c r="T241" s="69"/>
      <c r="AT241" s="23" t="s">
        <v>209</v>
      </c>
      <c r="AU241" s="23" t="s">
        <v>211</v>
      </c>
    </row>
    <row r="242" spans="2:65" s="1" customFormat="1" ht="25.5" customHeight="1">
      <c r="B242" s="172"/>
      <c r="C242" s="173" t="s">
        <v>462</v>
      </c>
      <c r="D242" s="173" t="s">
        <v>197</v>
      </c>
      <c r="E242" s="174" t="s">
        <v>463</v>
      </c>
      <c r="F242" s="175" t="s">
        <v>464</v>
      </c>
      <c r="G242" s="176" t="s">
        <v>207</v>
      </c>
      <c r="H242" s="177">
        <v>236</v>
      </c>
      <c r="I242" s="178"/>
      <c r="J242" s="179">
        <f>ROUND(I242*H242,2)</f>
        <v>0</v>
      </c>
      <c r="K242" s="175"/>
      <c r="L242" s="40"/>
      <c r="M242" s="180" t="s">
        <v>5</v>
      </c>
      <c r="N242" s="181" t="s">
        <v>46</v>
      </c>
      <c r="O242" s="41"/>
      <c r="P242" s="182">
        <f>O242*H242</f>
        <v>0</v>
      </c>
      <c r="Q242" s="182">
        <v>0</v>
      </c>
      <c r="R242" s="182">
        <f>Q242*H242</f>
        <v>0</v>
      </c>
      <c r="S242" s="182">
        <v>0</v>
      </c>
      <c r="T242" s="183">
        <f>S242*H242</f>
        <v>0</v>
      </c>
      <c r="AR242" s="23" t="s">
        <v>201</v>
      </c>
      <c r="AT242" s="23" t="s">
        <v>197</v>
      </c>
      <c r="AU242" s="23" t="s">
        <v>211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1763</v>
      </c>
    </row>
    <row r="243" spans="2:65" s="1" customFormat="1" ht="16.5" customHeight="1">
      <c r="B243" s="172"/>
      <c r="C243" s="213" t="s">
        <v>466</v>
      </c>
      <c r="D243" s="213" t="s">
        <v>316</v>
      </c>
      <c r="E243" s="214" t="s">
        <v>467</v>
      </c>
      <c r="F243" s="215" t="s">
        <v>468</v>
      </c>
      <c r="G243" s="216" t="s">
        <v>207</v>
      </c>
      <c r="H243" s="217">
        <v>236</v>
      </c>
      <c r="I243" s="218"/>
      <c r="J243" s="219">
        <f>ROUND(I243*H243,2)</f>
        <v>0</v>
      </c>
      <c r="K243" s="215"/>
      <c r="L243" s="220"/>
      <c r="M243" s="221" t="s">
        <v>5</v>
      </c>
      <c r="N243" s="222" t="s">
        <v>46</v>
      </c>
      <c r="O243" s="41"/>
      <c r="P243" s="182">
        <f>O243*H243</f>
        <v>0</v>
      </c>
      <c r="Q243" s="182">
        <v>2.1099999999999999E-3</v>
      </c>
      <c r="R243" s="182">
        <f>Q243*H243</f>
        <v>0.49795999999999996</v>
      </c>
      <c r="S243" s="182">
        <v>0</v>
      </c>
      <c r="T243" s="183">
        <f>S243*H243</f>
        <v>0</v>
      </c>
      <c r="AR243" s="23" t="s">
        <v>255</v>
      </c>
      <c r="AT243" s="23" t="s">
        <v>316</v>
      </c>
      <c r="AU243" s="23" t="s">
        <v>211</v>
      </c>
      <c r="AY243" s="23" t="s">
        <v>195</v>
      </c>
      <c r="BE243" s="184">
        <f>IF(N243="základní",J243,0)</f>
        <v>0</v>
      </c>
      <c r="BF243" s="184">
        <f>IF(N243="snížená",J243,0)</f>
        <v>0</v>
      </c>
      <c r="BG243" s="184">
        <f>IF(N243="zákl. přenesená",J243,0)</f>
        <v>0</v>
      </c>
      <c r="BH243" s="184">
        <f>IF(N243="sníž. přenesená",J243,0)</f>
        <v>0</v>
      </c>
      <c r="BI243" s="184">
        <f>IF(N243="nulová",J243,0)</f>
        <v>0</v>
      </c>
      <c r="BJ243" s="23" t="s">
        <v>83</v>
      </c>
      <c r="BK243" s="184">
        <f>ROUND(I243*H243,2)</f>
        <v>0</v>
      </c>
      <c r="BL243" s="23" t="s">
        <v>201</v>
      </c>
      <c r="BM243" s="23" t="s">
        <v>1764</v>
      </c>
    </row>
    <row r="244" spans="2:65" s="1" customFormat="1" ht="27">
      <c r="B244" s="40"/>
      <c r="D244" s="186" t="s">
        <v>209</v>
      </c>
      <c r="F244" s="194" t="s">
        <v>470</v>
      </c>
      <c r="I244" s="195"/>
      <c r="L244" s="40"/>
      <c r="M244" s="196"/>
      <c r="N244" s="41"/>
      <c r="O244" s="41"/>
      <c r="P244" s="41"/>
      <c r="Q244" s="41"/>
      <c r="R244" s="41"/>
      <c r="S244" s="41"/>
      <c r="T244" s="69"/>
      <c r="AT244" s="23" t="s">
        <v>209</v>
      </c>
      <c r="AU244" s="23" t="s">
        <v>211</v>
      </c>
    </row>
    <row r="245" spans="2:65" s="1" customFormat="1" ht="16.5" customHeight="1">
      <c r="B245" s="172"/>
      <c r="C245" s="173" t="s">
        <v>471</v>
      </c>
      <c r="D245" s="173" t="s">
        <v>197</v>
      </c>
      <c r="E245" s="174" t="s">
        <v>491</v>
      </c>
      <c r="F245" s="175" t="s">
        <v>492</v>
      </c>
      <c r="G245" s="176" t="s">
        <v>325</v>
      </c>
      <c r="H245" s="177">
        <v>28</v>
      </c>
      <c r="I245" s="178"/>
      <c r="J245" s="179">
        <f>ROUND(I245*H245,2)</f>
        <v>0</v>
      </c>
      <c r="K245" s="175"/>
      <c r="L245" s="40"/>
      <c r="M245" s="180" t="s">
        <v>5</v>
      </c>
      <c r="N245" s="181" t="s">
        <v>46</v>
      </c>
      <c r="O245" s="41"/>
      <c r="P245" s="182">
        <f>O245*H245</f>
        <v>0</v>
      </c>
      <c r="Q245" s="182">
        <v>0</v>
      </c>
      <c r="R245" s="182">
        <f>Q245*H245</f>
        <v>0</v>
      </c>
      <c r="S245" s="182">
        <v>0</v>
      </c>
      <c r="T245" s="183">
        <f>S245*H245</f>
        <v>0</v>
      </c>
      <c r="AR245" s="23" t="s">
        <v>201</v>
      </c>
      <c r="AT245" s="23" t="s">
        <v>197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1765</v>
      </c>
    </row>
    <row r="246" spans="2:65" s="1" customFormat="1" ht="16.5" customHeight="1">
      <c r="B246" s="172"/>
      <c r="C246" s="213" t="s">
        <v>476</v>
      </c>
      <c r="D246" s="213" t="s">
        <v>316</v>
      </c>
      <c r="E246" s="214" t="s">
        <v>495</v>
      </c>
      <c r="F246" s="215" t="s">
        <v>496</v>
      </c>
      <c r="G246" s="216" t="s">
        <v>325</v>
      </c>
      <c r="H246" s="217">
        <v>28</v>
      </c>
      <c r="I246" s="218"/>
      <c r="J246" s="219">
        <f>ROUND(I246*H246,2)</f>
        <v>0</v>
      </c>
      <c r="K246" s="215"/>
      <c r="L246" s="220"/>
      <c r="M246" s="221" t="s">
        <v>5</v>
      </c>
      <c r="N246" s="222" t="s">
        <v>46</v>
      </c>
      <c r="O246" s="41"/>
      <c r="P246" s="182">
        <f>O246*H246</f>
        <v>0</v>
      </c>
      <c r="Q246" s="182">
        <v>8.0000000000000007E-5</v>
      </c>
      <c r="R246" s="182">
        <f>Q246*H246</f>
        <v>2.2400000000000002E-3</v>
      </c>
      <c r="S246" s="182">
        <v>0</v>
      </c>
      <c r="T246" s="183">
        <f>S246*H246</f>
        <v>0</v>
      </c>
      <c r="AR246" s="23" t="s">
        <v>255</v>
      </c>
      <c r="AT246" s="23" t="s">
        <v>316</v>
      </c>
      <c r="AU246" s="23" t="s">
        <v>211</v>
      </c>
      <c r="AY246" s="23" t="s">
        <v>195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23" t="s">
        <v>83</v>
      </c>
      <c r="BK246" s="184">
        <f>ROUND(I246*H246,2)</f>
        <v>0</v>
      </c>
      <c r="BL246" s="23" t="s">
        <v>201</v>
      </c>
      <c r="BM246" s="23" t="s">
        <v>1766</v>
      </c>
    </row>
    <row r="247" spans="2:65" s="1" customFormat="1" ht="27">
      <c r="B247" s="40"/>
      <c r="D247" s="186" t="s">
        <v>209</v>
      </c>
      <c r="F247" s="194" t="s">
        <v>498</v>
      </c>
      <c r="I247" s="195"/>
      <c r="L247" s="40"/>
      <c r="M247" s="196"/>
      <c r="N247" s="41"/>
      <c r="O247" s="41"/>
      <c r="P247" s="41"/>
      <c r="Q247" s="41"/>
      <c r="R247" s="41"/>
      <c r="S247" s="41"/>
      <c r="T247" s="69"/>
      <c r="AT247" s="23" t="s">
        <v>209</v>
      </c>
      <c r="AU247" s="23" t="s">
        <v>211</v>
      </c>
    </row>
    <row r="248" spans="2:65" s="1" customFormat="1" ht="16.5" customHeight="1">
      <c r="B248" s="172"/>
      <c r="C248" s="213" t="s">
        <v>480</v>
      </c>
      <c r="D248" s="213" t="s">
        <v>316</v>
      </c>
      <c r="E248" s="214" t="s">
        <v>1067</v>
      </c>
      <c r="F248" s="215" t="s">
        <v>501</v>
      </c>
      <c r="G248" s="216" t="s">
        <v>325</v>
      </c>
      <c r="H248" s="217">
        <v>14</v>
      </c>
      <c r="I248" s="218"/>
      <c r="J248" s="219">
        <f>ROUND(I248*H248,2)</f>
        <v>0</v>
      </c>
      <c r="K248" s="215"/>
      <c r="L248" s="220"/>
      <c r="M248" s="221" t="s">
        <v>5</v>
      </c>
      <c r="N248" s="222" t="s">
        <v>46</v>
      </c>
      <c r="O248" s="41"/>
      <c r="P248" s="182">
        <f>O248*H248</f>
        <v>0</v>
      </c>
      <c r="Q248" s="182">
        <v>6.4999999999999997E-4</v>
      </c>
      <c r="R248" s="182">
        <f>Q248*H248</f>
        <v>9.1000000000000004E-3</v>
      </c>
      <c r="S248" s="182">
        <v>0</v>
      </c>
      <c r="T248" s="183">
        <f>S248*H248</f>
        <v>0</v>
      </c>
      <c r="AR248" s="23" t="s">
        <v>255</v>
      </c>
      <c r="AT248" s="23" t="s">
        <v>316</v>
      </c>
      <c r="AU248" s="23" t="s">
        <v>211</v>
      </c>
      <c r="AY248" s="23" t="s">
        <v>195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23" t="s">
        <v>83</v>
      </c>
      <c r="BK248" s="184">
        <f>ROUND(I248*H248,2)</f>
        <v>0</v>
      </c>
      <c r="BL248" s="23" t="s">
        <v>201</v>
      </c>
      <c r="BM248" s="23" t="s">
        <v>1767</v>
      </c>
    </row>
    <row r="249" spans="2:65" s="1" customFormat="1" ht="27">
      <c r="B249" s="40"/>
      <c r="D249" s="186" t="s">
        <v>209</v>
      </c>
      <c r="F249" s="194" t="s">
        <v>503</v>
      </c>
      <c r="I249" s="195"/>
      <c r="L249" s="40"/>
      <c r="M249" s="196"/>
      <c r="N249" s="41"/>
      <c r="O249" s="41"/>
      <c r="P249" s="41"/>
      <c r="Q249" s="41"/>
      <c r="R249" s="41"/>
      <c r="S249" s="41"/>
      <c r="T249" s="69"/>
      <c r="AT249" s="23" t="s">
        <v>209</v>
      </c>
      <c r="AU249" s="23" t="s">
        <v>211</v>
      </c>
    </row>
    <row r="250" spans="2:65" s="1" customFormat="1" ht="16.5" customHeight="1">
      <c r="B250" s="172"/>
      <c r="C250" s="173" t="s">
        <v>485</v>
      </c>
      <c r="D250" s="173" t="s">
        <v>197</v>
      </c>
      <c r="E250" s="174" t="s">
        <v>1069</v>
      </c>
      <c r="F250" s="175" t="s">
        <v>1070</v>
      </c>
      <c r="G250" s="176" t="s">
        <v>325</v>
      </c>
      <c r="H250" s="177">
        <v>2</v>
      </c>
      <c r="I250" s="178"/>
      <c r="J250" s="179">
        <f>ROUND(I250*H250,2)</f>
        <v>0</v>
      </c>
      <c r="K250" s="175"/>
      <c r="L250" s="40"/>
      <c r="M250" s="180" t="s">
        <v>5</v>
      </c>
      <c r="N250" s="181" t="s">
        <v>46</v>
      </c>
      <c r="O250" s="41"/>
      <c r="P250" s="182">
        <f>O250*H250</f>
        <v>0</v>
      </c>
      <c r="Q250" s="182">
        <v>0</v>
      </c>
      <c r="R250" s="182">
        <f>Q250*H250</f>
        <v>0</v>
      </c>
      <c r="S250" s="182">
        <v>0</v>
      </c>
      <c r="T250" s="183">
        <f>S250*H250</f>
        <v>0</v>
      </c>
      <c r="AR250" s="23" t="s">
        <v>201</v>
      </c>
      <c r="AT250" s="23" t="s">
        <v>197</v>
      </c>
      <c r="AU250" s="23" t="s">
        <v>211</v>
      </c>
      <c r="AY250" s="23" t="s">
        <v>195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23" t="s">
        <v>83</v>
      </c>
      <c r="BK250" s="184">
        <f>ROUND(I250*H250,2)</f>
        <v>0</v>
      </c>
      <c r="BL250" s="23" t="s">
        <v>201</v>
      </c>
      <c r="BM250" s="23" t="s">
        <v>1768</v>
      </c>
    </row>
    <row r="251" spans="2:65" s="1" customFormat="1" ht="16.5" customHeight="1">
      <c r="B251" s="172"/>
      <c r="C251" s="213" t="s">
        <v>490</v>
      </c>
      <c r="D251" s="213" t="s">
        <v>316</v>
      </c>
      <c r="E251" s="214" t="s">
        <v>1072</v>
      </c>
      <c r="F251" s="215" t="s">
        <v>1073</v>
      </c>
      <c r="G251" s="216" t="s">
        <v>325</v>
      </c>
      <c r="H251" s="217">
        <v>2</v>
      </c>
      <c r="I251" s="218"/>
      <c r="J251" s="219">
        <f>ROUND(I251*H251,2)</f>
        <v>0</v>
      </c>
      <c r="K251" s="215"/>
      <c r="L251" s="220"/>
      <c r="M251" s="221" t="s">
        <v>5</v>
      </c>
      <c r="N251" s="222" t="s">
        <v>46</v>
      </c>
      <c r="O251" s="41"/>
      <c r="P251" s="182">
        <f>O251*H251</f>
        <v>0</v>
      </c>
      <c r="Q251" s="182">
        <v>1.1E-4</v>
      </c>
      <c r="R251" s="182">
        <f>Q251*H251</f>
        <v>2.2000000000000001E-4</v>
      </c>
      <c r="S251" s="182">
        <v>0</v>
      </c>
      <c r="T251" s="183">
        <f>S251*H251</f>
        <v>0</v>
      </c>
      <c r="AR251" s="23" t="s">
        <v>255</v>
      </c>
      <c r="AT251" s="23" t="s">
        <v>316</v>
      </c>
      <c r="AU251" s="23" t="s">
        <v>211</v>
      </c>
      <c r="AY251" s="23" t="s">
        <v>195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23" t="s">
        <v>83</v>
      </c>
      <c r="BK251" s="184">
        <f>ROUND(I251*H251,2)</f>
        <v>0</v>
      </c>
      <c r="BL251" s="23" t="s">
        <v>201</v>
      </c>
      <c r="BM251" s="23" t="s">
        <v>1769</v>
      </c>
    </row>
    <row r="252" spans="2:65" s="1" customFormat="1" ht="27">
      <c r="B252" s="40"/>
      <c r="D252" s="186" t="s">
        <v>209</v>
      </c>
      <c r="F252" s="194" t="s">
        <v>498</v>
      </c>
      <c r="I252" s="195"/>
      <c r="L252" s="40"/>
      <c r="M252" s="196"/>
      <c r="N252" s="41"/>
      <c r="O252" s="41"/>
      <c r="P252" s="41"/>
      <c r="Q252" s="41"/>
      <c r="R252" s="41"/>
      <c r="S252" s="41"/>
      <c r="T252" s="69"/>
      <c r="AT252" s="23" t="s">
        <v>209</v>
      </c>
      <c r="AU252" s="23" t="s">
        <v>211</v>
      </c>
    </row>
    <row r="253" spans="2:65" s="1" customFormat="1" ht="16.5" customHeight="1">
      <c r="B253" s="172"/>
      <c r="C253" s="213" t="s">
        <v>494</v>
      </c>
      <c r="D253" s="213" t="s">
        <v>316</v>
      </c>
      <c r="E253" s="214" t="s">
        <v>1075</v>
      </c>
      <c r="F253" s="215" t="s">
        <v>1076</v>
      </c>
      <c r="G253" s="216" t="s">
        <v>325</v>
      </c>
      <c r="H253" s="217">
        <v>1</v>
      </c>
      <c r="I253" s="218"/>
      <c r="J253" s="219">
        <f>ROUND(I253*H253,2)</f>
        <v>0</v>
      </c>
      <c r="K253" s="215"/>
      <c r="L253" s="220"/>
      <c r="M253" s="221" t="s">
        <v>5</v>
      </c>
      <c r="N253" s="222" t="s">
        <v>46</v>
      </c>
      <c r="O253" s="41"/>
      <c r="P253" s="182">
        <f>O253*H253</f>
        <v>0</v>
      </c>
      <c r="Q253" s="182">
        <v>9.7000000000000005E-4</v>
      </c>
      <c r="R253" s="182">
        <f>Q253*H253</f>
        <v>9.7000000000000005E-4</v>
      </c>
      <c r="S253" s="182">
        <v>0</v>
      </c>
      <c r="T253" s="183">
        <f>S253*H253</f>
        <v>0</v>
      </c>
      <c r="AR253" s="23" t="s">
        <v>255</v>
      </c>
      <c r="AT253" s="23" t="s">
        <v>316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1770</v>
      </c>
    </row>
    <row r="254" spans="2:65" s="1" customFormat="1" ht="27">
      <c r="B254" s="40"/>
      <c r="D254" s="186" t="s">
        <v>209</v>
      </c>
      <c r="F254" s="194" t="s">
        <v>503</v>
      </c>
      <c r="I254" s="195"/>
      <c r="L254" s="40"/>
      <c r="M254" s="196"/>
      <c r="N254" s="41"/>
      <c r="O254" s="41"/>
      <c r="P254" s="41"/>
      <c r="Q254" s="41"/>
      <c r="R254" s="41"/>
      <c r="S254" s="41"/>
      <c r="T254" s="69"/>
      <c r="AT254" s="23" t="s">
        <v>209</v>
      </c>
      <c r="AU254" s="23" t="s">
        <v>211</v>
      </c>
    </row>
    <row r="255" spans="2:65" s="1" customFormat="1" ht="16.5" customHeight="1">
      <c r="B255" s="172"/>
      <c r="C255" s="173" t="s">
        <v>499</v>
      </c>
      <c r="D255" s="173" t="s">
        <v>197</v>
      </c>
      <c r="E255" s="174" t="s">
        <v>505</v>
      </c>
      <c r="F255" s="175" t="s">
        <v>506</v>
      </c>
      <c r="G255" s="176" t="s">
        <v>325</v>
      </c>
      <c r="H255" s="177">
        <v>17</v>
      </c>
      <c r="I255" s="178"/>
      <c r="J255" s="179">
        <f>ROUND(I255*H255,2)</f>
        <v>0</v>
      </c>
      <c r="K255" s="175"/>
      <c r="L255" s="40"/>
      <c r="M255" s="180" t="s">
        <v>5</v>
      </c>
      <c r="N255" s="181" t="s">
        <v>46</v>
      </c>
      <c r="O255" s="41"/>
      <c r="P255" s="182">
        <f>O255*H255</f>
        <v>0</v>
      </c>
      <c r="Q255" s="182">
        <v>0</v>
      </c>
      <c r="R255" s="182">
        <f>Q255*H255</f>
        <v>0</v>
      </c>
      <c r="S255" s="182">
        <v>0</v>
      </c>
      <c r="T255" s="183">
        <f>S255*H255</f>
        <v>0</v>
      </c>
      <c r="AR255" s="23" t="s">
        <v>201</v>
      </c>
      <c r="AT255" s="23" t="s">
        <v>197</v>
      </c>
      <c r="AU255" s="23" t="s">
        <v>211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1771</v>
      </c>
    </row>
    <row r="256" spans="2:65" s="1" customFormat="1" ht="16.5" customHeight="1">
      <c r="B256" s="172"/>
      <c r="C256" s="213" t="s">
        <v>504</v>
      </c>
      <c r="D256" s="213" t="s">
        <v>316</v>
      </c>
      <c r="E256" s="214" t="s">
        <v>513</v>
      </c>
      <c r="F256" s="215" t="s">
        <v>514</v>
      </c>
      <c r="G256" s="216" t="s">
        <v>325</v>
      </c>
      <c r="H256" s="217">
        <v>5</v>
      </c>
      <c r="I256" s="218"/>
      <c r="J256" s="219">
        <f>ROUND(I256*H256,2)</f>
        <v>0</v>
      </c>
      <c r="K256" s="215"/>
      <c r="L256" s="220"/>
      <c r="M256" s="221" t="s">
        <v>5</v>
      </c>
      <c r="N256" s="222" t="s">
        <v>46</v>
      </c>
      <c r="O256" s="41"/>
      <c r="P256" s="182">
        <f>O256*H256</f>
        <v>0</v>
      </c>
      <c r="Q256" s="182">
        <v>2E-3</v>
      </c>
      <c r="R256" s="182">
        <f>Q256*H256</f>
        <v>0.01</v>
      </c>
      <c r="S256" s="182">
        <v>0</v>
      </c>
      <c r="T256" s="183">
        <f>S256*H256</f>
        <v>0</v>
      </c>
      <c r="AR256" s="23" t="s">
        <v>255</v>
      </c>
      <c r="AT256" s="23" t="s">
        <v>316</v>
      </c>
      <c r="AU256" s="23" t="s">
        <v>211</v>
      </c>
      <c r="AY256" s="23" t="s">
        <v>195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23" t="s">
        <v>83</v>
      </c>
      <c r="BK256" s="184">
        <f>ROUND(I256*H256,2)</f>
        <v>0</v>
      </c>
      <c r="BL256" s="23" t="s">
        <v>201</v>
      </c>
      <c r="BM256" s="23" t="s">
        <v>1772</v>
      </c>
    </row>
    <row r="257" spans="2:65" s="1" customFormat="1" ht="16.5" customHeight="1">
      <c r="B257" s="172"/>
      <c r="C257" s="213" t="s">
        <v>508</v>
      </c>
      <c r="D257" s="213" t="s">
        <v>316</v>
      </c>
      <c r="E257" s="214" t="s">
        <v>516</v>
      </c>
      <c r="F257" s="215" t="s">
        <v>517</v>
      </c>
      <c r="G257" s="216" t="s">
        <v>325</v>
      </c>
      <c r="H257" s="217">
        <v>5</v>
      </c>
      <c r="I257" s="218"/>
      <c r="J257" s="219">
        <f>ROUND(I257*H257,2)</f>
        <v>0</v>
      </c>
      <c r="K257" s="215"/>
      <c r="L257" s="220"/>
      <c r="M257" s="221" t="s">
        <v>5</v>
      </c>
      <c r="N257" s="222" t="s">
        <v>46</v>
      </c>
      <c r="O257" s="41"/>
      <c r="P257" s="182">
        <f>O257*H257</f>
        <v>0</v>
      </c>
      <c r="Q257" s="182">
        <v>2E-3</v>
      </c>
      <c r="R257" s="182">
        <f>Q257*H257</f>
        <v>0.01</v>
      </c>
      <c r="S257" s="182">
        <v>0</v>
      </c>
      <c r="T257" s="183">
        <f>S257*H257</f>
        <v>0</v>
      </c>
      <c r="AR257" s="23" t="s">
        <v>255</v>
      </c>
      <c r="AT257" s="23" t="s">
        <v>316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1773</v>
      </c>
    </row>
    <row r="258" spans="2:65" s="1" customFormat="1" ht="27">
      <c r="B258" s="40"/>
      <c r="D258" s="186" t="s">
        <v>209</v>
      </c>
      <c r="F258" s="194" t="s">
        <v>519</v>
      </c>
      <c r="I258" s="195"/>
      <c r="L258" s="40"/>
      <c r="M258" s="196"/>
      <c r="N258" s="41"/>
      <c r="O258" s="41"/>
      <c r="P258" s="41"/>
      <c r="Q258" s="41"/>
      <c r="R258" s="41"/>
      <c r="S258" s="41"/>
      <c r="T258" s="69"/>
      <c r="AT258" s="23" t="s">
        <v>209</v>
      </c>
      <c r="AU258" s="23" t="s">
        <v>211</v>
      </c>
    </row>
    <row r="259" spans="2:65" s="1" customFormat="1" ht="16.5" customHeight="1">
      <c r="B259" s="172"/>
      <c r="C259" s="213" t="s">
        <v>391</v>
      </c>
      <c r="D259" s="213" t="s">
        <v>316</v>
      </c>
      <c r="E259" s="214" t="s">
        <v>1521</v>
      </c>
      <c r="F259" s="215" t="s">
        <v>1522</v>
      </c>
      <c r="G259" s="216" t="s">
        <v>325</v>
      </c>
      <c r="H259" s="217">
        <v>2</v>
      </c>
      <c r="I259" s="218"/>
      <c r="J259" s="219">
        <f>ROUND(I259*H259,2)</f>
        <v>0</v>
      </c>
      <c r="K259" s="215"/>
      <c r="L259" s="220"/>
      <c r="M259" s="221" t="s">
        <v>5</v>
      </c>
      <c r="N259" s="222" t="s">
        <v>46</v>
      </c>
      <c r="O259" s="41"/>
      <c r="P259" s="182">
        <f>O259*H259</f>
        <v>0</v>
      </c>
      <c r="Q259" s="182">
        <v>6.8000000000000005E-4</v>
      </c>
      <c r="R259" s="182">
        <f>Q259*H259</f>
        <v>1.3600000000000001E-3</v>
      </c>
      <c r="S259" s="182">
        <v>0</v>
      </c>
      <c r="T259" s="183">
        <f>S259*H259</f>
        <v>0</v>
      </c>
      <c r="AR259" s="23" t="s">
        <v>255</v>
      </c>
      <c r="AT259" s="23" t="s">
        <v>316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1774</v>
      </c>
    </row>
    <row r="260" spans="2:65" s="1" customFormat="1" ht="27">
      <c r="B260" s="40"/>
      <c r="D260" s="186" t="s">
        <v>209</v>
      </c>
      <c r="F260" s="194" t="s">
        <v>519</v>
      </c>
      <c r="I260" s="195"/>
      <c r="L260" s="40"/>
      <c r="M260" s="196"/>
      <c r="N260" s="41"/>
      <c r="O260" s="41"/>
      <c r="P260" s="41"/>
      <c r="Q260" s="41"/>
      <c r="R260" s="41"/>
      <c r="S260" s="41"/>
      <c r="T260" s="69"/>
      <c r="AT260" s="23" t="s">
        <v>209</v>
      </c>
      <c r="AU260" s="23" t="s">
        <v>211</v>
      </c>
    </row>
    <row r="261" spans="2:65" s="1" customFormat="1" ht="16.5" customHeight="1">
      <c r="B261" s="172"/>
      <c r="C261" s="213" t="s">
        <v>412</v>
      </c>
      <c r="D261" s="213" t="s">
        <v>316</v>
      </c>
      <c r="E261" s="214" t="s">
        <v>525</v>
      </c>
      <c r="F261" s="215" t="s">
        <v>526</v>
      </c>
      <c r="G261" s="216" t="s">
        <v>325</v>
      </c>
      <c r="H261" s="217">
        <v>1</v>
      </c>
      <c r="I261" s="218"/>
      <c r="J261" s="219">
        <f>ROUND(I261*H261,2)</f>
        <v>0</v>
      </c>
      <c r="K261" s="215"/>
      <c r="L261" s="220"/>
      <c r="M261" s="221" t="s">
        <v>5</v>
      </c>
      <c r="N261" s="222" t="s">
        <v>46</v>
      </c>
      <c r="O261" s="41"/>
      <c r="P261" s="182">
        <f>O261*H261</f>
        <v>0</v>
      </c>
      <c r="Q261" s="182">
        <v>9.6000000000000002E-4</v>
      </c>
      <c r="R261" s="182">
        <f>Q261*H261</f>
        <v>9.6000000000000002E-4</v>
      </c>
      <c r="S261" s="182">
        <v>0</v>
      </c>
      <c r="T261" s="183">
        <f>S261*H261</f>
        <v>0</v>
      </c>
      <c r="AR261" s="23" t="s">
        <v>255</v>
      </c>
      <c r="AT261" s="23" t="s">
        <v>316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1775</v>
      </c>
    </row>
    <row r="262" spans="2:65" s="1" customFormat="1" ht="27">
      <c r="B262" s="40"/>
      <c r="D262" s="186" t="s">
        <v>209</v>
      </c>
      <c r="F262" s="194" t="s">
        <v>519</v>
      </c>
      <c r="I262" s="195"/>
      <c r="L262" s="40"/>
      <c r="M262" s="196"/>
      <c r="N262" s="41"/>
      <c r="O262" s="41"/>
      <c r="P262" s="41"/>
      <c r="Q262" s="41"/>
      <c r="R262" s="41"/>
      <c r="S262" s="41"/>
      <c r="T262" s="69"/>
      <c r="AT262" s="23" t="s">
        <v>209</v>
      </c>
      <c r="AU262" s="23" t="s">
        <v>211</v>
      </c>
    </row>
    <row r="263" spans="2:65" s="1" customFormat="1" ht="16.5" customHeight="1">
      <c r="B263" s="172"/>
      <c r="C263" s="213" t="s">
        <v>520</v>
      </c>
      <c r="D263" s="213" t="s">
        <v>316</v>
      </c>
      <c r="E263" s="214" t="s">
        <v>509</v>
      </c>
      <c r="F263" s="215" t="s">
        <v>510</v>
      </c>
      <c r="G263" s="216" t="s">
        <v>325</v>
      </c>
      <c r="H263" s="217">
        <v>4</v>
      </c>
      <c r="I263" s="218"/>
      <c r="J263" s="219">
        <f>ROUND(I263*H263,2)</f>
        <v>0</v>
      </c>
      <c r="K263" s="215"/>
      <c r="L263" s="220"/>
      <c r="M263" s="221" t="s">
        <v>5</v>
      </c>
      <c r="N263" s="222" t="s">
        <v>46</v>
      </c>
      <c r="O263" s="41"/>
      <c r="P263" s="182">
        <f>O263*H263</f>
        <v>0</v>
      </c>
      <c r="Q263" s="182">
        <v>3.2000000000000003E-4</v>
      </c>
      <c r="R263" s="182">
        <f>Q263*H263</f>
        <v>1.2800000000000001E-3</v>
      </c>
      <c r="S263" s="182">
        <v>0</v>
      </c>
      <c r="T263" s="183">
        <f>S263*H263</f>
        <v>0</v>
      </c>
      <c r="AR263" s="23" t="s">
        <v>255</v>
      </c>
      <c r="AT263" s="23" t="s">
        <v>316</v>
      </c>
      <c r="AU263" s="23" t="s">
        <v>211</v>
      </c>
      <c r="AY263" s="23" t="s">
        <v>195</v>
      </c>
      <c r="BE263" s="184">
        <f>IF(N263="základní",J263,0)</f>
        <v>0</v>
      </c>
      <c r="BF263" s="184">
        <f>IF(N263="snížená",J263,0)</f>
        <v>0</v>
      </c>
      <c r="BG263" s="184">
        <f>IF(N263="zákl. přenesená",J263,0)</f>
        <v>0</v>
      </c>
      <c r="BH263" s="184">
        <f>IF(N263="sníž. přenesená",J263,0)</f>
        <v>0</v>
      </c>
      <c r="BI263" s="184">
        <f>IF(N263="nulová",J263,0)</f>
        <v>0</v>
      </c>
      <c r="BJ263" s="23" t="s">
        <v>83</v>
      </c>
      <c r="BK263" s="184">
        <f>ROUND(I263*H263,2)</f>
        <v>0</v>
      </c>
      <c r="BL263" s="23" t="s">
        <v>201</v>
      </c>
      <c r="BM263" s="23" t="s">
        <v>1776</v>
      </c>
    </row>
    <row r="264" spans="2:65" s="1" customFormat="1" ht="27">
      <c r="B264" s="40"/>
      <c r="D264" s="186" t="s">
        <v>209</v>
      </c>
      <c r="F264" s="194" t="s">
        <v>512</v>
      </c>
      <c r="I264" s="195"/>
      <c r="L264" s="40"/>
      <c r="M264" s="196"/>
      <c r="N264" s="41"/>
      <c r="O264" s="41"/>
      <c r="P264" s="41"/>
      <c r="Q264" s="41"/>
      <c r="R264" s="41"/>
      <c r="S264" s="41"/>
      <c r="T264" s="69"/>
      <c r="AT264" s="23" t="s">
        <v>209</v>
      </c>
      <c r="AU264" s="23" t="s">
        <v>211</v>
      </c>
    </row>
    <row r="265" spans="2:65" s="1" customFormat="1" ht="25.5" customHeight="1">
      <c r="B265" s="172"/>
      <c r="C265" s="173" t="s">
        <v>524</v>
      </c>
      <c r="D265" s="173" t="s">
        <v>197</v>
      </c>
      <c r="E265" s="174" t="s">
        <v>529</v>
      </c>
      <c r="F265" s="175" t="s">
        <v>1083</v>
      </c>
      <c r="G265" s="176" t="s">
        <v>325</v>
      </c>
      <c r="H265" s="177">
        <v>15</v>
      </c>
      <c r="I265" s="178"/>
      <c r="J265" s="179">
        <f>ROUND(I265*H265,2)</f>
        <v>0</v>
      </c>
      <c r="K265" s="175"/>
      <c r="L265" s="40"/>
      <c r="M265" s="180" t="s">
        <v>5</v>
      </c>
      <c r="N265" s="181" t="s">
        <v>46</v>
      </c>
      <c r="O265" s="41"/>
      <c r="P265" s="182">
        <f>O265*H265</f>
        <v>0</v>
      </c>
      <c r="Q265" s="182">
        <v>0</v>
      </c>
      <c r="R265" s="182">
        <f>Q265*H265</f>
        <v>0</v>
      </c>
      <c r="S265" s="182">
        <v>0</v>
      </c>
      <c r="T265" s="183">
        <f>S265*H265</f>
        <v>0</v>
      </c>
      <c r="AR265" s="23" t="s">
        <v>201</v>
      </c>
      <c r="AT265" s="23" t="s">
        <v>197</v>
      </c>
      <c r="AU265" s="23" t="s">
        <v>211</v>
      </c>
      <c r="AY265" s="23" t="s">
        <v>195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23" t="s">
        <v>83</v>
      </c>
      <c r="BK265" s="184">
        <f>ROUND(I265*H265,2)</f>
        <v>0</v>
      </c>
      <c r="BL265" s="23" t="s">
        <v>201</v>
      </c>
      <c r="BM265" s="23" t="s">
        <v>1777</v>
      </c>
    </row>
    <row r="266" spans="2:65" s="1" customFormat="1" ht="16.5" customHeight="1">
      <c r="B266" s="172"/>
      <c r="C266" s="213" t="s">
        <v>528</v>
      </c>
      <c r="D266" s="213" t="s">
        <v>316</v>
      </c>
      <c r="E266" s="214" t="s">
        <v>1085</v>
      </c>
      <c r="F266" s="215" t="s">
        <v>1086</v>
      </c>
      <c r="G266" s="216" t="s">
        <v>325</v>
      </c>
      <c r="H266" s="217">
        <v>1</v>
      </c>
      <c r="I266" s="218"/>
      <c r="J266" s="219">
        <f>ROUND(I266*H266,2)</f>
        <v>0</v>
      </c>
      <c r="K266" s="215"/>
      <c r="L266" s="220"/>
      <c r="M266" s="221" t="s">
        <v>5</v>
      </c>
      <c r="N266" s="222" t="s">
        <v>46</v>
      </c>
      <c r="O266" s="41"/>
      <c r="P266" s="182">
        <f>O266*H266</f>
        <v>0</v>
      </c>
      <c r="Q266" s="182">
        <v>2.5000000000000001E-3</v>
      </c>
      <c r="R266" s="182">
        <f>Q266*H266</f>
        <v>2.5000000000000001E-3</v>
      </c>
      <c r="S266" s="182">
        <v>0</v>
      </c>
      <c r="T266" s="183">
        <f>S266*H266</f>
        <v>0</v>
      </c>
      <c r="AR266" s="23" t="s">
        <v>255</v>
      </c>
      <c r="AT266" s="23" t="s">
        <v>316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1778</v>
      </c>
    </row>
    <row r="267" spans="2:65" s="1" customFormat="1" ht="54">
      <c r="B267" s="40"/>
      <c r="D267" s="186" t="s">
        <v>209</v>
      </c>
      <c r="F267" s="194" t="s">
        <v>536</v>
      </c>
      <c r="I267" s="195"/>
      <c r="L267" s="40"/>
      <c r="M267" s="196"/>
      <c r="N267" s="41"/>
      <c r="O267" s="41"/>
      <c r="P267" s="41"/>
      <c r="Q267" s="41"/>
      <c r="R267" s="41"/>
      <c r="S267" s="41"/>
      <c r="T267" s="69"/>
      <c r="AT267" s="23" t="s">
        <v>209</v>
      </c>
      <c r="AU267" s="23" t="s">
        <v>211</v>
      </c>
    </row>
    <row r="268" spans="2:65" s="1" customFormat="1" ht="16.5" customHeight="1">
      <c r="B268" s="172"/>
      <c r="C268" s="213" t="s">
        <v>532</v>
      </c>
      <c r="D268" s="213" t="s">
        <v>316</v>
      </c>
      <c r="E268" s="214" t="s">
        <v>533</v>
      </c>
      <c r="F268" s="215" t="s">
        <v>534</v>
      </c>
      <c r="G268" s="216" t="s">
        <v>325</v>
      </c>
      <c r="H268" s="217">
        <v>14</v>
      </c>
      <c r="I268" s="218"/>
      <c r="J268" s="219">
        <f>ROUND(I268*H268,2)</f>
        <v>0</v>
      </c>
      <c r="K268" s="215"/>
      <c r="L268" s="220"/>
      <c r="M268" s="221" t="s">
        <v>5</v>
      </c>
      <c r="N268" s="222" t="s">
        <v>46</v>
      </c>
      <c r="O268" s="41"/>
      <c r="P268" s="182">
        <f>O268*H268</f>
        <v>0</v>
      </c>
      <c r="Q268" s="182">
        <v>2.5000000000000001E-3</v>
      </c>
      <c r="R268" s="182">
        <f>Q268*H268</f>
        <v>3.5000000000000003E-2</v>
      </c>
      <c r="S268" s="182">
        <v>0</v>
      </c>
      <c r="T268" s="183">
        <f>S268*H268</f>
        <v>0</v>
      </c>
      <c r="AR268" s="23" t="s">
        <v>255</v>
      </c>
      <c r="AT268" s="23" t="s">
        <v>316</v>
      </c>
      <c r="AU268" s="23" t="s">
        <v>211</v>
      </c>
      <c r="AY268" s="23" t="s">
        <v>195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23" t="s">
        <v>83</v>
      </c>
      <c r="BK268" s="184">
        <f>ROUND(I268*H268,2)</f>
        <v>0</v>
      </c>
      <c r="BL268" s="23" t="s">
        <v>201</v>
      </c>
      <c r="BM268" s="23" t="s">
        <v>1779</v>
      </c>
    </row>
    <row r="269" spans="2:65" s="1" customFormat="1" ht="54">
      <c r="B269" s="40"/>
      <c r="D269" s="186" t="s">
        <v>209</v>
      </c>
      <c r="F269" s="194" t="s">
        <v>536</v>
      </c>
      <c r="I269" s="195"/>
      <c r="L269" s="40"/>
      <c r="M269" s="196"/>
      <c r="N269" s="41"/>
      <c r="O269" s="41"/>
      <c r="P269" s="41"/>
      <c r="Q269" s="41"/>
      <c r="R269" s="41"/>
      <c r="S269" s="41"/>
      <c r="T269" s="69"/>
      <c r="AT269" s="23" t="s">
        <v>209</v>
      </c>
      <c r="AU269" s="23" t="s">
        <v>211</v>
      </c>
    </row>
    <row r="270" spans="2:65" s="1" customFormat="1" ht="16.5" customHeight="1">
      <c r="B270" s="172"/>
      <c r="C270" s="173" t="s">
        <v>537</v>
      </c>
      <c r="D270" s="173" t="s">
        <v>197</v>
      </c>
      <c r="E270" s="174" t="s">
        <v>472</v>
      </c>
      <c r="F270" s="175" t="s">
        <v>473</v>
      </c>
      <c r="G270" s="176" t="s">
        <v>207</v>
      </c>
      <c r="H270" s="177">
        <v>4.5</v>
      </c>
      <c r="I270" s="178"/>
      <c r="J270" s="179">
        <f>ROUND(I270*H270,2)</f>
        <v>0</v>
      </c>
      <c r="K270" s="175"/>
      <c r="L270" s="40"/>
      <c r="M270" s="180" t="s">
        <v>5</v>
      </c>
      <c r="N270" s="181" t="s">
        <v>46</v>
      </c>
      <c r="O270" s="41"/>
      <c r="P270" s="182">
        <f>O270*H270</f>
        <v>0</v>
      </c>
      <c r="Q270" s="182">
        <v>4.6999999999999999E-4</v>
      </c>
      <c r="R270" s="182">
        <f>Q270*H270</f>
        <v>2.1150000000000001E-3</v>
      </c>
      <c r="S270" s="182">
        <v>0</v>
      </c>
      <c r="T270" s="183">
        <f>S270*H270</f>
        <v>0</v>
      </c>
      <c r="AR270" s="23" t="s">
        <v>201</v>
      </c>
      <c r="AT270" s="23" t="s">
        <v>197</v>
      </c>
      <c r="AU270" s="23" t="s">
        <v>211</v>
      </c>
      <c r="AY270" s="23" t="s">
        <v>195</v>
      </c>
      <c r="BE270" s="184">
        <f>IF(N270="základní",J270,0)</f>
        <v>0</v>
      </c>
      <c r="BF270" s="184">
        <f>IF(N270="snížená",J270,0)</f>
        <v>0</v>
      </c>
      <c r="BG270" s="184">
        <f>IF(N270="zákl. přenesená",J270,0)</f>
        <v>0</v>
      </c>
      <c r="BH270" s="184">
        <f>IF(N270="sníž. přenesená",J270,0)</f>
        <v>0</v>
      </c>
      <c r="BI270" s="184">
        <f>IF(N270="nulová",J270,0)</f>
        <v>0</v>
      </c>
      <c r="BJ270" s="23" t="s">
        <v>83</v>
      </c>
      <c r="BK270" s="184">
        <f>ROUND(I270*H270,2)</f>
        <v>0</v>
      </c>
      <c r="BL270" s="23" t="s">
        <v>201</v>
      </c>
      <c r="BM270" s="23" t="s">
        <v>1780</v>
      </c>
    </row>
    <row r="271" spans="2:65" s="1" customFormat="1" ht="40.5">
      <c r="B271" s="40"/>
      <c r="D271" s="186" t="s">
        <v>209</v>
      </c>
      <c r="F271" s="194" t="s">
        <v>1781</v>
      </c>
      <c r="I271" s="195"/>
      <c r="L271" s="40"/>
      <c r="M271" s="196"/>
      <c r="N271" s="41"/>
      <c r="O271" s="41"/>
      <c r="P271" s="41"/>
      <c r="Q271" s="41"/>
      <c r="R271" s="41"/>
      <c r="S271" s="41"/>
      <c r="T271" s="69"/>
      <c r="AT271" s="23" t="s">
        <v>209</v>
      </c>
      <c r="AU271" s="23" t="s">
        <v>211</v>
      </c>
    </row>
    <row r="272" spans="2:65" s="1" customFormat="1" ht="16.5" customHeight="1">
      <c r="B272" s="172"/>
      <c r="C272" s="213" t="s">
        <v>543</v>
      </c>
      <c r="D272" s="213" t="s">
        <v>316</v>
      </c>
      <c r="E272" s="214" t="s">
        <v>477</v>
      </c>
      <c r="F272" s="215" t="s">
        <v>478</v>
      </c>
      <c r="G272" s="216" t="s">
        <v>207</v>
      </c>
      <c r="H272" s="217">
        <v>4.5</v>
      </c>
      <c r="I272" s="218"/>
      <c r="J272" s="219">
        <f>ROUND(I272*H272,2)</f>
        <v>0</v>
      </c>
      <c r="K272" s="215"/>
      <c r="L272" s="220"/>
      <c r="M272" s="221" t="s">
        <v>5</v>
      </c>
      <c r="N272" s="222" t="s">
        <v>46</v>
      </c>
      <c r="O272" s="41"/>
      <c r="P272" s="182">
        <f>O272*H272</f>
        <v>0</v>
      </c>
      <c r="Q272" s="182">
        <v>2.7499999999999998E-3</v>
      </c>
      <c r="R272" s="182">
        <f>Q272*H272</f>
        <v>1.2374999999999999E-2</v>
      </c>
      <c r="S272" s="182">
        <v>0</v>
      </c>
      <c r="T272" s="183">
        <f>S272*H272</f>
        <v>0</v>
      </c>
      <c r="AR272" s="23" t="s">
        <v>255</v>
      </c>
      <c r="AT272" s="23" t="s">
        <v>316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1782</v>
      </c>
    </row>
    <row r="273" spans="2:65" s="1" customFormat="1" ht="16.5" customHeight="1">
      <c r="B273" s="172"/>
      <c r="C273" s="173" t="s">
        <v>547</v>
      </c>
      <c r="D273" s="173" t="s">
        <v>197</v>
      </c>
      <c r="E273" s="174" t="s">
        <v>538</v>
      </c>
      <c r="F273" s="175" t="s">
        <v>539</v>
      </c>
      <c r="G273" s="176" t="s">
        <v>303</v>
      </c>
      <c r="H273" s="177">
        <v>0.59899999999999998</v>
      </c>
      <c r="I273" s="178"/>
      <c r="J273" s="179">
        <f>ROUND(I273*H273,2)</f>
        <v>0</v>
      </c>
      <c r="K273" s="175"/>
      <c r="L273" s="40"/>
      <c r="M273" s="180" t="s">
        <v>5</v>
      </c>
      <c r="N273" s="181" t="s">
        <v>46</v>
      </c>
      <c r="O273" s="41"/>
      <c r="P273" s="182">
        <f>O273*H273</f>
        <v>0</v>
      </c>
      <c r="Q273" s="182">
        <v>0</v>
      </c>
      <c r="R273" s="182">
        <f>Q273*H273</f>
        <v>0</v>
      </c>
      <c r="S273" s="182">
        <v>0</v>
      </c>
      <c r="T273" s="183">
        <f>S273*H273</f>
        <v>0</v>
      </c>
      <c r="AR273" s="23" t="s">
        <v>201</v>
      </c>
      <c r="AT273" s="23" t="s">
        <v>197</v>
      </c>
      <c r="AU273" s="23" t="s">
        <v>211</v>
      </c>
      <c r="AY273" s="23" t="s">
        <v>195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23" t="s">
        <v>83</v>
      </c>
      <c r="BK273" s="184">
        <f>ROUND(I273*H273,2)</f>
        <v>0</v>
      </c>
      <c r="BL273" s="23" t="s">
        <v>201</v>
      </c>
      <c r="BM273" s="23" t="s">
        <v>1783</v>
      </c>
    </row>
    <row r="274" spans="2:65" s="10" customFormat="1" ht="22.35" customHeight="1">
      <c r="B274" s="159"/>
      <c r="D274" s="160" t="s">
        <v>74</v>
      </c>
      <c r="E274" s="170" t="s">
        <v>541</v>
      </c>
      <c r="F274" s="170" t="s">
        <v>542</v>
      </c>
      <c r="I274" s="162"/>
      <c r="J274" s="171">
        <f>BK274</f>
        <v>0</v>
      </c>
      <c r="L274" s="159"/>
      <c r="M274" s="164"/>
      <c r="N274" s="165"/>
      <c r="O274" s="165"/>
      <c r="P274" s="166">
        <f>SUM(P275:P316)</f>
        <v>0</v>
      </c>
      <c r="Q274" s="165"/>
      <c r="R274" s="166">
        <f>SUM(R275:R316)</f>
        <v>5.314519999999999</v>
      </c>
      <c r="S274" s="165"/>
      <c r="T274" s="167">
        <f>SUM(T275:T316)</f>
        <v>0</v>
      </c>
      <c r="AR274" s="160" t="s">
        <v>83</v>
      </c>
      <c r="AT274" s="168" t="s">
        <v>74</v>
      </c>
      <c r="AU274" s="168" t="s">
        <v>85</v>
      </c>
      <c r="AY274" s="160" t="s">
        <v>195</v>
      </c>
      <c r="BK274" s="169">
        <f>SUM(BK275:BK316)</f>
        <v>0</v>
      </c>
    </row>
    <row r="275" spans="2:65" s="1" customFormat="1" ht="16.5" customHeight="1">
      <c r="B275" s="172"/>
      <c r="C275" s="173" t="s">
        <v>552</v>
      </c>
      <c r="D275" s="173" t="s">
        <v>197</v>
      </c>
      <c r="E275" s="174" t="s">
        <v>544</v>
      </c>
      <c r="F275" s="175" t="s">
        <v>545</v>
      </c>
      <c r="G275" s="176" t="s">
        <v>325</v>
      </c>
      <c r="H275" s="177">
        <v>4</v>
      </c>
      <c r="I275" s="178"/>
      <c r="J275" s="179">
        <f>ROUND(I275*H275,2)</f>
        <v>0</v>
      </c>
      <c r="K275" s="175"/>
      <c r="L275" s="40"/>
      <c r="M275" s="180" t="s">
        <v>5</v>
      </c>
      <c r="N275" s="181" t="s">
        <v>46</v>
      </c>
      <c r="O275" s="41"/>
      <c r="P275" s="182">
        <f>O275*H275</f>
        <v>0</v>
      </c>
      <c r="Q275" s="182">
        <v>8.0000000000000004E-4</v>
      </c>
      <c r="R275" s="182">
        <f>Q275*H275</f>
        <v>3.2000000000000002E-3</v>
      </c>
      <c r="S275" s="182">
        <v>0</v>
      </c>
      <c r="T275" s="183">
        <f>S275*H275</f>
        <v>0</v>
      </c>
      <c r="AR275" s="23" t="s">
        <v>201</v>
      </c>
      <c r="AT275" s="23" t="s">
        <v>197</v>
      </c>
      <c r="AU275" s="23" t="s">
        <v>211</v>
      </c>
      <c r="AY275" s="23" t="s">
        <v>195</v>
      </c>
      <c r="BE275" s="184">
        <f>IF(N275="základní",J275,0)</f>
        <v>0</v>
      </c>
      <c r="BF275" s="184">
        <f>IF(N275="snížená",J275,0)</f>
        <v>0</v>
      </c>
      <c r="BG275" s="184">
        <f>IF(N275="zákl. přenesená",J275,0)</f>
        <v>0</v>
      </c>
      <c r="BH275" s="184">
        <f>IF(N275="sníž. přenesená",J275,0)</f>
        <v>0</v>
      </c>
      <c r="BI275" s="184">
        <f>IF(N275="nulová",J275,0)</f>
        <v>0</v>
      </c>
      <c r="BJ275" s="23" t="s">
        <v>83</v>
      </c>
      <c r="BK275" s="184">
        <f>ROUND(I275*H275,2)</f>
        <v>0</v>
      </c>
      <c r="BL275" s="23" t="s">
        <v>201</v>
      </c>
      <c r="BM275" s="23" t="s">
        <v>1784</v>
      </c>
    </row>
    <row r="276" spans="2:65" s="1" customFormat="1" ht="16.5" customHeight="1">
      <c r="B276" s="172"/>
      <c r="C276" s="213" t="s">
        <v>557</v>
      </c>
      <c r="D276" s="213" t="s">
        <v>316</v>
      </c>
      <c r="E276" s="214" t="s">
        <v>548</v>
      </c>
      <c r="F276" s="215" t="s">
        <v>549</v>
      </c>
      <c r="G276" s="216" t="s">
        <v>325</v>
      </c>
      <c r="H276" s="217">
        <v>4</v>
      </c>
      <c r="I276" s="218"/>
      <c r="J276" s="219">
        <f>ROUND(I276*H276,2)</f>
        <v>0</v>
      </c>
      <c r="K276" s="215"/>
      <c r="L276" s="220"/>
      <c r="M276" s="221" t="s">
        <v>5</v>
      </c>
      <c r="N276" s="222" t="s">
        <v>46</v>
      </c>
      <c r="O276" s="41"/>
      <c r="P276" s="182">
        <f>O276*H276</f>
        <v>0</v>
      </c>
      <c r="Q276" s="182">
        <v>1.4999999999999999E-2</v>
      </c>
      <c r="R276" s="182">
        <f>Q276*H276</f>
        <v>0.06</v>
      </c>
      <c r="S276" s="182">
        <v>0</v>
      </c>
      <c r="T276" s="183">
        <f>S276*H276</f>
        <v>0</v>
      </c>
      <c r="AR276" s="23" t="s">
        <v>255</v>
      </c>
      <c r="AT276" s="23" t="s">
        <v>316</v>
      </c>
      <c r="AU276" s="23" t="s">
        <v>211</v>
      </c>
      <c r="AY276" s="23" t="s">
        <v>195</v>
      </c>
      <c r="BE276" s="184">
        <f>IF(N276="základní",J276,0)</f>
        <v>0</v>
      </c>
      <c r="BF276" s="184">
        <f>IF(N276="snížená",J276,0)</f>
        <v>0</v>
      </c>
      <c r="BG276" s="184">
        <f>IF(N276="zákl. přenesená",J276,0)</f>
        <v>0</v>
      </c>
      <c r="BH276" s="184">
        <f>IF(N276="sníž. přenesená",J276,0)</f>
        <v>0</v>
      </c>
      <c r="BI276" s="184">
        <f>IF(N276="nulová",J276,0)</f>
        <v>0</v>
      </c>
      <c r="BJ276" s="23" t="s">
        <v>83</v>
      </c>
      <c r="BK276" s="184">
        <f>ROUND(I276*H276,2)</f>
        <v>0</v>
      </c>
      <c r="BL276" s="23" t="s">
        <v>201</v>
      </c>
      <c r="BM276" s="23" t="s">
        <v>1785</v>
      </c>
    </row>
    <row r="277" spans="2:65" s="1" customFormat="1" ht="40.5">
      <c r="B277" s="40"/>
      <c r="D277" s="186" t="s">
        <v>209</v>
      </c>
      <c r="F277" s="194" t="s">
        <v>551</v>
      </c>
      <c r="I277" s="195"/>
      <c r="L277" s="40"/>
      <c r="M277" s="196"/>
      <c r="N277" s="41"/>
      <c r="O277" s="41"/>
      <c r="P277" s="41"/>
      <c r="Q277" s="41"/>
      <c r="R277" s="41"/>
      <c r="S277" s="41"/>
      <c r="T277" s="69"/>
      <c r="AT277" s="23" t="s">
        <v>209</v>
      </c>
      <c r="AU277" s="23" t="s">
        <v>211</v>
      </c>
    </row>
    <row r="278" spans="2:65" s="1" customFormat="1" ht="16.5" customHeight="1">
      <c r="B278" s="172"/>
      <c r="C278" s="213" t="s">
        <v>561</v>
      </c>
      <c r="D278" s="213" t="s">
        <v>316</v>
      </c>
      <c r="E278" s="214" t="s">
        <v>553</v>
      </c>
      <c r="F278" s="215" t="s">
        <v>554</v>
      </c>
      <c r="G278" s="216" t="s">
        <v>325</v>
      </c>
      <c r="H278" s="217">
        <v>4</v>
      </c>
      <c r="I278" s="218"/>
      <c r="J278" s="219">
        <f>ROUND(I278*H278,2)</f>
        <v>0</v>
      </c>
      <c r="K278" s="215"/>
      <c r="L278" s="220"/>
      <c r="M278" s="221" t="s">
        <v>5</v>
      </c>
      <c r="N278" s="222" t="s">
        <v>46</v>
      </c>
      <c r="O278" s="41"/>
      <c r="P278" s="182">
        <f>O278*H278</f>
        <v>0</v>
      </c>
      <c r="Q278" s="182">
        <v>6.8999999999999999E-3</v>
      </c>
      <c r="R278" s="182">
        <f>Q278*H278</f>
        <v>2.76E-2</v>
      </c>
      <c r="S278" s="182">
        <v>0</v>
      </c>
      <c r="T278" s="183">
        <f>S278*H278</f>
        <v>0</v>
      </c>
      <c r="AR278" s="23" t="s">
        <v>255</v>
      </c>
      <c r="AT278" s="23" t="s">
        <v>316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1786</v>
      </c>
    </row>
    <row r="279" spans="2:65" s="1" customFormat="1" ht="27">
      <c r="B279" s="40"/>
      <c r="D279" s="186" t="s">
        <v>209</v>
      </c>
      <c r="F279" s="194" t="s">
        <v>556</v>
      </c>
      <c r="I279" s="195"/>
      <c r="L279" s="40"/>
      <c r="M279" s="196"/>
      <c r="N279" s="41"/>
      <c r="O279" s="41"/>
      <c r="P279" s="41"/>
      <c r="Q279" s="41"/>
      <c r="R279" s="41"/>
      <c r="S279" s="41"/>
      <c r="T279" s="69"/>
      <c r="AT279" s="23" t="s">
        <v>209</v>
      </c>
      <c r="AU279" s="23" t="s">
        <v>211</v>
      </c>
    </row>
    <row r="280" spans="2:65" s="1" customFormat="1" ht="16.5" customHeight="1">
      <c r="B280" s="172"/>
      <c r="C280" s="173" t="s">
        <v>565</v>
      </c>
      <c r="D280" s="173" t="s">
        <v>197</v>
      </c>
      <c r="E280" s="174" t="s">
        <v>570</v>
      </c>
      <c r="F280" s="175" t="s">
        <v>571</v>
      </c>
      <c r="G280" s="176" t="s">
        <v>325</v>
      </c>
      <c r="H280" s="177">
        <v>2</v>
      </c>
      <c r="I280" s="178"/>
      <c r="J280" s="179">
        <f>ROUND(I280*H280,2)</f>
        <v>0</v>
      </c>
      <c r="K280" s="175"/>
      <c r="L280" s="40"/>
      <c r="M280" s="180" t="s">
        <v>5</v>
      </c>
      <c r="N280" s="181" t="s">
        <v>46</v>
      </c>
      <c r="O280" s="41"/>
      <c r="P280" s="182">
        <f>O280*H280</f>
        <v>0</v>
      </c>
      <c r="Q280" s="182">
        <v>3.4000000000000002E-4</v>
      </c>
      <c r="R280" s="182">
        <f>Q280*H280</f>
        <v>6.8000000000000005E-4</v>
      </c>
      <c r="S280" s="182">
        <v>0</v>
      </c>
      <c r="T280" s="183">
        <f>S280*H280</f>
        <v>0</v>
      </c>
      <c r="AR280" s="23" t="s">
        <v>201</v>
      </c>
      <c r="AT280" s="23" t="s">
        <v>197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1787</v>
      </c>
    </row>
    <row r="281" spans="2:65" s="1" customFormat="1" ht="16.5" customHeight="1">
      <c r="B281" s="172"/>
      <c r="C281" s="213" t="s">
        <v>569</v>
      </c>
      <c r="D281" s="213" t="s">
        <v>316</v>
      </c>
      <c r="E281" s="214" t="s">
        <v>574</v>
      </c>
      <c r="F281" s="215" t="s">
        <v>575</v>
      </c>
      <c r="G281" s="216" t="s">
        <v>325</v>
      </c>
      <c r="H281" s="217">
        <v>2</v>
      </c>
      <c r="I281" s="218"/>
      <c r="J281" s="219">
        <f>ROUND(I281*H281,2)</f>
        <v>0</v>
      </c>
      <c r="K281" s="215"/>
      <c r="L281" s="220"/>
      <c r="M281" s="221" t="s">
        <v>5</v>
      </c>
      <c r="N281" s="222" t="s">
        <v>46</v>
      </c>
      <c r="O281" s="41"/>
      <c r="P281" s="182">
        <f>O281*H281</f>
        <v>0</v>
      </c>
      <c r="Q281" s="182">
        <v>3.7499999999999999E-2</v>
      </c>
      <c r="R281" s="182">
        <f>Q281*H281</f>
        <v>7.4999999999999997E-2</v>
      </c>
      <c r="S281" s="182">
        <v>0</v>
      </c>
      <c r="T281" s="183">
        <f>S281*H281</f>
        <v>0</v>
      </c>
      <c r="AR281" s="23" t="s">
        <v>255</v>
      </c>
      <c r="AT281" s="23" t="s">
        <v>316</v>
      </c>
      <c r="AU281" s="23" t="s">
        <v>211</v>
      </c>
      <c r="AY281" s="23" t="s">
        <v>195</v>
      </c>
      <c r="BE281" s="184">
        <f>IF(N281="základní",J281,0)</f>
        <v>0</v>
      </c>
      <c r="BF281" s="184">
        <f>IF(N281="snížená",J281,0)</f>
        <v>0</v>
      </c>
      <c r="BG281" s="184">
        <f>IF(N281="zákl. přenesená",J281,0)</f>
        <v>0</v>
      </c>
      <c r="BH281" s="184">
        <f>IF(N281="sníž. přenesená",J281,0)</f>
        <v>0</v>
      </c>
      <c r="BI281" s="184">
        <f>IF(N281="nulová",J281,0)</f>
        <v>0</v>
      </c>
      <c r="BJ281" s="23" t="s">
        <v>83</v>
      </c>
      <c r="BK281" s="184">
        <f>ROUND(I281*H281,2)</f>
        <v>0</v>
      </c>
      <c r="BL281" s="23" t="s">
        <v>201</v>
      </c>
      <c r="BM281" s="23" t="s">
        <v>1788</v>
      </c>
    </row>
    <row r="282" spans="2:65" s="1" customFormat="1" ht="94.5">
      <c r="B282" s="40"/>
      <c r="D282" s="186" t="s">
        <v>209</v>
      </c>
      <c r="F282" s="194" t="s">
        <v>577</v>
      </c>
      <c r="I282" s="195"/>
      <c r="L282" s="40"/>
      <c r="M282" s="196"/>
      <c r="N282" s="41"/>
      <c r="O282" s="41"/>
      <c r="P282" s="41"/>
      <c r="Q282" s="41"/>
      <c r="R282" s="41"/>
      <c r="S282" s="41"/>
      <c r="T282" s="69"/>
      <c r="AT282" s="23" t="s">
        <v>209</v>
      </c>
      <c r="AU282" s="23" t="s">
        <v>211</v>
      </c>
    </row>
    <row r="283" spans="2:65" s="1" customFormat="1" ht="16.5" customHeight="1">
      <c r="B283" s="172"/>
      <c r="C283" s="173" t="s">
        <v>573</v>
      </c>
      <c r="D283" s="173" t="s">
        <v>197</v>
      </c>
      <c r="E283" s="174" t="s">
        <v>579</v>
      </c>
      <c r="F283" s="175" t="s">
        <v>580</v>
      </c>
      <c r="G283" s="176" t="s">
        <v>325</v>
      </c>
      <c r="H283" s="177">
        <v>15</v>
      </c>
      <c r="I283" s="178"/>
      <c r="J283" s="179">
        <f>ROUND(I283*H283,2)</f>
        <v>0</v>
      </c>
      <c r="K283" s="175"/>
      <c r="L283" s="40"/>
      <c r="M283" s="180" t="s">
        <v>5</v>
      </c>
      <c r="N283" s="181" t="s">
        <v>46</v>
      </c>
      <c r="O283" s="41"/>
      <c r="P283" s="182">
        <f>O283*H283</f>
        <v>0</v>
      </c>
      <c r="Q283" s="182">
        <v>6.3829999999999998E-2</v>
      </c>
      <c r="R283" s="182">
        <f>Q283*H283</f>
        <v>0.95744999999999991</v>
      </c>
      <c r="S283" s="182">
        <v>0</v>
      </c>
      <c r="T283" s="183">
        <f>S283*H283</f>
        <v>0</v>
      </c>
      <c r="AR283" s="23" t="s">
        <v>201</v>
      </c>
      <c r="AT283" s="23" t="s">
        <v>197</v>
      </c>
      <c r="AU283" s="23" t="s">
        <v>211</v>
      </c>
      <c r="AY283" s="23" t="s">
        <v>195</v>
      </c>
      <c r="BE283" s="184">
        <f>IF(N283="základní",J283,0)</f>
        <v>0</v>
      </c>
      <c r="BF283" s="184">
        <f>IF(N283="snížená",J283,0)</f>
        <v>0</v>
      </c>
      <c r="BG283" s="184">
        <f>IF(N283="zákl. přenesená",J283,0)</f>
        <v>0</v>
      </c>
      <c r="BH283" s="184">
        <f>IF(N283="sníž. přenesená",J283,0)</f>
        <v>0</v>
      </c>
      <c r="BI283" s="184">
        <f>IF(N283="nulová",J283,0)</f>
        <v>0</v>
      </c>
      <c r="BJ283" s="23" t="s">
        <v>83</v>
      </c>
      <c r="BK283" s="184">
        <f>ROUND(I283*H283,2)</f>
        <v>0</v>
      </c>
      <c r="BL283" s="23" t="s">
        <v>201</v>
      </c>
      <c r="BM283" s="23" t="s">
        <v>1789</v>
      </c>
    </row>
    <row r="284" spans="2:65" s="1" customFormat="1" ht="16.5" customHeight="1">
      <c r="B284" s="172"/>
      <c r="C284" s="213" t="s">
        <v>578</v>
      </c>
      <c r="D284" s="213" t="s">
        <v>316</v>
      </c>
      <c r="E284" s="214" t="s">
        <v>583</v>
      </c>
      <c r="F284" s="215" t="s">
        <v>584</v>
      </c>
      <c r="G284" s="216" t="s">
        <v>325</v>
      </c>
      <c r="H284" s="217">
        <v>15</v>
      </c>
      <c r="I284" s="218"/>
      <c r="J284" s="219">
        <f>ROUND(I284*H284,2)</f>
        <v>0</v>
      </c>
      <c r="K284" s="215"/>
      <c r="L284" s="220"/>
      <c r="M284" s="221" t="s">
        <v>5</v>
      </c>
      <c r="N284" s="222" t="s">
        <v>46</v>
      </c>
      <c r="O284" s="41"/>
      <c r="P284" s="182">
        <f>O284*H284</f>
        <v>0</v>
      </c>
      <c r="Q284" s="182">
        <v>7.3000000000000001E-3</v>
      </c>
      <c r="R284" s="182">
        <f>Q284*H284</f>
        <v>0.1095</v>
      </c>
      <c r="S284" s="182">
        <v>0</v>
      </c>
      <c r="T284" s="183">
        <f>S284*H284</f>
        <v>0</v>
      </c>
      <c r="AR284" s="23" t="s">
        <v>255</v>
      </c>
      <c r="AT284" s="23" t="s">
        <v>316</v>
      </c>
      <c r="AU284" s="23" t="s">
        <v>211</v>
      </c>
      <c r="AY284" s="23" t="s">
        <v>195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23" t="s">
        <v>83</v>
      </c>
      <c r="BK284" s="184">
        <f>ROUND(I284*H284,2)</f>
        <v>0</v>
      </c>
      <c r="BL284" s="23" t="s">
        <v>201</v>
      </c>
      <c r="BM284" s="23" t="s">
        <v>1790</v>
      </c>
    </row>
    <row r="285" spans="2:65" s="1" customFormat="1" ht="40.5">
      <c r="B285" s="40"/>
      <c r="D285" s="186" t="s">
        <v>209</v>
      </c>
      <c r="F285" s="194" t="s">
        <v>586</v>
      </c>
      <c r="I285" s="195"/>
      <c r="L285" s="40"/>
      <c r="M285" s="196"/>
      <c r="N285" s="41"/>
      <c r="O285" s="41"/>
      <c r="P285" s="41"/>
      <c r="Q285" s="41"/>
      <c r="R285" s="41"/>
      <c r="S285" s="41"/>
      <c r="T285" s="69"/>
      <c r="AT285" s="23" t="s">
        <v>209</v>
      </c>
      <c r="AU285" s="23" t="s">
        <v>211</v>
      </c>
    </row>
    <row r="286" spans="2:65" s="1" customFormat="1" ht="16.5" customHeight="1">
      <c r="B286" s="172"/>
      <c r="C286" s="213" t="s">
        <v>582</v>
      </c>
      <c r="D286" s="213" t="s">
        <v>316</v>
      </c>
      <c r="E286" s="214" t="s">
        <v>588</v>
      </c>
      <c r="F286" s="215" t="s">
        <v>589</v>
      </c>
      <c r="G286" s="216" t="s">
        <v>325</v>
      </c>
      <c r="H286" s="217">
        <v>15</v>
      </c>
      <c r="I286" s="218"/>
      <c r="J286" s="219">
        <f>ROUND(I286*H286,2)</f>
        <v>0</v>
      </c>
      <c r="K286" s="215"/>
      <c r="L286" s="220"/>
      <c r="M286" s="221" t="s">
        <v>5</v>
      </c>
      <c r="N286" s="222" t="s">
        <v>46</v>
      </c>
      <c r="O286" s="41"/>
      <c r="P286" s="182">
        <f>O286*H286</f>
        <v>0</v>
      </c>
      <c r="Q286" s="182">
        <v>3.5000000000000001E-3</v>
      </c>
      <c r="R286" s="182">
        <f>Q286*H286</f>
        <v>5.2499999999999998E-2</v>
      </c>
      <c r="S286" s="182">
        <v>0</v>
      </c>
      <c r="T286" s="183">
        <f>S286*H286</f>
        <v>0</v>
      </c>
      <c r="AR286" s="23" t="s">
        <v>255</v>
      </c>
      <c r="AT286" s="23" t="s">
        <v>316</v>
      </c>
      <c r="AU286" s="23" t="s">
        <v>211</v>
      </c>
      <c r="AY286" s="23" t="s">
        <v>195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23" t="s">
        <v>83</v>
      </c>
      <c r="BK286" s="184">
        <f>ROUND(I286*H286,2)</f>
        <v>0</v>
      </c>
      <c r="BL286" s="23" t="s">
        <v>201</v>
      </c>
      <c r="BM286" s="23" t="s">
        <v>1791</v>
      </c>
    </row>
    <row r="287" spans="2:65" s="1" customFormat="1" ht="27">
      <c r="B287" s="40"/>
      <c r="D287" s="186" t="s">
        <v>209</v>
      </c>
      <c r="F287" s="194" t="s">
        <v>512</v>
      </c>
      <c r="I287" s="195"/>
      <c r="L287" s="40"/>
      <c r="M287" s="196"/>
      <c r="N287" s="41"/>
      <c r="O287" s="41"/>
      <c r="P287" s="41"/>
      <c r="Q287" s="41"/>
      <c r="R287" s="41"/>
      <c r="S287" s="41"/>
      <c r="T287" s="69"/>
      <c r="AT287" s="23" t="s">
        <v>209</v>
      </c>
      <c r="AU287" s="23" t="s">
        <v>211</v>
      </c>
    </row>
    <row r="288" spans="2:65" s="1" customFormat="1" ht="16.5" customHeight="1">
      <c r="B288" s="172"/>
      <c r="C288" s="173" t="s">
        <v>587</v>
      </c>
      <c r="D288" s="173" t="s">
        <v>197</v>
      </c>
      <c r="E288" s="174" t="s">
        <v>592</v>
      </c>
      <c r="F288" s="175" t="s">
        <v>593</v>
      </c>
      <c r="G288" s="176" t="s">
        <v>325</v>
      </c>
      <c r="H288" s="177">
        <v>4</v>
      </c>
      <c r="I288" s="178"/>
      <c r="J288" s="179">
        <f>ROUND(I288*H288,2)</f>
        <v>0</v>
      </c>
      <c r="K288" s="175"/>
      <c r="L288" s="40"/>
      <c r="M288" s="180" t="s">
        <v>5</v>
      </c>
      <c r="N288" s="181" t="s">
        <v>46</v>
      </c>
      <c r="O288" s="41"/>
      <c r="P288" s="182">
        <f>O288*H288</f>
        <v>0</v>
      </c>
      <c r="Q288" s="182">
        <v>0.12303</v>
      </c>
      <c r="R288" s="182">
        <f>Q288*H288</f>
        <v>0.49212</v>
      </c>
      <c r="S288" s="182">
        <v>0</v>
      </c>
      <c r="T288" s="183">
        <f>S288*H288</f>
        <v>0</v>
      </c>
      <c r="AR288" s="23" t="s">
        <v>201</v>
      </c>
      <c r="AT288" s="23" t="s">
        <v>197</v>
      </c>
      <c r="AU288" s="23" t="s">
        <v>211</v>
      </c>
      <c r="AY288" s="23" t="s">
        <v>195</v>
      </c>
      <c r="BE288" s="184">
        <f>IF(N288="základní",J288,0)</f>
        <v>0</v>
      </c>
      <c r="BF288" s="184">
        <f>IF(N288="snížená",J288,0)</f>
        <v>0</v>
      </c>
      <c r="BG288" s="184">
        <f>IF(N288="zákl. přenesená",J288,0)</f>
        <v>0</v>
      </c>
      <c r="BH288" s="184">
        <f>IF(N288="sníž. přenesená",J288,0)</f>
        <v>0</v>
      </c>
      <c r="BI288" s="184">
        <f>IF(N288="nulová",J288,0)</f>
        <v>0</v>
      </c>
      <c r="BJ288" s="23" t="s">
        <v>83</v>
      </c>
      <c r="BK288" s="184">
        <f>ROUND(I288*H288,2)</f>
        <v>0</v>
      </c>
      <c r="BL288" s="23" t="s">
        <v>201</v>
      </c>
      <c r="BM288" s="23" t="s">
        <v>1792</v>
      </c>
    </row>
    <row r="289" spans="2:65" s="1" customFormat="1" ht="16.5" customHeight="1">
      <c r="B289" s="172"/>
      <c r="C289" s="213" t="s">
        <v>591</v>
      </c>
      <c r="D289" s="213" t="s">
        <v>316</v>
      </c>
      <c r="E289" s="214" t="s">
        <v>596</v>
      </c>
      <c r="F289" s="215" t="s">
        <v>597</v>
      </c>
      <c r="G289" s="216" t="s">
        <v>325</v>
      </c>
      <c r="H289" s="217">
        <v>4</v>
      </c>
      <c r="I289" s="218"/>
      <c r="J289" s="219">
        <f>ROUND(I289*H289,2)</f>
        <v>0</v>
      </c>
      <c r="K289" s="215"/>
      <c r="L289" s="220"/>
      <c r="M289" s="221" t="s">
        <v>5</v>
      </c>
      <c r="N289" s="222" t="s">
        <v>46</v>
      </c>
      <c r="O289" s="41"/>
      <c r="P289" s="182">
        <f>O289*H289</f>
        <v>0</v>
      </c>
      <c r="Q289" s="182">
        <v>1.3299999999999999E-2</v>
      </c>
      <c r="R289" s="182">
        <f>Q289*H289</f>
        <v>5.3199999999999997E-2</v>
      </c>
      <c r="S289" s="182">
        <v>0</v>
      </c>
      <c r="T289" s="183">
        <f>S289*H289</f>
        <v>0</v>
      </c>
      <c r="AR289" s="23" t="s">
        <v>255</v>
      </c>
      <c r="AT289" s="23" t="s">
        <v>316</v>
      </c>
      <c r="AU289" s="23" t="s">
        <v>211</v>
      </c>
      <c r="AY289" s="23" t="s">
        <v>195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23" t="s">
        <v>83</v>
      </c>
      <c r="BK289" s="184">
        <f>ROUND(I289*H289,2)</f>
        <v>0</v>
      </c>
      <c r="BL289" s="23" t="s">
        <v>201</v>
      </c>
      <c r="BM289" s="23" t="s">
        <v>1793</v>
      </c>
    </row>
    <row r="290" spans="2:65" s="1" customFormat="1" ht="54">
      <c r="B290" s="40"/>
      <c r="D290" s="186" t="s">
        <v>209</v>
      </c>
      <c r="F290" s="194" t="s">
        <v>599</v>
      </c>
      <c r="I290" s="195"/>
      <c r="L290" s="40"/>
      <c r="M290" s="196"/>
      <c r="N290" s="41"/>
      <c r="O290" s="41"/>
      <c r="P290" s="41"/>
      <c r="Q290" s="41"/>
      <c r="R290" s="41"/>
      <c r="S290" s="41"/>
      <c r="T290" s="69"/>
      <c r="AT290" s="23" t="s">
        <v>209</v>
      </c>
      <c r="AU290" s="23" t="s">
        <v>211</v>
      </c>
    </row>
    <row r="291" spans="2:65" s="1" customFormat="1" ht="16.5" customHeight="1">
      <c r="B291" s="172"/>
      <c r="C291" s="173" t="s">
        <v>595</v>
      </c>
      <c r="D291" s="173" t="s">
        <v>197</v>
      </c>
      <c r="E291" s="174" t="s">
        <v>605</v>
      </c>
      <c r="F291" s="175" t="s">
        <v>606</v>
      </c>
      <c r="G291" s="176" t="s">
        <v>325</v>
      </c>
      <c r="H291" s="177">
        <v>2</v>
      </c>
      <c r="I291" s="178"/>
      <c r="J291" s="179">
        <f>ROUND(I291*H291,2)</f>
        <v>0</v>
      </c>
      <c r="K291" s="175"/>
      <c r="L291" s="40"/>
      <c r="M291" s="180" t="s">
        <v>5</v>
      </c>
      <c r="N291" s="181" t="s">
        <v>46</v>
      </c>
      <c r="O291" s="41"/>
      <c r="P291" s="182">
        <f>O291*H291</f>
        <v>0</v>
      </c>
      <c r="Q291" s="182">
        <v>0.32906000000000002</v>
      </c>
      <c r="R291" s="182">
        <f>Q291*H291</f>
        <v>0.65812000000000004</v>
      </c>
      <c r="S291" s="182">
        <v>0</v>
      </c>
      <c r="T291" s="183">
        <f>S291*H291</f>
        <v>0</v>
      </c>
      <c r="AR291" s="23" t="s">
        <v>201</v>
      </c>
      <c r="AT291" s="23" t="s">
        <v>197</v>
      </c>
      <c r="AU291" s="23" t="s">
        <v>211</v>
      </c>
      <c r="AY291" s="23" t="s">
        <v>195</v>
      </c>
      <c r="BE291" s="184">
        <f>IF(N291="základní",J291,0)</f>
        <v>0</v>
      </c>
      <c r="BF291" s="184">
        <f>IF(N291="snížená",J291,0)</f>
        <v>0</v>
      </c>
      <c r="BG291" s="184">
        <f>IF(N291="zákl. přenesená",J291,0)</f>
        <v>0</v>
      </c>
      <c r="BH291" s="184">
        <f>IF(N291="sníž. přenesená",J291,0)</f>
        <v>0</v>
      </c>
      <c r="BI291" s="184">
        <f>IF(N291="nulová",J291,0)</f>
        <v>0</v>
      </c>
      <c r="BJ291" s="23" t="s">
        <v>83</v>
      </c>
      <c r="BK291" s="184">
        <f>ROUND(I291*H291,2)</f>
        <v>0</v>
      </c>
      <c r="BL291" s="23" t="s">
        <v>201</v>
      </c>
      <c r="BM291" s="23" t="s">
        <v>1794</v>
      </c>
    </row>
    <row r="292" spans="2:65" s="1" customFormat="1" ht="16.5" customHeight="1">
      <c r="B292" s="172"/>
      <c r="C292" s="213" t="s">
        <v>600</v>
      </c>
      <c r="D292" s="213" t="s">
        <v>316</v>
      </c>
      <c r="E292" s="214" t="s">
        <v>609</v>
      </c>
      <c r="F292" s="215" t="s">
        <v>610</v>
      </c>
      <c r="G292" s="216" t="s">
        <v>325</v>
      </c>
      <c r="H292" s="217">
        <v>2</v>
      </c>
      <c r="I292" s="218"/>
      <c r="J292" s="219">
        <f>ROUND(I292*H292,2)</f>
        <v>0</v>
      </c>
      <c r="K292" s="215"/>
      <c r="L292" s="220"/>
      <c r="M292" s="221" t="s">
        <v>5</v>
      </c>
      <c r="N292" s="222" t="s">
        <v>46</v>
      </c>
      <c r="O292" s="41"/>
      <c r="P292" s="182">
        <f>O292*H292</f>
        <v>0</v>
      </c>
      <c r="Q292" s="182">
        <v>2.9499999999999998E-2</v>
      </c>
      <c r="R292" s="182">
        <f>Q292*H292</f>
        <v>5.8999999999999997E-2</v>
      </c>
      <c r="S292" s="182">
        <v>0</v>
      </c>
      <c r="T292" s="183">
        <f>S292*H292</f>
        <v>0</v>
      </c>
      <c r="AR292" s="23" t="s">
        <v>255</v>
      </c>
      <c r="AT292" s="23" t="s">
        <v>316</v>
      </c>
      <c r="AU292" s="23" t="s">
        <v>211</v>
      </c>
      <c r="AY292" s="23" t="s">
        <v>195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23" t="s">
        <v>83</v>
      </c>
      <c r="BK292" s="184">
        <f>ROUND(I292*H292,2)</f>
        <v>0</v>
      </c>
      <c r="BL292" s="23" t="s">
        <v>201</v>
      </c>
      <c r="BM292" s="23" t="s">
        <v>1795</v>
      </c>
    </row>
    <row r="293" spans="2:65" s="1" customFormat="1" ht="40.5">
      <c r="B293" s="40"/>
      <c r="D293" s="186" t="s">
        <v>209</v>
      </c>
      <c r="F293" s="194" t="s">
        <v>612</v>
      </c>
      <c r="I293" s="195"/>
      <c r="L293" s="40"/>
      <c r="M293" s="196"/>
      <c r="N293" s="41"/>
      <c r="O293" s="41"/>
      <c r="P293" s="41"/>
      <c r="Q293" s="41"/>
      <c r="R293" s="41"/>
      <c r="S293" s="41"/>
      <c r="T293" s="69"/>
      <c r="AT293" s="23" t="s">
        <v>209</v>
      </c>
      <c r="AU293" s="23" t="s">
        <v>211</v>
      </c>
    </row>
    <row r="294" spans="2:65" s="1" customFormat="1" ht="16.5" customHeight="1">
      <c r="B294" s="172"/>
      <c r="C294" s="173" t="s">
        <v>604</v>
      </c>
      <c r="D294" s="173" t="s">
        <v>197</v>
      </c>
      <c r="E294" s="174" t="s">
        <v>809</v>
      </c>
      <c r="F294" s="175" t="s">
        <v>810</v>
      </c>
      <c r="G294" s="176" t="s">
        <v>325</v>
      </c>
      <c r="H294" s="177">
        <v>1</v>
      </c>
      <c r="I294" s="178"/>
      <c r="J294" s="179">
        <f>ROUND(I294*H294,2)</f>
        <v>0</v>
      </c>
      <c r="K294" s="175"/>
      <c r="L294" s="40"/>
      <c r="M294" s="180" t="s">
        <v>5</v>
      </c>
      <c r="N294" s="181" t="s">
        <v>46</v>
      </c>
      <c r="O294" s="41"/>
      <c r="P294" s="182">
        <f>O294*H294</f>
        <v>0</v>
      </c>
      <c r="Q294" s="182">
        <v>0.32169999999999999</v>
      </c>
      <c r="R294" s="182">
        <f>Q294*H294</f>
        <v>0.32169999999999999</v>
      </c>
      <c r="S294" s="182">
        <v>0</v>
      </c>
      <c r="T294" s="183">
        <f>S294*H294</f>
        <v>0</v>
      </c>
      <c r="AR294" s="23" t="s">
        <v>201</v>
      </c>
      <c r="AT294" s="23" t="s">
        <v>197</v>
      </c>
      <c r="AU294" s="23" t="s">
        <v>211</v>
      </c>
      <c r="AY294" s="23" t="s">
        <v>195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23" t="s">
        <v>83</v>
      </c>
      <c r="BK294" s="184">
        <f>ROUND(I294*H294,2)</f>
        <v>0</v>
      </c>
      <c r="BL294" s="23" t="s">
        <v>201</v>
      </c>
      <c r="BM294" s="23" t="s">
        <v>1796</v>
      </c>
    </row>
    <row r="295" spans="2:65" s="1" customFormat="1" ht="40.5">
      <c r="B295" s="40"/>
      <c r="D295" s="186" t="s">
        <v>209</v>
      </c>
      <c r="F295" s="194" t="s">
        <v>812</v>
      </c>
      <c r="I295" s="195"/>
      <c r="L295" s="40"/>
      <c r="M295" s="196"/>
      <c r="N295" s="41"/>
      <c r="O295" s="41"/>
      <c r="P295" s="41"/>
      <c r="Q295" s="41"/>
      <c r="R295" s="41"/>
      <c r="S295" s="41"/>
      <c r="T295" s="69"/>
      <c r="AT295" s="23" t="s">
        <v>209</v>
      </c>
      <c r="AU295" s="23" t="s">
        <v>211</v>
      </c>
    </row>
    <row r="296" spans="2:65" s="1" customFormat="1" ht="16.5" customHeight="1">
      <c r="B296" s="172"/>
      <c r="C296" s="213" t="s">
        <v>608</v>
      </c>
      <c r="D296" s="213" t="s">
        <v>316</v>
      </c>
      <c r="E296" s="214" t="s">
        <v>813</v>
      </c>
      <c r="F296" s="215" t="s">
        <v>814</v>
      </c>
      <c r="G296" s="216" t="s">
        <v>325</v>
      </c>
      <c r="H296" s="217">
        <v>1</v>
      </c>
      <c r="I296" s="218"/>
      <c r="J296" s="219">
        <f>ROUND(I296*H296,2)</f>
        <v>0</v>
      </c>
      <c r="K296" s="215"/>
      <c r="L296" s="220"/>
      <c r="M296" s="221" t="s">
        <v>5</v>
      </c>
      <c r="N296" s="222" t="s">
        <v>46</v>
      </c>
      <c r="O296" s="41"/>
      <c r="P296" s="182">
        <f>O296*H296</f>
        <v>0</v>
      </c>
      <c r="Q296" s="182">
        <v>2.5999999999999999E-2</v>
      </c>
      <c r="R296" s="182">
        <f>Q296*H296</f>
        <v>2.5999999999999999E-2</v>
      </c>
      <c r="S296" s="182">
        <v>0</v>
      </c>
      <c r="T296" s="183">
        <f>S296*H296</f>
        <v>0</v>
      </c>
      <c r="AR296" s="23" t="s">
        <v>255</v>
      </c>
      <c r="AT296" s="23" t="s">
        <v>316</v>
      </c>
      <c r="AU296" s="23" t="s">
        <v>211</v>
      </c>
      <c r="AY296" s="23" t="s">
        <v>195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23" t="s">
        <v>83</v>
      </c>
      <c r="BK296" s="184">
        <f>ROUND(I296*H296,2)</f>
        <v>0</v>
      </c>
      <c r="BL296" s="23" t="s">
        <v>201</v>
      </c>
      <c r="BM296" s="23" t="s">
        <v>1797</v>
      </c>
    </row>
    <row r="297" spans="2:65" s="1" customFormat="1" ht="67.5">
      <c r="B297" s="40"/>
      <c r="D297" s="186" t="s">
        <v>209</v>
      </c>
      <c r="F297" s="194" t="s">
        <v>816</v>
      </c>
      <c r="I297" s="195"/>
      <c r="L297" s="40"/>
      <c r="M297" s="196"/>
      <c r="N297" s="41"/>
      <c r="O297" s="41"/>
      <c r="P297" s="41"/>
      <c r="Q297" s="41"/>
      <c r="R297" s="41"/>
      <c r="S297" s="41"/>
      <c r="T297" s="69"/>
      <c r="AT297" s="23" t="s">
        <v>209</v>
      </c>
      <c r="AU297" s="23" t="s">
        <v>211</v>
      </c>
    </row>
    <row r="298" spans="2:65" s="1" customFormat="1" ht="16.5" customHeight="1">
      <c r="B298" s="172"/>
      <c r="C298" s="173" t="s">
        <v>613</v>
      </c>
      <c r="D298" s="173" t="s">
        <v>197</v>
      </c>
      <c r="E298" s="174" t="s">
        <v>614</v>
      </c>
      <c r="F298" s="175" t="s">
        <v>615</v>
      </c>
      <c r="G298" s="176" t="s">
        <v>207</v>
      </c>
      <c r="H298" s="177">
        <v>235.5</v>
      </c>
      <c r="I298" s="178"/>
      <c r="J298" s="179">
        <f>ROUND(I298*H298,2)</f>
        <v>0</v>
      </c>
      <c r="K298" s="175"/>
      <c r="L298" s="40"/>
      <c r="M298" s="180" t="s">
        <v>5</v>
      </c>
      <c r="N298" s="181" t="s">
        <v>46</v>
      </c>
      <c r="O298" s="41"/>
      <c r="P298" s="182">
        <f>O298*H298</f>
        <v>0</v>
      </c>
      <c r="Q298" s="182">
        <v>0</v>
      </c>
      <c r="R298" s="182">
        <f>Q298*H298</f>
        <v>0</v>
      </c>
      <c r="S298" s="182">
        <v>0</v>
      </c>
      <c r="T298" s="183">
        <f>S298*H298</f>
        <v>0</v>
      </c>
      <c r="AR298" s="23" t="s">
        <v>201</v>
      </c>
      <c r="AT298" s="23" t="s">
        <v>197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1798</v>
      </c>
    </row>
    <row r="299" spans="2:65" s="1" customFormat="1" ht="67.5">
      <c r="B299" s="40"/>
      <c r="D299" s="186" t="s">
        <v>209</v>
      </c>
      <c r="F299" s="194" t="s">
        <v>617</v>
      </c>
      <c r="I299" s="195"/>
      <c r="L299" s="40"/>
      <c r="M299" s="196"/>
      <c r="N299" s="41"/>
      <c r="O299" s="41"/>
      <c r="P299" s="41"/>
      <c r="Q299" s="41"/>
      <c r="R299" s="41"/>
      <c r="S299" s="41"/>
      <c r="T299" s="69"/>
      <c r="AT299" s="23" t="s">
        <v>209</v>
      </c>
      <c r="AU299" s="23" t="s">
        <v>211</v>
      </c>
    </row>
    <row r="300" spans="2:65" s="1" customFormat="1" ht="16.5" customHeight="1">
      <c r="B300" s="172"/>
      <c r="C300" s="173" t="s">
        <v>618</v>
      </c>
      <c r="D300" s="173" t="s">
        <v>197</v>
      </c>
      <c r="E300" s="174" t="s">
        <v>619</v>
      </c>
      <c r="F300" s="175" t="s">
        <v>620</v>
      </c>
      <c r="G300" s="176" t="s">
        <v>325</v>
      </c>
      <c r="H300" s="177">
        <v>1</v>
      </c>
      <c r="I300" s="178"/>
      <c r="J300" s="179">
        <f>ROUND(I300*H300,2)</f>
        <v>0</v>
      </c>
      <c r="K300" s="175"/>
      <c r="L300" s="40"/>
      <c r="M300" s="180" t="s">
        <v>5</v>
      </c>
      <c r="N300" s="181" t="s">
        <v>46</v>
      </c>
      <c r="O300" s="41"/>
      <c r="P300" s="182">
        <f>O300*H300</f>
        <v>0</v>
      </c>
      <c r="Q300" s="182">
        <v>0</v>
      </c>
      <c r="R300" s="182">
        <f>Q300*H300</f>
        <v>0</v>
      </c>
      <c r="S300" s="182">
        <v>0</v>
      </c>
      <c r="T300" s="183">
        <f>S300*H300</f>
        <v>0</v>
      </c>
      <c r="AR300" s="23" t="s">
        <v>201</v>
      </c>
      <c r="AT300" s="23" t="s">
        <v>197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1799</v>
      </c>
    </row>
    <row r="301" spans="2:65" s="1" customFormat="1" ht="27">
      <c r="B301" s="40"/>
      <c r="D301" s="186" t="s">
        <v>209</v>
      </c>
      <c r="F301" s="194" t="s">
        <v>622</v>
      </c>
      <c r="I301" s="195"/>
      <c r="L301" s="40"/>
      <c r="M301" s="196"/>
      <c r="N301" s="41"/>
      <c r="O301" s="41"/>
      <c r="P301" s="41"/>
      <c r="Q301" s="41"/>
      <c r="R301" s="41"/>
      <c r="S301" s="41"/>
      <c r="T301" s="69"/>
      <c r="AT301" s="23" t="s">
        <v>209</v>
      </c>
      <c r="AU301" s="23" t="s">
        <v>211</v>
      </c>
    </row>
    <row r="302" spans="2:65" s="1" customFormat="1" ht="16.5" customHeight="1">
      <c r="B302" s="172"/>
      <c r="C302" s="173" t="s">
        <v>623</v>
      </c>
      <c r="D302" s="173" t="s">
        <v>197</v>
      </c>
      <c r="E302" s="174" t="s">
        <v>624</v>
      </c>
      <c r="F302" s="175" t="s">
        <v>625</v>
      </c>
      <c r="G302" s="176" t="s">
        <v>207</v>
      </c>
      <c r="H302" s="177">
        <v>235.5</v>
      </c>
      <c r="I302" s="178"/>
      <c r="J302" s="179">
        <f>ROUND(I302*H302,2)</f>
        <v>0</v>
      </c>
      <c r="K302" s="175"/>
      <c r="L302" s="40"/>
      <c r="M302" s="180" t="s">
        <v>5</v>
      </c>
      <c r="N302" s="181" t="s">
        <v>46</v>
      </c>
      <c r="O302" s="41"/>
      <c r="P302" s="182">
        <f>O302*H302</f>
        <v>0</v>
      </c>
      <c r="Q302" s="182">
        <v>0</v>
      </c>
      <c r="R302" s="182">
        <f>Q302*H302</f>
        <v>0</v>
      </c>
      <c r="S302" s="182">
        <v>0</v>
      </c>
      <c r="T302" s="183">
        <f>S302*H302</f>
        <v>0</v>
      </c>
      <c r="AR302" s="23" t="s">
        <v>201</v>
      </c>
      <c r="AT302" s="23" t="s">
        <v>197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1800</v>
      </c>
    </row>
    <row r="303" spans="2:65" s="1" customFormat="1" ht="27">
      <c r="B303" s="40"/>
      <c r="D303" s="186" t="s">
        <v>209</v>
      </c>
      <c r="F303" s="194" t="s">
        <v>627</v>
      </c>
      <c r="I303" s="195"/>
      <c r="L303" s="40"/>
      <c r="M303" s="196"/>
      <c r="N303" s="41"/>
      <c r="O303" s="41"/>
      <c r="P303" s="41"/>
      <c r="Q303" s="41"/>
      <c r="R303" s="41"/>
      <c r="S303" s="41"/>
      <c r="T303" s="69"/>
      <c r="AT303" s="23" t="s">
        <v>209</v>
      </c>
      <c r="AU303" s="23" t="s">
        <v>211</v>
      </c>
    </row>
    <row r="304" spans="2:65" s="1" customFormat="1" ht="16.5" customHeight="1">
      <c r="B304" s="172"/>
      <c r="C304" s="173" t="s">
        <v>628</v>
      </c>
      <c r="D304" s="173" t="s">
        <v>197</v>
      </c>
      <c r="E304" s="174" t="s">
        <v>629</v>
      </c>
      <c r="F304" s="175" t="s">
        <v>630</v>
      </c>
      <c r="G304" s="176" t="s">
        <v>325</v>
      </c>
      <c r="H304" s="177">
        <v>5</v>
      </c>
      <c r="I304" s="178"/>
      <c r="J304" s="179">
        <f>ROUND(I304*H304,2)</f>
        <v>0</v>
      </c>
      <c r="K304" s="175"/>
      <c r="L304" s="40"/>
      <c r="M304" s="180" t="s">
        <v>5</v>
      </c>
      <c r="N304" s="181" t="s">
        <v>46</v>
      </c>
      <c r="O304" s="41"/>
      <c r="P304" s="182">
        <f>O304*H304</f>
        <v>0</v>
      </c>
      <c r="Q304" s="182">
        <v>0.46009</v>
      </c>
      <c r="R304" s="182">
        <f>Q304*H304</f>
        <v>2.3004500000000001</v>
      </c>
      <c r="S304" s="182">
        <v>0</v>
      </c>
      <c r="T304" s="183">
        <f>S304*H304</f>
        <v>0</v>
      </c>
      <c r="AR304" s="23" t="s">
        <v>201</v>
      </c>
      <c r="AT304" s="23" t="s">
        <v>197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1801</v>
      </c>
    </row>
    <row r="305" spans="2:65" s="1" customFormat="1" ht="27">
      <c r="B305" s="40"/>
      <c r="D305" s="186" t="s">
        <v>209</v>
      </c>
      <c r="F305" s="194" t="s">
        <v>632</v>
      </c>
      <c r="I305" s="195"/>
      <c r="L305" s="40"/>
      <c r="M305" s="196"/>
      <c r="N305" s="41"/>
      <c r="O305" s="41"/>
      <c r="P305" s="41"/>
      <c r="Q305" s="41"/>
      <c r="R305" s="41"/>
      <c r="S305" s="41"/>
      <c r="T305" s="69"/>
      <c r="AT305" s="23" t="s">
        <v>209</v>
      </c>
      <c r="AU305" s="23" t="s">
        <v>211</v>
      </c>
    </row>
    <row r="306" spans="2:65" s="1" customFormat="1" ht="16.5" customHeight="1">
      <c r="B306" s="172"/>
      <c r="C306" s="173" t="s">
        <v>633</v>
      </c>
      <c r="D306" s="173" t="s">
        <v>197</v>
      </c>
      <c r="E306" s="174" t="s">
        <v>634</v>
      </c>
      <c r="F306" s="175" t="s">
        <v>635</v>
      </c>
      <c r="G306" s="176" t="s">
        <v>207</v>
      </c>
      <c r="H306" s="177">
        <v>236</v>
      </c>
      <c r="I306" s="178"/>
      <c r="J306" s="179">
        <f>ROUND(I306*H306,2)</f>
        <v>0</v>
      </c>
      <c r="K306" s="175"/>
      <c r="L306" s="40"/>
      <c r="M306" s="180" t="s">
        <v>5</v>
      </c>
      <c r="N306" s="181" t="s">
        <v>46</v>
      </c>
      <c r="O306" s="41"/>
      <c r="P306" s="182">
        <f>O306*H306</f>
        <v>0</v>
      </c>
      <c r="Q306" s="182">
        <v>9.0000000000000006E-5</v>
      </c>
      <c r="R306" s="182">
        <f>Q306*H306</f>
        <v>2.1240000000000002E-2</v>
      </c>
      <c r="S306" s="182">
        <v>0</v>
      </c>
      <c r="T306" s="183">
        <f>S306*H306</f>
        <v>0</v>
      </c>
      <c r="AR306" s="23" t="s">
        <v>201</v>
      </c>
      <c r="AT306" s="23" t="s">
        <v>197</v>
      </c>
      <c r="AU306" s="23" t="s">
        <v>211</v>
      </c>
      <c r="AY306" s="23" t="s">
        <v>195</v>
      </c>
      <c r="BE306" s="184">
        <f>IF(N306="základní",J306,0)</f>
        <v>0</v>
      </c>
      <c r="BF306" s="184">
        <f>IF(N306="snížená",J306,0)</f>
        <v>0</v>
      </c>
      <c r="BG306" s="184">
        <f>IF(N306="zákl. přenesená",J306,0)</f>
        <v>0</v>
      </c>
      <c r="BH306" s="184">
        <f>IF(N306="sníž. přenesená",J306,0)</f>
        <v>0</v>
      </c>
      <c r="BI306" s="184">
        <f>IF(N306="nulová",J306,0)</f>
        <v>0</v>
      </c>
      <c r="BJ306" s="23" t="s">
        <v>83</v>
      </c>
      <c r="BK306" s="184">
        <f>ROUND(I306*H306,2)</f>
        <v>0</v>
      </c>
      <c r="BL306" s="23" t="s">
        <v>201</v>
      </c>
      <c r="BM306" s="23" t="s">
        <v>1802</v>
      </c>
    </row>
    <row r="307" spans="2:65" s="1" customFormat="1" ht="16.5" customHeight="1">
      <c r="B307" s="172"/>
      <c r="C307" s="173" t="s">
        <v>637</v>
      </c>
      <c r="D307" s="173" t="s">
        <v>197</v>
      </c>
      <c r="E307" s="174" t="s">
        <v>638</v>
      </c>
      <c r="F307" s="175" t="s">
        <v>639</v>
      </c>
      <c r="G307" s="176" t="s">
        <v>207</v>
      </c>
      <c r="H307" s="177">
        <v>475</v>
      </c>
      <c r="I307" s="178"/>
      <c r="J307" s="179">
        <f>ROUND(I307*H307,2)</f>
        <v>0</v>
      </c>
      <c r="K307" s="175"/>
      <c r="L307" s="40"/>
      <c r="M307" s="180" t="s">
        <v>5</v>
      </c>
      <c r="N307" s="181" t="s">
        <v>46</v>
      </c>
      <c r="O307" s="41"/>
      <c r="P307" s="182">
        <f>O307*H307</f>
        <v>0</v>
      </c>
      <c r="Q307" s="182">
        <v>1.9000000000000001E-4</v>
      </c>
      <c r="R307" s="182">
        <f>Q307*H307</f>
        <v>9.0250000000000011E-2</v>
      </c>
      <c r="S307" s="182">
        <v>0</v>
      </c>
      <c r="T307" s="183">
        <f>S307*H307</f>
        <v>0</v>
      </c>
      <c r="AR307" s="23" t="s">
        <v>201</v>
      </c>
      <c r="AT307" s="23" t="s">
        <v>197</v>
      </c>
      <c r="AU307" s="23" t="s">
        <v>211</v>
      </c>
      <c r="AY307" s="23" t="s">
        <v>195</v>
      </c>
      <c r="BE307" s="184">
        <f>IF(N307="základní",J307,0)</f>
        <v>0</v>
      </c>
      <c r="BF307" s="184">
        <f>IF(N307="snížená",J307,0)</f>
        <v>0</v>
      </c>
      <c r="BG307" s="184">
        <f>IF(N307="zákl. přenesená",J307,0)</f>
        <v>0</v>
      </c>
      <c r="BH307" s="184">
        <f>IF(N307="sníž. přenesená",J307,0)</f>
        <v>0</v>
      </c>
      <c r="BI307" s="184">
        <f>IF(N307="nulová",J307,0)</f>
        <v>0</v>
      </c>
      <c r="BJ307" s="23" t="s">
        <v>83</v>
      </c>
      <c r="BK307" s="184">
        <f>ROUND(I307*H307,2)</f>
        <v>0</v>
      </c>
      <c r="BL307" s="23" t="s">
        <v>201</v>
      </c>
      <c r="BM307" s="23" t="s">
        <v>1803</v>
      </c>
    </row>
    <row r="308" spans="2:65" s="1" customFormat="1" ht="54">
      <c r="B308" s="40"/>
      <c r="D308" s="186" t="s">
        <v>209</v>
      </c>
      <c r="F308" s="194" t="s">
        <v>641</v>
      </c>
      <c r="I308" s="195"/>
      <c r="L308" s="40"/>
      <c r="M308" s="196"/>
      <c r="N308" s="41"/>
      <c r="O308" s="41"/>
      <c r="P308" s="41"/>
      <c r="Q308" s="41"/>
      <c r="R308" s="41"/>
      <c r="S308" s="41"/>
      <c r="T308" s="69"/>
      <c r="AT308" s="23" t="s">
        <v>209</v>
      </c>
      <c r="AU308" s="23" t="s">
        <v>211</v>
      </c>
    </row>
    <row r="309" spans="2:65" s="1" customFormat="1" ht="16.5" customHeight="1">
      <c r="B309" s="172"/>
      <c r="C309" s="173" t="s">
        <v>422</v>
      </c>
      <c r="D309" s="173" t="s">
        <v>197</v>
      </c>
      <c r="E309" s="174" t="s">
        <v>642</v>
      </c>
      <c r="F309" s="175" t="s">
        <v>643</v>
      </c>
      <c r="G309" s="176" t="s">
        <v>325</v>
      </c>
      <c r="H309" s="177">
        <v>21</v>
      </c>
      <c r="I309" s="178"/>
      <c r="J309" s="179">
        <f>ROUND(I309*H309,2)</f>
        <v>0</v>
      </c>
      <c r="K309" s="175"/>
      <c r="L309" s="40"/>
      <c r="M309" s="180" t="s">
        <v>5</v>
      </c>
      <c r="N309" s="181" t="s">
        <v>46</v>
      </c>
      <c r="O309" s="41"/>
      <c r="P309" s="182">
        <f>O309*H309</f>
        <v>0</v>
      </c>
      <c r="Q309" s="182">
        <v>3.1E-4</v>
      </c>
      <c r="R309" s="182">
        <f>Q309*H309</f>
        <v>6.5100000000000002E-3</v>
      </c>
      <c r="S309" s="182">
        <v>0</v>
      </c>
      <c r="T309" s="183">
        <f>S309*H309</f>
        <v>0</v>
      </c>
      <c r="AR309" s="23" t="s">
        <v>201</v>
      </c>
      <c r="AT309" s="23" t="s">
        <v>197</v>
      </c>
      <c r="AU309" s="23" t="s">
        <v>211</v>
      </c>
      <c r="AY309" s="23" t="s">
        <v>195</v>
      </c>
      <c r="BE309" s="184">
        <f>IF(N309="základní",J309,0)</f>
        <v>0</v>
      </c>
      <c r="BF309" s="184">
        <f>IF(N309="snížená",J309,0)</f>
        <v>0</v>
      </c>
      <c r="BG309" s="184">
        <f>IF(N309="zákl. přenesená",J309,0)</f>
        <v>0</v>
      </c>
      <c r="BH309" s="184">
        <f>IF(N309="sníž. přenesená",J309,0)</f>
        <v>0</v>
      </c>
      <c r="BI309" s="184">
        <f>IF(N309="nulová",J309,0)</f>
        <v>0</v>
      </c>
      <c r="BJ309" s="23" t="s">
        <v>83</v>
      </c>
      <c r="BK309" s="184">
        <f>ROUND(I309*H309,2)</f>
        <v>0</v>
      </c>
      <c r="BL309" s="23" t="s">
        <v>201</v>
      </c>
      <c r="BM309" s="23" t="s">
        <v>1804</v>
      </c>
    </row>
    <row r="310" spans="2:65" s="1" customFormat="1" ht="16.5" customHeight="1">
      <c r="B310" s="172"/>
      <c r="C310" s="173" t="s">
        <v>645</v>
      </c>
      <c r="D310" s="173" t="s">
        <v>197</v>
      </c>
      <c r="E310" s="174" t="s">
        <v>646</v>
      </c>
      <c r="F310" s="175" t="s">
        <v>647</v>
      </c>
      <c r="G310" s="176" t="s">
        <v>325</v>
      </c>
      <c r="H310" s="177">
        <v>2</v>
      </c>
      <c r="I310" s="178"/>
      <c r="J310" s="179">
        <f>ROUND(I310*H310,2)</f>
        <v>0</v>
      </c>
      <c r="K310" s="175"/>
      <c r="L310" s="40"/>
      <c r="M310" s="180" t="s">
        <v>5</v>
      </c>
      <c r="N310" s="181" t="s">
        <v>46</v>
      </c>
      <c r="O310" s="41"/>
      <c r="P310" s="182">
        <f>O310*H310</f>
        <v>0</v>
      </c>
      <c r="Q310" s="182">
        <v>0</v>
      </c>
      <c r="R310" s="182">
        <f>Q310*H310</f>
        <v>0</v>
      </c>
      <c r="S310" s="182">
        <v>0</v>
      </c>
      <c r="T310" s="183">
        <f>S310*H310</f>
        <v>0</v>
      </c>
      <c r="AR310" s="23" t="s">
        <v>201</v>
      </c>
      <c r="AT310" s="23" t="s">
        <v>197</v>
      </c>
      <c r="AU310" s="23" t="s">
        <v>211</v>
      </c>
      <c r="AY310" s="23" t="s">
        <v>195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23" t="s">
        <v>83</v>
      </c>
      <c r="BK310" s="184">
        <f>ROUND(I310*H310,2)</f>
        <v>0</v>
      </c>
      <c r="BL310" s="23" t="s">
        <v>201</v>
      </c>
      <c r="BM310" s="23" t="s">
        <v>1805</v>
      </c>
    </row>
    <row r="311" spans="2:65" s="1" customFormat="1" ht="27">
      <c r="B311" s="40"/>
      <c r="D311" s="186" t="s">
        <v>209</v>
      </c>
      <c r="F311" s="194" t="s">
        <v>649</v>
      </c>
      <c r="I311" s="195"/>
      <c r="L311" s="40"/>
      <c r="M311" s="196"/>
      <c r="N311" s="41"/>
      <c r="O311" s="41"/>
      <c r="P311" s="41"/>
      <c r="Q311" s="41"/>
      <c r="R311" s="41"/>
      <c r="S311" s="41"/>
      <c r="T311" s="69"/>
      <c r="AT311" s="23" t="s">
        <v>209</v>
      </c>
      <c r="AU311" s="23" t="s">
        <v>211</v>
      </c>
    </row>
    <row r="312" spans="2:65" s="1" customFormat="1" ht="16.5" customHeight="1">
      <c r="B312" s="172"/>
      <c r="C312" s="173" t="s">
        <v>460</v>
      </c>
      <c r="D312" s="173" t="s">
        <v>197</v>
      </c>
      <c r="E312" s="174" t="s">
        <v>650</v>
      </c>
      <c r="F312" s="175" t="s">
        <v>651</v>
      </c>
      <c r="G312" s="176" t="s">
        <v>325</v>
      </c>
      <c r="H312" s="177">
        <v>15</v>
      </c>
      <c r="I312" s="178"/>
      <c r="J312" s="179">
        <f>ROUND(I312*H312,2)</f>
        <v>0</v>
      </c>
      <c r="K312" s="175"/>
      <c r="L312" s="40"/>
      <c r="M312" s="180" t="s">
        <v>5</v>
      </c>
      <c r="N312" s="181" t="s">
        <v>46</v>
      </c>
      <c r="O312" s="41"/>
      <c r="P312" s="182">
        <f>O312*H312</f>
        <v>0</v>
      </c>
      <c r="Q312" s="182">
        <v>0</v>
      </c>
      <c r="R312" s="182">
        <f>Q312*H312</f>
        <v>0</v>
      </c>
      <c r="S312" s="182">
        <v>0</v>
      </c>
      <c r="T312" s="183">
        <f>S312*H312</f>
        <v>0</v>
      </c>
      <c r="AR312" s="23" t="s">
        <v>201</v>
      </c>
      <c r="AT312" s="23" t="s">
        <v>197</v>
      </c>
      <c r="AU312" s="23" t="s">
        <v>211</v>
      </c>
      <c r="AY312" s="23" t="s">
        <v>195</v>
      </c>
      <c r="BE312" s="184">
        <f>IF(N312="základní",J312,0)</f>
        <v>0</v>
      </c>
      <c r="BF312" s="184">
        <f>IF(N312="snížená",J312,0)</f>
        <v>0</v>
      </c>
      <c r="BG312" s="184">
        <f>IF(N312="zákl. přenesená",J312,0)</f>
        <v>0</v>
      </c>
      <c r="BH312" s="184">
        <f>IF(N312="sníž. přenesená",J312,0)</f>
        <v>0</v>
      </c>
      <c r="BI312" s="184">
        <f>IF(N312="nulová",J312,0)</f>
        <v>0</v>
      </c>
      <c r="BJ312" s="23" t="s">
        <v>83</v>
      </c>
      <c r="BK312" s="184">
        <f>ROUND(I312*H312,2)</f>
        <v>0</v>
      </c>
      <c r="BL312" s="23" t="s">
        <v>201</v>
      </c>
      <c r="BM312" s="23" t="s">
        <v>1806</v>
      </c>
    </row>
    <row r="313" spans="2:65" s="1" customFormat="1" ht="27">
      <c r="B313" s="40"/>
      <c r="D313" s="186" t="s">
        <v>209</v>
      </c>
      <c r="F313" s="194" t="s">
        <v>653</v>
      </c>
      <c r="I313" s="195"/>
      <c r="L313" s="40"/>
      <c r="M313" s="196"/>
      <c r="N313" s="41"/>
      <c r="O313" s="41"/>
      <c r="P313" s="41"/>
      <c r="Q313" s="41"/>
      <c r="R313" s="41"/>
      <c r="S313" s="41"/>
      <c r="T313" s="69"/>
      <c r="AT313" s="23" t="s">
        <v>209</v>
      </c>
      <c r="AU313" s="23" t="s">
        <v>211</v>
      </c>
    </row>
    <row r="314" spans="2:65" s="1" customFormat="1" ht="16.5" customHeight="1">
      <c r="B314" s="172"/>
      <c r="C314" s="173" t="s">
        <v>654</v>
      </c>
      <c r="D314" s="173" t="s">
        <v>197</v>
      </c>
      <c r="E314" s="174" t="s">
        <v>655</v>
      </c>
      <c r="F314" s="175" t="s">
        <v>656</v>
      </c>
      <c r="G314" s="176" t="s">
        <v>325</v>
      </c>
      <c r="H314" s="177">
        <v>2</v>
      </c>
      <c r="I314" s="178"/>
      <c r="J314" s="179">
        <f>ROUND(I314*H314,2)</f>
        <v>0</v>
      </c>
      <c r="K314" s="175"/>
      <c r="L314" s="40"/>
      <c r="M314" s="180" t="s">
        <v>5</v>
      </c>
      <c r="N314" s="181" t="s">
        <v>46</v>
      </c>
      <c r="O314" s="41"/>
      <c r="P314" s="182">
        <f>O314*H314</f>
        <v>0</v>
      </c>
      <c r="Q314" s="182">
        <v>0</v>
      </c>
      <c r="R314" s="182">
        <f>Q314*H314</f>
        <v>0</v>
      </c>
      <c r="S314" s="182">
        <v>0</v>
      </c>
      <c r="T314" s="183">
        <f>S314*H314</f>
        <v>0</v>
      </c>
      <c r="AR314" s="23" t="s">
        <v>201</v>
      </c>
      <c r="AT314" s="23" t="s">
        <v>197</v>
      </c>
      <c r="AU314" s="23" t="s">
        <v>211</v>
      </c>
      <c r="AY314" s="23" t="s">
        <v>195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23" t="s">
        <v>83</v>
      </c>
      <c r="BK314" s="184">
        <f>ROUND(I314*H314,2)</f>
        <v>0</v>
      </c>
      <c r="BL314" s="23" t="s">
        <v>201</v>
      </c>
      <c r="BM314" s="23" t="s">
        <v>1807</v>
      </c>
    </row>
    <row r="315" spans="2:65" s="1" customFormat="1" ht="27">
      <c r="B315" s="40"/>
      <c r="D315" s="186" t="s">
        <v>209</v>
      </c>
      <c r="F315" s="194" t="s">
        <v>658</v>
      </c>
      <c r="I315" s="195"/>
      <c r="L315" s="40"/>
      <c r="M315" s="196"/>
      <c r="N315" s="41"/>
      <c r="O315" s="41"/>
      <c r="P315" s="41"/>
      <c r="Q315" s="41"/>
      <c r="R315" s="41"/>
      <c r="S315" s="41"/>
      <c r="T315" s="69"/>
      <c r="AT315" s="23" t="s">
        <v>209</v>
      </c>
      <c r="AU315" s="23" t="s">
        <v>211</v>
      </c>
    </row>
    <row r="316" spans="2:65" s="1" customFormat="1" ht="16.5" customHeight="1">
      <c r="B316" s="172"/>
      <c r="C316" s="173" t="s">
        <v>541</v>
      </c>
      <c r="D316" s="173" t="s">
        <v>197</v>
      </c>
      <c r="E316" s="174" t="s">
        <v>538</v>
      </c>
      <c r="F316" s="175" t="s">
        <v>539</v>
      </c>
      <c r="G316" s="176" t="s">
        <v>303</v>
      </c>
      <c r="H316" s="177">
        <v>5.3150000000000004</v>
      </c>
      <c r="I316" s="178"/>
      <c r="J316" s="179">
        <f>ROUND(I316*H316,2)</f>
        <v>0</v>
      </c>
      <c r="K316" s="175"/>
      <c r="L316" s="40"/>
      <c r="M316" s="180" t="s">
        <v>5</v>
      </c>
      <c r="N316" s="181" t="s">
        <v>46</v>
      </c>
      <c r="O316" s="41"/>
      <c r="P316" s="182">
        <f>O316*H316</f>
        <v>0</v>
      </c>
      <c r="Q316" s="182">
        <v>0</v>
      </c>
      <c r="R316" s="182">
        <f>Q316*H316</f>
        <v>0</v>
      </c>
      <c r="S316" s="182">
        <v>0</v>
      </c>
      <c r="T316" s="183">
        <f>S316*H316</f>
        <v>0</v>
      </c>
      <c r="AR316" s="23" t="s">
        <v>201</v>
      </c>
      <c r="AT316" s="23" t="s">
        <v>197</v>
      </c>
      <c r="AU316" s="23" t="s">
        <v>211</v>
      </c>
      <c r="AY316" s="23" t="s">
        <v>195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23" t="s">
        <v>83</v>
      </c>
      <c r="BK316" s="184">
        <f>ROUND(I316*H316,2)</f>
        <v>0</v>
      </c>
      <c r="BL316" s="23" t="s">
        <v>201</v>
      </c>
      <c r="BM316" s="23" t="s">
        <v>1808</v>
      </c>
    </row>
    <row r="317" spans="2:65" s="10" customFormat="1" ht="29.85" customHeight="1">
      <c r="B317" s="159"/>
      <c r="D317" s="160" t="s">
        <v>74</v>
      </c>
      <c r="E317" s="170" t="s">
        <v>261</v>
      </c>
      <c r="F317" s="170" t="s">
        <v>660</v>
      </c>
      <c r="I317" s="162"/>
      <c r="J317" s="171">
        <f>BK317</f>
        <v>0</v>
      </c>
      <c r="L317" s="159"/>
      <c r="M317" s="164"/>
      <c r="N317" s="165"/>
      <c r="O317" s="165"/>
      <c r="P317" s="166">
        <f>P318+P324</f>
        <v>0</v>
      </c>
      <c r="Q317" s="165"/>
      <c r="R317" s="166">
        <f>R318+R324</f>
        <v>0</v>
      </c>
      <c r="S317" s="165"/>
      <c r="T317" s="167">
        <f>T318+T324</f>
        <v>0</v>
      </c>
      <c r="AR317" s="160" t="s">
        <v>83</v>
      </c>
      <c r="AT317" s="168" t="s">
        <v>74</v>
      </c>
      <c r="AU317" s="168" t="s">
        <v>83</v>
      </c>
      <c r="AY317" s="160" t="s">
        <v>195</v>
      </c>
      <c r="BK317" s="169">
        <f>BK318+BK324</f>
        <v>0</v>
      </c>
    </row>
    <row r="318" spans="2:65" s="10" customFormat="1" ht="14.85" customHeight="1">
      <c r="B318" s="159"/>
      <c r="D318" s="160" t="s">
        <v>74</v>
      </c>
      <c r="E318" s="170" t="s">
        <v>661</v>
      </c>
      <c r="F318" s="170" t="s">
        <v>662</v>
      </c>
      <c r="I318" s="162"/>
      <c r="J318" s="171">
        <f>BK318</f>
        <v>0</v>
      </c>
      <c r="L318" s="159"/>
      <c r="M318" s="164"/>
      <c r="N318" s="165"/>
      <c r="O318" s="165"/>
      <c r="P318" s="166">
        <f>SUM(P319:P323)</f>
        <v>0</v>
      </c>
      <c r="Q318" s="165"/>
      <c r="R318" s="166">
        <f>SUM(R319:R323)</f>
        <v>0</v>
      </c>
      <c r="S318" s="165"/>
      <c r="T318" s="167">
        <f>SUM(T319:T323)</f>
        <v>0</v>
      </c>
      <c r="AR318" s="160" t="s">
        <v>83</v>
      </c>
      <c r="AT318" s="168" t="s">
        <v>74</v>
      </c>
      <c r="AU318" s="168" t="s">
        <v>85</v>
      </c>
      <c r="AY318" s="160" t="s">
        <v>195</v>
      </c>
      <c r="BK318" s="169">
        <f>SUM(BK319:BK323)</f>
        <v>0</v>
      </c>
    </row>
    <row r="319" spans="2:65" s="1" customFormat="1" ht="16.5" customHeight="1">
      <c r="B319" s="172"/>
      <c r="C319" s="173" t="s">
        <v>663</v>
      </c>
      <c r="D319" s="173" t="s">
        <v>197</v>
      </c>
      <c r="E319" s="174" t="s">
        <v>664</v>
      </c>
      <c r="F319" s="175" t="s">
        <v>665</v>
      </c>
      <c r="G319" s="176" t="s">
        <v>207</v>
      </c>
      <c r="H319" s="177">
        <v>469.36</v>
      </c>
      <c r="I319" s="178"/>
      <c r="J319" s="179">
        <f>ROUND(I319*H319,2)</f>
        <v>0</v>
      </c>
      <c r="K319" s="175"/>
      <c r="L319" s="40"/>
      <c r="M319" s="180" t="s">
        <v>5</v>
      </c>
      <c r="N319" s="181" t="s">
        <v>46</v>
      </c>
      <c r="O319" s="41"/>
      <c r="P319" s="182">
        <f>O319*H319</f>
        <v>0</v>
      </c>
      <c r="Q319" s="182">
        <v>0</v>
      </c>
      <c r="R319" s="182">
        <f>Q319*H319</f>
        <v>0</v>
      </c>
      <c r="S319" s="182">
        <v>0</v>
      </c>
      <c r="T319" s="183">
        <f>S319*H319</f>
        <v>0</v>
      </c>
      <c r="AR319" s="23" t="s">
        <v>201</v>
      </c>
      <c r="AT319" s="23" t="s">
        <v>197</v>
      </c>
      <c r="AU319" s="23" t="s">
        <v>211</v>
      </c>
      <c r="AY319" s="23" t="s">
        <v>195</v>
      </c>
      <c r="BE319" s="184">
        <f>IF(N319="základní",J319,0)</f>
        <v>0</v>
      </c>
      <c r="BF319" s="184">
        <f>IF(N319="snížená",J319,0)</f>
        <v>0</v>
      </c>
      <c r="BG319" s="184">
        <f>IF(N319="zákl. přenesená",J319,0)</f>
        <v>0</v>
      </c>
      <c r="BH319" s="184">
        <f>IF(N319="sníž. přenesená",J319,0)</f>
        <v>0</v>
      </c>
      <c r="BI319" s="184">
        <f>IF(N319="nulová",J319,0)</f>
        <v>0</v>
      </c>
      <c r="BJ319" s="23" t="s">
        <v>83</v>
      </c>
      <c r="BK319" s="184">
        <f>ROUND(I319*H319,2)</f>
        <v>0</v>
      </c>
      <c r="BL319" s="23" t="s">
        <v>201</v>
      </c>
      <c r="BM319" s="23" t="s">
        <v>1809</v>
      </c>
    </row>
    <row r="320" spans="2:65" s="1" customFormat="1" ht="27">
      <c r="B320" s="40"/>
      <c r="D320" s="186" t="s">
        <v>209</v>
      </c>
      <c r="F320" s="194" t="s">
        <v>667</v>
      </c>
      <c r="I320" s="195"/>
      <c r="L320" s="40"/>
      <c r="M320" s="196"/>
      <c r="N320" s="41"/>
      <c r="O320" s="41"/>
      <c r="P320" s="41"/>
      <c r="Q320" s="41"/>
      <c r="R320" s="41"/>
      <c r="S320" s="41"/>
      <c r="T320" s="69"/>
      <c r="AT320" s="23" t="s">
        <v>209</v>
      </c>
      <c r="AU320" s="23" t="s">
        <v>211</v>
      </c>
    </row>
    <row r="321" spans="2:65" s="11" customFormat="1">
      <c r="B321" s="185"/>
      <c r="D321" s="186" t="s">
        <v>203</v>
      </c>
      <c r="E321" s="187" t="s">
        <v>5</v>
      </c>
      <c r="F321" s="188" t="s">
        <v>1810</v>
      </c>
      <c r="H321" s="189">
        <v>57.76</v>
      </c>
      <c r="I321" s="190"/>
      <c r="L321" s="185"/>
      <c r="M321" s="191"/>
      <c r="N321" s="192"/>
      <c r="O321" s="192"/>
      <c r="P321" s="192"/>
      <c r="Q321" s="192"/>
      <c r="R321" s="192"/>
      <c r="S321" s="192"/>
      <c r="T321" s="193"/>
      <c r="AT321" s="187" t="s">
        <v>203</v>
      </c>
      <c r="AU321" s="187" t="s">
        <v>211</v>
      </c>
      <c r="AV321" s="11" t="s">
        <v>85</v>
      </c>
      <c r="AW321" s="11" t="s">
        <v>39</v>
      </c>
      <c r="AX321" s="11" t="s">
        <v>75</v>
      </c>
      <c r="AY321" s="187" t="s">
        <v>195</v>
      </c>
    </row>
    <row r="322" spans="2:65" s="11" customFormat="1">
      <c r="B322" s="185"/>
      <c r="D322" s="186" t="s">
        <v>203</v>
      </c>
      <c r="E322" s="187" t="s">
        <v>5</v>
      </c>
      <c r="F322" s="188" t="s">
        <v>1811</v>
      </c>
      <c r="H322" s="189">
        <v>411.6</v>
      </c>
      <c r="I322" s="190"/>
      <c r="L322" s="185"/>
      <c r="M322" s="191"/>
      <c r="N322" s="192"/>
      <c r="O322" s="192"/>
      <c r="P322" s="192"/>
      <c r="Q322" s="192"/>
      <c r="R322" s="192"/>
      <c r="S322" s="192"/>
      <c r="T322" s="193"/>
      <c r="AT322" s="187" t="s">
        <v>203</v>
      </c>
      <c r="AU322" s="187" t="s">
        <v>211</v>
      </c>
      <c r="AV322" s="11" t="s">
        <v>85</v>
      </c>
      <c r="AW322" s="11" t="s">
        <v>39</v>
      </c>
      <c r="AX322" s="11" t="s">
        <v>75</v>
      </c>
      <c r="AY322" s="187" t="s">
        <v>195</v>
      </c>
    </row>
    <row r="323" spans="2:65" s="13" customFormat="1">
      <c r="B323" s="205"/>
      <c r="D323" s="186" t="s">
        <v>203</v>
      </c>
      <c r="E323" s="206" t="s">
        <v>5</v>
      </c>
      <c r="F323" s="207" t="s">
        <v>254</v>
      </c>
      <c r="H323" s="208">
        <v>469.36</v>
      </c>
      <c r="I323" s="209"/>
      <c r="L323" s="205"/>
      <c r="M323" s="210"/>
      <c r="N323" s="211"/>
      <c r="O323" s="211"/>
      <c r="P323" s="211"/>
      <c r="Q323" s="211"/>
      <c r="R323" s="211"/>
      <c r="S323" s="211"/>
      <c r="T323" s="212"/>
      <c r="AT323" s="206" t="s">
        <v>203</v>
      </c>
      <c r="AU323" s="206" t="s">
        <v>211</v>
      </c>
      <c r="AV323" s="13" t="s">
        <v>201</v>
      </c>
      <c r="AW323" s="13" t="s">
        <v>39</v>
      </c>
      <c r="AX323" s="13" t="s">
        <v>83</v>
      </c>
      <c r="AY323" s="206" t="s">
        <v>195</v>
      </c>
    </row>
    <row r="324" spans="2:65" s="10" customFormat="1" ht="22.35" customHeight="1">
      <c r="B324" s="159"/>
      <c r="D324" s="160" t="s">
        <v>74</v>
      </c>
      <c r="E324" s="170" t="s">
        <v>670</v>
      </c>
      <c r="F324" s="170" t="s">
        <v>671</v>
      </c>
      <c r="I324" s="162"/>
      <c r="J324" s="171">
        <f>BK324</f>
        <v>0</v>
      </c>
      <c r="L324" s="159"/>
      <c r="M324" s="164"/>
      <c r="N324" s="165"/>
      <c r="O324" s="165"/>
      <c r="P324" s="166">
        <f>SUM(P325:P334)</f>
        <v>0</v>
      </c>
      <c r="Q324" s="165"/>
      <c r="R324" s="166">
        <f>SUM(R325:R334)</f>
        <v>0</v>
      </c>
      <c r="S324" s="165"/>
      <c r="T324" s="167">
        <f>SUM(T325:T334)</f>
        <v>0</v>
      </c>
      <c r="AR324" s="160" t="s">
        <v>83</v>
      </c>
      <c r="AT324" s="168" t="s">
        <v>74</v>
      </c>
      <c r="AU324" s="168" t="s">
        <v>85</v>
      </c>
      <c r="AY324" s="160" t="s">
        <v>195</v>
      </c>
      <c r="BK324" s="169">
        <f>SUM(BK325:BK334)</f>
        <v>0</v>
      </c>
    </row>
    <row r="325" spans="2:65" s="1" customFormat="1" ht="16.5" customHeight="1">
      <c r="B325" s="172"/>
      <c r="C325" s="173" t="s">
        <v>661</v>
      </c>
      <c r="D325" s="173" t="s">
        <v>197</v>
      </c>
      <c r="E325" s="174" t="s">
        <v>672</v>
      </c>
      <c r="F325" s="175" t="s">
        <v>673</v>
      </c>
      <c r="G325" s="176" t="s">
        <v>303</v>
      </c>
      <c r="H325" s="177">
        <v>207.529</v>
      </c>
      <c r="I325" s="178"/>
      <c r="J325" s="179">
        <f>ROUND(I325*H325,2)</f>
        <v>0</v>
      </c>
      <c r="K325" s="175"/>
      <c r="L325" s="40"/>
      <c r="M325" s="180" t="s">
        <v>5</v>
      </c>
      <c r="N325" s="181" t="s">
        <v>46</v>
      </c>
      <c r="O325" s="41"/>
      <c r="P325" s="182">
        <f>O325*H325</f>
        <v>0</v>
      </c>
      <c r="Q325" s="182">
        <v>0</v>
      </c>
      <c r="R325" s="182">
        <f>Q325*H325</f>
        <v>0</v>
      </c>
      <c r="S325" s="182">
        <v>0</v>
      </c>
      <c r="T325" s="183">
        <f>S325*H325</f>
        <v>0</v>
      </c>
      <c r="AR325" s="23" t="s">
        <v>201</v>
      </c>
      <c r="AT325" s="23" t="s">
        <v>197</v>
      </c>
      <c r="AU325" s="23" t="s">
        <v>211</v>
      </c>
      <c r="AY325" s="23" t="s">
        <v>195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23" t="s">
        <v>83</v>
      </c>
      <c r="BK325" s="184">
        <f>ROUND(I325*H325,2)</f>
        <v>0</v>
      </c>
      <c r="BL325" s="23" t="s">
        <v>201</v>
      </c>
      <c r="BM325" s="23" t="s">
        <v>1812</v>
      </c>
    </row>
    <row r="326" spans="2:65" s="1" customFormat="1" ht="16.5" customHeight="1">
      <c r="B326" s="172"/>
      <c r="C326" s="173" t="s">
        <v>675</v>
      </c>
      <c r="D326" s="173" t="s">
        <v>197</v>
      </c>
      <c r="E326" s="174" t="s">
        <v>676</v>
      </c>
      <c r="F326" s="175" t="s">
        <v>677</v>
      </c>
      <c r="G326" s="176" t="s">
        <v>303</v>
      </c>
      <c r="H326" s="177">
        <v>1867.761</v>
      </c>
      <c r="I326" s="178"/>
      <c r="J326" s="179">
        <f>ROUND(I326*H326,2)</f>
        <v>0</v>
      </c>
      <c r="K326" s="175"/>
      <c r="L326" s="40"/>
      <c r="M326" s="180" t="s">
        <v>5</v>
      </c>
      <c r="N326" s="181" t="s">
        <v>46</v>
      </c>
      <c r="O326" s="41"/>
      <c r="P326" s="182">
        <f>O326*H326</f>
        <v>0</v>
      </c>
      <c r="Q326" s="182">
        <v>0</v>
      </c>
      <c r="R326" s="182">
        <f>Q326*H326</f>
        <v>0</v>
      </c>
      <c r="S326" s="182">
        <v>0</v>
      </c>
      <c r="T326" s="183">
        <f>S326*H326</f>
        <v>0</v>
      </c>
      <c r="AR326" s="23" t="s">
        <v>201</v>
      </c>
      <c r="AT326" s="23" t="s">
        <v>197</v>
      </c>
      <c r="AU326" s="23" t="s">
        <v>211</v>
      </c>
      <c r="AY326" s="23" t="s">
        <v>195</v>
      </c>
      <c r="BE326" s="184">
        <f>IF(N326="základní",J326,0)</f>
        <v>0</v>
      </c>
      <c r="BF326" s="184">
        <f>IF(N326="snížená",J326,0)</f>
        <v>0</v>
      </c>
      <c r="BG326" s="184">
        <f>IF(N326="zákl. přenesená",J326,0)</f>
        <v>0</v>
      </c>
      <c r="BH326" s="184">
        <f>IF(N326="sníž. přenesená",J326,0)</f>
        <v>0</v>
      </c>
      <c r="BI326" s="184">
        <f>IF(N326="nulová",J326,0)</f>
        <v>0</v>
      </c>
      <c r="BJ326" s="23" t="s">
        <v>83</v>
      </c>
      <c r="BK326" s="184">
        <f>ROUND(I326*H326,2)</f>
        <v>0</v>
      </c>
      <c r="BL326" s="23" t="s">
        <v>201</v>
      </c>
      <c r="BM326" s="23" t="s">
        <v>1813</v>
      </c>
    </row>
    <row r="327" spans="2:65" s="1" customFormat="1" ht="54">
      <c r="B327" s="40"/>
      <c r="D327" s="186" t="s">
        <v>209</v>
      </c>
      <c r="F327" s="194" t="s">
        <v>679</v>
      </c>
      <c r="I327" s="195"/>
      <c r="L327" s="40"/>
      <c r="M327" s="196"/>
      <c r="N327" s="41"/>
      <c r="O327" s="41"/>
      <c r="P327" s="41"/>
      <c r="Q327" s="41"/>
      <c r="R327" s="41"/>
      <c r="S327" s="41"/>
      <c r="T327" s="69"/>
      <c r="AT327" s="23" t="s">
        <v>209</v>
      </c>
      <c r="AU327" s="23" t="s">
        <v>211</v>
      </c>
    </row>
    <row r="328" spans="2:65" s="11" customFormat="1">
      <c r="B328" s="185"/>
      <c r="D328" s="186" t="s">
        <v>203</v>
      </c>
      <c r="F328" s="188" t="s">
        <v>1814</v>
      </c>
      <c r="H328" s="189">
        <v>1867.761</v>
      </c>
      <c r="I328" s="190"/>
      <c r="L328" s="185"/>
      <c r="M328" s="191"/>
      <c r="N328" s="192"/>
      <c r="O328" s="192"/>
      <c r="P328" s="192"/>
      <c r="Q328" s="192"/>
      <c r="R328" s="192"/>
      <c r="S328" s="192"/>
      <c r="T328" s="193"/>
      <c r="AT328" s="187" t="s">
        <v>203</v>
      </c>
      <c r="AU328" s="187" t="s">
        <v>211</v>
      </c>
      <c r="AV328" s="11" t="s">
        <v>85</v>
      </c>
      <c r="AW328" s="11" t="s">
        <v>6</v>
      </c>
      <c r="AX328" s="11" t="s">
        <v>83</v>
      </c>
      <c r="AY328" s="187" t="s">
        <v>195</v>
      </c>
    </row>
    <row r="329" spans="2:65" s="1" customFormat="1" ht="16.5" customHeight="1">
      <c r="B329" s="172"/>
      <c r="C329" s="173" t="s">
        <v>681</v>
      </c>
      <c r="D329" s="173" t="s">
        <v>197</v>
      </c>
      <c r="E329" s="174" t="s">
        <v>682</v>
      </c>
      <c r="F329" s="175" t="s">
        <v>683</v>
      </c>
      <c r="G329" s="176" t="s">
        <v>303</v>
      </c>
      <c r="H329" s="177">
        <v>207.529</v>
      </c>
      <c r="I329" s="178"/>
      <c r="J329" s="179">
        <f>ROUND(I329*H329,2)</f>
        <v>0</v>
      </c>
      <c r="K329" s="175"/>
      <c r="L329" s="40"/>
      <c r="M329" s="180" t="s">
        <v>5</v>
      </c>
      <c r="N329" s="181" t="s">
        <v>46</v>
      </c>
      <c r="O329" s="4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AR329" s="23" t="s">
        <v>201</v>
      </c>
      <c r="AT329" s="23" t="s">
        <v>197</v>
      </c>
      <c r="AU329" s="23" t="s">
        <v>211</v>
      </c>
      <c r="AY329" s="23" t="s">
        <v>195</v>
      </c>
      <c r="BE329" s="184">
        <f>IF(N329="základní",J329,0)</f>
        <v>0</v>
      </c>
      <c r="BF329" s="184">
        <f>IF(N329="snížená",J329,0)</f>
        <v>0</v>
      </c>
      <c r="BG329" s="184">
        <f>IF(N329="zákl. přenesená",J329,0)</f>
        <v>0</v>
      </c>
      <c r="BH329" s="184">
        <f>IF(N329="sníž. přenesená",J329,0)</f>
        <v>0</v>
      </c>
      <c r="BI329" s="184">
        <f>IF(N329="nulová",J329,0)</f>
        <v>0</v>
      </c>
      <c r="BJ329" s="23" t="s">
        <v>83</v>
      </c>
      <c r="BK329" s="184">
        <f>ROUND(I329*H329,2)</f>
        <v>0</v>
      </c>
      <c r="BL329" s="23" t="s">
        <v>201</v>
      </c>
      <c r="BM329" s="23" t="s">
        <v>1815</v>
      </c>
    </row>
    <row r="330" spans="2:65" s="1" customFormat="1" ht="25.5" customHeight="1">
      <c r="B330" s="172"/>
      <c r="C330" s="173" t="s">
        <v>685</v>
      </c>
      <c r="D330" s="173" t="s">
        <v>197</v>
      </c>
      <c r="E330" s="174" t="s">
        <v>686</v>
      </c>
      <c r="F330" s="175" t="s">
        <v>687</v>
      </c>
      <c r="G330" s="176" t="s">
        <v>303</v>
      </c>
      <c r="H330" s="177">
        <v>103.203</v>
      </c>
      <c r="I330" s="178"/>
      <c r="J330" s="179">
        <f>ROUND(I330*H330,2)</f>
        <v>0</v>
      </c>
      <c r="K330" s="175"/>
      <c r="L330" s="40"/>
      <c r="M330" s="180" t="s">
        <v>5</v>
      </c>
      <c r="N330" s="181" t="s">
        <v>46</v>
      </c>
      <c r="O330" s="41"/>
      <c r="P330" s="182">
        <f>O330*H330</f>
        <v>0</v>
      </c>
      <c r="Q330" s="182">
        <v>0</v>
      </c>
      <c r="R330" s="182">
        <f>Q330*H330</f>
        <v>0</v>
      </c>
      <c r="S330" s="182">
        <v>0</v>
      </c>
      <c r="T330" s="183">
        <f>S330*H330</f>
        <v>0</v>
      </c>
      <c r="AR330" s="23" t="s">
        <v>201</v>
      </c>
      <c r="AT330" s="23" t="s">
        <v>197</v>
      </c>
      <c r="AU330" s="23" t="s">
        <v>211</v>
      </c>
      <c r="AY330" s="23" t="s">
        <v>195</v>
      </c>
      <c r="BE330" s="184">
        <f>IF(N330="základní",J330,0)</f>
        <v>0</v>
      </c>
      <c r="BF330" s="184">
        <f>IF(N330="snížená",J330,0)</f>
        <v>0</v>
      </c>
      <c r="BG330" s="184">
        <f>IF(N330="zákl. přenesená",J330,0)</f>
        <v>0</v>
      </c>
      <c r="BH330" s="184">
        <f>IF(N330="sníž. přenesená",J330,0)</f>
        <v>0</v>
      </c>
      <c r="BI330" s="184">
        <f>IF(N330="nulová",J330,0)</f>
        <v>0</v>
      </c>
      <c r="BJ330" s="23" t="s">
        <v>83</v>
      </c>
      <c r="BK330" s="184">
        <f>ROUND(I330*H330,2)</f>
        <v>0</v>
      </c>
      <c r="BL330" s="23" t="s">
        <v>201</v>
      </c>
      <c r="BM330" s="23" t="s">
        <v>1816</v>
      </c>
    </row>
    <row r="331" spans="2:65" s="1" customFormat="1" ht="27">
      <c r="B331" s="40"/>
      <c r="D331" s="186" t="s">
        <v>209</v>
      </c>
      <c r="F331" s="194" t="s">
        <v>305</v>
      </c>
      <c r="I331" s="195"/>
      <c r="L331" s="40"/>
      <c r="M331" s="196"/>
      <c r="N331" s="41"/>
      <c r="O331" s="41"/>
      <c r="P331" s="41"/>
      <c r="Q331" s="41"/>
      <c r="R331" s="41"/>
      <c r="S331" s="41"/>
      <c r="T331" s="69"/>
      <c r="AT331" s="23" t="s">
        <v>209</v>
      </c>
      <c r="AU331" s="23" t="s">
        <v>211</v>
      </c>
    </row>
    <row r="332" spans="2:65" s="1" customFormat="1" ht="16.5" customHeight="1">
      <c r="B332" s="172"/>
      <c r="C332" s="173" t="s">
        <v>689</v>
      </c>
      <c r="D332" s="173" t="s">
        <v>197</v>
      </c>
      <c r="E332" s="174" t="s">
        <v>690</v>
      </c>
      <c r="F332" s="175" t="s">
        <v>691</v>
      </c>
      <c r="G332" s="176" t="s">
        <v>303</v>
      </c>
      <c r="H332" s="177">
        <v>104.32599999999999</v>
      </c>
      <c r="I332" s="178"/>
      <c r="J332" s="179">
        <f>ROUND(I332*H332,2)</f>
        <v>0</v>
      </c>
      <c r="K332" s="175"/>
      <c r="L332" s="40"/>
      <c r="M332" s="180" t="s">
        <v>5</v>
      </c>
      <c r="N332" s="181" t="s">
        <v>46</v>
      </c>
      <c r="O332" s="41"/>
      <c r="P332" s="182">
        <f>O332*H332</f>
        <v>0</v>
      </c>
      <c r="Q332" s="182">
        <v>0</v>
      </c>
      <c r="R332" s="182">
        <f>Q332*H332</f>
        <v>0</v>
      </c>
      <c r="S332" s="182">
        <v>0</v>
      </c>
      <c r="T332" s="183">
        <f>S332*H332</f>
        <v>0</v>
      </c>
      <c r="AR332" s="23" t="s">
        <v>201</v>
      </c>
      <c r="AT332" s="23" t="s">
        <v>197</v>
      </c>
      <c r="AU332" s="23" t="s">
        <v>211</v>
      </c>
      <c r="AY332" s="23" t="s">
        <v>195</v>
      </c>
      <c r="BE332" s="184">
        <f>IF(N332="základní",J332,0)</f>
        <v>0</v>
      </c>
      <c r="BF332" s="184">
        <f>IF(N332="snížená",J332,0)</f>
        <v>0</v>
      </c>
      <c r="BG332" s="184">
        <f>IF(N332="zákl. přenesená",J332,0)</f>
        <v>0</v>
      </c>
      <c r="BH332" s="184">
        <f>IF(N332="sníž. přenesená",J332,0)</f>
        <v>0</v>
      </c>
      <c r="BI332" s="184">
        <f>IF(N332="nulová",J332,0)</f>
        <v>0</v>
      </c>
      <c r="BJ332" s="23" t="s">
        <v>83</v>
      </c>
      <c r="BK332" s="184">
        <f>ROUND(I332*H332,2)</f>
        <v>0</v>
      </c>
      <c r="BL332" s="23" t="s">
        <v>201</v>
      </c>
      <c r="BM332" s="23" t="s">
        <v>1817</v>
      </c>
    </row>
    <row r="333" spans="2:65" s="1" customFormat="1" ht="27">
      <c r="B333" s="40"/>
      <c r="D333" s="186" t="s">
        <v>209</v>
      </c>
      <c r="F333" s="194" t="s">
        <v>305</v>
      </c>
      <c r="I333" s="195"/>
      <c r="L333" s="40"/>
      <c r="M333" s="196"/>
      <c r="N333" s="41"/>
      <c r="O333" s="41"/>
      <c r="P333" s="41"/>
      <c r="Q333" s="41"/>
      <c r="R333" s="41"/>
      <c r="S333" s="41"/>
      <c r="T333" s="69"/>
      <c r="AT333" s="23" t="s">
        <v>209</v>
      </c>
      <c r="AU333" s="23" t="s">
        <v>211</v>
      </c>
    </row>
    <row r="334" spans="2:65" s="11" customFormat="1">
      <c r="B334" s="185"/>
      <c r="D334" s="186" t="s">
        <v>203</v>
      </c>
      <c r="E334" s="187" t="s">
        <v>5</v>
      </c>
      <c r="F334" s="188" t="s">
        <v>1818</v>
      </c>
      <c r="H334" s="189">
        <v>104.32599999999999</v>
      </c>
      <c r="I334" s="190"/>
      <c r="L334" s="185"/>
      <c r="M334" s="223"/>
      <c r="N334" s="224"/>
      <c r="O334" s="224"/>
      <c r="P334" s="224"/>
      <c r="Q334" s="224"/>
      <c r="R334" s="224"/>
      <c r="S334" s="224"/>
      <c r="T334" s="225"/>
      <c r="AT334" s="187" t="s">
        <v>203</v>
      </c>
      <c r="AU334" s="187" t="s">
        <v>211</v>
      </c>
      <c r="AV334" s="11" t="s">
        <v>85</v>
      </c>
      <c r="AW334" s="11" t="s">
        <v>39</v>
      </c>
      <c r="AX334" s="11" t="s">
        <v>83</v>
      </c>
      <c r="AY334" s="187" t="s">
        <v>195</v>
      </c>
    </row>
    <row r="335" spans="2:65" s="1" customFormat="1" ht="6.95" customHeight="1">
      <c r="B335" s="55"/>
      <c r="C335" s="56"/>
      <c r="D335" s="56"/>
      <c r="E335" s="56"/>
      <c r="F335" s="56"/>
      <c r="G335" s="56"/>
      <c r="H335" s="56"/>
      <c r="I335" s="126"/>
      <c r="J335" s="56"/>
      <c r="K335" s="56"/>
      <c r="L335" s="40"/>
    </row>
  </sheetData>
  <autoFilter ref="C89:K334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92"/>
  <sheetViews>
    <sheetView showGridLines="0" workbookViewId="0">
      <pane ySplit="1" topLeftCell="A355" activePane="bottomLeft" state="frozen"/>
      <selection pane="bottomLeft" activeCell="K91" sqref="K91:K39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112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1819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ROUND(SUM(BE90:BE391), 2)</f>
        <v>0</v>
      </c>
      <c r="G30" s="41"/>
      <c r="H30" s="41"/>
      <c r="I30" s="118">
        <v>0.21</v>
      </c>
      <c r="J30" s="117">
        <f>ROUND(ROUND((SUM(BE90:BE391)),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ROUND(SUM(BF90:BF391), 2)</f>
        <v>0</v>
      </c>
      <c r="G31" s="41"/>
      <c r="H31" s="41"/>
      <c r="I31" s="118">
        <v>0.15</v>
      </c>
      <c r="J31" s="117">
        <f>ROUND(ROUND((SUM(BF90:BF391)),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ROUND(SUM(BG90:BG391),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ROUND(SUM(BH90:BH391),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ROUND(SUM(BI90:BI391),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18_2017_10 - SO 10 Ul. Karvinská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J197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J218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J230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J231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J252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J257</f>
        <v>0</v>
      </c>
      <c r="K64" s="147"/>
    </row>
    <row r="65" spans="2:12" s="8" customFormat="1" ht="14.85" customHeight="1">
      <c r="B65" s="141"/>
      <c r="C65" s="142"/>
      <c r="D65" s="143" t="s">
        <v>173</v>
      </c>
      <c r="E65" s="144"/>
      <c r="F65" s="144"/>
      <c r="G65" s="144"/>
      <c r="H65" s="144"/>
      <c r="I65" s="145"/>
      <c r="J65" s="146">
        <f>J258</f>
        <v>0</v>
      </c>
      <c r="K65" s="147"/>
    </row>
    <row r="66" spans="2:12" s="8" customFormat="1" ht="14.85" customHeight="1">
      <c r="B66" s="141"/>
      <c r="C66" s="142"/>
      <c r="D66" s="143" t="s">
        <v>174</v>
      </c>
      <c r="E66" s="144"/>
      <c r="F66" s="144"/>
      <c r="G66" s="144"/>
      <c r="H66" s="144"/>
      <c r="I66" s="145"/>
      <c r="J66" s="146">
        <f>J275</f>
        <v>0</v>
      </c>
      <c r="K66" s="147"/>
    </row>
    <row r="67" spans="2:12" s="8" customFormat="1" ht="14.85" customHeight="1">
      <c r="B67" s="141"/>
      <c r="C67" s="142"/>
      <c r="D67" s="143" t="s">
        <v>175</v>
      </c>
      <c r="E67" s="144"/>
      <c r="F67" s="144"/>
      <c r="G67" s="144"/>
      <c r="H67" s="144"/>
      <c r="I67" s="145"/>
      <c r="J67" s="146">
        <f>J330</f>
        <v>0</v>
      </c>
      <c r="K67" s="147"/>
    </row>
    <row r="68" spans="2:12" s="8" customFormat="1" ht="19.899999999999999" customHeight="1">
      <c r="B68" s="141"/>
      <c r="C68" s="142"/>
      <c r="D68" s="143" t="s">
        <v>176</v>
      </c>
      <c r="E68" s="144"/>
      <c r="F68" s="144"/>
      <c r="G68" s="144"/>
      <c r="H68" s="144"/>
      <c r="I68" s="145"/>
      <c r="J68" s="146">
        <f>J374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J375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J381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18_2017_10 - SO 10 Ul. Karvinská - vodovod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1243.1971277800001</v>
      </c>
      <c r="S90" s="67"/>
      <c r="T90" s="157">
        <f>T91</f>
        <v>293.26461799999993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P92+P197+P218+P230+P257+P374</f>
        <v>0</v>
      </c>
      <c r="Q91" s="165"/>
      <c r="R91" s="166">
        <f>R92+R197+R218+R230+R257+R374</f>
        <v>1243.1971277800001</v>
      </c>
      <c r="S91" s="165"/>
      <c r="T91" s="167">
        <f>T92+T197+T218+T230+T257+T374</f>
        <v>293.26461799999993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BK92+BK197+BK218+BK230+BK257+BK374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SUM(P93:P196)</f>
        <v>0</v>
      </c>
      <c r="Q92" s="165"/>
      <c r="R92" s="166">
        <f>SUM(R93:R196)</f>
        <v>537.31934913999999</v>
      </c>
      <c r="S92" s="165"/>
      <c r="T92" s="167">
        <f>SUM(T93:T196)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SUM(BK93:BK196)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198</v>
      </c>
      <c r="F93" s="175" t="s">
        <v>199</v>
      </c>
      <c r="G93" s="176" t="s">
        <v>200</v>
      </c>
      <c r="H93" s="177">
        <v>6.0000000000000001E-3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1820</v>
      </c>
    </row>
    <row r="94" spans="2:65" s="11" customFormat="1">
      <c r="B94" s="185"/>
      <c r="D94" s="186" t="s">
        <v>203</v>
      </c>
      <c r="E94" s="187" t="s">
        <v>5</v>
      </c>
      <c r="F94" s="188" t="s">
        <v>1821</v>
      </c>
      <c r="H94" s="189">
        <v>6.0000000000000001E-3</v>
      </c>
      <c r="I94" s="190"/>
      <c r="L94" s="185"/>
      <c r="M94" s="191"/>
      <c r="N94" s="192"/>
      <c r="O94" s="192"/>
      <c r="P94" s="192"/>
      <c r="Q94" s="192"/>
      <c r="R94" s="192"/>
      <c r="S94" s="192"/>
      <c r="T94" s="193"/>
      <c r="AT94" s="187" t="s">
        <v>203</v>
      </c>
      <c r="AU94" s="187" t="s">
        <v>85</v>
      </c>
      <c r="AV94" s="11" t="s">
        <v>85</v>
      </c>
      <c r="AW94" s="11" t="s">
        <v>39</v>
      </c>
      <c r="AX94" s="11" t="s">
        <v>83</v>
      </c>
      <c r="AY94" s="187" t="s">
        <v>195</v>
      </c>
    </row>
    <row r="95" spans="2:65" s="1" customFormat="1" ht="25.5" customHeight="1">
      <c r="B95" s="172"/>
      <c r="C95" s="173" t="s">
        <v>85</v>
      </c>
      <c r="D95" s="173" t="s">
        <v>197</v>
      </c>
      <c r="E95" s="174" t="s">
        <v>212</v>
      </c>
      <c r="F95" s="175" t="s">
        <v>213</v>
      </c>
      <c r="G95" s="176" t="s">
        <v>207</v>
      </c>
      <c r="H95" s="177">
        <v>18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8.6800000000000002E-3</v>
      </c>
      <c r="R95" s="182">
        <f>Q95*H95</f>
        <v>0.15623999999999999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1822</v>
      </c>
    </row>
    <row r="96" spans="2:65" s="1" customFormat="1" ht="94.5">
      <c r="B96" s="40"/>
      <c r="D96" s="186" t="s">
        <v>209</v>
      </c>
      <c r="F96" s="194" t="s">
        <v>215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" customFormat="1" ht="16.5" customHeight="1">
      <c r="B97" s="172"/>
      <c r="C97" s="173" t="s">
        <v>211</v>
      </c>
      <c r="D97" s="173" t="s">
        <v>197</v>
      </c>
      <c r="E97" s="174" t="s">
        <v>216</v>
      </c>
      <c r="F97" s="175" t="s">
        <v>217</v>
      </c>
      <c r="G97" s="176" t="s">
        <v>207</v>
      </c>
      <c r="H97" s="177">
        <v>8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1.068E-2</v>
      </c>
      <c r="R97" s="182">
        <f>Q97*H97</f>
        <v>8.5440000000000002E-2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1823</v>
      </c>
    </row>
    <row r="98" spans="2:65" s="1" customFormat="1" ht="81">
      <c r="B98" s="40"/>
      <c r="D98" s="186" t="s">
        <v>209</v>
      </c>
      <c r="F98" s="194" t="s">
        <v>219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221</v>
      </c>
      <c r="F99" s="175" t="s">
        <v>222</v>
      </c>
      <c r="G99" s="176" t="s">
        <v>207</v>
      </c>
      <c r="H99" s="177">
        <v>2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3.6900000000000002E-2</v>
      </c>
      <c r="R99" s="182">
        <f>Q99*H99</f>
        <v>7.3800000000000004E-2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1824</v>
      </c>
    </row>
    <row r="100" spans="2:65" s="1" customFormat="1" ht="94.5">
      <c r="B100" s="40"/>
      <c r="D100" s="186" t="s">
        <v>209</v>
      </c>
      <c r="F100" s="194" t="s">
        <v>224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" customFormat="1" ht="16.5" customHeight="1">
      <c r="B101" s="172"/>
      <c r="C101" s="173" t="s">
        <v>220</v>
      </c>
      <c r="D101" s="173" t="s">
        <v>197</v>
      </c>
      <c r="E101" s="174" t="s">
        <v>226</v>
      </c>
      <c r="F101" s="175" t="s">
        <v>227</v>
      </c>
      <c r="G101" s="176" t="s">
        <v>228</v>
      </c>
      <c r="H101" s="177">
        <v>168.905</v>
      </c>
      <c r="I101" s="178"/>
      <c r="J101" s="179">
        <f>ROUND(I101*H101,2)</f>
        <v>0</v>
      </c>
      <c r="K101" s="175"/>
      <c r="L101" s="40"/>
      <c r="M101" s="180" t="s">
        <v>5</v>
      </c>
      <c r="N101" s="181" t="s">
        <v>46</v>
      </c>
      <c r="O101" s="41"/>
      <c r="P101" s="182">
        <f>O101*H101</f>
        <v>0</v>
      </c>
      <c r="Q101" s="182">
        <v>0</v>
      </c>
      <c r="R101" s="182">
        <f>Q101*H101</f>
        <v>0</v>
      </c>
      <c r="S101" s="182">
        <v>0</v>
      </c>
      <c r="T101" s="183">
        <f>S101*H101</f>
        <v>0</v>
      </c>
      <c r="AR101" s="23" t="s">
        <v>201</v>
      </c>
      <c r="AT101" s="23" t="s">
        <v>197</v>
      </c>
      <c r="AU101" s="23" t="s">
        <v>85</v>
      </c>
      <c r="AY101" s="23" t="s">
        <v>195</v>
      </c>
      <c r="BE101" s="184">
        <f>IF(N101="základní",J101,0)</f>
        <v>0</v>
      </c>
      <c r="BF101" s="184">
        <f>IF(N101="snížená",J101,0)</f>
        <v>0</v>
      </c>
      <c r="BG101" s="184">
        <f>IF(N101="zákl. přenesená",J101,0)</f>
        <v>0</v>
      </c>
      <c r="BH101" s="184">
        <f>IF(N101="sníž. přenesená",J101,0)</f>
        <v>0</v>
      </c>
      <c r="BI101" s="184">
        <f>IF(N101="nulová",J101,0)</f>
        <v>0</v>
      </c>
      <c r="BJ101" s="23" t="s">
        <v>83</v>
      </c>
      <c r="BK101" s="184">
        <f>ROUND(I101*H101,2)</f>
        <v>0</v>
      </c>
      <c r="BL101" s="23" t="s">
        <v>201</v>
      </c>
      <c r="BM101" s="23" t="s">
        <v>1825</v>
      </c>
    </row>
    <row r="102" spans="2:65" s="1" customFormat="1" ht="40.5">
      <c r="B102" s="40"/>
      <c r="D102" s="186" t="s">
        <v>209</v>
      </c>
      <c r="F102" s="194" t="s">
        <v>230</v>
      </c>
      <c r="I102" s="195"/>
      <c r="L102" s="40"/>
      <c r="M102" s="196"/>
      <c r="N102" s="41"/>
      <c r="O102" s="41"/>
      <c r="P102" s="41"/>
      <c r="Q102" s="41"/>
      <c r="R102" s="41"/>
      <c r="S102" s="41"/>
      <c r="T102" s="69"/>
      <c r="AT102" s="23" t="s">
        <v>209</v>
      </c>
      <c r="AU102" s="23" t="s">
        <v>85</v>
      </c>
    </row>
    <row r="103" spans="2:65" s="11" customFormat="1">
      <c r="B103" s="185"/>
      <c r="D103" s="186" t="s">
        <v>203</v>
      </c>
      <c r="E103" s="187" t="s">
        <v>5</v>
      </c>
      <c r="F103" s="188" t="s">
        <v>1826</v>
      </c>
      <c r="H103" s="189">
        <v>168.905</v>
      </c>
      <c r="I103" s="190"/>
      <c r="L103" s="185"/>
      <c r="M103" s="191"/>
      <c r="N103" s="192"/>
      <c r="O103" s="192"/>
      <c r="P103" s="192"/>
      <c r="Q103" s="192"/>
      <c r="R103" s="192"/>
      <c r="S103" s="192"/>
      <c r="T103" s="193"/>
      <c r="AT103" s="187" t="s">
        <v>203</v>
      </c>
      <c r="AU103" s="187" t="s">
        <v>85</v>
      </c>
      <c r="AV103" s="11" t="s">
        <v>85</v>
      </c>
      <c r="AW103" s="11" t="s">
        <v>39</v>
      </c>
      <c r="AX103" s="11" t="s">
        <v>83</v>
      </c>
      <c r="AY103" s="187" t="s">
        <v>195</v>
      </c>
    </row>
    <row r="104" spans="2:65" s="1" customFormat="1" ht="16.5" customHeight="1">
      <c r="B104" s="172"/>
      <c r="C104" s="173" t="s">
        <v>225</v>
      </c>
      <c r="D104" s="173" t="s">
        <v>197</v>
      </c>
      <c r="E104" s="174" t="s">
        <v>233</v>
      </c>
      <c r="F104" s="175" t="s">
        <v>234</v>
      </c>
      <c r="G104" s="176" t="s">
        <v>228</v>
      </c>
      <c r="H104" s="177">
        <v>563.01599999999996</v>
      </c>
      <c r="I104" s="178"/>
      <c r="J104" s="179">
        <f>ROUND(I104*H104,2)</f>
        <v>0</v>
      </c>
      <c r="K104" s="175"/>
      <c r="L104" s="40"/>
      <c r="M104" s="180" t="s">
        <v>5</v>
      </c>
      <c r="N104" s="181" t="s">
        <v>46</v>
      </c>
      <c r="O104" s="41"/>
      <c r="P104" s="182">
        <f>O104*H104</f>
        <v>0</v>
      </c>
      <c r="Q104" s="182">
        <v>0</v>
      </c>
      <c r="R104" s="182">
        <f>Q104*H104</f>
        <v>0</v>
      </c>
      <c r="S104" s="182">
        <v>0</v>
      </c>
      <c r="T104" s="183">
        <f>S104*H104</f>
        <v>0</v>
      </c>
      <c r="AR104" s="23" t="s">
        <v>201</v>
      </c>
      <c r="AT104" s="23" t="s">
        <v>197</v>
      </c>
      <c r="AU104" s="23" t="s">
        <v>85</v>
      </c>
      <c r="AY104" s="23" t="s">
        <v>195</v>
      </c>
      <c r="BE104" s="184">
        <f>IF(N104="základní",J104,0)</f>
        <v>0</v>
      </c>
      <c r="BF104" s="184">
        <f>IF(N104="snížená",J104,0)</f>
        <v>0</v>
      </c>
      <c r="BG104" s="184">
        <f>IF(N104="zákl. přenesená",J104,0)</f>
        <v>0</v>
      </c>
      <c r="BH104" s="184">
        <f>IF(N104="sníž. přenesená",J104,0)</f>
        <v>0</v>
      </c>
      <c r="BI104" s="184">
        <f>IF(N104="nulová",J104,0)</f>
        <v>0</v>
      </c>
      <c r="BJ104" s="23" t="s">
        <v>83</v>
      </c>
      <c r="BK104" s="184">
        <f>ROUND(I104*H104,2)</f>
        <v>0</v>
      </c>
      <c r="BL104" s="23" t="s">
        <v>201</v>
      </c>
      <c r="BM104" s="23" t="s">
        <v>1827</v>
      </c>
    </row>
    <row r="105" spans="2:65" s="1" customFormat="1" ht="40.5">
      <c r="B105" s="40"/>
      <c r="D105" s="186" t="s">
        <v>209</v>
      </c>
      <c r="F105" s="194" t="s">
        <v>236</v>
      </c>
      <c r="I105" s="195"/>
      <c r="L105" s="40"/>
      <c r="M105" s="196"/>
      <c r="N105" s="41"/>
      <c r="O105" s="41"/>
      <c r="P105" s="41"/>
      <c r="Q105" s="41"/>
      <c r="R105" s="41"/>
      <c r="S105" s="41"/>
      <c r="T105" s="69"/>
      <c r="AT105" s="23" t="s">
        <v>209</v>
      </c>
      <c r="AU105" s="23" t="s">
        <v>85</v>
      </c>
    </row>
    <row r="106" spans="2:65" s="11" customFormat="1">
      <c r="B106" s="185"/>
      <c r="D106" s="186" t="s">
        <v>203</v>
      </c>
      <c r="E106" s="187" t="s">
        <v>5</v>
      </c>
      <c r="F106" s="188" t="s">
        <v>1828</v>
      </c>
      <c r="H106" s="189">
        <v>123.57599999999999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1829</v>
      </c>
      <c r="H107" s="189">
        <v>104.798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1830</v>
      </c>
      <c r="H108" s="189">
        <v>59.155000000000001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1831</v>
      </c>
      <c r="H109" s="189">
        <v>63.292999999999999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1832</v>
      </c>
      <c r="H110" s="189">
        <v>56.027000000000001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1833</v>
      </c>
      <c r="H111" s="189">
        <v>39.231000000000002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1834</v>
      </c>
      <c r="H112" s="189">
        <v>61.558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65" s="11" customFormat="1">
      <c r="B113" s="185"/>
      <c r="D113" s="186" t="s">
        <v>203</v>
      </c>
      <c r="E113" s="187" t="s">
        <v>5</v>
      </c>
      <c r="F113" s="188" t="s">
        <v>1835</v>
      </c>
      <c r="H113" s="189">
        <v>1.952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65" s="12" customFormat="1">
      <c r="B114" s="197"/>
      <c r="D114" s="186" t="s">
        <v>203</v>
      </c>
      <c r="E114" s="198" t="s">
        <v>5</v>
      </c>
      <c r="F114" s="199" t="s">
        <v>1836</v>
      </c>
      <c r="H114" s="200">
        <v>509.59</v>
      </c>
      <c r="I114" s="201"/>
      <c r="L114" s="197"/>
      <c r="M114" s="202"/>
      <c r="N114" s="203"/>
      <c r="O114" s="203"/>
      <c r="P114" s="203"/>
      <c r="Q114" s="203"/>
      <c r="R114" s="203"/>
      <c r="S114" s="203"/>
      <c r="T114" s="204"/>
      <c r="AT114" s="198" t="s">
        <v>203</v>
      </c>
      <c r="AU114" s="198" t="s">
        <v>85</v>
      </c>
      <c r="AV114" s="12" t="s">
        <v>211</v>
      </c>
      <c r="AW114" s="12" t="s">
        <v>39</v>
      </c>
      <c r="AX114" s="12" t="s">
        <v>75</v>
      </c>
      <c r="AY114" s="198" t="s">
        <v>195</v>
      </c>
    </row>
    <row r="115" spans="2:65" s="11" customFormat="1">
      <c r="B115" s="185"/>
      <c r="D115" s="186" t="s">
        <v>203</v>
      </c>
      <c r="E115" s="187" t="s">
        <v>5</v>
      </c>
      <c r="F115" s="188" t="s">
        <v>1837</v>
      </c>
      <c r="H115" s="189">
        <v>8.4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65" s="12" customFormat="1">
      <c r="B116" s="197"/>
      <c r="D116" s="186" t="s">
        <v>203</v>
      </c>
      <c r="E116" s="198" t="s">
        <v>5</v>
      </c>
      <c r="F116" s="199" t="s">
        <v>1838</v>
      </c>
      <c r="H116" s="200">
        <v>8.4</v>
      </c>
      <c r="I116" s="201"/>
      <c r="L116" s="197"/>
      <c r="M116" s="202"/>
      <c r="N116" s="203"/>
      <c r="O116" s="203"/>
      <c r="P116" s="203"/>
      <c r="Q116" s="203"/>
      <c r="R116" s="203"/>
      <c r="S116" s="203"/>
      <c r="T116" s="204"/>
      <c r="AT116" s="198" t="s">
        <v>203</v>
      </c>
      <c r="AU116" s="198" t="s">
        <v>85</v>
      </c>
      <c r="AV116" s="12" t="s">
        <v>211</v>
      </c>
      <c r="AW116" s="12" t="s">
        <v>39</v>
      </c>
      <c r="AX116" s="12" t="s">
        <v>75</v>
      </c>
      <c r="AY116" s="198" t="s">
        <v>195</v>
      </c>
    </row>
    <row r="117" spans="2:65" s="11" customFormat="1">
      <c r="B117" s="185"/>
      <c r="D117" s="186" t="s">
        <v>203</v>
      </c>
      <c r="E117" s="187" t="s">
        <v>5</v>
      </c>
      <c r="F117" s="188" t="s">
        <v>1839</v>
      </c>
      <c r="H117" s="189">
        <v>20.689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65" s="11" customFormat="1">
      <c r="B118" s="185"/>
      <c r="D118" s="186" t="s">
        <v>203</v>
      </c>
      <c r="E118" s="187" t="s">
        <v>5</v>
      </c>
      <c r="F118" s="188" t="s">
        <v>1840</v>
      </c>
      <c r="H118" s="189">
        <v>20.568999999999999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65" s="11" customFormat="1">
      <c r="B119" s="185"/>
      <c r="D119" s="186" t="s">
        <v>203</v>
      </c>
      <c r="E119" s="187" t="s">
        <v>5</v>
      </c>
      <c r="F119" s="188" t="s">
        <v>1841</v>
      </c>
      <c r="H119" s="189">
        <v>18.39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75</v>
      </c>
      <c r="AY119" s="187" t="s">
        <v>195</v>
      </c>
    </row>
    <row r="120" spans="2:65" s="11" customFormat="1">
      <c r="B120" s="185"/>
      <c r="D120" s="186" t="s">
        <v>203</v>
      </c>
      <c r="E120" s="187" t="s">
        <v>5</v>
      </c>
      <c r="F120" s="188" t="s">
        <v>1842</v>
      </c>
      <c r="H120" s="189">
        <v>18.190999999999999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65" s="11" customFormat="1">
      <c r="B121" s="185"/>
      <c r="D121" s="186" t="s">
        <v>203</v>
      </c>
      <c r="E121" s="187" t="s">
        <v>5</v>
      </c>
      <c r="F121" s="188" t="s">
        <v>1843</v>
      </c>
      <c r="H121" s="189">
        <v>24.224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65" s="11" customFormat="1">
      <c r="B122" s="185"/>
      <c r="D122" s="186" t="s">
        <v>203</v>
      </c>
      <c r="E122" s="187" t="s">
        <v>5</v>
      </c>
      <c r="F122" s="188" t="s">
        <v>1844</v>
      </c>
      <c r="H122" s="189">
        <v>71.013999999999996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65" s="12" customFormat="1">
      <c r="B123" s="197"/>
      <c r="D123" s="186" t="s">
        <v>203</v>
      </c>
      <c r="E123" s="198" t="s">
        <v>5</v>
      </c>
      <c r="F123" s="199" t="s">
        <v>250</v>
      </c>
      <c r="H123" s="200">
        <v>173.077</v>
      </c>
      <c r="I123" s="201"/>
      <c r="L123" s="197"/>
      <c r="M123" s="202"/>
      <c r="N123" s="203"/>
      <c r="O123" s="203"/>
      <c r="P123" s="203"/>
      <c r="Q123" s="203"/>
      <c r="R123" s="203"/>
      <c r="S123" s="203"/>
      <c r="T123" s="204"/>
      <c r="AT123" s="198" t="s">
        <v>203</v>
      </c>
      <c r="AU123" s="198" t="s">
        <v>85</v>
      </c>
      <c r="AV123" s="12" t="s">
        <v>211</v>
      </c>
      <c r="AW123" s="12" t="s">
        <v>39</v>
      </c>
      <c r="AX123" s="12" t="s">
        <v>75</v>
      </c>
      <c r="AY123" s="198" t="s">
        <v>195</v>
      </c>
    </row>
    <row r="124" spans="2:65" s="11" customFormat="1">
      <c r="B124" s="185"/>
      <c r="D124" s="186" t="s">
        <v>203</v>
      </c>
      <c r="E124" s="187" t="s">
        <v>5</v>
      </c>
      <c r="F124" s="188" t="s">
        <v>1845</v>
      </c>
      <c r="H124" s="189">
        <v>-109.38800000000001</v>
      </c>
      <c r="I124" s="190"/>
      <c r="L124" s="185"/>
      <c r="M124" s="191"/>
      <c r="N124" s="192"/>
      <c r="O124" s="192"/>
      <c r="P124" s="192"/>
      <c r="Q124" s="192"/>
      <c r="R124" s="192"/>
      <c r="S124" s="192"/>
      <c r="T124" s="193"/>
      <c r="AT124" s="187" t="s">
        <v>203</v>
      </c>
      <c r="AU124" s="187" t="s">
        <v>85</v>
      </c>
      <c r="AV124" s="11" t="s">
        <v>85</v>
      </c>
      <c r="AW124" s="11" t="s">
        <v>39</v>
      </c>
      <c r="AX124" s="11" t="s">
        <v>75</v>
      </c>
      <c r="AY124" s="187" t="s">
        <v>195</v>
      </c>
    </row>
    <row r="125" spans="2:65" s="11" customFormat="1">
      <c r="B125" s="185"/>
      <c r="D125" s="186" t="s">
        <v>203</v>
      </c>
      <c r="E125" s="187" t="s">
        <v>5</v>
      </c>
      <c r="F125" s="188" t="s">
        <v>1846</v>
      </c>
      <c r="H125" s="189">
        <v>-18.663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65" s="12" customFormat="1">
      <c r="B126" s="197"/>
      <c r="D126" s="186" t="s">
        <v>203</v>
      </c>
      <c r="E126" s="198" t="s">
        <v>5</v>
      </c>
      <c r="F126" s="199" t="s">
        <v>253</v>
      </c>
      <c r="H126" s="200">
        <v>-128.05099999999999</v>
      </c>
      <c r="I126" s="201"/>
      <c r="L126" s="197"/>
      <c r="M126" s="202"/>
      <c r="N126" s="203"/>
      <c r="O126" s="203"/>
      <c r="P126" s="203"/>
      <c r="Q126" s="203"/>
      <c r="R126" s="203"/>
      <c r="S126" s="203"/>
      <c r="T126" s="204"/>
      <c r="AT126" s="198" t="s">
        <v>203</v>
      </c>
      <c r="AU126" s="198" t="s">
        <v>85</v>
      </c>
      <c r="AV126" s="12" t="s">
        <v>211</v>
      </c>
      <c r="AW126" s="12" t="s">
        <v>39</v>
      </c>
      <c r="AX126" s="12" t="s">
        <v>75</v>
      </c>
      <c r="AY126" s="198" t="s">
        <v>195</v>
      </c>
    </row>
    <row r="127" spans="2:65" s="13" customFormat="1">
      <c r="B127" s="205"/>
      <c r="D127" s="186" t="s">
        <v>203</v>
      </c>
      <c r="E127" s="206" t="s">
        <v>5</v>
      </c>
      <c r="F127" s="207" t="s">
        <v>254</v>
      </c>
      <c r="H127" s="208">
        <v>563.01599999999996</v>
      </c>
      <c r="I127" s="209"/>
      <c r="L127" s="205"/>
      <c r="M127" s="210"/>
      <c r="N127" s="211"/>
      <c r="O127" s="211"/>
      <c r="P127" s="211"/>
      <c r="Q127" s="211"/>
      <c r="R127" s="211"/>
      <c r="S127" s="211"/>
      <c r="T127" s="212"/>
      <c r="AT127" s="206" t="s">
        <v>203</v>
      </c>
      <c r="AU127" s="206" t="s">
        <v>85</v>
      </c>
      <c r="AV127" s="13" t="s">
        <v>201</v>
      </c>
      <c r="AW127" s="13" t="s">
        <v>39</v>
      </c>
      <c r="AX127" s="13" t="s">
        <v>83</v>
      </c>
      <c r="AY127" s="206" t="s">
        <v>195</v>
      </c>
    </row>
    <row r="128" spans="2:65" s="1" customFormat="1" ht="16.5" customHeight="1">
      <c r="B128" s="172"/>
      <c r="C128" s="173" t="s">
        <v>232</v>
      </c>
      <c r="D128" s="173" t="s">
        <v>197</v>
      </c>
      <c r="E128" s="174" t="s">
        <v>256</v>
      </c>
      <c r="F128" s="175" t="s">
        <v>257</v>
      </c>
      <c r="G128" s="176" t="s">
        <v>228</v>
      </c>
      <c r="H128" s="177">
        <v>281.50799999999998</v>
      </c>
      <c r="I128" s="178"/>
      <c r="J128" s="179">
        <f>ROUND(I128*H128,2)</f>
        <v>0</v>
      </c>
      <c r="K128" s="175"/>
      <c r="L128" s="40"/>
      <c r="M128" s="180" t="s">
        <v>5</v>
      </c>
      <c r="N128" s="181" t="s">
        <v>46</v>
      </c>
      <c r="O128" s="41"/>
      <c r="P128" s="182">
        <f>O128*H128</f>
        <v>0</v>
      </c>
      <c r="Q128" s="182">
        <v>0</v>
      </c>
      <c r="R128" s="182">
        <f>Q128*H128</f>
        <v>0</v>
      </c>
      <c r="S128" s="182">
        <v>0</v>
      </c>
      <c r="T128" s="183">
        <f>S128*H128</f>
        <v>0</v>
      </c>
      <c r="AR128" s="23" t="s">
        <v>201</v>
      </c>
      <c r="AT128" s="23" t="s">
        <v>197</v>
      </c>
      <c r="AU128" s="23" t="s">
        <v>85</v>
      </c>
      <c r="AY128" s="23" t="s">
        <v>195</v>
      </c>
      <c r="BE128" s="184">
        <f>IF(N128="základní",J128,0)</f>
        <v>0</v>
      </c>
      <c r="BF128" s="184">
        <f>IF(N128="snížená",J128,0)</f>
        <v>0</v>
      </c>
      <c r="BG128" s="184">
        <f>IF(N128="zákl. přenesená",J128,0)</f>
        <v>0</v>
      </c>
      <c r="BH128" s="184">
        <f>IF(N128="sníž. přenesená",J128,0)</f>
        <v>0</v>
      </c>
      <c r="BI128" s="184">
        <f>IF(N128="nulová",J128,0)</f>
        <v>0</v>
      </c>
      <c r="BJ128" s="23" t="s">
        <v>83</v>
      </c>
      <c r="BK128" s="184">
        <f>ROUND(I128*H128,2)</f>
        <v>0</v>
      </c>
      <c r="BL128" s="23" t="s">
        <v>201</v>
      </c>
      <c r="BM128" s="23" t="s">
        <v>1847</v>
      </c>
    </row>
    <row r="129" spans="2:65" s="1" customFormat="1" ht="54">
      <c r="B129" s="40"/>
      <c r="D129" s="186" t="s">
        <v>209</v>
      </c>
      <c r="F129" s="194" t="s">
        <v>259</v>
      </c>
      <c r="I129" s="195"/>
      <c r="L129" s="40"/>
      <c r="M129" s="196"/>
      <c r="N129" s="41"/>
      <c r="O129" s="41"/>
      <c r="P129" s="41"/>
      <c r="Q129" s="41"/>
      <c r="R129" s="41"/>
      <c r="S129" s="41"/>
      <c r="T129" s="69"/>
      <c r="AT129" s="23" t="s">
        <v>209</v>
      </c>
      <c r="AU129" s="23" t="s">
        <v>85</v>
      </c>
    </row>
    <row r="130" spans="2:65" s="11" customFormat="1">
      <c r="B130" s="185"/>
      <c r="D130" s="186" t="s">
        <v>203</v>
      </c>
      <c r="E130" s="187" t="s">
        <v>5</v>
      </c>
      <c r="F130" s="188" t="s">
        <v>1848</v>
      </c>
      <c r="H130" s="189">
        <v>281.50799999999998</v>
      </c>
      <c r="I130" s="190"/>
      <c r="L130" s="185"/>
      <c r="M130" s="191"/>
      <c r="N130" s="192"/>
      <c r="O130" s="192"/>
      <c r="P130" s="192"/>
      <c r="Q130" s="192"/>
      <c r="R130" s="192"/>
      <c r="S130" s="192"/>
      <c r="T130" s="193"/>
      <c r="AT130" s="187" t="s">
        <v>203</v>
      </c>
      <c r="AU130" s="187" t="s">
        <v>85</v>
      </c>
      <c r="AV130" s="11" t="s">
        <v>85</v>
      </c>
      <c r="AW130" s="11" t="s">
        <v>39</v>
      </c>
      <c r="AX130" s="11" t="s">
        <v>83</v>
      </c>
      <c r="AY130" s="187" t="s">
        <v>195</v>
      </c>
    </row>
    <row r="131" spans="2:65" s="1" customFormat="1" ht="16.5" customHeight="1">
      <c r="B131" s="172"/>
      <c r="C131" s="173" t="s">
        <v>255</v>
      </c>
      <c r="D131" s="173" t="s">
        <v>197</v>
      </c>
      <c r="E131" s="174" t="s">
        <v>262</v>
      </c>
      <c r="F131" s="175" t="s">
        <v>263</v>
      </c>
      <c r="G131" s="176" t="s">
        <v>264</v>
      </c>
      <c r="H131" s="177">
        <v>1234.856</v>
      </c>
      <c r="I131" s="178"/>
      <c r="J131" s="179">
        <f>ROUND(I131*H131,2)</f>
        <v>0</v>
      </c>
      <c r="K131" s="175"/>
      <c r="L131" s="40"/>
      <c r="M131" s="180" t="s">
        <v>5</v>
      </c>
      <c r="N131" s="181" t="s">
        <v>46</v>
      </c>
      <c r="O131" s="41"/>
      <c r="P131" s="182">
        <f>O131*H131</f>
        <v>0</v>
      </c>
      <c r="Q131" s="182">
        <v>8.4000000000000003E-4</v>
      </c>
      <c r="R131" s="182">
        <f>Q131*H131</f>
        <v>1.03727904</v>
      </c>
      <c r="S131" s="182">
        <v>0</v>
      </c>
      <c r="T131" s="183">
        <f>S131*H131</f>
        <v>0</v>
      </c>
      <c r="AR131" s="23" t="s">
        <v>201</v>
      </c>
      <c r="AT131" s="23" t="s">
        <v>197</v>
      </c>
      <c r="AU131" s="23" t="s">
        <v>85</v>
      </c>
      <c r="AY131" s="23" t="s">
        <v>195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23" t="s">
        <v>83</v>
      </c>
      <c r="BK131" s="184">
        <f>ROUND(I131*H131,2)</f>
        <v>0</v>
      </c>
      <c r="BL131" s="23" t="s">
        <v>201</v>
      </c>
      <c r="BM131" s="23" t="s">
        <v>1849</v>
      </c>
    </row>
    <row r="132" spans="2:65" s="1" customFormat="1" ht="54">
      <c r="B132" s="40"/>
      <c r="D132" s="186" t="s">
        <v>209</v>
      </c>
      <c r="F132" s="194" t="s">
        <v>266</v>
      </c>
      <c r="I132" s="195"/>
      <c r="L132" s="40"/>
      <c r="M132" s="196"/>
      <c r="N132" s="41"/>
      <c r="O132" s="41"/>
      <c r="P132" s="41"/>
      <c r="Q132" s="41"/>
      <c r="R132" s="41"/>
      <c r="S132" s="41"/>
      <c r="T132" s="69"/>
      <c r="AT132" s="23" t="s">
        <v>209</v>
      </c>
      <c r="AU132" s="23" t="s">
        <v>85</v>
      </c>
    </row>
    <row r="133" spans="2:65" s="11" customFormat="1">
      <c r="B133" s="185"/>
      <c r="D133" s="186" t="s">
        <v>203</v>
      </c>
      <c r="E133" s="187" t="s">
        <v>5</v>
      </c>
      <c r="F133" s="188" t="s">
        <v>1850</v>
      </c>
      <c r="H133" s="189">
        <v>247.15199999999999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75</v>
      </c>
      <c r="AY133" s="187" t="s">
        <v>195</v>
      </c>
    </row>
    <row r="134" spans="2:65" s="11" customFormat="1">
      <c r="B134" s="185"/>
      <c r="D134" s="186" t="s">
        <v>203</v>
      </c>
      <c r="E134" s="187" t="s">
        <v>5</v>
      </c>
      <c r="F134" s="188" t="s">
        <v>1851</v>
      </c>
      <c r="H134" s="189">
        <v>209.595</v>
      </c>
      <c r="I134" s="190"/>
      <c r="L134" s="185"/>
      <c r="M134" s="191"/>
      <c r="N134" s="192"/>
      <c r="O134" s="192"/>
      <c r="P134" s="192"/>
      <c r="Q134" s="192"/>
      <c r="R134" s="192"/>
      <c r="S134" s="192"/>
      <c r="T134" s="193"/>
      <c r="AT134" s="187" t="s">
        <v>203</v>
      </c>
      <c r="AU134" s="187" t="s">
        <v>85</v>
      </c>
      <c r="AV134" s="11" t="s">
        <v>85</v>
      </c>
      <c r="AW134" s="11" t="s">
        <v>39</v>
      </c>
      <c r="AX134" s="11" t="s">
        <v>75</v>
      </c>
      <c r="AY134" s="187" t="s">
        <v>195</v>
      </c>
    </row>
    <row r="135" spans="2:65" s="11" customFormat="1">
      <c r="B135" s="185"/>
      <c r="D135" s="186" t="s">
        <v>203</v>
      </c>
      <c r="E135" s="187" t="s">
        <v>5</v>
      </c>
      <c r="F135" s="188" t="s">
        <v>1852</v>
      </c>
      <c r="H135" s="189">
        <v>118.31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65" s="11" customFormat="1">
      <c r="B136" s="185"/>
      <c r="D136" s="186" t="s">
        <v>203</v>
      </c>
      <c r="E136" s="187" t="s">
        <v>5</v>
      </c>
      <c r="F136" s="188" t="s">
        <v>1853</v>
      </c>
      <c r="H136" s="189">
        <v>126.586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1" customFormat="1">
      <c r="B137" s="185"/>
      <c r="D137" s="186" t="s">
        <v>203</v>
      </c>
      <c r="E137" s="187" t="s">
        <v>5</v>
      </c>
      <c r="F137" s="188" t="s">
        <v>1854</v>
      </c>
      <c r="H137" s="189">
        <v>112.054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65" s="11" customFormat="1">
      <c r="B138" s="185"/>
      <c r="D138" s="186" t="s">
        <v>203</v>
      </c>
      <c r="E138" s="187" t="s">
        <v>5</v>
      </c>
      <c r="F138" s="188" t="s">
        <v>1855</v>
      </c>
      <c r="H138" s="189">
        <v>78.462999999999994</v>
      </c>
      <c r="I138" s="190"/>
      <c r="L138" s="185"/>
      <c r="M138" s="191"/>
      <c r="N138" s="192"/>
      <c r="O138" s="192"/>
      <c r="P138" s="192"/>
      <c r="Q138" s="192"/>
      <c r="R138" s="192"/>
      <c r="S138" s="192"/>
      <c r="T138" s="193"/>
      <c r="AT138" s="187" t="s">
        <v>203</v>
      </c>
      <c r="AU138" s="187" t="s">
        <v>85</v>
      </c>
      <c r="AV138" s="11" t="s">
        <v>85</v>
      </c>
      <c r="AW138" s="11" t="s">
        <v>39</v>
      </c>
      <c r="AX138" s="11" t="s">
        <v>75</v>
      </c>
      <c r="AY138" s="187" t="s">
        <v>195</v>
      </c>
    </row>
    <row r="139" spans="2:65" s="11" customFormat="1">
      <c r="B139" s="185"/>
      <c r="D139" s="186" t="s">
        <v>203</v>
      </c>
      <c r="E139" s="187" t="s">
        <v>5</v>
      </c>
      <c r="F139" s="188" t="s">
        <v>1856</v>
      </c>
      <c r="H139" s="189">
        <v>123.11499999999999</v>
      </c>
      <c r="I139" s="190"/>
      <c r="L139" s="185"/>
      <c r="M139" s="191"/>
      <c r="N139" s="192"/>
      <c r="O139" s="192"/>
      <c r="P139" s="192"/>
      <c r="Q139" s="192"/>
      <c r="R139" s="192"/>
      <c r="S139" s="192"/>
      <c r="T139" s="193"/>
      <c r="AT139" s="187" t="s">
        <v>203</v>
      </c>
      <c r="AU139" s="187" t="s">
        <v>85</v>
      </c>
      <c r="AV139" s="11" t="s">
        <v>85</v>
      </c>
      <c r="AW139" s="11" t="s">
        <v>39</v>
      </c>
      <c r="AX139" s="11" t="s">
        <v>75</v>
      </c>
      <c r="AY139" s="187" t="s">
        <v>195</v>
      </c>
    </row>
    <row r="140" spans="2:65" s="11" customFormat="1">
      <c r="B140" s="185"/>
      <c r="D140" s="186" t="s">
        <v>203</v>
      </c>
      <c r="E140" s="187" t="s">
        <v>5</v>
      </c>
      <c r="F140" s="188" t="s">
        <v>1857</v>
      </c>
      <c r="H140" s="189">
        <v>3.9039999999999999</v>
      </c>
      <c r="I140" s="190"/>
      <c r="L140" s="185"/>
      <c r="M140" s="191"/>
      <c r="N140" s="192"/>
      <c r="O140" s="192"/>
      <c r="P140" s="192"/>
      <c r="Q140" s="192"/>
      <c r="R140" s="192"/>
      <c r="S140" s="192"/>
      <c r="T140" s="193"/>
      <c r="AT140" s="187" t="s">
        <v>203</v>
      </c>
      <c r="AU140" s="187" t="s">
        <v>85</v>
      </c>
      <c r="AV140" s="11" t="s">
        <v>85</v>
      </c>
      <c r="AW140" s="11" t="s">
        <v>39</v>
      </c>
      <c r="AX140" s="11" t="s">
        <v>75</v>
      </c>
      <c r="AY140" s="187" t="s">
        <v>195</v>
      </c>
    </row>
    <row r="141" spans="2:65" s="12" customFormat="1">
      <c r="B141" s="197"/>
      <c r="D141" s="186" t="s">
        <v>203</v>
      </c>
      <c r="E141" s="198" t="s">
        <v>5</v>
      </c>
      <c r="F141" s="199" t="s">
        <v>1836</v>
      </c>
      <c r="H141" s="200">
        <v>1019.179</v>
      </c>
      <c r="I141" s="201"/>
      <c r="L141" s="197"/>
      <c r="M141" s="202"/>
      <c r="N141" s="203"/>
      <c r="O141" s="203"/>
      <c r="P141" s="203"/>
      <c r="Q141" s="203"/>
      <c r="R141" s="203"/>
      <c r="S141" s="203"/>
      <c r="T141" s="204"/>
      <c r="AT141" s="198" t="s">
        <v>203</v>
      </c>
      <c r="AU141" s="198" t="s">
        <v>85</v>
      </c>
      <c r="AV141" s="12" t="s">
        <v>211</v>
      </c>
      <c r="AW141" s="12" t="s">
        <v>39</v>
      </c>
      <c r="AX141" s="12" t="s">
        <v>75</v>
      </c>
      <c r="AY141" s="198" t="s">
        <v>195</v>
      </c>
    </row>
    <row r="142" spans="2:65" s="11" customFormat="1">
      <c r="B142" s="185"/>
      <c r="D142" s="186" t="s">
        <v>203</v>
      </c>
      <c r="E142" s="187" t="s">
        <v>5</v>
      </c>
      <c r="F142" s="188" t="s">
        <v>1858</v>
      </c>
      <c r="H142" s="189">
        <v>16.8</v>
      </c>
      <c r="I142" s="190"/>
      <c r="L142" s="185"/>
      <c r="M142" s="191"/>
      <c r="N142" s="192"/>
      <c r="O142" s="192"/>
      <c r="P142" s="192"/>
      <c r="Q142" s="192"/>
      <c r="R142" s="192"/>
      <c r="S142" s="192"/>
      <c r="T142" s="193"/>
      <c r="AT142" s="187" t="s">
        <v>203</v>
      </c>
      <c r="AU142" s="187" t="s">
        <v>85</v>
      </c>
      <c r="AV142" s="11" t="s">
        <v>85</v>
      </c>
      <c r="AW142" s="11" t="s">
        <v>39</v>
      </c>
      <c r="AX142" s="11" t="s">
        <v>75</v>
      </c>
      <c r="AY142" s="187" t="s">
        <v>195</v>
      </c>
    </row>
    <row r="143" spans="2:65" s="11" customFormat="1">
      <c r="B143" s="185"/>
      <c r="D143" s="186" t="s">
        <v>203</v>
      </c>
      <c r="E143" s="187" t="s">
        <v>5</v>
      </c>
      <c r="F143" s="188" t="s">
        <v>1859</v>
      </c>
      <c r="H143" s="189">
        <v>8.4</v>
      </c>
      <c r="I143" s="190"/>
      <c r="L143" s="185"/>
      <c r="M143" s="191"/>
      <c r="N143" s="192"/>
      <c r="O143" s="192"/>
      <c r="P143" s="192"/>
      <c r="Q143" s="192"/>
      <c r="R143" s="192"/>
      <c r="S143" s="192"/>
      <c r="T143" s="193"/>
      <c r="AT143" s="187" t="s">
        <v>203</v>
      </c>
      <c r="AU143" s="187" t="s">
        <v>85</v>
      </c>
      <c r="AV143" s="11" t="s">
        <v>85</v>
      </c>
      <c r="AW143" s="11" t="s">
        <v>39</v>
      </c>
      <c r="AX143" s="11" t="s">
        <v>75</v>
      </c>
      <c r="AY143" s="187" t="s">
        <v>195</v>
      </c>
    </row>
    <row r="144" spans="2:65" s="12" customFormat="1">
      <c r="B144" s="197"/>
      <c r="D144" s="186" t="s">
        <v>203</v>
      </c>
      <c r="E144" s="198" t="s">
        <v>5</v>
      </c>
      <c r="F144" s="199" t="s">
        <v>1838</v>
      </c>
      <c r="H144" s="200">
        <v>25.2</v>
      </c>
      <c r="I144" s="201"/>
      <c r="L144" s="197"/>
      <c r="M144" s="202"/>
      <c r="N144" s="203"/>
      <c r="O144" s="203"/>
      <c r="P144" s="203"/>
      <c r="Q144" s="203"/>
      <c r="R144" s="203"/>
      <c r="S144" s="203"/>
      <c r="T144" s="204"/>
      <c r="AT144" s="198" t="s">
        <v>203</v>
      </c>
      <c r="AU144" s="198" t="s">
        <v>85</v>
      </c>
      <c r="AV144" s="12" t="s">
        <v>211</v>
      </c>
      <c r="AW144" s="12" t="s">
        <v>39</v>
      </c>
      <c r="AX144" s="12" t="s">
        <v>75</v>
      </c>
      <c r="AY144" s="198" t="s">
        <v>195</v>
      </c>
    </row>
    <row r="145" spans="2:65" s="11" customFormat="1">
      <c r="B145" s="185"/>
      <c r="D145" s="186" t="s">
        <v>203</v>
      </c>
      <c r="E145" s="187" t="s">
        <v>5</v>
      </c>
      <c r="F145" s="188" t="s">
        <v>1860</v>
      </c>
      <c r="H145" s="189">
        <v>48.448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203</v>
      </c>
      <c r="AU145" s="187" t="s">
        <v>85</v>
      </c>
      <c r="AV145" s="11" t="s">
        <v>85</v>
      </c>
      <c r="AW145" s="11" t="s">
        <v>39</v>
      </c>
      <c r="AX145" s="11" t="s">
        <v>75</v>
      </c>
      <c r="AY145" s="187" t="s">
        <v>195</v>
      </c>
    </row>
    <row r="146" spans="2:65" s="11" customFormat="1">
      <c r="B146" s="185"/>
      <c r="D146" s="186" t="s">
        <v>203</v>
      </c>
      <c r="E146" s="187" t="s">
        <v>5</v>
      </c>
      <c r="F146" s="188" t="s">
        <v>1861</v>
      </c>
      <c r="H146" s="189">
        <v>142.029</v>
      </c>
      <c r="I146" s="190"/>
      <c r="L146" s="185"/>
      <c r="M146" s="191"/>
      <c r="N146" s="192"/>
      <c r="O146" s="192"/>
      <c r="P146" s="192"/>
      <c r="Q146" s="192"/>
      <c r="R146" s="192"/>
      <c r="S146" s="192"/>
      <c r="T146" s="193"/>
      <c r="AT146" s="187" t="s">
        <v>203</v>
      </c>
      <c r="AU146" s="187" t="s">
        <v>85</v>
      </c>
      <c r="AV146" s="11" t="s">
        <v>85</v>
      </c>
      <c r="AW146" s="11" t="s">
        <v>39</v>
      </c>
      <c r="AX146" s="11" t="s">
        <v>75</v>
      </c>
      <c r="AY146" s="187" t="s">
        <v>195</v>
      </c>
    </row>
    <row r="147" spans="2:65" s="12" customFormat="1">
      <c r="B147" s="197"/>
      <c r="D147" s="186" t="s">
        <v>203</v>
      </c>
      <c r="E147" s="198" t="s">
        <v>5</v>
      </c>
      <c r="F147" s="199" t="s">
        <v>250</v>
      </c>
      <c r="H147" s="200">
        <v>190.477</v>
      </c>
      <c r="I147" s="201"/>
      <c r="L147" s="197"/>
      <c r="M147" s="202"/>
      <c r="N147" s="203"/>
      <c r="O147" s="203"/>
      <c r="P147" s="203"/>
      <c r="Q147" s="203"/>
      <c r="R147" s="203"/>
      <c r="S147" s="203"/>
      <c r="T147" s="204"/>
      <c r="AT147" s="198" t="s">
        <v>203</v>
      </c>
      <c r="AU147" s="198" t="s">
        <v>85</v>
      </c>
      <c r="AV147" s="12" t="s">
        <v>211</v>
      </c>
      <c r="AW147" s="12" t="s">
        <v>39</v>
      </c>
      <c r="AX147" s="12" t="s">
        <v>75</v>
      </c>
      <c r="AY147" s="198" t="s">
        <v>195</v>
      </c>
    </row>
    <row r="148" spans="2:65" s="13" customFormat="1">
      <c r="B148" s="205"/>
      <c r="D148" s="186" t="s">
        <v>203</v>
      </c>
      <c r="E148" s="206" t="s">
        <v>5</v>
      </c>
      <c r="F148" s="207" t="s">
        <v>254</v>
      </c>
      <c r="H148" s="208">
        <v>1234.856</v>
      </c>
      <c r="I148" s="209"/>
      <c r="L148" s="205"/>
      <c r="M148" s="210"/>
      <c r="N148" s="211"/>
      <c r="O148" s="211"/>
      <c r="P148" s="211"/>
      <c r="Q148" s="211"/>
      <c r="R148" s="211"/>
      <c r="S148" s="211"/>
      <c r="T148" s="212"/>
      <c r="AT148" s="206" t="s">
        <v>203</v>
      </c>
      <c r="AU148" s="206" t="s">
        <v>85</v>
      </c>
      <c r="AV148" s="13" t="s">
        <v>201</v>
      </c>
      <c r="AW148" s="13" t="s">
        <v>39</v>
      </c>
      <c r="AX148" s="13" t="s">
        <v>83</v>
      </c>
      <c r="AY148" s="206" t="s">
        <v>195</v>
      </c>
    </row>
    <row r="149" spans="2:65" s="1" customFormat="1" ht="16.5" customHeight="1">
      <c r="B149" s="172"/>
      <c r="C149" s="173" t="s">
        <v>261</v>
      </c>
      <c r="D149" s="173" t="s">
        <v>197</v>
      </c>
      <c r="E149" s="174" t="s">
        <v>275</v>
      </c>
      <c r="F149" s="175" t="s">
        <v>276</v>
      </c>
      <c r="G149" s="176" t="s">
        <v>264</v>
      </c>
      <c r="H149" s="177">
        <v>1234.856</v>
      </c>
      <c r="I149" s="178"/>
      <c r="J149" s="179">
        <f>ROUND(I149*H149,2)</f>
        <v>0</v>
      </c>
      <c r="K149" s="175"/>
      <c r="L149" s="40"/>
      <c r="M149" s="180" t="s">
        <v>5</v>
      </c>
      <c r="N149" s="181" t="s">
        <v>46</v>
      </c>
      <c r="O149" s="41"/>
      <c r="P149" s="182">
        <f>O149*H149</f>
        <v>0</v>
      </c>
      <c r="Q149" s="182">
        <v>0</v>
      </c>
      <c r="R149" s="182">
        <f>Q149*H149</f>
        <v>0</v>
      </c>
      <c r="S149" s="182">
        <v>0</v>
      </c>
      <c r="T149" s="183">
        <f>S149*H149</f>
        <v>0</v>
      </c>
      <c r="AR149" s="23" t="s">
        <v>201</v>
      </c>
      <c r="AT149" s="23" t="s">
        <v>197</v>
      </c>
      <c r="AU149" s="23" t="s">
        <v>85</v>
      </c>
      <c r="AY149" s="23" t="s">
        <v>195</v>
      </c>
      <c r="BE149" s="184">
        <f>IF(N149="základní",J149,0)</f>
        <v>0</v>
      </c>
      <c r="BF149" s="184">
        <f>IF(N149="snížená",J149,0)</f>
        <v>0</v>
      </c>
      <c r="BG149" s="184">
        <f>IF(N149="zákl. přenesená",J149,0)</f>
        <v>0</v>
      </c>
      <c r="BH149" s="184">
        <f>IF(N149="sníž. přenesená",J149,0)</f>
        <v>0</v>
      </c>
      <c r="BI149" s="184">
        <f>IF(N149="nulová",J149,0)</f>
        <v>0</v>
      </c>
      <c r="BJ149" s="23" t="s">
        <v>83</v>
      </c>
      <c r="BK149" s="184">
        <f>ROUND(I149*H149,2)</f>
        <v>0</v>
      </c>
      <c r="BL149" s="23" t="s">
        <v>201</v>
      </c>
      <c r="BM149" s="23" t="s">
        <v>1862</v>
      </c>
    </row>
    <row r="150" spans="2:65" s="1" customFormat="1" ht="40.5">
      <c r="B150" s="40"/>
      <c r="D150" s="186" t="s">
        <v>209</v>
      </c>
      <c r="F150" s="194" t="s">
        <v>278</v>
      </c>
      <c r="I150" s="195"/>
      <c r="L150" s="40"/>
      <c r="M150" s="196"/>
      <c r="N150" s="41"/>
      <c r="O150" s="41"/>
      <c r="P150" s="41"/>
      <c r="Q150" s="41"/>
      <c r="R150" s="41"/>
      <c r="S150" s="41"/>
      <c r="T150" s="69"/>
      <c r="AT150" s="23" t="s">
        <v>209</v>
      </c>
      <c r="AU150" s="23" t="s">
        <v>85</v>
      </c>
    </row>
    <row r="151" spans="2:65" s="1" customFormat="1" ht="16.5" customHeight="1">
      <c r="B151" s="172"/>
      <c r="C151" s="173" t="s">
        <v>274</v>
      </c>
      <c r="D151" s="173" t="s">
        <v>197</v>
      </c>
      <c r="E151" s="174" t="s">
        <v>280</v>
      </c>
      <c r="F151" s="175" t="s">
        <v>281</v>
      </c>
      <c r="G151" s="176" t="s">
        <v>228</v>
      </c>
      <c r="H151" s="177">
        <v>563.01599999999996</v>
      </c>
      <c r="I151" s="178"/>
      <c r="J151" s="179">
        <f>ROUND(I151*H151,2)</f>
        <v>0</v>
      </c>
      <c r="K151" s="175"/>
      <c r="L151" s="40"/>
      <c r="M151" s="180" t="s">
        <v>5</v>
      </c>
      <c r="N151" s="181" t="s">
        <v>46</v>
      </c>
      <c r="O151" s="41"/>
      <c r="P151" s="182">
        <f>O151*H151</f>
        <v>0</v>
      </c>
      <c r="Q151" s="182">
        <v>0</v>
      </c>
      <c r="R151" s="182">
        <f>Q151*H151</f>
        <v>0</v>
      </c>
      <c r="S151" s="182">
        <v>0</v>
      </c>
      <c r="T151" s="183">
        <f>S151*H151</f>
        <v>0</v>
      </c>
      <c r="AR151" s="23" t="s">
        <v>201</v>
      </c>
      <c r="AT151" s="23" t="s">
        <v>197</v>
      </c>
      <c r="AU151" s="23" t="s">
        <v>85</v>
      </c>
      <c r="AY151" s="23" t="s">
        <v>195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23" t="s">
        <v>83</v>
      </c>
      <c r="BK151" s="184">
        <f>ROUND(I151*H151,2)</f>
        <v>0</v>
      </c>
      <c r="BL151" s="23" t="s">
        <v>201</v>
      </c>
      <c r="BM151" s="23" t="s">
        <v>1863</v>
      </c>
    </row>
    <row r="152" spans="2:65" s="1" customFormat="1" ht="54">
      <c r="B152" s="40"/>
      <c r="D152" s="186" t="s">
        <v>209</v>
      </c>
      <c r="F152" s="194" t="s">
        <v>283</v>
      </c>
      <c r="I152" s="195"/>
      <c r="L152" s="40"/>
      <c r="M152" s="196"/>
      <c r="N152" s="41"/>
      <c r="O152" s="41"/>
      <c r="P152" s="41"/>
      <c r="Q152" s="41"/>
      <c r="R152" s="41"/>
      <c r="S152" s="41"/>
      <c r="T152" s="69"/>
      <c r="AT152" s="23" t="s">
        <v>209</v>
      </c>
      <c r="AU152" s="23" t="s">
        <v>85</v>
      </c>
    </row>
    <row r="153" spans="2:65" s="1" customFormat="1" ht="16.5" customHeight="1">
      <c r="B153" s="172"/>
      <c r="C153" s="173" t="s">
        <v>279</v>
      </c>
      <c r="D153" s="173" t="s">
        <v>197</v>
      </c>
      <c r="E153" s="174" t="s">
        <v>285</v>
      </c>
      <c r="F153" s="175" t="s">
        <v>286</v>
      </c>
      <c r="G153" s="176" t="s">
        <v>228</v>
      </c>
      <c r="H153" s="177">
        <v>496.01</v>
      </c>
      <c r="I153" s="178"/>
      <c r="J153" s="179">
        <f>ROUND(I153*H153,2)</f>
        <v>0</v>
      </c>
      <c r="K153" s="175"/>
      <c r="L153" s="40"/>
      <c r="M153" s="180" t="s">
        <v>5</v>
      </c>
      <c r="N153" s="181" t="s">
        <v>46</v>
      </c>
      <c r="O153" s="41"/>
      <c r="P153" s="182">
        <f>O153*H153</f>
        <v>0</v>
      </c>
      <c r="Q153" s="182">
        <v>0</v>
      </c>
      <c r="R153" s="182">
        <f>Q153*H153</f>
        <v>0</v>
      </c>
      <c r="S153" s="182">
        <v>0</v>
      </c>
      <c r="T153" s="183">
        <f>S153*H153</f>
        <v>0</v>
      </c>
      <c r="AR153" s="23" t="s">
        <v>201</v>
      </c>
      <c r="AT153" s="23" t="s">
        <v>197</v>
      </c>
      <c r="AU153" s="23" t="s">
        <v>85</v>
      </c>
      <c r="AY153" s="23" t="s">
        <v>195</v>
      </c>
      <c r="BE153" s="184">
        <f>IF(N153="základní",J153,0)</f>
        <v>0</v>
      </c>
      <c r="BF153" s="184">
        <f>IF(N153="snížená",J153,0)</f>
        <v>0</v>
      </c>
      <c r="BG153" s="184">
        <f>IF(N153="zákl. přenesená",J153,0)</f>
        <v>0</v>
      </c>
      <c r="BH153" s="184">
        <f>IF(N153="sníž. přenesená",J153,0)</f>
        <v>0</v>
      </c>
      <c r="BI153" s="184">
        <f>IF(N153="nulová",J153,0)</f>
        <v>0</v>
      </c>
      <c r="BJ153" s="23" t="s">
        <v>83</v>
      </c>
      <c r="BK153" s="184">
        <f>ROUND(I153*H153,2)</f>
        <v>0</v>
      </c>
      <c r="BL153" s="23" t="s">
        <v>201</v>
      </c>
      <c r="BM153" s="23" t="s">
        <v>1864</v>
      </c>
    </row>
    <row r="154" spans="2:65" s="1" customFormat="1" ht="67.5">
      <c r="B154" s="40"/>
      <c r="D154" s="186" t="s">
        <v>209</v>
      </c>
      <c r="F154" s="194" t="s">
        <v>288</v>
      </c>
      <c r="I154" s="195"/>
      <c r="L154" s="40"/>
      <c r="M154" s="196"/>
      <c r="N154" s="41"/>
      <c r="O154" s="41"/>
      <c r="P154" s="41"/>
      <c r="Q154" s="41"/>
      <c r="R154" s="41"/>
      <c r="S154" s="41"/>
      <c r="T154" s="69"/>
      <c r="AT154" s="23" t="s">
        <v>209</v>
      </c>
      <c r="AU154" s="23" t="s">
        <v>85</v>
      </c>
    </row>
    <row r="155" spans="2:65" s="11" customFormat="1">
      <c r="B155" s="185"/>
      <c r="D155" s="186" t="s">
        <v>203</v>
      </c>
      <c r="E155" s="187" t="s">
        <v>5</v>
      </c>
      <c r="F155" s="188" t="s">
        <v>1865</v>
      </c>
      <c r="H155" s="189">
        <v>563.01599999999996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203</v>
      </c>
      <c r="AU155" s="187" t="s">
        <v>85</v>
      </c>
      <c r="AV155" s="11" t="s">
        <v>85</v>
      </c>
      <c r="AW155" s="11" t="s">
        <v>39</v>
      </c>
      <c r="AX155" s="11" t="s">
        <v>75</v>
      </c>
      <c r="AY155" s="187" t="s">
        <v>195</v>
      </c>
    </row>
    <row r="156" spans="2:65" s="12" customFormat="1">
      <c r="B156" s="197"/>
      <c r="D156" s="186" t="s">
        <v>203</v>
      </c>
      <c r="E156" s="198" t="s">
        <v>5</v>
      </c>
      <c r="F156" s="199" t="s">
        <v>290</v>
      </c>
      <c r="H156" s="200">
        <v>563.01599999999996</v>
      </c>
      <c r="I156" s="201"/>
      <c r="L156" s="197"/>
      <c r="M156" s="202"/>
      <c r="N156" s="203"/>
      <c r="O156" s="203"/>
      <c r="P156" s="203"/>
      <c r="Q156" s="203"/>
      <c r="R156" s="203"/>
      <c r="S156" s="203"/>
      <c r="T156" s="204"/>
      <c r="AT156" s="198" t="s">
        <v>203</v>
      </c>
      <c r="AU156" s="198" t="s">
        <v>85</v>
      </c>
      <c r="AV156" s="12" t="s">
        <v>211</v>
      </c>
      <c r="AW156" s="12" t="s">
        <v>39</v>
      </c>
      <c r="AX156" s="12" t="s">
        <v>75</v>
      </c>
      <c r="AY156" s="198" t="s">
        <v>195</v>
      </c>
    </row>
    <row r="157" spans="2:65" s="11" customFormat="1">
      <c r="B157" s="185"/>
      <c r="D157" s="186" t="s">
        <v>203</v>
      </c>
      <c r="E157" s="187" t="s">
        <v>5</v>
      </c>
      <c r="F157" s="188" t="s">
        <v>1866</v>
      </c>
      <c r="H157" s="189">
        <v>-29.75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65" s="11" customFormat="1">
      <c r="B158" s="185"/>
      <c r="D158" s="186" t="s">
        <v>203</v>
      </c>
      <c r="E158" s="187" t="s">
        <v>5</v>
      </c>
      <c r="F158" s="188" t="s">
        <v>1867</v>
      </c>
      <c r="H158" s="189">
        <v>-30.856000000000002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203</v>
      </c>
      <c r="AU158" s="187" t="s">
        <v>85</v>
      </c>
      <c r="AV158" s="11" t="s">
        <v>85</v>
      </c>
      <c r="AW158" s="11" t="s">
        <v>39</v>
      </c>
      <c r="AX158" s="11" t="s">
        <v>75</v>
      </c>
      <c r="AY158" s="187" t="s">
        <v>195</v>
      </c>
    </row>
    <row r="159" spans="2:65" s="11" customFormat="1">
      <c r="B159" s="185"/>
      <c r="D159" s="186" t="s">
        <v>203</v>
      </c>
      <c r="E159" s="187" t="s">
        <v>5</v>
      </c>
      <c r="F159" s="188" t="s">
        <v>1868</v>
      </c>
      <c r="H159" s="189">
        <v>-6.4</v>
      </c>
      <c r="I159" s="190"/>
      <c r="L159" s="185"/>
      <c r="M159" s="191"/>
      <c r="N159" s="192"/>
      <c r="O159" s="192"/>
      <c r="P159" s="192"/>
      <c r="Q159" s="192"/>
      <c r="R159" s="192"/>
      <c r="S159" s="192"/>
      <c r="T159" s="193"/>
      <c r="AT159" s="187" t="s">
        <v>203</v>
      </c>
      <c r="AU159" s="187" t="s">
        <v>85</v>
      </c>
      <c r="AV159" s="11" t="s">
        <v>85</v>
      </c>
      <c r="AW159" s="11" t="s">
        <v>39</v>
      </c>
      <c r="AX159" s="11" t="s">
        <v>75</v>
      </c>
      <c r="AY159" s="187" t="s">
        <v>195</v>
      </c>
    </row>
    <row r="160" spans="2:65" s="12" customFormat="1">
      <c r="B160" s="197"/>
      <c r="D160" s="186" t="s">
        <v>203</v>
      </c>
      <c r="E160" s="198" t="s">
        <v>5</v>
      </c>
      <c r="F160" s="199" t="s">
        <v>292</v>
      </c>
      <c r="H160" s="200">
        <v>-67.006</v>
      </c>
      <c r="I160" s="201"/>
      <c r="L160" s="197"/>
      <c r="M160" s="202"/>
      <c r="N160" s="203"/>
      <c r="O160" s="203"/>
      <c r="P160" s="203"/>
      <c r="Q160" s="203"/>
      <c r="R160" s="203"/>
      <c r="S160" s="203"/>
      <c r="T160" s="204"/>
      <c r="AT160" s="198" t="s">
        <v>203</v>
      </c>
      <c r="AU160" s="198" t="s">
        <v>85</v>
      </c>
      <c r="AV160" s="12" t="s">
        <v>211</v>
      </c>
      <c r="AW160" s="12" t="s">
        <v>39</v>
      </c>
      <c r="AX160" s="12" t="s">
        <v>75</v>
      </c>
      <c r="AY160" s="198" t="s">
        <v>195</v>
      </c>
    </row>
    <row r="161" spans="2:65" s="13" customFormat="1">
      <c r="B161" s="205"/>
      <c r="D161" s="186" t="s">
        <v>203</v>
      </c>
      <c r="E161" s="206" t="s">
        <v>5</v>
      </c>
      <c r="F161" s="207" t="s">
        <v>254</v>
      </c>
      <c r="H161" s="208">
        <v>496.01</v>
      </c>
      <c r="I161" s="209"/>
      <c r="L161" s="205"/>
      <c r="M161" s="210"/>
      <c r="N161" s="211"/>
      <c r="O161" s="211"/>
      <c r="P161" s="211"/>
      <c r="Q161" s="211"/>
      <c r="R161" s="211"/>
      <c r="S161" s="211"/>
      <c r="T161" s="212"/>
      <c r="AT161" s="206" t="s">
        <v>203</v>
      </c>
      <c r="AU161" s="206" t="s">
        <v>85</v>
      </c>
      <c r="AV161" s="13" t="s">
        <v>201</v>
      </c>
      <c r="AW161" s="13" t="s">
        <v>39</v>
      </c>
      <c r="AX161" s="13" t="s">
        <v>83</v>
      </c>
      <c r="AY161" s="206" t="s">
        <v>195</v>
      </c>
    </row>
    <row r="162" spans="2:65" s="1" customFormat="1" ht="16.5" customHeight="1">
      <c r="B162" s="172"/>
      <c r="C162" s="173" t="s">
        <v>284</v>
      </c>
      <c r="D162" s="173" t="s">
        <v>197</v>
      </c>
      <c r="E162" s="174" t="s">
        <v>294</v>
      </c>
      <c r="F162" s="175" t="s">
        <v>295</v>
      </c>
      <c r="G162" s="176" t="s">
        <v>228</v>
      </c>
      <c r="H162" s="177">
        <v>496.01</v>
      </c>
      <c r="I162" s="178"/>
      <c r="J162" s="179">
        <f>ROUND(I162*H162,2)</f>
        <v>0</v>
      </c>
      <c r="K162" s="175"/>
      <c r="L162" s="40"/>
      <c r="M162" s="180" t="s">
        <v>5</v>
      </c>
      <c r="N162" s="181" t="s">
        <v>46</v>
      </c>
      <c r="O162" s="41"/>
      <c r="P162" s="182">
        <f>O162*H162</f>
        <v>0</v>
      </c>
      <c r="Q162" s="182">
        <v>0</v>
      </c>
      <c r="R162" s="182">
        <f>Q162*H162</f>
        <v>0</v>
      </c>
      <c r="S162" s="182">
        <v>0</v>
      </c>
      <c r="T162" s="183">
        <f>S162*H162</f>
        <v>0</v>
      </c>
      <c r="AR162" s="23" t="s">
        <v>201</v>
      </c>
      <c r="AT162" s="23" t="s">
        <v>197</v>
      </c>
      <c r="AU162" s="23" t="s">
        <v>85</v>
      </c>
      <c r="AY162" s="23" t="s">
        <v>195</v>
      </c>
      <c r="BE162" s="184">
        <f>IF(N162="základní",J162,0)</f>
        <v>0</v>
      </c>
      <c r="BF162" s="184">
        <f>IF(N162="snížená",J162,0)</f>
        <v>0</v>
      </c>
      <c r="BG162" s="184">
        <f>IF(N162="zákl. přenesená",J162,0)</f>
        <v>0</v>
      </c>
      <c r="BH162" s="184">
        <f>IF(N162="sníž. přenesená",J162,0)</f>
        <v>0</v>
      </c>
      <c r="BI162" s="184">
        <f>IF(N162="nulová",J162,0)</f>
        <v>0</v>
      </c>
      <c r="BJ162" s="23" t="s">
        <v>83</v>
      </c>
      <c r="BK162" s="184">
        <f>ROUND(I162*H162,2)</f>
        <v>0</v>
      </c>
      <c r="BL162" s="23" t="s">
        <v>201</v>
      </c>
      <c r="BM162" s="23" t="s">
        <v>1869</v>
      </c>
    </row>
    <row r="163" spans="2:65" s="1" customFormat="1" ht="16.5" customHeight="1">
      <c r="B163" s="172"/>
      <c r="C163" s="173" t="s">
        <v>293</v>
      </c>
      <c r="D163" s="173" t="s">
        <v>197</v>
      </c>
      <c r="E163" s="174" t="s">
        <v>298</v>
      </c>
      <c r="F163" s="175" t="s">
        <v>299</v>
      </c>
      <c r="G163" s="176" t="s">
        <v>228</v>
      </c>
      <c r="H163" s="177">
        <v>496.01</v>
      </c>
      <c r="I163" s="178"/>
      <c r="J163" s="179">
        <f>ROUND(I163*H163,2)</f>
        <v>0</v>
      </c>
      <c r="K163" s="175"/>
      <c r="L163" s="40"/>
      <c r="M163" s="180" t="s">
        <v>5</v>
      </c>
      <c r="N163" s="181" t="s">
        <v>46</v>
      </c>
      <c r="O163" s="41"/>
      <c r="P163" s="182">
        <f>O163*H163</f>
        <v>0</v>
      </c>
      <c r="Q163" s="182">
        <v>0</v>
      </c>
      <c r="R163" s="182">
        <f>Q163*H163</f>
        <v>0</v>
      </c>
      <c r="S163" s="182">
        <v>0</v>
      </c>
      <c r="T163" s="183">
        <f>S163*H163</f>
        <v>0</v>
      </c>
      <c r="AR163" s="23" t="s">
        <v>201</v>
      </c>
      <c r="AT163" s="23" t="s">
        <v>197</v>
      </c>
      <c r="AU163" s="23" t="s">
        <v>85</v>
      </c>
      <c r="AY163" s="23" t="s">
        <v>195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23" t="s">
        <v>83</v>
      </c>
      <c r="BK163" s="184">
        <f>ROUND(I163*H163,2)</f>
        <v>0</v>
      </c>
      <c r="BL163" s="23" t="s">
        <v>201</v>
      </c>
      <c r="BM163" s="23" t="s">
        <v>1870</v>
      </c>
    </row>
    <row r="164" spans="2:65" s="1" customFormat="1" ht="16.5" customHeight="1">
      <c r="B164" s="172"/>
      <c r="C164" s="173" t="s">
        <v>297</v>
      </c>
      <c r="D164" s="173" t="s">
        <v>197</v>
      </c>
      <c r="E164" s="174" t="s">
        <v>301</v>
      </c>
      <c r="F164" s="175" t="s">
        <v>302</v>
      </c>
      <c r="G164" s="176" t="s">
        <v>303</v>
      </c>
      <c r="H164" s="177">
        <v>818.41700000000003</v>
      </c>
      <c r="I164" s="178"/>
      <c r="J164" s="179">
        <f>ROUND(I164*H164,2)</f>
        <v>0</v>
      </c>
      <c r="K164" s="175"/>
      <c r="L164" s="40"/>
      <c r="M164" s="180" t="s">
        <v>5</v>
      </c>
      <c r="N164" s="181" t="s">
        <v>46</v>
      </c>
      <c r="O164" s="41"/>
      <c r="P164" s="182">
        <f>O164*H164</f>
        <v>0</v>
      </c>
      <c r="Q164" s="182">
        <v>0</v>
      </c>
      <c r="R164" s="182">
        <f>Q164*H164</f>
        <v>0</v>
      </c>
      <c r="S164" s="182">
        <v>0</v>
      </c>
      <c r="T164" s="183">
        <f>S164*H164</f>
        <v>0</v>
      </c>
      <c r="AR164" s="23" t="s">
        <v>201</v>
      </c>
      <c r="AT164" s="23" t="s">
        <v>197</v>
      </c>
      <c r="AU164" s="23" t="s">
        <v>85</v>
      </c>
      <c r="AY164" s="23" t="s">
        <v>195</v>
      </c>
      <c r="BE164" s="184">
        <f>IF(N164="základní",J164,0)</f>
        <v>0</v>
      </c>
      <c r="BF164" s="184">
        <f>IF(N164="snížená",J164,0)</f>
        <v>0</v>
      </c>
      <c r="BG164" s="184">
        <f>IF(N164="zákl. přenesená",J164,0)</f>
        <v>0</v>
      </c>
      <c r="BH164" s="184">
        <f>IF(N164="sníž. přenesená",J164,0)</f>
        <v>0</v>
      </c>
      <c r="BI164" s="184">
        <f>IF(N164="nulová",J164,0)</f>
        <v>0</v>
      </c>
      <c r="BJ164" s="23" t="s">
        <v>83</v>
      </c>
      <c r="BK164" s="184">
        <f>ROUND(I164*H164,2)</f>
        <v>0</v>
      </c>
      <c r="BL164" s="23" t="s">
        <v>201</v>
      </c>
      <c r="BM164" s="23" t="s">
        <v>1871</v>
      </c>
    </row>
    <row r="165" spans="2:65" s="1" customFormat="1" ht="27">
      <c r="B165" s="40"/>
      <c r="D165" s="186" t="s">
        <v>209</v>
      </c>
      <c r="F165" s="194" t="s">
        <v>305</v>
      </c>
      <c r="I165" s="195"/>
      <c r="L165" s="40"/>
      <c r="M165" s="196"/>
      <c r="N165" s="41"/>
      <c r="O165" s="41"/>
      <c r="P165" s="41"/>
      <c r="Q165" s="41"/>
      <c r="R165" s="41"/>
      <c r="S165" s="41"/>
      <c r="T165" s="69"/>
      <c r="AT165" s="23" t="s">
        <v>209</v>
      </c>
      <c r="AU165" s="23" t="s">
        <v>85</v>
      </c>
    </row>
    <row r="166" spans="2:65" s="11" customFormat="1">
      <c r="B166" s="185"/>
      <c r="D166" s="186" t="s">
        <v>203</v>
      </c>
      <c r="E166" s="187" t="s">
        <v>5</v>
      </c>
      <c r="F166" s="188" t="s">
        <v>1872</v>
      </c>
      <c r="H166" s="189">
        <v>818.41700000000003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203</v>
      </c>
      <c r="AU166" s="187" t="s">
        <v>85</v>
      </c>
      <c r="AV166" s="11" t="s">
        <v>85</v>
      </c>
      <c r="AW166" s="11" t="s">
        <v>39</v>
      </c>
      <c r="AX166" s="11" t="s">
        <v>83</v>
      </c>
      <c r="AY166" s="187" t="s">
        <v>195</v>
      </c>
    </row>
    <row r="167" spans="2:65" s="1" customFormat="1" ht="16.5" customHeight="1">
      <c r="B167" s="172"/>
      <c r="C167" s="173" t="s">
        <v>11</v>
      </c>
      <c r="D167" s="173" t="s">
        <v>197</v>
      </c>
      <c r="E167" s="174" t="s">
        <v>308</v>
      </c>
      <c r="F167" s="175" t="s">
        <v>309</v>
      </c>
      <c r="G167" s="176" t="s">
        <v>228</v>
      </c>
      <c r="H167" s="177">
        <v>282.03800000000001</v>
      </c>
      <c r="I167" s="178"/>
      <c r="J167" s="179">
        <f>ROUND(I167*H167,2)</f>
        <v>0</v>
      </c>
      <c r="K167" s="175"/>
      <c r="L167" s="40"/>
      <c r="M167" s="180" t="s">
        <v>5</v>
      </c>
      <c r="N167" s="181" t="s">
        <v>46</v>
      </c>
      <c r="O167" s="41"/>
      <c r="P167" s="182">
        <f>O167*H167</f>
        <v>0</v>
      </c>
      <c r="Q167" s="182">
        <v>0</v>
      </c>
      <c r="R167" s="182">
        <f>Q167*H167</f>
        <v>0</v>
      </c>
      <c r="S167" s="182">
        <v>0</v>
      </c>
      <c r="T167" s="183">
        <f>S167*H167</f>
        <v>0</v>
      </c>
      <c r="AR167" s="23" t="s">
        <v>201</v>
      </c>
      <c r="AT167" s="23" t="s">
        <v>197</v>
      </c>
      <c r="AU167" s="23" t="s">
        <v>85</v>
      </c>
      <c r="AY167" s="23" t="s">
        <v>195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23" t="s">
        <v>83</v>
      </c>
      <c r="BK167" s="184">
        <f>ROUND(I167*H167,2)</f>
        <v>0</v>
      </c>
      <c r="BL167" s="23" t="s">
        <v>201</v>
      </c>
      <c r="BM167" s="23" t="s">
        <v>1873</v>
      </c>
    </row>
    <row r="168" spans="2:65" s="1" customFormat="1" ht="81">
      <c r="B168" s="40"/>
      <c r="D168" s="186" t="s">
        <v>209</v>
      </c>
      <c r="F168" s="194" t="s">
        <v>311</v>
      </c>
      <c r="I168" s="195"/>
      <c r="L168" s="40"/>
      <c r="M168" s="196"/>
      <c r="N168" s="41"/>
      <c r="O168" s="41"/>
      <c r="P168" s="41"/>
      <c r="Q168" s="41"/>
      <c r="R168" s="41"/>
      <c r="S168" s="41"/>
      <c r="T168" s="69"/>
      <c r="AT168" s="23" t="s">
        <v>209</v>
      </c>
      <c r="AU168" s="23" t="s">
        <v>85</v>
      </c>
    </row>
    <row r="169" spans="2:65" s="11" customFormat="1">
      <c r="B169" s="185"/>
      <c r="D169" s="186" t="s">
        <v>203</v>
      </c>
      <c r="E169" s="187" t="s">
        <v>5</v>
      </c>
      <c r="F169" s="188" t="s">
        <v>1865</v>
      </c>
      <c r="H169" s="189">
        <v>563.01599999999996</v>
      </c>
      <c r="I169" s="190"/>
      <c r="L169" s="185"/>
      <c r="M169" s="191"/>
      <c r="N169" s="192"/>
      <c r="O169" s="192"/>
      <c r="P169" s="192"/>
      <c r="Q169" s="192"/>
      <c r="R169" s="192"/>
      <c r="S169" s="192"/>
      <c r="T169" s="193"/>
      <c r="AT169" s="187" t="s">
        <v>203</v>
      </c>
      <c r="AU169" s="187" t="s">
        <v>85</v>
      </c>
      <c r="AV169" s="11" t="s">
        <v>85</v>
      </c>
      <c r="AW169" s="11" t="s">
        <v>39</v>
      </c>
      <c r="AX169" s="11" t="s">
        <v>75</v>
      </c>
      <c r="AY169" s="187" t="s">
        <v>195</v>
      </c>
    </row>
    <row r="170" spans="2:65" s="12" customFormat="1">
      <c r="B170" s="197"/>
      <c r="D170" s="186" t="s">
        <v>203</v>
      </c>
      <c r="E170" s="198" t="s">
        <v>5</v>
      </c>
      <c r="F170" s="199" t="s">
        <v>290</v>
      </c>
      <c r="H170" s="200">
        <v>563.01599999999996</v>
      </c>
      <c r="I170" s="201"/>
      <c r="L170" s="197"/>
      <c r="M170" s="202"/>
      <c r="N170" s="203"/>
      <c r="O170" s="203"/>
      <c r="P170" s="203"/>
      <c r="Q170" s="203"/>
      <c r="R170" s="203"/>
      <c r="S170" s="203"/>
      <c r="T170" s="204"/>
      <c r="AT170" s="198" t="s">
        <v>203</v>
      </c>
      <c r="AU170" s="198" t="s">
        <v>85</v>
      </c>
      <c r="AV170" s="12" t="s">
        <v>211</v>
      </c>
      <c r="AW170" s="12" t="s">
        <v>39</v>
      </c>
      <c r="AX170" s="12" t="s">
        <v>75</v>
      </c>
      <c r="AY170" s="198" t="s">
        <v>195</v>
      </c>
    </row>
    <row r="171" spans="2:65" s="11" customFormat="1">
      <c r="B171" s="185"/>
      <c r="D171" s="186" t="s">
        <v>203</v>
      </c>
      <c r="E171" s="187" t="s">
        <v>5</v>
      </c>
      <c r="F171" s="188" t="s">
        <v>1866</v>
      </c>
      <c r="H171" s="189">
        <v>-29.75</v>
      </c>
      <c r="I171" s="190"/>
      <c r="L171" s="185"/>
      <c r="M171" s="191"/>
      <c r="N171" s="192"/>
      <c r="O171" s="192"/>
      <c r="P171" s="192"/>
      <c r="Q171" s="192"/>
      <c r="R171" s="192"/>
      <c r="S171" s="192"/>
      <c r="T171" s="193"/>
      <c r="AT171" s="187" t="s">
        <v>203</v>
      </c>
      <c r="AU171" s="187" t="s">
        <v>85</v>
      </c>
      <c r="AV171" s="11" t="s">
        <v>85</v>
      </c>
      <c r="AW171" s="11" t="s">
        <v>39</v>
      </c>
      <c r="AX171" s="11" t="s">
        <v>75</v>
      </c>
      <c r="AY171" s="187" t="s">
        <v>195</v>
      </c>
    </row>
    <row r="172" spans="2:65" s="11" customFormat="1">
      <c r="B172" s="185"/>
      <c r="D172" s="186" t="s">
        <v>203</v>
      </c>
      <c r="E172" s="187" t="s">
        <v>5</v>
      </c>
      <c r="F172" s="188" t="s">
        <v>1867</v>
      </c>
      <c r="H172" s="189">
        <v>-30.856000000000002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203</v>
      </c>
      <c r="AU172" s="187" t="s">
        <v>85</v>
      </c>
      <c r="AV172" s="11" t="s">
        <v>85</v>
      </c>
      <c r="AW172" s="11" t="s">
        <v>39</v>
      </c>
      <c r="AX172" s="11" t="s">
        <v>75</v>
      </c>
      <c r="AY172" s="187" t="s">
        <v>195</v>
      </c>
    </row>
    <row r="173" spans="2:65" s="11" customFormat="1">
      <c r="B173" s="185"/>
      <c r="D173" s="186" t="s">
        <v>203</v>
      </c>
      <c r="E173" s="187" t="s">
        <v>5</v>
      </c>
      <c r="F173" s="188" t="s">
        <v>1868</v>
      </c>
      <c r="H173" s="189">
        <v>-6.4</v>
      </c>
      <c r="I173" s="190"/>
      <c r="L173" s="185"/>
      <c r="M173" s="191"/>
      <c r="N173" s="192"/>
      <c r="O173" s="192"/>
      <c r="P173" s="192"/>
      <c r="Q173" s="192"/>
      <c r="R173" s="192"/>
      <c r="S173" s="192"/>
      <c r="T173" s="193"/>
      <c r="AT173" s="187" t="s">
        <v>203</v>
      </c>
      <c r="AU173" s="187" t="s">
        <v>85</v>
      </c>
      <c r="AV173" s="11" t="s">
        <v>85</v>
      </c>
      <c r="AW173" s="11" t="s">
        <v>39</v>
      </c>
      <c r="AX173" s="11" t="s">
        <v>75</v>
      </c>
      <c r="AY173" s="187" t="s">
        <v>195</v>
      </c>
    </row>
    <row r="174" spans="2:65" s="12" customFormat="1">
      <c r="B174" s="197"/>
      <c r="D174" s="186" t="s">
        <v>203</v>
      </c>
      <c r="E174" s="198" t="s">
        <v>5</v>
      </c>
      <c r="F174" s="199" t="s">
        <v>292</v>
      </c>
      <c r="H174" s="200">
        <v>-67.006</v>
      </c>
      <c r="I174" s="201"/>
      <c r="L174" s="197"/>
      <c r="M174" s="202"/>
      <c r="N174" s="203"/>
      <c r="O174" s="203"/>
      <c r="P174" s="203"/>
      <c r="Q174" s="203"/>
      <c r="R174" s="203"/>
      <c r="S174" s="203"/>
      <c r="T174" s="204"/>
      <c r="AT174" s="198" t="s">
        <v>203</v>
      </c>
      <c r="AU174" s="198" t="s">
        <v>85</v>
      </c>
      <c r="AV174" s="12" t="s">
        <v>211</v>
      </c>
      <c r="AW174" s="12" t="s">
        <v>39</v>
      </c>
      <c r="AX174" s="12" t="s">
        <v>75</v>
      </c>
      <c r="AY174" s="198" t="s">
        <v>195</v>
      </c>
    </row>
    <row r="175" spans="2:65" s="11" customFormat="1">
      <c r="B175" s="185"/>
      <c r="D175" s="186" t="s">
        <v>203</v>
      </c>
      <c r="E175" s="187" t="s">
        <v>5</v>
      </c>
      <c r="F175" s="188" t="s">
        <v>1874</v>
      </c>
      <c r="H175" s="189">
        <v>-165.6</v>
      </c>
      <c r="I175" s="190"/>
      <c r="L175" s="185"/>
      <c r="M175" s="191"/>
      <c r="N175" s="192"/>
      <c r="O175" s="192"/>
      <c r="P175" s="192"/>
      <c r="Q175" s="192"/>
      <c r="R175" s="192"/>
      <c r="S175" s="192"/>
      <c r="T175" s="193"/>
      <c r="AT175" s="187" t="s">
        <v>203</v>
      </c>
      <c r="AU175" s="187" t="s">
        <v>85</v>
      </c>
      <c r="AV175" s="11" t="s">
        <v>85</v>
      </c>
      <c r="AW175" s="11" t="s">
        <v>39</v>
      </c>
      <c r="AX175" s="11" t="s">
        <v>75</v>
      </c>
      <c r="AY175" s="187" t="s">
        <v>195</v>
      </c>
    </row>
    <row r="176" spans="2:65" s="11" customFormat="1">
      <c r="B176" s="185"/>
      <c r="D176" s="186" t="s">
        <v>203</v>
      </c>
      <c r="E176" s="187" t="s">
        <v>5</v>
      </c>
      <c r="F176" s="188" t="s">
        <v>1875</v>
      </c>
      <c r="H176" s="189">
        <v>-48.372</v>
      </c>
      <c r="I176" s="190"/>
      <c r="L176" s="185"/>
      <c r="M176" s="191"/>
      <c r="N176" s="192"/>
      <c r="O176" s="192"/>
      <c r="P176" s="192"/>
      <c r="Q176" s="192"/>
      <c r="R176" s="192"/>
      <c r="S176" s="192"/>
      <c r="T176" s="193"/>
      <c r="AT176" s="187" t="s">
        <v>203</v>
      </c>
      <c r="AU176" s="187" t="s">
        <v>85</v>
      </c>
      <c r="AV176" s="11" t="s">
        <v>85</v>
      </c>
      <c r="AW176" s="11" t="s">
        <v>39</v>
      </c>
      <c r="AX176" s="11" t="s">
        <v>75</v>
      </c>
      <c r="AY176" s="187" t="s">
        <v>195</v>
      </c>
    </row>
    <row r="177" spans="2:65" s="12" customFormat="1">
      <c r="B177" s="197"/>
      <c r="D177" s="186" t="s">
        <v>203</v>
      </c>
      <c r="E177" s="198" t="s">
        <v>5</v>
      </c>
      <c r="F177" s="199" t="s">
        <v>314</v>
      </c>
      <c r="H177" s="200">
        <v>-213.97200000000001</v>
      </c>
      <c r="I177" s="201"/>
      <c r="L177" s="197"/>
      <c r="M177" s="202"/>
      <c r="N177" s="203"/>
      <c r="O177" s="203"/>
      <c r="P177" s="203"/>
      <c r="Q177" s="203"/>
      <c r="R177" s="203"/>
      <c r="S177" s="203"/>
      <c r="T177" s="204"/>
      <c r="AT177" s="198" t="s">
        <v>203</v>
      </c>
      <c r="AU177" s="198" t="s">
        <v>85</v>
      </c>
      <c r="AV177" s="12" t="s">
        <v>211</v>
      </c>
      <c r="AW177" s="12" t="s">
        <v>39</v>
      </c>
      <c r="AX177" s="12" t="s">
        <v>75</v>
      </c>
      <c r="AY177" s="198" t="s">
        <v>195</v>
      </c>
    </row>
    <row r="178" spans="2:65" s="13" customFormat="1">
      <c r="B178" s="205"/>
      <c r="D178" s="186" t="s">
        <v>203</v>
      </c>
      <c r="E178" s="206" t="s">
        <v>5</v>
      </c>
      <c r="F178" s="207" t="s">
        <v>254</v>
      </c>
      <c r="H178" s="208">
        <v>282.03800000000001</v>
      </c>
      <c r="I178" s="209"/>
      <c r="L178" s="205"/>
      <c r="M178" s="210"/>
      <c r="N178" s="211"/>
      <c r="O178" s="211"/>
      <c r="P178" s="211"/>
      <c r="Q178" s="211"/>
      <c r="R178" s="211"/>
      <c r="S178" s="211"/>
      <c r="T178" s="212"/>
      <c r="AT178" s="206" t="s">
        <v>203</v>
      </c>
      <c r="AU178" s="206" t="s">
        <v>85</v>
      </c>
      <c r="AV178" s="13" t="s">
        <v>201</v>
      </c>
      <c r="AW178" s="13" t="s">
        <v>39</v>
      </c>
      <c r="AX178" s="13" t="s">
        <v>83</v>
      </c>
      <c r="AY178" s="206" t="s">
        <v>195</v>
      </c>
    </row>
    <row r="179" spans="2:65" s="1" customFormat="1" ht="16.5" customHeight="1">
      <c r="B179" s="172"/>
      <c r="C179" s="213" t="s">
        <v>307</v>
      </c>
      <c r="D179" s="213" t="s">
        <v>316</v>
      </c>
      <c r="E179" s="214" t="s">
        <v>317</v>
      </c>
      <c r="F179" s="215" t="s">
        <v>318</v>
      </c>
      <c r="G179" s="216" t="s">
        <v>303</v>
      </c>
      <c r="H179" s="217">
        <v>535.87199999999996</v>
      </c>
      <c r="I179" s="218"/>
      <c r="J179" s="219">
        <f>ROUND(I179*H179,2)</f>
        <v>0</v>
      </c>
      <c r="K179" s="215"/>
      <c r="L179" s="220"/>
      <c r="M179" s="221" t="s">
        <v>5</v>
      </c>
      <c r="N179" s="222" t="s">
        <v>46</v>
      </c>
      <c r="O179" s="41"/>
      <c r="P179" s="182">
        <f>O179*H179</f>
        <v>0</v>
      </c>
      <c r="Q179" s="182">
        <v>1</v>
      </c>
      <c r="R179" s="182">
        <f>Q179*H179</f>
        <v>535.87199999999996</v>
      </c>
      <c r="S179" s="182">
        <v>0</v>
      </c>
      <c r="T179" s="183">
        <f>S179*H179</f>
        <v>0</v>
      </c>
      <c r="AR179" s="23" t="s">
        <v>255</v>
      </c>
      <c r="AT179" s="23" t="s">
        <v>316</v>
      </c>
      <c r="AU179" s="23" t="s">
        <v>85</v>
      </c>
      <c r="AY179" s="23" t="s">
        <v>195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23" t="s">
        <v>83</v>
      </c>
      <c r="BK179" s="184">
        <f>ROUND(I179*H179,2)</f>
        <v>0</v>
      </c>
      <c r="BL179" s="23" t="s">
        <v>201</v>
      </c>
      <c r="BM179" s="23" t="s">
        <v>1876</v>
      </c>
    </row>
    <row r="180" spans="2:65" s="1" customFormat="1" ht="27">
      <c r="B180" s="40"/>
      <c r="D180" s="186" t="s">
        <v>209</v>
      </c>
      <c r="F180" s="194" t="s">
        <v>320</v>
      </c>
      <c r="I180" s="195"/>
      <c r="L180" s="40"/>
      <c r="M180" s="196"/>
      <c r="N180" s="41"/>
      <c r="O180" s="41"/>
      <c r="P180" s="41"/>
      <c r="Q180" s="41"/>
      <c r="R180" s="41"/>
      <c r="S180" s="41"/>
      <c r="T180" s="69"/>
      <c r="AT180" s="23" t="s">
        <v>209</v>
      </c>
      <c r="AU180" s="23" t="s">
        <v>85</v>
      </c>
    </row>
    <row r="181" spans="2:65" s="11" customFormat="1">
      <c r="B181" s="185"/>
      <c r="D181" s="186" t="s">
        <v>203</v>
      </c>
      <c r="E181" s="187" t="s">
        <v>5</v>
      </c>
      <c r="F181" s="188" t="s">
        <v>1877</v>
      </c>
      <c r="H181" s="189">
        <v>535.87199999999996</v>
      </c>
      <c r="I181" s="190"/>
      <c r="L181" s="185"/>
      <c r="M181" s="191"/>
      <c r="N181" s="192"/>
      <c r="O181" s="192"/>
      <c r="P181" s="192"/>
      <c r="Q181" s="192"/>
      <c r="R181" s="192"/>
      <c r="S181" s="192"/>
      <c r="T181" s="193"/>
      <c r="AT181" s="187" t="s">
        <v>203</v>
      </c>
      <c r="AU181" s="187" t="s">
        <v>85</v>
      </c>
      <c r="AV181" s="11" t="s">
        <v>85</v>
      </c>
      <c r="AW181" s="11" t="s">
        <v>39</v>
      </c>
      <c r="AX181" s="11" t="s">
        <v>83</v>
      </c>
      <c r="AY181" s="187" t="s">
        <v>195</v>
      </c>
    </row>
    <row r="182" spans="2:65" s="1" customFormat="1" ht="25.5" customHeight="1">
      <c r="B182" s="172"/>
      <c r="C182" s="173" t="s">
        <v>315</v>
      </c>
      <c r="D182" s="173" t="s">
        <v>197</v>
      </c>
      <c r="E182" s="174" t="s">
        <v>1878</v>
      </c>
      <c r="F182" s="175" t="s">
        <v>1879</v>
      </c>
      <c r="G182" s="176" t="s">
        <v>207</v>
      </c>
      <c r="H182" s="177">
        <v>18</v>
      </c>
      <c r="I182" s="178"/>
      <c r="J182" s="179">
        <f>ROUND(I182*H182,2)</f>
        <v>0</v>
      </c>
      <c r="K182" s="175"/>
      <c r="L182" s="40"/>
      <c r="M182" s="180" t="s">
        <v>5</v>
      </c>
      <c r="N182" s="181" t="s">
        <v>46</v>
      </c>
      <c r="O182" s="41"/>
      <c r="P182" s="182">
        <f>O182*H182</f>
        <v>0</v>
      </c>
      <c r="Q182" s="182">
        <v>0</v>
      </c>
      <c r="R182" s="182">
        <f>Q182*H182</f>
        <v>0</v>
      </c>
      <c r="S182" s="182">
        <v>0</v>
      </c>
      <c r="T182" s="183">
        <f>S182*H182</f>
        <v>0</v>
      </c>
      <c r="AR182" s="23" t="s">
        <v>201</v>
      </c>
      <c r="AT182" s="23" t="s">
        <v>197</v>
      </c>
      <c r="AU182" s="23" t="s">
        <v>85</v>
      </c>
      <c r="AY182" s="23" t="s">
        <v>195</v>
      </c>
      <c r="BE182" s="184">
        <f>IF(N182="základní",J182,0)</f>
        <v>0</v>
      </c>
      <c r="BF182" s="184">
        <f>IF(N182="snížená",J182,0)</f>
        <v>0</v>
      </c>
      <c r="BG182" s="184">
        <f>IF(N182="zákl. přenesená",J182,0)</f>
        <v>0</v>
      </c>
      <c r="BH182" s="184">
        <f>IF(N182="sníž. přenesená",J182,0)</f>
        <v>0</v>
      </c>
      <c r="BI182" s="184">
        <f>IF(N182="nulová",J182,0)</f>
        <v>0</v>
      </c>
      <c r="BJ182" s="23" t="s">
        <v>83</v>
      </c>
      <c r="BK182" s="184">
        <f>ROUND(I182*H182,2)</f>
        <v>0</v>
      </c>
      <c r="BL182" s="23" t="s">
        <v>201</v>
      </c>
      <c r="BM182" s="23" t="s">
        <v>1880</v>
      </c>
    </row>
    <row r="183" spans="2:65" s="1" customFormat="1" ht="108">
      <c r="B183" s="40"/>
      <c r="D183" s="186" t="s">
        <v>209</v>
      </c>
      <c r="F183" s="194" t="s">
        <v>1881</v>
      </c>
      <c r="I183" s="195"/>
      <c r="L183" s="40"/>
      <c r="M183" s="196"/>
      <c r="N183" s="41"/>
      <c r="O183" s="41"/>
      <c r="P183" s="41"/>
      <c r="Q183" s="41"/>
      <c r="R183" s="41"/>
      <c r="S183" s="41"/>
      <c r="T183" s="69"/>
      <c r="AT183" s="23" t="s">
        <v>209</v>
      </c>
      <c r="AU183" s="23" t="s">
        <v>85</v>
      </c>
    </row>
    <row r="184" spans="2:65" s="1" customFormat="1" ht="16.5" customHeight="1">
      <c r="B184" s="172"/>
      <c r="C184" s="173" t="s">
        <v>322</v>
      </c>
      <c r="D184" s="173" t="s">
        <v>197</v>
      </c>
      <c r="E184" s="174" t="s">
        <v>323</v>
      </c>
      <c r="F184" s="175" t="s">
        <v>324</v>
      </c>
      <c r="G184" s="176" t="s">
        <v>325</v>
      </c>
      <c r="H184" s="177">
        <v>16</v>
      </c>
      <c r="I184" s="178"/>
      <c r="J184" s="179">
        <f>ROUND(I184*H184,2)</f>
        <v>0</v>
      </c>
      <c r="K184" s="175"/>
      <c r="L184" s="40"/>
      <c r="M184" s="180" t="s">
        <v>5</v>
      </c>
      <c r="N184" s="181" t="s">
        <v>46</v>
      </c>
      <c r="O184" s="41"/>
      <c r="P184" s="182">
        <f>O184*H184</f>
        <v>0</v>
      </c>
      <c r="Q184" s="182">
        <v>0</v>
      </c>
      <c r="R184" s="182">
        <f>Q184*H184</f>
        <v>0</v>
      </c>
      <c r="S184" s="182">
        <v>0</v>
      </c>
      <c r="T184" s="183">
        <f>S184*H184</f>
        <v>0</v>
      </c>
      <c r="AR184" s="23" t="s">
        <v>201</v>
      </c>
      <c r="AT184" s="23" t="s">
        <v>197</v>
      </c>
      <c r="AU184" s="23" t="s">
        <v>85</v>
      </c>
      <c r="AY184" s="23" t="s">
        <v>195</v>
      </c>
      <c r="BE184" s="184">
        <f>IF(N184="základní",J184,0)</f>
        <v>0</v>
      </c>
      <c r="BF184" s="184">
        <f>IF(N184="snížená",J184,0)</f>
        <v>0</v>
      </c>
      <c r="BG184" s="184">
        <f>IF(N184="zákl. přenesená",J184,0)</f>
        <v>0</v>
      </c>
      <c r="BH184" s="184">
        <f>IF(N184="sníž. přenesená",J184,0)</f>
        <v>0</v>
      </c>
      <c r="BI184" s="184">
        <f>IF(N184="nulová",J184,0)</f>
        <v>0</v>
      </c>
      <c r="BJ184" s="23" t="s">
        <v>83</v>
      </c>
      <c r="BK184" s="184">
        <f>ROUND(I184*H184,2)</f>
        <v>0</v>
      </c>
      <c r="BL184" s="23" t="s">
        <v>201</v>
      </c>
      <c r="BM184" s="23" t="s">
        <v>1882</v>
      </c>
    </row>
    <row r="185" spans="2:65" s="1" customFormat="1" ht="121.5">
      <c r="B185" s="40"/>
      <c r="D185" s="186" t="s">
        <v>209</v>
      </c>
      <c r="F185" s="194" t="s">
        <v>327</v>
      </c>
      <c r="I185" s="195"/>
      <c r="L185" s="40"/>
      <c r="M185" s="196"/>
      <c r="N185" s="41"/>
      <c r="O185" s="41"/>
      <c r="P185" s="41"/>
      <c r="Q185" s="41"/>
      <c r="R185" s="41"/>
      <c r="S185" s="41"/>
      <c r="T185" s="69"/>
      <c r="AT185" s="23" t="s">
        <v>209</v>
      </c>
      <c r="AU185" s="23" t="s">
        <v>85</v>
      </c>
    </row>
    <row r="186" spans="2:65" s="1" customFormat="1" ht="16.5" customHeight="1">
      <c r="B186" s="172"/>
      <c r="C186" s="173" t="s">
        <v>328</v>
      </c>
      <c r="D186" s="173" t="s">
        <v>197</v>
      </c>
      <c r="E186" s="174" t="s">
        <v>329</v>
      </c>
      <c r="F186" s="175" t="s">
        <v>330</v>
      </c>
      <c r="G186" s="176" t="s">
        <v>228</v>
      </c>
      <c r="H186" s="177">
        <v>67.006</v>
      </c>
      <c r="I186" s="178"/>
      <c r="J186" s="179">
        <f>ROUND(I186*H186,2)</f>
        <v>0</v>
      </c>
      <c r="K186" s="175"/>
      <c r="L186" s="40"/>
      <c r="M186" s="180" t="s">
        <v>5</v>
      </c>
      <c r="N186" s="181" t="s">
        <v>46</v>
      </c>
      <c r="O186" s="41"/>
      <c r="P186" s="182">
        <f>O186*H186</f>
        <v>0</v>
      </c>
      <c r="Q186" s="182">
        <v>0</v>
      </c>
      <c r="R186" s="182">
        <f>Q186*H186</f>
        <v>0</v>
      </c>
      <c r="S186" s="182">
        <v>0</v>
      </c>
      <c r="T186" s="183">
        <f>S186*H186</f>
        <v>0</v>
      </c>
      <c r="AR186" s="23" t="s">
        <v>201</v>
      </c>
      <c r="AT186" s="23" t="s">
        <v>197</v>
      </c>
      <c r="AU186" s="23" t="s">
        <v>85</v>
      </c>
      <c r="AY186" s="23" t="s">
        <v>195</v>
      </c>
      <c r="BE186" s="184">
        <f>IF(N186="základní",J186,0)</f>
        <v>0</v>
      </c>
      <c r="BF186" s="184">
        <f>IF(N186="snížená",J186,0)</f>
        <v>0</v>
      </c>
      <c r="BG186" s="184">
        <f>IF(N186="zákl. přenesená",J186,0)</f>
        <v>0</v>
      </c>
      <c r="BH186" s="184">
        <f>IF(N186="sníž. přenesená",J186,0)</f>
        <v>0</v>
      </c>
      <c r="BI186" s="184">
        <f>IF(N186="nulová",J186,0)</f>
        <v>0</v>
      </c>
      <c r="BJ186" s="23" t="s">
        <v>83</v>
      </c>
      <c r="BK186" s="184">
        <f>ROUND(I186*H186,2)</f>
        <v>0</v>
      </c>
      <c r="BL186" s="23" t="s">
        <v>201</v>
      </c>
      <c r="BM186" s="23" t="s">
        <v>1883</v>
      </c>
    </row>
    <row r="187" spans="2:65" s="1" customFormat="1" ht="54">
      <c r="B187" s="40"/>
      <c r="D187" s="186" t="s">
        <v>209</v>
      </c>
      <c r="F187" s="194" t="s">
        <v>332</v>
      </c>
      <c r="I187" s="195"/>
      <c r="L187" s="40"/>
      <c r="M187" s="196"/>
      <c r="N187" s="41"/>
      <c r="O187" s="41"/>
      <c r="P187" s="41"/>
      <c r="Q187" s="41"/>
      <c r="R187" s="41"/>
      <c r="S187" s="41"/>
      <c r="T187" s="69"/>
      <c r="AT187" s="23" t="s">
        <v>209</v>
      </c>
      <c r="AU187" s="23" t="s">
        <v>85</v>
      </c>
    </row>
    <row r="188" spans="2:65" s="11" customFormat="1">
      <c r="B188" s="185"/>
      <c r="D188" s="186" t="s">
        <v>203</v>
      </c>
      <c r="E188" s="187" t="s">
        <v>5</v>
      </c>
      <c r="F188" s="188" t="s">
        <v>1884</v>
      </c>
      <c r="H188" s="189">
        <v>29.75</v>
      </c>
      <c r="I188" s="190"/>
      <c r="L188" s="185"/>
      <c r="M188" s="191"/>
      <c r="N188" s="192"/>
      <c r="O188" s="192"/>
      <c r="P188" s="192"/>
      <c r="Q188" s="192"/>
      <c r="R188" s="192"/>
      <c r="S188" s="192"/>
      <c r="T188" s="193"/>
      <c r="AT188" s="187" t="s">
        <v>203</v>
      </c>
      <c r="AU188" s="187" t="s">
        <v>85</v>
      </c>
      <c r="AV188" s="11" t="s">
        <v>85</v>
      </c>
      <c r="AW188" s="11" t="s">
        <v>39</v>
      </c>
      <c r="AX188" s="11" t="s">
        <v>75</v>
      </c>
      <c r="AY188" s="187" t="s">
        <v>195</v>
      </c>
    </row>
    <row r="189" spans="2:65" s="11" customFormat="1">
      <c r="B189" s="185"/>
      <c r="D189" s="186" t="s">
        <v>203</v>
      </c>
      <c r="E189" s="187" t="s">
        <v>5</v>
      </c>
      <c r="F189" s="188" t="s">
        <v>1885</v>
      </c>
      <c r="H189" s="189">
        <v>30.856000000000002</v>
      </c>
      <c r="I189" s="190"/>
      <c r="L189" s="185"/>
      <c r="M189" s="191"/>
      <c r="N189" s="192"/>
      <c r="O189" s="192"/>
      <c r="P189" s="192"/>
      <c r="Q189" s="192"/>
      <c r="R189" s="192"/>
      <c r="S189" s="192"/>
      <c r="T189" s="193"/>
      <c r="AT189" s="187" t="s">
        <v>203</v>
      </c>
      <c r="AU189" s="187" t="s">
        <v>85</v>
      </c>
      <c r="AV189" s="11" t="s">
        <v>85</v>
      </c>
      <c r="AW189" s="11" t="s">
        <v>39</v>
      </c>
      <c r="AX189" s="11" t="s">
        <v>75</v>
      </c>
      <c r="AY189" s="187" t="s">
        <v>195</v>
      </c>
    </row>
    <row r="190" spans="2:65" s="11" customFormat="1">
      <c r="B190" s="185"/>
      <c r="D190" s="186" t="s">
        <v>203</v>
      </c>
      <c r="E190" s="187" t="s">
        <v>5</v>
      </c>
      <c r="F190" s="188" t="s">
        <v>1886</v>
      </c>
      <c r="H190" s="189">
        <v>6.4</v>
      </c>
      <c r="I190" s="190"/>
      <c r="L190" s="185"/>
      <c r="M190" s="191"/>
      <c r="N190" s="192"/>
      <c r="O190" s="192"/>
      <c r="P190" s="192"/>
      <c r="Q190" s="192"/>
      <c r="R190" s="192"/>
      <c r="S190" s="192"/>
      <c r="T190" s="193"/>
      <c r="AT190" s="187" t="s">
        <v>203</v>
      </c>
      <c r="AU190" s="187" t="s">
        <v>85</v>
      </c>
      <c r="AV190" s="11" t="s">
        <v>85</v>
      </c>
      <c r="AW190" s="11" t="s">
        <v>39</v>
      </c>
      <c r="AX190" s="11" t="s">
        <v>75</v>
      </c>
      <c r="AY190" s="187" t="s">
        <v>195</v>
      </c>
    </row>
    <row r="191" spans="2:65" s="12" customFormat="1">
      <c r="B191" s="197"/>
      <c r="D191" s="186" t="s">
        <v>203</v>
      </c>
      <c r="E191" s="198" t="s">
        <v>5</v>
      </c>
      <c r="F191" s="199" t="s">
        <v>292</v>
      </c>
      <c r="H191" s="200">
        <v>67.006</v>
      </c>
      <c r="I191" s="201"/>
      <c r="L191" s="197"/>
      <c r="M191" s="202"/>
      <c r="N191" s="203"/>
      <c r="O191" s="203"/>
      <c r="P191" s="203"/>
      <c r="Q191" s="203"/>
      <c r="R191" s="203"/>
      <c r="S191" s="203"/>
      <c r="T191" s="204"/>
      <c r="AT191" s="198" t="s">
        <v>203</v>
      </c>
      <c r="AU191" s="198" t="s">
        <v>85</v>
      </c>
      <c r="AV191" s="12" t="s">
        <v>211</v>
      </c>
      <c r="AW191" s="12" t="s">
        <v>39</v>
      </c>
      <c r="AX191" s="12" t="s">
        <v>83</v>
      </c>
      <c r="AY191" s="198" t="s">
        <v>195</v>
      </c>
    </row>
    <row r="192" spans="2:65" s="1" customFormat="1" ht="16.5" customHeight="1">
      <c r="B192" s="172"/>
      <c r="C192" s="173" t="s">
        <v>334</v>
      </c>
      <c r="D192" s="173" t="s">
        <v>197</v>
      </c>
      <c r="E192" s="174" t="s">
        <v>335</v>
      </c>
      <c r="F192" s="175" t="s">
        <v>336</v>
      </c>
      <c r="G192" s="176" t="s">
        <v>264</v>
      </c>
      <c r="H192" s="177">
        <v>62.23</v>
      </c>
      <c r="I192" s="178"/>
      <c r="J192" s="179">
        <f>ROUND(I192*H192,2)</f>
        <v>0</v>
      </c>
      <c r="K192" s="175"/>
      <c r="L192" s="40"/>
      <c r="M192" s="180" t="s">
        <v>5</v>
      </c>
      <c r="N192" s="181" t="s">
        <v>46</v>
      </c>
      <c r="O192" s="41"/>
      <c r="P192" s="182">
        <f>O192*H192</f>
        <v>0</v>
      </c>
      <c r="Q192" s="182">
        <v>1.2700000000000001E-3</v>
      </c>
      <c r="R192" s="182">
        <f>Q192*H192</f>
        <v>7.9032099999999994E-2</v>
      </c>
      <c r="S192" s="182">
        <v>0</v>
      </c>
      <c r="T192" s="183">
        <f>S192*H192</f>
        <v>0</v>
      </c>
      <c r="AR192" s="23" t="s">
        <v>201</v>
      </c>
      <c r="AT192" s="23" t="s">
        <v>197</v>
      </c>
      <c r="AU192" s="23" t="s">
        <v>85</v>
      </c>
      <c r="AY192" s="23" t="s">
        <v>195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23" t="s">
        <v>83</v>
      </c>
      <c r="BK192" s="184">
        <f>ROUND(I192*H192,2)</f>
        <v>0</v>
      </c>
      <c r="BL192" s="23" t="s">
        <v>201</v>
      </c>
      <c r="BM192" s="23" t="s">
        <v>1887</v>
      </c>
    </row>
    <row r="193" spans="2:65" s="11" customFormat="1">
      <c r="B193" s="185"/>
      <c r="D193" s="186" t="s">
        <v>203</v>
      </c>
      <c r="E193" s="187" t="s">
        <v>5</v>
      </c>
      <c r="F193" s="188" t="s">
        <v>1888</v>
      </c>
      <c r="H193" s="189">
        <v>62.23</v>
      </c>
      <c r="I193" s="190"/>
      <c r="L193" s="185"/>
      <c r="M193" s="191"/>
      <c r="N193" s="192"/>
      <c r="O193" s="192"/>
      <c r="P193" s="192"/>
      <c r="Q193" s="192"/>
      <c r="R193" s="192"/>
      <c r="S193" s="192"/>
      <c r="T193" s="193"/>
      <c r="AT193" s="187" t="s">
        <v>203</v>
      </c>
      <c r="AU193" s="187" t="s">
        <v>85</v>
      </c>
      <c r="AV193" s="11" t="s">
        <v>85</v>
      </c>
      <c r="AW193" s="11" t="s">
        <v>39</v>
      </c>
      <c r="AX193" s="11" t="s">
        <v>83</v>
      </c>
      <c r="AY193" s="187" t="s">
        <v>195</v>
      </c>
    </row>
    <row r="194" spans="2:65" s="1" customFormat="1" ht="16.5" customHeight="1">
      <c r="B194" s="172"/>
      <c r="C194" s="213" t="s">
        <v>10</v>
      </c>
      <c r="D194" s="213" t="s">
        <v>316</v>
      </c>
      <c r="E194" s="214" t="s">
        <v>339</v>
      </c>
      <c r="F194" s="215" t="s">
        <v>340</v>
      </c>
      <c r="G194" s="216" t="s">
        <v>341</v>
      </c>
      <c r="H194" s="217">
        <v>15.558</v>
      </c>
      <c r="I194" s="218"/>
      <c r="J194" s="219">
        <f>ROUND(I194*H194,2)</f>
        <v>0</v>
      </c>
      <c r="K194" s="215"/>
      <c r="L194" s="220"/>
      <c r="M194" s="221" t="s">
        <v>5</v>
      </c>
      <c r="N194" s="222" t="s">
        <v>46</v>
      </c>
      <c r="O194" s="41"/>
      <c r="P194" s="182">
        <f>O194*H194</f>
        <v>0</v>
      </c>
      <c r="Q194" s="182">
        <v>1E-3</v>
      </c>
      <c r="R194" s="182">
        <f>Q194*H194</f>
        <v>1.5558000000000001E-2</v>
      </c>
      <c r="S194" s="182">
        <v>0</v>
      </c>
      <c r="T194" s="183">
        <f>S194*H194</f>
        <v>0</v>
      </c>
      <c r="AR194" s="23" t="s">
        <v>255</v>
      </c>
      <c r="AT194" s="23" t="s">
        <v>316</v>
      </c>
      <c r="AU194" s="23" t="s">
        <v>85</v>
      </c>
      <c r="AY194" s="23" t="s">
        <v>195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23" t="s">
        <v>83</v>
      </c>
      <c r="BK194" s="184">
        <f>ROUND(I194*H194,2)</f>
        <v>0</v>
      </c>
      <c r="BL194" s="23" t="s">
        <v>201</v>
      </c>
      <c r="BM194" s="23" t="s">
        <v>1889</v>
      </c>
    </row>
    <row r="195" spans="2:65" s="11" customFormat="1">
      <c r="B195" s="185"/>
      <c r="D195" s="186" t="s">
        <v>203</v>
      </c>
      <c r="E195" s="187" t="s">
        <v>5</v>
      </c>
      <c r="F195" s="188" t="s">
        <v>1890</v>
      </c>
      <c r="H195" s="189">
        <v>15.558</v>
      </c>
      <c r="I195" s="190"/>
      <c r="L195" s="185"/>
      <c r="M195" s="191"/>
      <c r="N195" s="192"/>
      <c r="O195" s="192"/>
      <c r="P195" s="192"/>
      <c r="Q195" s="192"/>
      <c r="R195" s="192"/>
      <c r="S195" s="192"/>
      <c r="T195" s="193"/>
      <c r="AT195" s="187" t="s">
        <v>203</v>
      </c>
      <c r="AU195" s="187" t="s">
        <v>85</v>
      </c>
      <c r="AV195" s="11" t="s">
        <v>85</v>
      </c>
      <c r="AW195" s="11" t="s">
        <v>39</v>
      </c>
      <c r="AX195" s="11" t="s">
        <v>83</v>
      </c>
      <c r="AY195" s="187" t="s">
        <v>195</v>
      </c>
    </row>
    <row r="196" spans="2:65" s="1" customFormat="1" ht="16.5" customHeight="1">
      <c r="B196" s="172"/>
      <c r="C196" s="173" t="s">
        <v>344</v>
      </c>
      <c r="D196" s="173" t="s">
        <v>197</v>
      </c>
      <c r="E196" s="174" t="s">
        <v>345</v>
      </c>
      <c r="F196" s="175" t="s">
        <v>346</v>
      </c>
      <c r="G196" s="176" t="s">
        <v>303</v>
      </c>
      <c r="H196" s="177">
        <v>537.31899999999996</v>
      </c>
      <c r="I196" s="178"/>
      <c r="J196" s="179">
        <f>ROUND(I196*H196,2)</f>
        <v>0</v>
      </c>
      <c r="K196" s="175"/>
      <c r="L196" s="40"/>
      <c r="M196" s="180" t="s">
        <v>5</v>
      </c>
      <c r="N196" s="181" t="s">
        <v>46</v>
      </c>
      <c r="O196" s="41"/>
      <c r="P196" s="182">
        <f>O196*H196</f>
        <v>0</v>
      </c>
      <c r="Q196" s="182">
        <v>0</v>
      </c>
      <c r="R196" s="182">
        <f>Q196*H196</f>
        <v>0</v>
      </c>
      <c r="S196" s="182">
        <v>0</v>
      </c>
      <c r="T196" s="183">
        <f>S196*H196</f>
        <v>0</v>
      </c>
      <c r="AR196" s="23" t="s">
        <v>201</v>
      </c>
      <c r="AT196" s="23" t="s">
        <v>197</v>
      </c>
      <c r="AU196" s="23" t="s">
        <v>85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1891</v>
      </c>
    </row>
    <row r="197" spans="2:65" s="10" customFormat="1" ht="29.85" customHeight="1">
      <c r="B197" s="159"/>
      <c r="D197" s="160" t="s">
        <v>74</v>
      </c>
      <c r="E197" s="170" t="s">
        <v>279</v>
      </c>
      <c r="F197" s="170" t="s">
        <v>348</v>
      </c>
      <c r="I197" s="162"/>
      <c r="J197" s="171">
        <f>BK197</f>
        <v>0</v>
      </c>
      <c r="L197" s="159"/>
      <c r="M197" s="164"/>
      <c r="N197" s="165"/>
      <c r="O197" s="165"/>
      <c r="P197" s="166">
        <f>SUM(P198:P217)</f>
        <v>0</v>
      </c>
      <c r="Q197" s="165"/>
      <c r="R197" s="166">
        <f>SUM(R198:R217)</f>
        <v>0</v>
      </c>
      <c r="S197" s="165"/>
      <c r="T197" s="167">
        <f>SUM(T198:T217)</f>
        <v>293.26461799999993</v>
      </c>
      <c r="AR197" s="160" t="s">
        <v>83</v>
      </c>
      <c r="AT197" s="168" t="s">
        <v>74</v>
      </c>
      <c r="AU197" s="168" t="s">
        <v>83</v>
      </c>
      <c r="AY197" s="160" t="s">
        <v>195</v>
      </c>
      <c r="BK197" s="169">
        <f>SUM(BK198:BK217)</f>
        <v>0</v>
      </c>
    </row>
    <row r="198" spans="2:65" s="1" customFormat="1" ht="16.5" customHeight="1">
      <c r="B198" s="172"/>
      <c r="C198" s="173" t="s">
        <v>349</v>
      </c>
      <c r="D198" s="173" t="s">
        <v>197</v>
      </c>
      <c r="E198" s="174" t="s">
        <v>350</v>
      </c>
      <c r="F198" s="175" t="s">
        <v>351</v>
      </c>
      <c r="G198" s="176" t="s">
        <v>264</v>
      </c>
      <c r="H198" s="177">
        <v>29.58</v>
      </c>
      <c r="I198" s="178"/>
      <c r="J198" s="179">
        <f>ROUND(I198*H198,2)</f>
        <v>0</v>
      </c>
      <c r="K198" s="175"/>
      <c r="L198" s="40"/>
      <c r="M198" s="180" t="s">
        <v>5</v>
      </c>
      <c r="N198" s="181" t="s">
        <v>46</v>
      </c>
      <c r="O198" s="41"/>
      <c r="P198" s="182">
        <f>O198*H198</f>
        <v>0</v>
      </c>
      <c r="Q198" s="182">
        <v>0</v>
      </c>
      <c r="R198" s="182">
        <f>Q198*H198</f>
        <v>0</v>
      </c>
      <c r="S198" s="182">
        <v>0.255</v>
      </c>
      <c r="T198" s="183">
        <f>S198*H198</f>
        <v>7.5428999999999995</v>
      </c>
      <c r="AR198" s="23" t="s">
        <v>201</v>
      </c>
      <c r="AT198" s="23" t="s">
        <v>197</v>
      </c>
      <c r="AU198" s="23" t="s">
        <v>85</v>
      </c>
      <c r="AY198" s="23" t="s">
        <v>195</v>
      </c>
      <c r="BE198" s="184">
        <f>IF(N198="základní",J198,0)</f>
        <v>0</v>
      </c>
      <c r="BF198" s="184">
        <f>IF(N198="snížená",J198,0)</f>
        <v>0</v>
      </c>
      <c r="BG198" s="184">
        <f>IF(N198="zákl. přenesená",J198,0)</f>
        <v>0</v>
      </c>
      <c r="BH198" s="184">
        <f>IF(N198="sníž. přenesená",J198,0)</f>
        <v>0</v>
      </c>
      <c r="BI198" s="184">
        <f>IF(N198="nulová",J198,0)</f>
        <v>0</v>
      </c>
      <c r="BJ198" s="23" t="s">
        <v>83</v>
      </c>
      <c r="BK198" s="184">
        <f>ROUND(I198*H198,2)</f>
        <v>0</v>
      </c>
      <c r="BL198" s="23" t="s">
        <v>201</v>
      </c>
      <c r="BM198" s="23" t="s">
        <v>1892</v>
      </c>
    </row>
    <row r="199" spans="2:65" s="1" customFormat="1" ht="81">
      <c r="B199" s="40"/>
      <c r="D199" s="186" t="s">
        <v>209</v>
      </c>
      <c r="F199" s="194" t="s">
        <v>353</v>
      </c>
      <c r="I199" s="195"/>
      <c r="L199" s="40"/>
      <c r="M199" s="196"/>
      <c r="N199" s="41"/>
      <c r="O199" s="41"/>
      <c r="P199" s="41"/>
      <c r="Q199" s="41"/>
      <c r="R199" s="41"/>
      <c r="S199" s="41"/>
      <c r="T199" s="69"/>
      <c r="AT199" s="23" t="s">
        <v>209</v>
      </c>
      <c r="AU199" s="23" t="s">
        <v>85</v>
      </c>
    </row>
    <row r="200" spans="2:65" s="11" customFormat="1">
      <c r="B200" s="185"/>
      <c r="D200" s="186" t="s">
        <v>203</v>
      </c>
      <c r="E200" s="187" t="s">
        <v>5</v>
      </c>
      <c r="F200" s="188" t="s">
        <v>1893</v>
      </c>
      <c r="H200" s="189">
        <v>29.58</v>
      </c>
      <c r="I200" s="190"/>
      <c r="L200" s="185"/>
      <c r="M200" s="191"/>
      <c r="N200" s="192"/>
      <c r="O200" s="192"/>
      <c r="P200" s="192"/>
      <c r="Q200" s="192"/>
      <c r="R200" s="192"/>
      <c r="S200" s="192"/>
      <c r="T200" s="193"/>
      <c r="AT200" s="187" t="s">
        <v>203</v>
      </c>
      <c r="AU200" s="187" t="s">
        <v>85</v>
      </c>
      <c r="AV200" s="11" t="s">
        <v>85</v>
      </c>
      <c r="AW200" s="11" t="s">
        <v>39</v>
      </c>
      <c r="AX200" s="11" t="s">
        <v>83</v>
      </c>
      <c r="AY200" s="187" t="s">
        <v>195</v>
      </c>
    </row>
    <row r="201" spans="2:65" s="1" customFormat="1" ht="25.5" customHeight="1">
      <c r="B201" s="172"/>
      <c r="C201" s="173" t="s">
        <v>355</v>
      </c>
      <c r="D201" s="173" t="s">
        <v>197</v>
      </c>
      <c r="E201" s="174" t="s">
        <v>885</v>
      </c>
      <c r="F201" s="175" t="s">
        <v>886</v>
      </c>
      <c r="G201" s="176" t="s">
        <v>264</v>
      </c>
      <c r="H201" s="177">
        <v>3.75</v>
      </c>
      <c r="I201" s="178"/>
      <c r="J201" s="179">
        <f>ROUND(I201*H201,2)</f>
        <v>0</v>
      </c>
      <c r="K201" s="175"/>
      <c r="L201" s="40"/>
      <c r="M201" s="180" t="s">
        <v>5</v>
      </c>
      <c r="N201" s="181" t="s">
        <v>46</v>
      </c>
      <c r="O201" s="41"/>
      <c r="P201" s="182">
        <f>O201*H201</f>
        <v>0</v>
      </c>
      <c r="Q201" s="182">
        <v>0</v>
      </c>
      <c r="R201" s="182">
        <f>Q201*H201</f>
        <v>0</v>
      </c>
      <c r="S201" s="182">
        <v>0.625</v>
      </c>
      <c r="T201" s="183">
        <f>S201*H201</f>
        <v>2.34375</v>
      </c>
      <c r="AR201" s="23" t="s">
        <v>201</v>
      </c>
      <c r="AT201" s="23" t="s">
        <v>197</v>
      </c>
      <c r="AU201" s="23" t="s">
        <v>85</v>
      </c>
      <c r="AY201" s="23" t="s">
        <v>195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23" t="s">
        <v>83</v>
      </c>
      <c r="BK201" s="184">
        <f>ROUND(I201*H201,2)</f>
        <v>0</v>
      </c>
      <c r="BL201" s="23" t="s">
        <v>201</v>
      </c>
      <c r="BM201" s="23" t="s">
        <v>1894</v>
      </c>
    </row>
    <row r="202" spans="2:65" s="11" customFormat="1">
      <c r="B202" s="185"/>
      <c r="D202" s="186" t="s">
        <v>203</v>
      </c>
      <c r="E202" s="187" t="s">
        <v>5</v>
      </c>
      <c r="F202" s="188" t="s">
        <v>1895</v>
      </c>
      <c r="H202" s="189">
        <v>3.75</v>
      </c>
      <c r="I202" s="190"/>
      <c r="L202" s="185"/>
      <c r="M202" s="191"/>
      <c r="N202" s="192"/>
      <c r="O202" s="192"/>
      <c r="P202" s="192"/>
      <c r="Q202" s="192"/>
      <c r="R202" s="192"/>
      <c r="S202" s="192"/>
      <c r="T202" s="193"/>
      <c r="AT202" s="187" t="s">
        <v>203</v>
      </c>
      <c r="AU202" s="187" t="s">
        <v>85</v>
      </c>
      <c r="AV202" s="11" t="s">
        <v>85</v>
      </c>
      <c r="AW202" s="11" t="s">
        <v>39</v>
      </c>
      <c r="AX202" s="11" t="s">
        <v>83</v>
      </c>
      <c r="AY202" s="187" t="s">
        <v>195</v>
      </c>
    </row>
    <row r="203" spans="2:65" s="1" customFormat="1" ht="16.5" customHeight="1">
      <c r="B203" s="172"/>
      <c r="C203" s="173" t="s">
        <v>362</v>
      </c>
      <c r="D203" s="173" t="s">
        <v>197</v>
      </c>
      <c r="E203" s="174" t="s">
        <v>356</v>
      </c>
      <c r="F203" s="175" t="s">
        <v>357</v>
      </c>
      <c r="G203" s="176" t="s">
        <v>264</v>
      </c>
      <c r="H203" s="177">
        <v>312.32</v>
      </c>
      <c r="I203" s="178"/>
      <c r="J203" s="179">
        <f>ROUND(I203*H203,2)</f>
        <v>0</v>
      </c>
      <c r="K203" s="175"/>
      <c r="L203" s="40"/>
      <c r="M203" s="180" t="s">
        <v>5</v>
      </c>
      <c r="N203" s="181" t="s">
        <v>46</v>
      </c>
      <c r="O203" s="41"/>
      <c r="P203" s="182">
        <f>O203*H203</f>
        <v>0</v>
      </c>
      <c r="Q203" s="182">
        <v>0</v>
      </c>
      <c r="R203" s="182">
        <f>Q203*H203</f>
        <v>0</v>
      </c>
      <c r="S203" s="182">
        <v>0.44</v>
      </c>
      <c r="T203" s="183">
        <f>S203*H203</f>
        <v>137.42079999999999</v>
      </c>
      <c r="AR203" s="23" t="s">
        <v>201</v>
      </c>
      <c r="AT203" s="23" t="s">
        <v>197</v>
      </c>
      <c r="AU203" s="23" t="s">
        <v>85</v>
      </c>
      <c r="AY203" s="23" t="s">
        <v>195</v>
      </c>
      <c r="BE203" s="184">
        <f>IF(N203="základní",J203,0)</f>
        <v>0</v>
      </c>
      <c r="BF203" s="184">
        <f>IF(N203="snížená",J203,0)</f>
        <v>0</v>
      </c>
      <c r="BG203" s="184">
        <f>IF(N203="zákl. přenesená",J203,0)</f>
        <v>0</v>
      </c>
      <c r="BH203" s="184">
        <f>IF(N203="sníž. přenesená",J203,0)</f>
        <v>0</v>
      </c>
      <c r="BI203" s="184">
        <f>IF(N203="nulová",J203,0)</f>
        <v>0</v>
      </c>
      <c r="BJ203" s="23" t="s">
        <v>83</v>
      </c>
      <c r="BK203" s="184">
        <f>ROUND(I203*H203,2)</f>
        <v>0</v>
      </c>
      <c r="BL203" s="23" t="s">
        <v>201</v>
      </c>
      <c r="BM203" s="23" t="s">
        <v>1896</v>
      </c>
    </row>
    <row r="204" spans="2:65" s="1" customFormat="1" ht="67.5">
      <c r="B204" s="40"/>
      <c r="D204" s="186" t="s">
        <v>209</v>
      </c>
      <c r="F204" s="194" t="s">
        <v>359</v>
      </c>
      <c r="I204" s="195"/>
      <c r="L204" s="40"/>
      <c r="M204" s="196"/>
      <c r="N204" s="41"/>
      <c r="O204" s="41"/>
      <c r="P204" s="41"/>
      <c r="Q204" s="41"/>
      <c r="R204" s="41"/>
      <c r="S204" s="41"/>
      <c r="T204" s="69"/>
      <c r="AT204" s="23" t="s">
        <v>209</v>
      </c>
      <c r="AU204" s="23" t="s">
        <v>85</v>
      </c>
    </row>
    <row r="205" spans="2:65" s="11" customFormat="1">
      <c r="B205" s="185"/>
      <c r="D205" s="186" t="s">
        <v>203</v>
      </c>
      <c r="E205" s="187" t="s">
        <v>5</v>
      </c>
      <c r="F205" s="188" t="s">
        <v>1897</v>
      </c>
      <c r="H205" s="189">
        <v>266.8</v>
      </c>
      <c r="I205" s="190"/>
      <c r="L205" s="185"/>
      <c r="M205" s="191"/>
      <c r="N205" s="192"/>
      <c r="O205" s="192"/>
      <c r="P205" s="192"/>
      <c r="Q205" s="192"/>
      <c r="R205" s="192"/>
      <c r="S205" s="192"/>
      <c r="T205" s="193"/>
      <c r="AT205" s="187" t="s">
        <v>203</v>
      </c>
      <c r="AU205" s="187" t="s">
        <v>85</v>
      </c>
      <c r="AV205" s="11" t="s">
        <v>85</v>
      </c>
      <c r="AW205" s="11" t="s">
        <v>39</v>
      </c>
      <c r="AX205" s="11" t="s">
        <v>75</v>
      </c>
      <c r="AY205" s="187" t="s">
        <v>195</v>
      </c>
    </row>
    <row r="206" spans="2:65" s="11" customFormat="1">
      <c r="B206" s="185"/>
      <c r="D206" s="186" t="s">
        <v>203</v>
      </c>
      <c r="E206" s="187" t="s">
        <v>5</v>
      </c>
      <c r="F206" s="188" t="s">
        <v>1898</v>
      </c>
      <c r="H206" s="189">
        <v>45.52</v>
      </c>
      <c r="I206" s="190"/>
      <c r="L206" s="185"/>
      <c r="M206" s="191"/>
      <c r="N206" s="192"/>
      <c r="O206" s="192"/>
      <c r="P206" s="192"/>
      <c r="Q206" s="192"/>
      <c r="R206" s="192"/>
      <c r="S206" s="192"/>
      <c r="T206" s="193"/>
      <c r="AT206" s="187" t="s">
        <v>203</v>
      </c>
      <c r="AU206" s="187" t="s">
        <v>85</v>
      </c>
      <c r="AV206" s="11" t="s">
        <v>85</v>
      </c>
      <c r="AW206" s="11" t="s">
        <v>39</v>
      </c>
      <c r="AX206" s="11" t="s">
        <v>75</v>
      </c>
      <c r="AY206" s="187" t="s">
        <v>195</v>
      </c>
    </row>
    <row r="207" spans="2:65" s="13" customFormat="1">
      <c r="B207" s="205"/>
      <c r="D207" s="186" t="s">
        <v>203</v>
      </c>
      <c r="E207" s="206" t="s">
        <v>5</v>
      </c>
      <c r="F207" s="207" t="s">
        <v>254</v>
      </c>
      <c r="H207" s="208">
        <v>312.32</v>
      </c>
      <c r="I207" s="209"/>
      <c r="L207" s="205"/>
      <c r="M207" s="210"/>
      <c r="N207" s="211"/>
      <c r="O207" s="211"/>
      <c r="P207" s="211"/>
      <c r="Q207" s="211"/>
      <c r="R207" s="211"/>
      <c r="S207" s="211"/>
      <c r="T207" s="212"/>
      <c r="AT207" s="206" t="s">
        <v>203</v>
      </c>
      <c r="AU207" s="206" t="s">
        <v>85</v>
      </c>
      <c r="AV207" s="13" t="s">
        <v>201</v>
      </c>
      <c r="AW207" s="13" t="s">
        <v>39</v>
      </c>
      <c r="AX207" s="13" t="s">
        <v>83</v>
      </c>
      <c r="AY207" s="206" t="s">
        <v>195</v>
      </c>
    </row>
    <row r="208" spans="2:65" s="1" customFormat="1" ht="16.5" customHeight="1">
      <c r="B208" s="172"/>
      <c r="C208" s="173" t="s">
        <v>370</v>
      </c>
      <c r="D208" s="173" t="s">
        <v>197</v>
      </c>
      <c r="E208" s="174" t="s">
        <v>363</v>
      </c>
      <c r="F208" s="175" t="s">
        <v>364</v>
      </c>
      <c r="G208" s="176" t="s">
        <v>264</v>
      </c>
      <c r="H208" s="177">
        <v>437.24799999999999</v>
      </c>
      <c r="I208" s="178"/>
      <c r="J208" s="179">
        <f>ROUND(I208*H208,2)</f>
        <v>0</v>
      </c>
      <c r="K208" s="175"/>
      <c r="L208" s="40"/>
      <c r="M208" s="180" t="s">
        <v>5</v>
      </c>
      <c r="N208" s="181" t="s">
        <v>46</v>
      </c>
      <c r="O208" s="41"/>
      <c r="P208" s="182">
        <f>O208*H208</f>
        <v>0</v>
      </c>
      <c r="Q208" s="182">
        <v>0</v>
      </c>
      <c r="R208" s="182">
        <f>Q208*H208</f>
        <v>0</v>
      </c>
      <c r="S208" s="182">
        <v>0.316</v>
      </c>
      <c r="T208" s="183">
        <f>S208*H208</f>
        <v>138.170368</v>
      </c>
      <c r="AR208" s="23" t="s">
        <v>201</v>
      </c>
      <c r="AT208" s="23" t="s">
        <v>197</v>
      </c>
      <c r="AU208" s="23" t="s">
        <v>85</v>
      </c>
      <c r="AY208" s="23" t="s">
        <v>195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23" t="s">
        <v>83</v>
      </c>
      <c r="BK208" s="184">
        <f>ROUND(I208*H208,2)</f>
        <v>0</v>
      </c>
      <c r="BL208" s="23" t="s">
        <v>201</v>
      </c>
      <c r="BM208" s="23" t="s">
        <v>1899</v>
      </c>
    </row>
    <row r="209" spans="2:65" s="1" customFormat="1" ht="67.5">
      <c r="B209" s="40"/>
      <c r="D209" s="186" t="s">
        <v>209</v>
      </c>
      <c r="F209" s="194" t="s">
        <v>366</v>
      </c>
      <c r="I209" s="195"/>
      <c r="L209" s="40"/>
      <c r="M209" s="196"/>
      <c r="N209" s="41"/>
      <c r="O209" s="41"/>
      <c r="P209" s="41"/>
      <c r="Q209" s="41"/>
      <c r="R209" s="41"/>
      <c r="S209" s="41"/>
      <c r="T209" s="69"/>
      <c r="AT209" s="23" t="s">
        <v>209</v>
      </c>
      <c r="AU209" s="23" t="s">
        <v>85</v>
      </c>
    </row>
    <row r="210" spans="2:65" s="11" customFormat="1">
      <c r="B210" s="185"/>
      <c r="D210" s="186" t="s">
        <v>203</v>
      </c>
      <c r="E210" s="187" t="s">
        <v>5</v>
      </c>
      <c r="F210" s="188" t="s">
        <v>1900</v>
      </c>
      <c r="H210" s="189">
        <v>373.52</v>
      </c>
      <c r="I210" s="190"/>
      <c r="L210" s="185"/>
      <c r="M210" s="191"/>
      <c r="N210" s="192"/>
      <c r="O210" s="192"/>
      <c r="P210" s="192"/>
      <c r="Q210" s="192"/>
      <c r="R210" s="192"/>
      <c r="S210" s="192"/>
      <c r="T210" s="193"/>
      <c r="AT210" s="187" t="s">
        <v>203</v>
      </c>
      <c r="AU210" s="187" t="s">
        <v>85</v>
      </c>
      <c r="AV210" s="11" t="s">
        <v>85</v>
      </c>
      <c r="AW210" s="11" t="s">
        <v>39</v>
      </c>
      <c r="AX210" s="11" t="s">
        <v>75</v>
      </c>
      <c r="AY210" s="187" t="s">
        <v>195</v>
      </c>
    </row>
    <row r="211" spans="2:65" s="11" customFormat="1">
      <c r="B211" s="185"/>
      <c r="D211" s="186" t="s">
        <v>203</v>
      </c>
      <c r="E211" s="187" t="s">
        <v>5</v>
      </c>
      <c r="F211" s="188" t="s">
        <v>1901</v>
      </c>
      <c r="H211" s="189">
        <v>63.728000000000002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203</v>
      </c>
      <c r="AU211" s="187" t="s">
        <v>85</v>
      </c>
      <c r="AV211" s="11" t="s">
        <v>85</v>
      </c>
      <c r="AW211" s="11" t="s">
        <v>39</v>
      </c>
      <c r="AX211" s="11" t="s">
        <v>75</v>
      </c>
      <c r="AY211" s="187" t="s">
        <v>195</v>
      </c>
    </row>
    <row r="212" spans="2:65" s="13" customFormat="1">
      <c r="B212" s="205"/>
      <c r="D212" s="186" t="s">
        <v>203</v>
      </c>
      <c r="E212" s="206" t="s">
        <v>5</v>
      </c>
      <c r="F212" s="207" t="s">
        <v>254</v>
      </c>
      <c r="H212" s="208">
        <v>437.24799999999999</v>
      </c>
      <c r="I212" s="209"/>
      <c r="L212" s="205"/>
      <c r="M212" s="210"/>
      <c r="N212" s="211"/>
      <c r="O212" s="211"/>
      <c r="P212" s="211"/>
      <c r="Q212" s="211"/>
      <c r="R212" s="211"/>
      <c r="S212" s="211"/>
      <c r="T212" s="212"/>
      <c r="AT212" s="206" t="s">
        <v>203</v>
      </c>
      <c r="AU212" s="206" t="s">
        <v>85</v>
      </c>
      <c r="AV212" s="13" t="s">
        <v>201</v>
      </c>
      <c r="AW212" s="13" t="s">
        <v>39</v>
      </c>
      <c r="AX212" s="13" t="s">
        <v>83</v>
      </c>
      <c r="AY212" s="206" t="s">
        <v>195</v>
      </c>
    </row>
    <row r="213" spans="2:65" s="1" customFormat="1" ht="16.5" customHeight="1">
      <c r="B213" s="172"/>
      <c r="C213" s="173" t="s">
        <v>377</v>
      </c>
      <c r="D213" s="173" t="s">
        <v>197</v>
      </c>
      <c r="E213" s="174" t="s">
        <v>1322</v>
      </c>
      <c r="F213" s="175" t="s">
        <v>1323</v>
      </c>
      <c r="G213" s="176" t="s">
        <v>264</v>
      </c>
      <c r="H213" s="177">
        <v>43.26</v>
      </c>
      <c r="I213" s="178"/>
      <c r="J213" s="179">
        <f>ROUND(I213*H213,2)</f>
        <v>0</v>
      </c>
      <c r="K213" s="175"/>
      <c r="L213" s="40"/>
      <c r="M213" s="180" t="s">
        <v>5</v>
      </c>
      <c r="N213" s="181" t="s">
        <v>46</v>
      </c>
      <c r="O213" s="41"/>
      <c r="P213" s="182">
        <f>O213*H213</f>
        <v>0</v>
      </c>
      <c r="Q213" s="182">
        <v>0</v>
      </c>
      <c r="R213" s="182">
        <f>Q213*H213</f>
        <v>0</v>
      </c>
      <c r="S213" s="182">
        <v>0.18</v>
      </c>
      <c r="T213" s="183">
        <f>S213*H213</f>
        <v>7.7867999999999995</v>
      </c>
      <c r="AR213" s="23" t="s">
        <v>201</v>
      </c>
      <c r="AT213" s="23" t="s">
        <v>197</v>
      </c>
      <c r="AU213" s="23" t="s">
        <v>85</v>
      </c>
      <c r="AY213" s="23" t="s">
        <v>195</v>
      </c>
      <c r="BE213" s="184">
        <f>IF(N213="základní",J213,0)</f>
        <v>0</v>
      </c>
      <c r="BF213" s="184">
        <f>IF(N213="snížená",J213,0)</f>
        <v>0</v>
      </c>
      <c r="BG213" s="184">
        <f>IF(N213="zákl. přenesená",J213,0)</f>
        <v>0</v>
      </c>
      <c r="BH213" s="184">
        <f>IF(N213="sníž. přenesená",J213,0)</f>
        <v>0</v>
      </c>
      <c r="BI213" s="184">
        <f>IF(N213="nulová",J213,0)</f>
        <v>0</v>
      </c>
      <c r="BJ213" s="23" t="s">
        <v>83</v>
      </c>
      <c r="BK213" s="184">
        <f>ROUND(I213*H213,2)</f>
        <v>0</v>
      </c>
      <c r="BL213" s="23" t="s">
        <v>201</v>
      </c>
      <c r="BM213" s="23" t="s">
        <v>1902</v>
      </c>
    </row>
    <row r="214" spans="2:65" s="1" customFormat="1" ht="27">
      <c r="B214" s="40"/>
      <c r="D214" s="186" t="s">
        <v>209</v>
      </c>
      <c r="F214" s="194" t="s">
        <v>1903</v>
      </c>
      <c r="I214" s="195"/>
      <c r="L214" s="40"/>
      <c r="M214" s="196"/>
      <c r="N214" s="41"/>
      <c r="O214" s="41"/>
      <c r="P214" s="41"/>
      <c r="Q214" s="41"/>
      <c r="R214" s="41"/>
      <c r="S214" s="41"/>
      <c r="T214" s="69"/>
      <c r="AT214" s="23" t="s">
        <v>209</v>
      </c>
      <c r="AU214" s="23" t="s">
        <v>85</v>
      </c>
    </row>
    <row r="215" spans="2:65" s="11" customFormat="1">
      <c r="B215" s="185"/>
      <c r="D215" s="186" t="s">
        <v>203</v>
      </c>
      <c r="E215" s="187" t="s">
        <v>5</v>
      </c>
      <c r="F215" s="188" t="s">
        <v>1904</v>
      </c>
      <c r="H215" s="189">
        <v>26.21</v>
      </c>
      <c r="I215" s="190"/>
      <c r="L215" s="185"/>
      <c r="M215" s="191"/>
      <c r="N215" s="192"/>
      <c r="O215" s="192"/>
      <c r="P215" s="192"/>
      <c r="Q215" s="192"/>
      <c r="R215" s="192"/>
      <c r="S215" s="192"/>
      <c r="T215" s="193"/>
      <c r="AT215" s="187" t="s">
        <v>203</v>
      </c>
      <c r="AU215" s="187" t="s">
        <v>85</v>
      </c>
      <c r="AV215" s="11" t="s">
        <v>85</v>
      </c>
      <c r="AW215" s="11" t="s">
        <v>39</v>
      </c>
      <c r="AX215" s="11" t="s">
        <v>75</v>
      </c>
      <c r="AY215" s="187" t="s">
        <v>195</v>
      </c>
    </row>
    <row r="216" spans="2:65" s="11" customFormat="1">
      <c r="B216" s="185"/>
      <c r="D216" s="186" t="s">
        <v>203</v>
      </c>
      <c r="E216" s="187" t="s">
        <v>5</v>
      </c>
      <c r="F216" s="188" t="s">
        <v>1905</v>
      </c>
      <c r="H216" s="189">
        <v>17.05</v>
      </c>
      <c r="I216" s="190"/>
      <c r="L216" s="185"/>
      <c r="M216" s="191"/>
      <c r="N216" s="192"/>
      <c r="O216" s="192"/>
      <c r="P216" s="192"/>
      <c r="Q216" s="192"/>
      <c r="R216" s="192"/>
      <c r="S216" s="192"/>
      <c r="T216" s="193"/>
      <c r="AT216" s="187" t="s">
        <v>203</v>
      </c>
      <c r="AU216" s="187" t="s">
        <v>85</v>
      </c>
      <c r="AV216" s="11" t="s">
        <v>85</v>
      </c>
      <c r="AW216" s="11" t="s">
        <v>39</v>
      </c>
      <c r="AX216" s="11" t="s">
        <v>75</v>
      </c>
      <c r="AY216" s="187" t="s">
        <v>195</v>
      </c>
    </row>
    <row r="217" spans="2:65" s="13" customFormat="1">
      <c r="B217" s="205"/>
      <c r="D217" s="186" t="s">
        <v>203</v>
      </c>
      <c r="E217" s="206" t="s">
        <v>5</v>
      </c>
      <c r="F217" s="207" t="s">
        <v>254</v>
      </c>
      <c r="H217" s="208">
        <v>43.26</v>
      </c>
      <c r="I217" s="209"/>
      <c r="L217" s="205"/>
      <c r="M217" s="210"/>
      <c r="N217" s="211"/>
      <c r="O217" s="211"/>
      <c r="P217" s="211"/>
      <c r="Q217" s="211"/>
      <c r="R217" s="211"/>
      <c r="S217" s="211"/>
      <c r="T217" s="212"/>
      <c r="AT217" s="206" t="s">
        <v>203</v>
      </c>
      <c r="AU217" s="206" t="s">
        <v>85</v>
      </c>
      <c r="AV217" s="13" t="s">
        <v>201</v>
      </c>
      <c r="AW217" s="13" t="s">
        <v>39</v>
      </c>
      <c r="AX217" s="13" t="s">
        <v>83</v>
      </c>
      <c r="AY217" s="206" t="s">
        <v>195</v>
      </c>
    </row>
    <row r="218" spans="2:65" s="10" customFormat="1" ht="29.85" customHeight="1">
      <c r="B218" s="159"/>
      <c r="D218" s="160" t="s">
        <v>74</v>
      </c>
      <c r="E218" s="170" t="s">
        <v>201</v>
      </c>
      <c r="F218" s="170" t="s">
        <v>369</v>
      </c>
      <c r="I218" s="162"/>
      <c r="J218" s="171">
        <f>BK218</f>
        <v>0</v>
      </c>
      <c r="L218" s="159"/>
      <c r="M218" s="164"/>
      <c r="N218" s="165"/>
      <c r="O218" s="165"/>
      <c r="P218" s="166">
        <f>SUM(P219:P229)</f>
        <v>0</v>
      </c>
      <c r="Q218" s="165"/>
      <c r="R218" s="166">
        <f>SUM(R219:R229)</f>
        <v>405.57373283999999</v>
      </c>
      <c r="S218" s="165"/>
      <c r="T218" s="167">
        <f>SUM(T219:T229)</f>
        <v>0</v>
      </c>
      <c r="AR218" s="160" t="s">
        <v>83</v>
      </c>
      <c r="AT218" s="168" t="s">
        <v>74</v>
      </c>
      <c r="AU218" s="168" t="s">
        <v>83</v>
      </c>
      <c r="AY218" s="160" t="s">
        <v>195</v>
      </c>
      <c r="BK218" s="169">
        <f>SUM(BK219:BK229)</f>
        <v>0</v>
      </c>
    </row>
    <row r="219" spans="2:65" s="1" customFormat="1" ht="16.5" customHeight="1">
      <c r="B219" s="172"/>
      <c r="C219" s="173" t="s">
        <v>383</v>
      </c>
      <c r="D219" s="173" t="s">
        <v>197</v>
      </c>
      <c r="E219" s="174" t="s">
        <v>371</v>
      </c>
      <c r="F219" s="175" t="s">
        <v>372</v>
      </c>
      <c r="G219" s="176" t="s">
        <v>228</v>
      </c>
      <c r="H219" s="177">
        <v>213.97200000000001</v>
      </c>
      <c r="I219" s="178"/>
      <c r="J219" s="179">
        <f>ROUND(I219*H219,2)</f>
        <v>0</v>
      </c>
      <c r="K219" s="175"/>
      <c r="L219" s="40"/>
      <c r="M219" s="180" t="s">
        <v>5</v>
      </c>
      <c r="N219" s="181" t="s">
        <v>46</v>
      </c>
      <c r="O219" s="41"/>
      <c r="P219" s="182">
        <f>O219*H219</f>
        <v>0</v>
      </c>
      <c r="Q219" s="182">
        <v>1.8907700000000001</v>
      </c>
      <c r="R219" s="182">
        <f>Q219*H219</f>
        <v>404.57183844000002</v>
      </c>
      <c r="S219" s="182">
        <v>0</v>
      </c>
      <c r="T219" s="183">
        <f>S219*H219</f>
        <v>0</v>
      </c>
      <c r="AR219" s="23" t="s">
        <v>201</v>
      </c>
      <c r="AT219" s="23" t="s">
        <v>197</v>
      </c>
      <c r="AU219" s="23" t="s">
        <v>85</v>
      </c>
      <c r="AY219" s="23" t="s">
        <v>195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23" t="s">
        <v>83</v>
      </c>
      <c r="BK219" s="184">
        <f>ROUND(I219*H219,2)</f>
        <v>0</v>
      </c>
      <c r="BL219" s="23" t="s">
        <v>201</v>
      </c>
      <c r="BM219" s="23" t="s">
        <v>1906</v>
      </c>
    </row>
    <row r="220" spans="2:65" s="1" customFormat="1" ht="54">
      <c r="B220" s="40"/>
      <c r="D220" s="186" t="s">
        <v>209</v>
      </c>
      <c r="F220" s="194" t="s">
        <v>374</v>
      </c>
      <c r="I220" s="195"/>
      <c r="L220" s="40"/>
      <c r="M220" s="196"/>
      <c r="N220" s="41"/>
      <c r="O220" s="41"/>
      <c r="P220" s="41"/>
      <c r="Q220" s="41"/>
      <c r="R220" s="41"/>
      <c r="S220" s="41"/>
      <c r="T220" s="69"/>
      <c r="AT220" s="23" t="s">
        <v>209</v>
      </c>
      <c r="AU220" s="23" t="s">
        <v>85</v>
      </c>
    </row>
    <row r="221" spans="2:65" s="11" customFormat="1">
      <c r="B221" s="185"/>
      <c r="D221" s="186" t="s">
        <v>203</v>
      </c>
      <c r="E221" s="187" t="s">
        <v>5</v>
      </c>
      <c r="F221" s="188" t="s">
        <v>1907</v>
      </c>
      <c r="H221" s="189">
        <v>165.6</v>
      </c>
      <c r="I221" s="190"/>
      <c r="L221" s="185"/>
      <c r="M221" s="191"/>
      <c r="N221" s="192"/>
      <c r="O221" s="192"/>
      <c r="P221" s="192"/>
      <c r="Q221" s="192"/>
      <c r="R221" s="192"/>
      <c r="S221" s="192"/>
      <c r="T221" s="193"/>
      <c r="AT221" s="187" t="s">
        <v>203</v>
      </c>
      <c r="AU221" s="187" t="s">
        <v>85</v>
      </c>
      <c r="AV221" s="11" t="s">
        <v>85</v>
      </c>
      <c r="AW221" s="11" t="s">
        <v>39</v>
      </c>
      <c r="AX221" s="11" t="s">
        <v>75</v>
      </c>
      <c r="AY221" s="187" t="s">
        <v>195</v>
      </c>
    </row>
    <row r="222" spans="2:65" s="11" customFormat="1">
      <c r="B222" s="185"/>
      <c r="D222" s="186" t="s">
        <v>203</v>
      </c>
      <c r="E222" s="187" t="s">
        <v>5</v>
      </c>
      <c r="F222" s="188" t="s">
        <v>1908</v>
      </c>
      <c r="H222" s="189">
        <v>48.372</v>
      </c>
      <c r="I222" s="190"/>
      <c r="L222" s="185"/>
      <c r="M222" s="191"/>
      <c r="N222" s="192"/>
      <c r="O222" s="192"/>
      <c r="P222" s="192"/>
      <c r="Q222" s="192"/>
      <c r="R222" s="192"/>
      <c r="S222" s="192"/>
      <c r="T222" s="193"/>
      <c r="AT222" s="187" t="s">
        <v>203</v>
      </c>
      <c r="AU222" s="187" t="s">
        <v>85</v>
      </c>
      <c r="AV222" s="11" t="s">
        <v>85</v>
      </c>
      <c r="AW222" s="11" t="s">
        <v>39</v>
      </c>
      <c r="AX222" s="11" t="s">
        <v>75</v>
      </c>
      <c r="AY222" s="187" t="s">
        <v>195</v>
      </c>
    </row>
    <row r="223" spans="2:65" s="12" customFormat="1">
      <c r="B223" s="197"/>
      <c r="D223" s="186" t="s">
        <v>203</v>
      </c>
      <c r="E223" s="198" t="s">
        <v>5</v>
      </c>
      <c r="F223" s="199" t="s">
        <v>314</v>
      </c>
      <c r="H223" s="200">
        <v>213.97200000000001</v>
      </c>
      <c r="I223" s="201"/>
      <c r="L223" s="197"/>
      <c r="M223" s="202"/>
      <c r="N223" s="203"/>
      <c r="O223" s="203"/>
      <c r="P223" s="203"/>
      <c r="Q223" s="203"/>
      <c r="R223" s="203"/>
      <c r="S223" s="203"/>
      <c r="T223" s="204"/>
      <c r="AT223" s="198" t="s">
        <v>203</v>
      </c>
      <c r="AU223" s="198" t="s">
        <v>85</v>
      </c>
      <c r="AV223" s="12" t="s">
        <v>211</v>
      </c>
      <c r="AW223" s="12" t="s">
        <v>39</v>
      </c>
      <c r="AX223" s="12" t="s">
        <v>83</v>
      </c>
      <c r="AY223" s="198" t="s">
        <v>195</v>
      </c>
    </row>
    <row r="224" spans="2:65" s="1" customFormat="1" ht="16.5" customHeight="1">
      <c r="B224" s="172"/>
      <c r="C224" s="173" t="s">
        <v>388</v>
      </c>
      <c r="D224" s="173" t="s">
        <v>197</v>
      </c>
      <c r="E224" s="174" t="s">
        <v>378</v>
      </c>
      <c r="F224" s="175" t="s">
        <v>379</v>
      </c>
      <c r="G224" s="176" t="s">
        <v>228</v>
      </c>
      <c r="H224" s="177">
        <v>0.432</v>
      </c>
      <c r="I224" s="178"/>
      <c r="J224" s="179">
        <f>ROUND(I224*H224,2)</f>
        <v>0</v>
      </c>
      <c r="K224" s="175"/>
      <c r="L224" s="40"/>
      <c r="M224" s="180" t="s">
        <v>5</v>
      </c>
      <c r="N224" s="181" t="s">
        <v>46</v>
      </c>
      <c r="O224" s="41"/>
      <c r="P224" s="182">
        <f>O224*H224</f>
        <v>0</v>
      </c>
      <c r="Q224" s="182">
        <v>2.234</v>
      </c>
      <c r="R224" s="182">
        <f>Q224*H224</f>
        <v>0.96508799999999995</v>
      </c>
      <c r="S224" s="182">
        <v>0</v>
      </c>
      <c r="T224" s="183">
        <f>S224*H224</f>
        <v>0</v>
      </c>
      <c r="AR224" s="23" t="s">
        <v>201</v>
      </c>
      <c r="AT224" s="23" t="s">
        <v>197</v>
      </c>
      <c r="AU224" s="23" t="s">
        <v>85</v>
      </c>
      <c r="AY224" s="23" t="s">
        <v>195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23" t="s">
        <v>83</v>
      </c>
      <c r="BK224" s="184">
        <f>ROUND(I224*H224,2)</f>
        <v>0</v>
      </c>
      <c r="BL224" s="23" t="s">
        <v>201</v>
      </c>
      <c r="BM224" s="23" t="s">
        <v>1909</v>
      </c>
    </row>
    <row r="225" spans="2:65" s="1" customFormat="1" ht="40.5">
      <c r="B225" s="40"/>
      <c r="D225" s="186" t="s">
        <v>209</v>
      </c>
      <c r="F225" s="194" t="s">
        <v>381</v>
      </c>
      <c r="I225" s="195"/>
      <c r="L225" s="40"/>
      <c r="M225" s="196"/>
      <c r="N225" s="41"/>
      <c r="O225" s="41"/>
      <c r="P225" s="41"/>
      <c r="Q225" s="41"/>
      <c r="R225" s="41"/>
      <c r="S225" s="41"/>
      <c r="T225" s="69"/>
      <c r="AT225" s="23" t="s">
        <v>209</v>
      </c>
      <c r="AU225" s="23" t="s">
        <v>85</v>
      </c>
    </row>
    <row r="226" spans="2:65" s="11" customFormat="1">
      <c r="B226" s="185"/>
      <c r="D226" s="186" t="s">
        <v>203</v>
      </c>
      <c r="E226" s="187" t="s">
        <v>5</v>
      </c>
      <c r="F226" s="188" t="s">
        <v>1910</v>
      </c>
      <c r="H226" s="189">
        <v>0.432</v>
      </c>
      <c r="I226" s="190"/>
      <c r="L226" s="185"/>
      <c r="M226" s="191"/>
      <c r="N226" s="192"/>
      <c r="O226" s="192"/>
      <c r="P226" s="192"/>
      <c r="Q226" s="192"/>
      <c r="R226" s="192"/>
      <c r="S226" s="192"/>
      <c r="T226" s="193"/>
      <c r="AT226" s="187" t="s">
        <v>203</v>
      </c>
      <c r="AU226" s="187" t="s">
        <v>85</v>
      </c>
      <c r="AV226" s="11" t="s">
        <v>85</v>
      </c>
      <c r="AW226" s="11" t="s">
        <v>39</v>
      </c>
      <c r="AX226" s="11" t="s">
        <v>83</v>
      </c>
      <c r="AY226" s="187" t="s">
        <v>195</v>
      </c>
    </row>
    <row r="227" spans="2:65" s="1" customFormat="1" ht="16.5" customHeight="1">
      <c r="B227" s="172"/>
      <c r="C227" s="173" t="s">
        <v>393</v>
      </c>
      <c r="D227" s="173" t="s">
        <v>197</v>
      </c>
      <c r="E227" s="174" t="s">
        <v>384</v>
      </c>
      <c r="F227" s="175" t="s">
        <v>385</v>
      </c>
      <c r="G227" s="176" t="s">
        <v>264</v>
      </c>
      <c r="H227" s="177">
        <v>5.76</v>
      </c>
      <c r="I227" s="178"/>
      <c r="J227" s="179">
        <f>ROUND(I227*H227,2)</f>
        <v>0</v>
      </c>
      <c r="K227" s="175"/>
      <c r="L227" s="40"/>
      <c r="M227" s="180" t="s">
        <v>5</v>
      </c>
      <c r="N227" s="181" t="s">
        <v>46</v>
      </c>
      <c r="O227" s="41"/>
      <c r="P227" s="182">
        <f>O227*H227</f>
        <v>0</v>
      </c>
      <c r="Q227" s="182">
        <v>6.3899999999999998E-3</v>
      </c>
      <c r="R227" s="182">
        <f>Q227*H227</f>
        <v>3.6806399999999996E-2</v>
      </c>
      <c r="S227" s="182">
        <v>0</v>
      </c>
      <c r="T227" s="183">
        <f>S227*H227</f>
        <v>0</v>
      </c>
      <c r="AR227" s="23" t="s">
        <v>201</v>
      </c>
      <c r="AT227" s="23" t="s">
        <v>197</v>
      </c>
      <c r="AU227" s="23" t="s">
        <v>85</v>
      </c>
      <c r="AY227" s="23" t="s">
        <v>195</v>
      </c>
      <c r="BE227" s="184">
        <f>IF(N227="základní",J227,0)</f>
        <v>0</v>
      </c>
      <c r="BF227" s="184">
        <f>IF(N227="snížená",J227,0)</f>
        <v>0</v>
      </c>
      <c r="BG227" s="184">
        <f>IF(N227="zákl. přenesená",J227,0)</f>
        <v>0</v>
      </c>
      <c r="BH227" s="184">
        <f>IF(N227="sníž. přenesená",J227,0)</f>
        <v>0</v>
      </c>
      <c r="BI227" s="184">
        <f>IF(N227="nulová",J227,0)</f>
        <v>0</v>
      </c>
      <c r="BJ227" s="23" t="s">
        <v>83</v>
      </c>
      <c r="BK227" s="184">
        <f>ROUND(I227*H227,2)</f>
        <v>0</v>
      </c>
      <c r="BL227" s="23" t="s">
        <v>201</v>
      </c>
      <c r="BM227" s="23" t="s">
        <v>1911</v>
      </c>
    </row>
    <row r="228" spans="2:65" s="11" customFormat="1">
      <c r="B228" s="185"/>
      <c r="D228" s="186" t="s">
        <v>203</v>
      </c>
      <c r="E228" s="187" t="s">
        <v>5</v>
      </c>
      <c r="F228" s="188" t="s">
        <v>1912</v>
      </c>
      <c r="H228" s="189">
        <v>5.76</v>
      </c>
      <c r="I228" s="190"/>
      <c r="L228" s="185"/>
      <c r="M228" s="191"/>
      <c r="N228" s="192"/>
      <c r="O228" s="192"/>
      <c r="P228" s="192"/>
      <c r="Q228" s="192"/>
      <c r="R228" s="192"/>
      <c r="S228" s="192"/>
      <c r="T228" s="193"/>
      <c r="AT228" s="187" t="s">
        <v>203</v>
      </c>
      <c r="AU228" s="187" t="s">
        <v>85</v>
      </c>
      <c r="AV228" s="11" t="s">
        <v>85</v>
      </c>
      <c r="AW228" s="11" t="s">
        <v>39</v>
      </c>
      <c r="AX228" s="11" t="s">
        <v>83</v>
      </c>
      <c r="AY228" s="187" t="s">
        <v>195</v>
      </c>
    </row>
    <row r="229" spans="2:65" s="1" customFormat="1" ht="16.5" customHeight="1">
      <c r="B229" s="172"/>
      <c r="C229" s="173" t="s">
        <v>398</v>
      </c>
      <c r="D229" s="173" t="s">
        <v>197</v>
      </c>
      <c r="E229" s="174" t="s">
        <v>345</v>
      </c>
      <c r="F229" s="175" t="s">
        <v>346</v>
      </c>
      <c r="G229" s="176" t="s">
        <v>303</v>
      </c>
      <c r="H229" s="177">
        <v>405.57400000000001</v>
      </c>
      <c r="I229" s="178"/>
      <c r="J229" s="179">
        <f>ROUND(I229*H229,2)</f>
        <v>0</v>
      </c>
      <c r="K229" s="175"/>
      <c r="L229" s="40"/>
      <c r="M229" s="180" t="s">
        <v>5</v>
      </c>
      <c r="N229" s="181" t="s">
        <v>46</v>
      </c>
      <c r="O229" s="41"/>
      <c r="P229" s="182">
        <f>O229*H229</f>
        <v>0</v>
      </c>
      <c r="Q229" s="182">
        <v>0</v>
      </c>
      <c r="R229" s="182">
        <f>Q229*H229</f>
        <v>0</v>
      </c>
      <c r="S229" s="182">
        <v>0</v>
      </c>
      <c r="T229" s="183">
        <f>S229*H229</f>
        <v>0</v>
      </c>
      <c r="AR229" s="23" t="s">
        <v>201</v>
      </c>
      <c r="AT229" s="23" t="s">
        <v>197</v>
      </c>
      <c r="AU229" s="23" t="s">
        <v>85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1913</v>
      </c>
    </row>
    <row r="230" spans="2:65" s="10" customFormat="1" ht="29.85" customHeight="1">
      <c r="B230" s="159"/>
      <c r="D230" s="160" t="s">
        <v>74</v>
      </c>
      <c r="E230" s="170" t="s">
        <v>220</v>
      </c>
      <c r="F230" s="170" t="s">
        <v>390</v>
      </c>
      <c r="I230" s="162"/>
      <c r="J230" s="171">
        <f>BK230</f>
        <v>0</v>
      </c>
      <c r="L230" s="159"/>
      <c r="M230" s="164"/>
      <c r="N230" s="165"/>
      <c r="O230" s="165"/>
      <c r="P230" s="166">
        <f>P231+P252</f>
        <v>0</v>
      </c>
      <c r="Q230" s="165"/>
      <c r="R230" s="166">
        <f>R231+R252</f>
        <v>290.84873669999996</v>
      </c>
      <c r="S230" s="165"/>
      <c r="T230" s="167">
        <f>T231+T252</f>
        <v>0</v>
      </c>
      <c r="AR230" s="160" t="s">
        <v>83</v>
      </c>
      <c r="AT230" s="168" t="s">
        <v>74</v>
      </c>
      <c r="AU230" s="168" t="s">
        <v>83</v>
      </c>
      <c r="AY230" s="160" t="s">
        <v>195</v>
      </c>
      <c r="BK230" s="169">
        <f>BK231+BK252</f>
        <v>0</v>
      </c>
    </row>
    <row r="231" spans="2:65" s="10" customFormat="1" ht="14.85" customHeight="1">
      <c r="B231" s="159"/>
      <c r="D231" s="160" t="s">
        <v>74</v>
      </c>
      <c r="E231" s="170" t="s">
        <v>391</v>
      </c>
      <c r="F231" s="170" t="s">
        <v>392</v>
      </c>
      <c r="I231" s="162"/>
      <c r="J231" s="171">
        <f>BK231</f>
        <v>0</v>
      </c>
      <c r="L231" s="159"/>
      <c r="M231" s="164"/>
      <c r="N231" s="165"/>
      <c r="O231" s="165"/>
      <c r="P231" s="166">
        <f>SUM(P232:P251)</f>
        <v>0</v>
      </c>
      <c r="Q231" s="165"/>
      <c r="R231" s="166">
        <f>SUM(R232:R251)</f>
        <v>287.86115669999998</v>
      </c>
      <c r="S231" s="165"/>
      <c r="T231" s="167">
        <f>SUM(T232:T251)</f>
        <v>0</v>
      </c>
      <c r="AR231" s="160" t="s">
        <v>83</v>
      </c>
      <c r="AT231" s="168" t="s">
        <v>74</v>
      </c>
      <c r="AU231" s="168" t="s">
        <v>85</v>
      </c>
      <c r="AY231" s="160" t="s">
        <v>195</v>
      </c>
      <c r="BK231" s="169">
        <f>SUM(BK232:BK251)</f>
        <v>0</v>
      </c>
    </row>
    <row r="232" spans="2:65" s="1" customFormat="1" ht="16.5" customHeight="1">
      <c r="B232" s="172"/>
      <c r="C232" s="173" t="s">
        <v>403</v>
      </c>
      <c r="D232" s="173" t="s">
        <v>197</v>
      </c>
      <c r="E232" s="174" t="s">
        <v>394</v>
      </c>
      <c r="F232" s="175" t="s">
        <v>395</v>
      </c>
      <c r="G232" s="176" t="s">
        <v>264</v>
      </c>
      <c r="H232" s="177">
        <v>312.32</v>
      </c>
      <c r="I232" s="178"/>
      <c r="J232" s="179">
        <f>ROUND(I232*H232,2)</f>
        <v>0</v>
      </c>
      <c r="K232" s="175"/>
      <c r="L232" s="40"/>
      <c r="M232" s="180" t="s">
        <v>5</v>
      </c>
      <c r="N232" s="181" t="s">
        <v>46</v>
      </c>
      <c r="O232" s="41"/>
      <c r="P232" s="182">
        <f>O232*H232</f>
        <v>0</v>
      </c>
      <c r="Q232" s="182">
        <v>0.29699999999999999</v>
      </c>
      <c r="R232" s="182">
        <f>Q232*H232</f>
        <v>92.759039999999999</v>
      </c>
      <c r="S232" s="182">
        <v>0</v>
      </c>
      <c r="T232" s="183">
        <f>S232*H232</f>
        <v>0</v>
      </c>
      <c r="AR232" s="23" t="s">
        <v>201</v>
      </c>
      <c r="AT232" s="23" t="s">
        <v>197</v>
      </c>
      <c r="AU232" s="23" t="s">
        <v>211</v>
      </c>
      <c r="AY232" s="23" t="s">
        <v>195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23" t="s">
        <v>83</v>
      </c>
      <c r="BK232" s="184">
        <f>ROUND(I232*H232,2)</f>
        <v>0</v>
      </c>
      <c r="BL232" s="23" t="s">
        <v>201</v>
      </c>
      <c r="BM232" s="23" t="s">
        <v>1914</v>
      </c>
    </row>
    <row r="233" spans="2:65" s="1" customFormat="1" ht="54">
      <c r="B233" s="40"/>
      <c r="D233" s="186" t="s">
        <v>209</v>
      </c>
      <c r="F233" s="194" t="s">
        <v>397</v>
      </c>
      <c r="I233" s="195"/>
      <c r="L233" s="40"/>
      <c r="M233" s="196"/>
      <c r="N233" s="41"/>
      <c r="O233" s="41"/>
      <c r="P233" s="41"/>
      <c r="Q233" s="41"/>
      <c r="R233" s="41"/>
      <c r="S233" s="41"/>
      <c r="T233" s="69"/>
      <c r="AT233" s="23" t="s">
        <v>209</v>
      </c>
      <c r="AU233" s="23" t="s">
        <v>211</v>
      </c>
    </row>
    <row r="234" spans="2:65" s="11" customFormat="1">
      <c r="B234" s="185"/>
      <c r="D234" s="186" t="s">
        <v>203</v>
      </c>
      <c r="E234" s="187" t="s">
        <v>5</v>
      </c>
      <c r="F234" s="188" t="s">
        <v>1897</v>
      </c>
      <c r="H234" s="189">
        <v>266.8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203</v>
      </c>
      <c r="AU234" s="187" t="s">
        <v>211</v>
      </c>
      <c r="AV234" s="11" t="s">
        <v>85</v>
      </c>
      <c r="AW234" s="11" t="s">
        <v>39</v>
      </c>
      <c r="AX234" s="11" t="s">
        <v>75</v>
      </c>
      <c r="AY234" s="187" t="s">
        <v>195</v>
      </c>
    </row>
    <row r="235" spans="2:65" s="11" customFormat="1">
      <c r="B235" s="185"/>
      <c r="D235" s="186" t="s">
        <v>203</v>
      </c>
      <c r="E235" s="187" t="s">
        <v>5</v>
      </c>
      <c r="F235" s="188" t="s">
        <v>1898</v>
      </c>
      <c r="H235" s="189">
        <v>45.52</v>
      </c>
      <c r="I235" s="190"/>
      <c r="L235" s="185"/>
      <c r="M235" s="191"/>
      <c r="N235" s="192"/>
      <c r="O235" s="192"/>
      <c r="P235" s="192"/>
      <c r="Q235" s="192"/>
      <c r="R235" s="192"/>
      <c r="S235" s="192"/>
      <c r="T235" s="193"/>
      <c r="AT235" s="187" t="s">
        <v>203</v>
      </c>
      <c r="AU235" s="187" t="s">
        <v>211</v>
      </c>
      <c r="AV235" s="11" t="s">
        <v>85</v>
      </c>
      <c r="AW235" s="11" t="s">
        <v>39</v>
      </c>
      <c r="AX235" s="11" t="s">
        <v>75</v>
      </c>
      <c r="AY235" s="187" t="s">
        <v>195</v>
      </c>
    </row>
    <row r="236" spans="2:65" s="13" customFormat="1">
      <c r="B236" s="205"/>
      <c r="D236" s="186" t="s">
        <v>203</v>
      </c>
      <c r="E236" s="206" t="s">
        <v>5</v>
      </c>
      <c r="F236" s="207" t="s">
        <v>254</v>
      </c>
      <c r="H236" s="208">
        <v>312.32</v>
      </c>
      <c r="I236" s="209"/>
      <c r="L236" s="205"/>
      <c r="M236" s="210"/>
      <c r="N236" s="211"/>
      <c r="O236" s="211"/>
      <c r="P236" s="211"/>
      <c r="Q236" s="211"/>
      <c r="R236" s="211"/>
      <c r="S236" s="211"/>
      <c r="T236" s="212"/>
      <c r="AT236" s="206" t="s">
        <v>203</v>
      </c>
      <c r="AU236" s="206" t="s">
        <v>211</v>
      </c>
      <c r="AV236" s="13" t="s">
        <v>201</v>
      </c>
      <c r="AW236" s="13" t="s">
        <v>39</v>
      </c>
      <c r="AX236" s="13" t="s">
        <v>83</v>
      </c>
      <c r="AY236" s="206" t="s">
        <v>195</v>
      </c>
    </row>
    <row r="237" spans="2:65" s="1" customFormat="1" ht="16.5" customHeight="1">
      <c r="B237" s="172"/>
      <c r="C237" s="173" t="s">
        <v>408</v>
      </c>
      <c r="D237" s="173" t="s">
        <v>197</v>
      </c>
      <c r="E237" s="174" t="s">
        <v>399</v>
      </c>
      <c r="F237" s="175" t="s">
        <v>400</v>
      </c>
      <c r="G237" s="176" t="s">
        <v>264</v>
      </c>
      <c r="H237" s="177">
        <v>312.32</v>
      </c>
      <c r="I237" s="178"/>
      <c r="J237" s="179">
        <f>ROUND(I237*H237,2)</f>
        <v>0</v>
      </c>
      <c r="K237" s="175"/>
      <c r="L237" s="40"/>
      <c r="M237" s="180" t="s">
        <v>5</v>
      </c>
      <c r="N237" s="181" t="s">
        <v>46</v>
      </c>
      <c r="O237" s="41"/>
      <c r="P237" s="182">
        <f>O237*H237</f>
        <v>0</v>
      </c>
      <c r="Q237" s="182">
        <v>0.29160000000000003</v>
      </c>
      <c r="R237" s="182">
        <f>Q237*H237</f>
        <v>91.072512000000003</v>
      </c>
      <c r="S237" s="182">
        <v>0</v>
      </c>
      <c r="T237" s="183">
        <f>S237*H237</f>
        <v>0</v>
      </c>
      <c r="AR237" s="23" t="s">
        <v>201</v>
      </c>
      <c r="AT237" s="23" t="s">
        <v>197</v>
      </c>
      <c r="AU237" s="23" t="s">
        <v>211</v>
      </c>
      <c r="AY237" s="23" t="s">
        <v>195</v>
      </c>
      <c r="BE237" s="184">
        <f>IF(N237="základní",J237,0)</f>
        <v>0</v>
      </c>
      <c r="BF237" s="184">
        <f>IF(N237="snížená",J237,0)</f>
        <v>0</v>
      </c>
      <c r="BG237" s="184">
        <f>IF(N237="zákl. přenesená",J237,0)</f>
        <v>0</v>
      </c>
      <c r="BH237" s="184">
        <f>IF(N237="sníž. přenesená",J237,0)</f>
        <v>0</v>
      </c>
      <c r="BI237" s="184">
        <f>IF(N237="nulová",J237,0)</f>
        <v>0</v>
      </c>
      <c r="BJ237" s="23" t="s">
        <v>83</v>
      </c>
      <c r="BK237" s="184">
        <f>ROUND(I237*H237,2)</f>
        <v>0</v>
      </c>
      <c r="BL237" s="23" t="s">
        <v>201</v>
      </c>
      <c r="BM237" s="23" t="s">
        <v>1915</v>
      </c>
    </row>
    <row r="238" spans="2:65" s="1" customFormat="1" ht="54">
      <c r="B238" s="40"/>
      <c r="D238" s="186" t="s">
        <v>209</v>
      </c>
      <c r="F238" s="194" t="s">
        <v>402</v>
      </c>
      <c r="I238" s="195"/>
      <c r="L238" s="40"/>
      <c r="M238" s="196"/>
      <c r="N238" s="41"/>
      <c r="O238" s="41"/>
      <c r="P238" s="41"/>
      <c r="Q238" s="41"/>
      <c r="R238" s="41"/>
      <c r="S238" s="41"/>
      <c r="T238" s="69"/>
      <c r="AT238" s="23" t="s">
        <v>209</v>
      </c>
      <c r="AU238" s="23" t="s">
        <v>211</v>
      </c>
    </row>
    <row r="239" spans="2:65" s="1" customFormat="1" ht="16.5" customHeight="1">
      <c r="B239" s="172"/>
      <c r="C239" s="173" t="s">
        <v>410</v>
      </c>
      <c r="D239" s="173" t="s">
        <v>197</v>
      </c>
      <c r="E239" s="174" t="s">
        <v>404</v>
      </c>
      <c r="F239" s="175" t="s">
        <v>405</v>
      </c>
      <c r="G239" s="176" t="s">
        <v>264</v>
      </c>
      <c r="H239" s="177">
        <v>437.24799999999999</v>
      </c>
      <c r="I239" s="178"/>
      <c r="J239" s="179">
        <f>ROUND(I239*H239,2)</f>
        <v>0</v>
      </c>
      <c r="K239" s="175"/>
      <c r="L239" s="40"/>
      <c r="M239" s="180" t="s">
        <v>5</v>
      </c>
      <c r="N239" s="181" t="s">
        <v>46</v>
      </c>
      <c r="O239" s="41"/>
      <c r="P239" s="182">
        <f>O239*H239</f>
        <v>0</v>
      </c>
      <c r="Q239" s="182">
        <v>0.108</v>
      </c>
      <c r="R239" s="182">
        <f>Q239*H239</f>
        <v>47.222783999999997</v>
      </c>
      <c r="S239" s="182">
        <v>0</v>
      </c>
      <c r="T239" s="183">
        <f>S239*H239</f>
        <v>0</v>
      </c>
      <c r="AR239" s="23" t="s">
        <v>201</v>
      </c>
      <c r="AT239" s="23" t="s">
        <v>197</v>
      </c>
      <c r="AU239" s="23" t="s">
        <v>211</v>
      </c>
      <c r="AY239" s="23" t="s">
        <v>195</v>
      </c>
      <c r="BE239" s="184">
        <f>IF(N239="základní",J239,0)</f>
        <v>0</v>
      </c>
      <c r="BF239" s="184">
        <f>IF(N239="snížená",J239,0)</f>
        <v>0</v>
      </c>
      <c r="BG239" s="184">
        <f>IF(N239="zákl. přenesená",J239,0)</f>
        <v>0</v>
      </c>
      <c r="BH239" s="184">
        <f>IF(N239="sníž. přenesená",J239,0)</f>
        <v>0</v>
      </c>
      <c r="BI239" s="184">
        <f>IF(N239="nulová",J239,0)</f>
        <v>0</v>
      </c>
      <c r="BJ239" s="23" t="s">
        <v>83</v>
      </c>
      <c r="BK239" s="184">
        <f>ROUND(I239*H239,2)</f>
        <v>0</v>
      </c>
      <c r="BL239" s="23" t="s">
        <v>201</v>
      </c>
      <c r="BM239" s="23" t="s">
        <v>1916</v>
      </c>
    </row>
    <row r="240" spans="2:65" s="1" customFormat="1" ht="40.5">
      <c r="B240" s="40"/>
      <c r="D240" s="186" t="s">
        <v>209</v>
      </c>
      <c r="F240" s="194" t="s">
        <v>407</v>
      </c>
      <c r="I240" s="195"/>
      <c r="L240" s="40"/>
      <c r="M240" s="196"/>
      <c r="N240" s="41"/>
      <c r="O240" s="41"/>
      <c r="P240" s="41"/>
      <c r="Q240" s="41"/>
      <c r="R240" s="41"/>
      <c r="S240" s="41"/>
      <c r="T240" s="69"/>
      <c r="AT240" s="23" t="s">
        <v>209</v>
      </c>
      <c r="AU240" s="23" t="s">
        <v>211</v>
      </c>
    </row>
    <row r="241" spans="2:65" s="11" customFormat="1">
      <c r="B241" s="185"/>
      <c r="D241" s="186" t="s">
        <v>203</v>
      </c>
      <c r="E241" s="187" t="s">
        <v>5</v>
      </c>
      <c r="F241" s="188" t="s">
        <v>1900</v>
      </c>
      <c r="H241" s="189">
        <v>373.52</v>
      </c>
      <c r="I241" s="190"/>
      <c r="L241" s="185"/>
      <c r="M241" s="191"/>
      <c r="N241" s="192"/>
      <c r="O241" s="192"/>
      <c r="P241" s="192"/>
      <c r="Q241" s="192"/>
      <c r="R241" s="192"/>
      <c r="S241" s="192"/>
      <c r="T241" s="193"/>
      <c r="AT241" s="187" t="s">
        <v>203</v>
      </c>
      <c r="AU241" s="187" t="s">
        <v>211</v>
      </c>
      <c r="AV241" s="11" t="s">
        <v>85</v>
      </c>
      <c r="AW241" s="11" t="s">
        <v>39</v>
      </c>
      <c r="AX241" s="11" t="s">
        <v>75</v>
      </c>
      <c r="AY241" s="187" t="s">
        <v>195</v>
      </c>
    </row>
    <row r="242" spans="2:65" s="11" customFormat="1">
      <c r="B242" s="185"/>
      <c r="D242" s="186" t="s">
        <v>203</v>
      </c>
      <c r="E242" s="187" t="s">
        <v>5</v>
      </c>
      <c r="F242" s="188" t="s">
        <v>1901</v>
      </c>
      <c r="H242" s="189">
        <v>63.728000000000002</v>
      </c>
      <c r="I242" s="190"/>
      <c r="L242" s="185"/>
      <c r="M242" s="191"/>
      <c r="N242" s="192"/>
      <c r="O242" s="192"/>
      <c r="P242" s="192"/>
      <c r="Q242" s="192"/>
      <c r="R242" s="192"/>
      <c r="S242" s="192"/>
      <c r="T242" s="193"/>
      <c r="AT242" s="187" t="s">
        <v>203</v>
      </c>
      <c r="AU242" s="187" t="s">
        <v>211</v>
      </c>
      <c r="AV242" s="11" t="s">
        <v>85</v>
      </c>
      <c r="AW242" s="11" t="s">
        <v>39</v>
      </c>
      <c r="AX242" s="11" t="s">
        <v>75</v>
      </c>
      <c r="AY242" s="187" t="s">
        <v>195</v>
      </c>
    </row>
    <row r="243" spans="2:65" s="13" customFormat="1">
      <c r="B243" s="205"/>
      <c r="D243" s="186" t="s">
        <v>203</v>
      </c>
      <c r="E243" s="206" t="s">
        <v>5</v>
      </c>
      <c r="F243" s="207" t="s">
        <v>254</v>
      </c>
      <c r="H243" s="208">
        <v>437.24799999999999</v>
      </c>
      <c r="I243" s="209"/>
      <c r="L243" s="205"/>
      <c r="M243" s="210"/>
      <c r="N243" s="211"/>
      <c r="O243" s="211"/>
      <c r="P243" s="211"/>
      <c r="Q243" s="211"/>
      <c r="R243" s="211"/>
      <c r="S243" s="211"/>
      <c r="T243" s="212"/>
      <c r="AT243" s="206" t="s">
        <v>203</v>
      </c>
      <c r="AU243" s="206" t="s">
        <v>211</v>
      </c>
      <c r="AV243" s="13" t="s">
        <v>201</v>
      </c>
      <c r="AW243" s="13" t="s">
        <v>39</v>
      </c>
      <c r="AX243" s="13" t="s">
        <v>83</v>
      </c>
      <c r="AY243" s="206" t="s">
        <v>195</v>
      </c>
    </row>
    <row r="244" spans="2:65" s="1" customFormat="1" ht="16.5" customHeight="1">
      <c r="B244" s="172"/>
      <c r="C244" s="173" t="s">
        <v>414</v>
      </c>
      <c r="D244" s="173" t="s">
        <v>197</v>
      </c>
      <c r="E244" s="174" t="s">
        <v>404</v>
      </c>
      <c r="F244" s="175" t="s">
        <v>405</v>
      </c>
      <c r="G244" s="176" t="s">
        <v>264</v>
      </c>
      <c r="H244" s="177">
        <v>437.28</v>
      </c>
      <c r="I244" s="178"/>
      <c r="J244" s="179">
        <f>ROUND(I244*H244,2)</f>
        <v>0</v>
      </c>
      <c r="K244" s="175"/>
      <c r="L244" s="40"/>
      <c r="M244" s="180" t="s">
        <v>5</v>
      </c>
      <c r="N244" s="181" t="s">
        <v>46</v>
      </c>
      <c r="O244" s="41"/>
      <c r="P244" s="182">
        <f>O244*H244</f>
        <v>0</v>
      </c>
      <c r="Q244" s="182">
        <v>0.108</v>
      </c>
      <c r="R244" s="182">
        <f>Q244*H244</f>
        <v>47.226239999999997</v>
      </c>
      <c r="S244" s="182">
        <v>0</v>
      </c>
      <c r="T244" s="183">
        <f>S244*H244</f>
        <v>0</v>
      </c>
      <c r="AR244" s="23" t="s">
        <v>201</v>
      </c>
      <c r="AT244" s="23" t="s">
        <v>197</v>
      </c>
      <c r="AU244" s="23" t="s">
        <v>211</v>
      </c>
      <c r="AY244" s="23" t="s">
        <v>195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23" t="s">
        <v>83</v>
      </c>
      <c r="BK244" s="184">
        <f>ROUND(I244*H244,2)</f>
        <v>0</v>
      </c>
      <c r="BL244" s="23" t="s">
        <v>201</v>
      </c>
      <c r="BM244" s="23" t="s">
        <v>1917</v>
      </c>
    </row>
    <row r="245" spans="2:65" s="1" customFormat="1" ht="40.5">
      <c r="B245" s="40"/>
      <c r="D245" s="186" t="s">
        <v>209</v>
      </c>
      <c r="F245" s="194" t="s">
        <v>407</v>
      </c>
      <c r="I245" s="195"/>
      <c r="L245" s="40"/>
      <c r="M245" s="196"/>
      <c r="N245" s="41"/>
      <c r="O245" s="41"/>
      <c r="P245" s="41"/>
      <c r="Q245" s="41"/>
      <c r="R245" s="41"/>
      <c r="S245" s="41"/>
      <c r="T245" s="69"/>
      <c r="AT245" s="23" t="s">
        <v>209</v>
      </c>
      <c r="AU245" s="23" t="s">
        <v>211</v>
      </c>
    </row>
    <row r="246" spans="2:65" s="1" customFormat="1" ht="16.5" customHeight="1">
      <c r="B246" s="172"/>
      <c r="C246" s="173" t="s">
        <v>419</v>
      </c>
      <c r="D246" s="173" t="s">
        <v>197</v>
      </c>
      <c r="E246" s="174" t="s">
        <v>1346</v>
      </c>
      <c r="F246" s="175" t="s">
        <v>1347</v>
      </c>
      <c r="G246" s="176" t="s">
        <v>264</v>
      </c>
      <c r="H246" s="177">
        <v>43.26</v>
      </c>
      <c r="I246" s="178"/>
      <c r="J246" s="179">
        <f>ROUND(I246*H246,2)</f>
        <v>0</v>
      </c>
      <c r="K246" s="175"/>
      <c r="L246" s="40"/>
      <c r="M246" s="180" t="s">
        <v>5</v>
      </c>
      <c r="N246" s="181" t="s">
        <v>46</v>
      </c>
      <c r="O246" s="41"/>
      <c r="P246" s="182">
        <f>O246*H246</f>
        <v>0</v>
      </c>
      <c r="Q246" s="182">
        <v>0.18906999999999999</v>
      </c>
      <c r="R246" s="182">
        <f>Q246*H246</f>
        <v>8.1791681999999994</v>
      </c>
      <c r="S246" s="182">
        <v>0</v>
      </c>
      <c r="T246" s="183">
        <f>S246*H246</f>
        <v>0</v>
      </c>
      <c r="AR246" s="23" t="s">
        <v>201</v>
      </c>
      <c r="AT246" s="23" t="s">
        <v>197</v>
      </c>
      <c r="AU246" s="23" t="s">
        <v>211</v>
      </c>
      <c r="AY246" s="23" t="s">
        <v>195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23" t="s">
        <v>83</v>
      </c>
      <c r="BK246" s="184">
        <f>ROUND(I246*H246,2)</f>
        <v>0</v>
      </c>
      <c r="BL246" s="23" t="s">
        <v>201</v>
      </c>
      <c r="BM246" s="23" t="s">
        <v>1918</v>
      </c>
    </row>
    <row r="247" spans="2:65" s="1" customFormat="1" ht="27">
      <c r="B247" s="40"/>
      <c r="D247" s="186" t="s">
        <v>209</v>
      </c>
      <c r="F247" s="194" t="s">
        <v>1349</v>
      </c>
      <c r="I247" s="195"/>
      <c r="L247" s="40"/>
      <c r="M247" s="196"/>
      <c r="N247" s="41"/>
      <c r="O247" s="41"/>
      <c r="P247" s="41"/>
      <c r="Q247" s="41"/>
      <c r="R247" s="41"/>
      <c r="S247" s="41"/>
      <c r="T247" s="69"/>
      <c r="AT247" s="23" t="s">
        <v>209</v>
      </c>
      <c r="AU247" s="23" t="s">
        <v>211</v>
      </c>
    </row>
    <row r="248" spans="2:65" s="11" customFormat="1">
      <c r="B248" s="185"/>
      <c r="D248" s="186" t="s">
        <v>203</v>
      </c>
      <c r="E248" s="187" t="s">
        <v>5</v>
      </c>
      <c r="F248" s="188" t="s">
        <v>1919</v>
      </c>
      <c r="H248" s="189">
        <v>43.26</v>
      </c>
      <c r="I248" s="190"/>
      <c r="L248" s="185"/>
      <c r="M248" s="191"/>
      <c r="N248" s="192"/>
      <c r="O248" s="192"/>
      <c r="P248" s="192"/>
      <c r="Q248" s="192"/>
      <c r="R248" s="192"/>
      <c r="S248" s="192"/>
      <c r="T248" s="193"/>
      <c r="AT248" s="187" t="s">
        <v>203</v>
      </c>
      <c r="AU248" s="187" t="s">
        <v>211</v>
      </c>
      <c r="AV248" s="11" t="s">
        <v>85</v>
      </c>
      <c r="AW248" s="11" t="s">
        <v>39</v>
      </c>
      <c r="AX248" s="11" t="s">
        <v>83</v>
      </c>
      <c r="AY248" s="187" t="s">
        <v>195</v>
      </c>
    </row>
    <row r="249" spans="2:65" s="1" customFormat="1" ht="16.5" customHeight="1">
      <c r="B249" s="172"/>
      <c r="C249" s="173" t="s">
        <v>424</v>
      </c>
      <c r="D249" s="173" t="s">
        <v>197</v>
      </c>
      <c r="E249" s="174" t="s">
        <v>905</v>
      </c>
      <c r="F249" s="175" t="s">
        <v>906</v>
      </c>
      <c r="G249" s="176" t="s">
        <v>264</v>
      </c>
      <c r="H249" s="177">
        <v>3.75</v>
      </c>
      <c r="I249" s="178"/>
      <c r="J249" s="179">
        <f>ROUND(I249*H249,2)</f>
        <v>0</v>
      </c>
      <c r="K249" s="175"/>
      <c r="L249" s="40"/>
      <c r="M249" s="180" t="s">
        <v>5</v>
      </c>
      <c r="N249" s="181" t="s">
        <v>46</v>
      </c>
      <c r="O249" s="41"/>
      <c r="P249" s="182">
        <f>O249*H249</f>
        <v>0</v>
      </c>
      <c r="Q249" s="182">
        <v>0.37370999999999999</v>
      </c>
      <c r="R249" s="182">
        <f>Q249*H249</f>
        <v>1.4014124999999999</v>
      </c>
      <c r="S249" s="182">
        <v>0</v>
      </c>
      <c r="T249" s="183">
        <f>S249*H249</f>
        <v>0</v>
      </c>
      <c r="AR249" s="23" t="s">
        <v>201</v>
      </c>
      <c r="AT249" s="23" t="s">
        <v>197</v>
      </c>
      <c r="AU249" s="23" t="s">
        <v>211</v>
      </c>
      <c r="AY249" s="23" t="s">
        <v>195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23" t="s">
        <v>83</v>
      </c>
      <c r="BK249" s="184">
        <f>ROUND(I249*H249,2)</f>
        <v>0</v>
      </c>
      <c r="BL249" s="23" t="s">
        <v>201</v>
      </c>
      <c r="BM249" s="23" t="s">
        <v>1920</v>
      </c>
    </row>
    <row r="250" spans="2:65" s="11" customFormat="1">
      <c r="B250" s="185"/>
      <c r="D250" s="186" t="s">
        <v>203</v>
      </c>
      <c r="E250" s="187" t="s">
        <v>5</v>
      </c>
      <c r="F250" s="188" t="s">
        <v>1895</v>
      </c>
      <c r="H250" s="189">
        <v>3.75</v>
      </c>
      <c r="I250" s="190"/>
      <c r="L250" s="185"/>
      <c r="M250" s="191"/>
      <c r="N250" s="192"/>
      <c r="O250" s="192"/>
      <c r="P250" s="192"/>
      <c r="Q250" s="192"/>
      <c r="R250" s="192"/>
      <c r="S250" s="192"/>
      <c r="T250" s="193"/>
      <c r="AT250" s="187" t="s">
        <v>203</v>
      </c>
      <c r="AU250" s="187" t="s">
        <v>211</v>
      </c>
      <c r="AV250" s="11" t="s">
        <v>85</v>
      </c>
      <c r="AW250" s="11" t="s">
        <v>39</v>
      </c>
      <c r="AX250" s="11" t="s">
        <v>83</v>
      </c>
      <c r="AY250" s="187" t="s">
        <v>195</v>
      </c>
    </row>
    <row r="251" spans="2:65" s="1" customFormat="1" ht="16.5" customHeight="1">
      <c r="B251" s="172"/>
      <c r="C251" s="173" t="s">
        <v>428</v>
      </c>
      <c r="D251" s="173" t="s">
        <v>197</v>
      </c>
      <c r="E251" s="174" t="s">
        <v>345</v>
      </c>
      <c r="F251" s="175" t="s">
        <v>346</v>
      </c>
      <c r="G251" s="176" t="s">
        <v>303</v>
      </c>
      <c r="H251" s="177">
        <v>287.86099999999999</v>
      </c>
      <c r="I251" s="178"/>
      <c r="J251" s="179">
        <f>ROUND(I251*H251,2)</f>
        <v>0</v>
      </c>
      <c r="K251" s="175"/>
      <c r="L251" s="40"/>
      <c r="M251" s="180" t="s">
        <v>5</v>
      </c>
      <c r="N251" s="181" t="s">
        <v>46</v>
      </c>
      <c r="O251" s="41"/>
      <c r="P251" s="182">
        <f>O251*H251</f>
        <v>0</v>
      </c>
      <c r="Q251" s="182">
        <v>0</v>
      </c>
      <c r="R251" s="182">
        <f>Q251*H251</f>
        <v>0</v>
      </c>
      <c r="S251" s="182">
        <v>0</v>
      </c>
      <c r="T251" s="183">
        <f>S251*H251</f>
        <v>0</v>
      </c>
      <c r="AR251" s="23" t="s">
        <v>201</v>
      </c>
      <c r="AT251" s="23" t="s">
        <v>197</v>
      </c>
      <c r="AU251" s="23" t="s">
        <v>211</v>
      </c>
      <c r="AY251" s="23" t="s">
        <v>195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23" t="s">
        <v>83</v>
      </c>
      <c r="BK251" s="184">
        <f>ROUND(I251*H251,2)</f>
        <v>0</v>
      </c>
      <c r="BL251" s="23" t="s">
        <v>201</v>
      </c>
      <c r="BM251" s="23" t="s">
        <v>1921</v>
      </c>
    </row>
    <row r="252" spans="2:65" s="10" customFormat="1" ht="22.35" customHeight="1">
      <c r="B252" s="159"/>
      <c r="D252" s="160" t="s">
        <v>74</v>
      </c>
      <c r="E252" s="170" t="s">
        <v>412</v>
      </c>
      <c r="F252" s="170" t="s">
        <v>413</v>
      </c>
      <c r="I252" s="162"/>
      <c r="J252" s="171">
        <f>BK252</f>
        <v>0</v>
      </c>
      <c r="L252" s="159"/>
      <c r="M252" s="164"/>
      <c r="N252" s="165"/>
      <c r="O252" s="165"/>
      <c r="P252" s="166">
        <f>SUM(P253:P256)</f>
        <v>0</v>
      </c>
      <c r="Q252" s="165"/>
      <c r="R252" s="166">
        <f>SUM(R253:R256)</f>
        <v>2.9875799999999999</v>
      </c>
      <c r="S252" s="165"/>
      <c r="T252" s="167">
        <f>SUM(T253:T256)</f>
        <v>0</v>
      </c>
      <c r="AR252" s="160" t="s">
        <v>83</v>
      </c>
      <c r="AT252" s="168" t="s">
        <v>74</v>
      </c>
      <c r="AU252" s="168" t="s">
        <v>85</v>
      </c>
      <c r="AY252" s="160" t="s">
        <v>195</v>
      </c>
      <c r="BK252" s="169">
        <f>SUM(BK253:BK256)</f>
        <v>0</v>
      </c>
    </row>
    <row r="253" spans="2:65" s="1" customFormat="1" ht="25.5" customHeight="1">
      <c r="B253" s="172"/>
      <c r="C253" s="173" t="s">
        <v>433</v>
      </c>
      <c r="D253" s="173" t="s">
        <v>197</v>
      </c>
      <c r="E253" s="174" t="s">
        <v>415</v>
      </c>
      <c r="F253" s="175" t="s">
        <v>416</v>
      </c>
      <c r="G253" s="176" t="s">
        <v>264</v>
      </c>
      <c r="H253" s="177">
        <v>29.58</v>
      </c>
      <c r="I253" s="178"/>
      <c r="J253" s="179">
        <f>ROUND(I253*H253,2)</f>
        <v>0</v>
      </c>
      <c r="K253" s="175"/>
      <c r="L253" s="40"/>
      <c r="M253" s="180" t="s">
        <v>5</v>
      </c>
      <c r="N253" s="181" t="s">
        <v>46</v>
      </c>
      <c r="O253" s="41"/>
      <c r="P253" s="182">
        <f>O253*H253</f>
        <v>0</v>
      </c>
      <c r="Q253" s="182">
        <v>0.10100000000000001</v>
      </c>
      <c r="R253" s="182">
        <f>Q253*H253</f>
        <v>2.9875799999999999</v>
      </c>
      <c r="S253" s="182">
        <v>0</v>
      </c>
      <c r="T253" s="183">
        <f>S253*H253</f>
        <v>0</v>
      </c>
      <c r="AR253" s="23" t="s">
        <v>201</v>
      </c>
      <c r="AT253" s="23" t="s">
        <v>197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1922</v>
      </c>
    </row>
    <row r="254" spans="2:65" s="1" customFormat="1" ht="81">
      <c r="B254" s="40"/>
      <c r="D254" s="186" t="s">
        <v>209</v>
      </c>
      <c r="F254" s="194" t="s">
        <v>418</v>
      </c>
      <c r="I254" s="195"/>
      <c r="L254" s="40"/>
      <c r="M254" s="196"/>
      <c r="N254" s="41"/>
      <c r="O254" s="41"/>
      <c r="P254" s="41"/>
      <c r="Q254" s="41"/>
      <c r="R254" s="41"/>
      <c r="S254" s="41"/>
      <c r="T254" s="69"/>
      <c r="AT254" s="23" t="s">
        <v>209</v>
      </c>
      <c r="AU254" s="23" t="s">
        <v>211</v>
      </c>
    </row>
    <row r="255" spans="2:65" s="11" customFormat="1">
      <c r="B255" s="185"/>
      <c r="D255" s="186" t="s">
        <v>203</v>
      </c>
      <c r="E255" s="187" t="s">
        <v>5</v>
      </c>
      <c r="F255" s="188" t="s">
        <v>1893</v>
      </c>
      <c r="H255" s="189">
        <v>29.58</v>
      </c>
      <c r="I255" s="190"/>
      <c r="L255" s="185"/>
      <c r="M255" s="191"/>
      <c r="N255" s="192"/>
      <c r="O255" s="192"/>
      <c r="P255" s="192"/>
      <c r="Q255" s="192"/>
      <c r="R255" s="192"/>
      <c r="S255" s="192"/>
      <c r="T255" s="193"/>
      <c r="AT255" s="187" t="s">
        <v>203</v>
      </c>
      <c r="AU255" s="187" t="s">
        <v>211</v>
      </c>
      <c r="AV255" s="11" t="s">
        <v>85</v>
      </c>
      <c r="AW255" s="11" t="s">
        <v>39</v>
      </c>
      <c r="AX255" s="11" t="s">
        <v>83</v>
      </c>
      <c r="AY255" s="187" t="s">
        <v>195</v>
      </c>
    </row>
    <row r="256" spans="2:65" s="1" customFormat="1" ht="16.5" customHeight="1">
      <c r="B256" s="172"/>
      <c r="C256" s="173" t="s">
        <v>438</v>
      </c>
      <c r="D256" s="173" t="s">
        <v>197</v>
      </c>
      <c r="E256" s="174" t="s">
        <v>345</v>
      </c>
      <c r="F256" s="175" t="s">
        <v>346</v>
      </c>
      <c r="G256" s="176" t="s">
        <v>303</v>
      </c>
      <c r="H256" s="177">
        <v>2.988</v>
      </c>
      <c r="I256" s="178"/>
      <c r="J256" s="179">
        <f>ROUND(I256*H256,2)</f>
        <v>0</v>
      </c>
      <c r="K256" s="175"/>
      <c r="L256" s="40"/>
      <c r="M256" s="180" t="s">
        <v>5</v>
      </c>
      <c r="N256" s="181" t="s">
        <v>46</v>
      </c>
      <c r="O256" s="41"/>
      <c r="P256" s="182">
        <f>O256*H256</f>
        <v>0</v>
      </c>
      <c r="Q256" s="182">
        <v>0</v>
      </c>
      <c r="R256" s="182">
        <f>Q256*H256</f>
        <v>0</v>
      </c>
      <c r="S256" s="182">
        <v>0</v>
      </c>
      <c r="T256" s="183">
        <f>S256*H256</f>
        <v>0</v>
      </c>
      <c r="AR256" s="23" t="s">
        <v>201</v>
      </c>
      <c r="AT256" s="23" t="s">
        <v>197</v>
      </c>
      <c r="AU256" s="23" t="s">
        <v>211</v>
      </c>
      <c r="AY256" s="23" t="s">
        <v>195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23" t="s">
        <v>83</v>
      </c>
      <c r="BK256" s="184">
        <f>ROUND(I256*H256,2)</f>
        <v>0</v>
      </c>
      <c r="BL256" s="23" t="s">
        <v>201</v>
      </c>
      <c r="BM256" s="23" t="s">
        <v>1923</v>
      </c>
    </row>
    <row r="257" spans="2:65" s="10" customFormat="1" ht="29.85" customHeight="1">
      <c r="B257" s="159"/>
      <c r="D257" s="160" t="s">
        <v>74</v>
      </c>
      <c r="E257" s="170" t="s">
        <v>255</v>
      </c>
      <c r="F257" s="170" t="s">
        <v>421</v>
      </c>
      <c r="I257" s="162"/>
      <c r="J257" s="171">
        <f>BK257</f>
        <v>0</v>
      </c>
      <c r="L257" s="159"/>
      <c r="M257" s="164"/>
      <c r="N257" s="165"/>
      <c r="O257" s="165"/>
      <c r="P257" s="166">
        <f>P258+P275+P330</f>
        <v>0</v>
      </c>
      <c r="Q257" s="165"/>
      <c r="R257" s="166">
        <f>R258+R275+R330</f>
        <v>9.4553091000000009</v>
      </c>
      <c r="S257" s="165"/>
      <c r="T257" s="167">
        <f>T258+T275+T330</f>
        <v>0</v>
      </c>
      <c r="AR257" s="160" t="s">
        <v>83</v>
      </c>
      <c r="AT257" s="168" t="s">
        <v>74</v>
      </c>
      <c r="AU257" s="168" t="s">
        <v>83</v>
      </c>
      <c r="AY257" s="160" t="s">
        <v>195</v>
      </c>
      <c r="BK257" s="169">
        <f>BK258+BK275+BK330</f>
        <v>0</v>
      </c>
    </row>
    <row r="258" spans="2:65" s="10" customFormat="1" ht="14.85" customHeight="1">
      <c r="B258" s="159"/>
      <c r="D258" s="160" t="s">
        <v>74</v>
      </c>
      <c r="E258" s="170" t="s">
        <v>422</v>
      </c>
      <c r="F258" s="170" t="s">
        <v>423</v>
      </c>
      <c r="I258" s="162"/>
      <c r="J258" s="171">
        <f>BK258</f>
        <v>0</v>
      </c>
      <c r="L258" s="159"/>
      <c r="M258" s="164"/>
      <c r="N258" s="165"/>
      <c r="O258" s="165"/>
      <c r="P258" s="166">
        <f>SUM(P259:P274)</f>
        <v>0</v>
      </c>
      <c r="Q258" s="165"/>
      <c r="R258" s="166">
        <f>SUM(R259:R274)</f>
        <v>0.22184999999999999</v>
      </c>
      <c r="S258" s="165"/>
      <c r="T258" s="167">
        <f>SUM(T259:T274)</f>
        <v>0</v>
      </c>
      <c r="AR258" s="160" t="s">
        <v>83</v>
      </c>
      <c r="AT258" s="168" t="s">
        <v>74</v>
      </c>
      <c r="AU258" s="168" t="s">
        <v>85</v>
      </c>
      <c r="AY258" s="160" t="s">
        <v>195</v>
      </c>
      <c r="BK258" s="169">
        <f>SUM(BK259:BK274)</f>
        <v>0</v>
      </c>
    </row>
    <row r="259" spans="2:65" s="1" customFormat="1" ht="16.5" customHeight="1">
      <c r="B259" s="172"/>
      <c r="C259" s="173" t="s">
        <v>443</v>
      </c>
      <c r="D259" s="173" t="s">
        <v>197</v>
      </c>
      <c r="E259" s="174" t="s">
        <v>425</v>
      </c>
      <c r="F259" s="175" t="s">
        <v>426</v>
      </c>
      <c r="G259" s="176" t="s">
        <v>325</v>
      </c>
      <c r="H259" s="177">
        <v>8</v>
      </c>
      <c r="I259" s="178"/>
      <c r="J259" s="179">
        <f>ROUND(I259*H259,2)</f>
        <v>0</v>
      </c>
      <c r="K259" s="175"/>
      <c r="L259" s="40"/>
      <c r="M259" s="180" t="s">
        <v>5</v>
      </c>
      <c r="N259" s="181" t="s">
        <v>46</v>
      </c>
      <c r="O259" s="41"/>
      <c r="P259" s="182">
        <f>O259*H259</f>
        <v>0</v>
      </c>
      <c r="Q259" s="182">
        <v>1.1999999999999999E-3</v>
      </c>
      <c r="R259" s="182">
        <f>Q259*H259</f>
        <v>9.5999999999999992E-3</v>
      </c>
      <c r="S259" s="182">
        <v>0</v>
      </c>
      <c r="T259" s="183">
        <f>S259*H259</f>
        <v>0</v>
      </c>
      <c r="AR259" s="23" t="s">
        <v>201</v>
      </c>
      <c r="AT259" s="23" t="s">
        <v>197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1924</v>
      </c>
    </row>
    <row r="260" spans="2:65" s="1" customFormat="1" ht="25.5" customHeight="1">
      <c r="B260" s="172"/>
      <c r="C260" s="213" t="s">
        <v>447</v>
      </c>
      <c r="D260" s="213" t="s">
        <v>316</v>
      </c>
      <c r="E260" s="214" t="s">
        <v>429</v>
      </c>
      <c r="F260" s="215" t="s">
        <v>430</v>
      </c>
      <c r="G260" s="216" t="s">
        <v>325</v>
      </c>
      <c r="H260" s="217">
        <v>4</v>
      </c>
      <c r="I260" s="218"/>
      <c r="J260" s="219">
        <f>ROUND(I260*H260,2)</f>
        <v>0</v>
      </c>
      <c r="K260" s="215"/>
      <c r="L260" s="220"/>
      <c r="M260" s="221" t="s">
        <v>5</v>
      </c>
      <c r="N260" s="222" t="s">
        <v>46</v>
      </c>
      <c r="O260" s="41"/>
      <c r="P260" s="182">
        <f>O260*H260</f>
        <v>0</v>
      </c>
      <c r="Q260" s="182">
        <v>1.2200000000000001E-2</v>
      </c>
      <c r="R260" s="182">
        <f>Q260*H260</f>
        <v>4.8800000000000003E-2</v>
      </c>
      <c r="S260" s="182">
        <v>0</v>
      </c>
      <c r="T260" s="183">
        <f>S260*H260</f>
        <v>0</v>
      </c>
      <c r="AR260" s="23" t="s">
        <v>255</v>
      </c>
      <c r="AT260" s="23" t="s">
        <v>316</v>
      </c>
      <c r="AU260" s="23" t="s">
        <v>211</v>
      </c>
      <c r="AY260" s="23" t="s">
        <v>195</v>
      </c>
      <c r="BE260" s="184">
        <f>IF(N260="základní",J260,0)</f>
        <v>0</v>
      </c>
      <c r="BF260" s="184">
        <f>IF(N260="snížená",J260,0)</f>
        <v>0</v>
      </c>
      <c r="BG260" s="184">
        <f>IF(N260="zákl. přenesená",J260,0)</f>
        <v>0</v>
      </c>
      <c r="BH260" s="184">
        <f>IF(N260="sníž. přenesená",J260,0)</f>
        <v>0</v>
      </c>
      <c r="BI260" s="184">
        <f>IF(N260="nulová",J260,0)</f>
        <v>0</v>
      </c>
      <c r="BJ260" s="23" t="s">
        <v>83</v>
      </c>
      <c r="BK260" s="184">
        <f>ROUND(I260*H260,2)</f>
        <v>0</v>
      </c>
      <c r="BL260" s="23" t="s">
        <v>201</v>
      </c>
      <c r="BM260" s="23" t="s">
        <v>1925</v>
      </c>
    </row>
    <row r="261" spans="2:65" s="1" customFormat="1" ht="40.5">
      <c r="B261" s="40"/>
      <c r="D261" s="186" t="s">
        <v>209</v>
      </c>
      <c r="F261" s="194" t="s">
        <v>432</v>
      </c>
      <c r="I261" s="195"/>
      <c r="L261" s="40"/>
      <c r="M261" s="196"/>
      <c r="N261" s="41"/>
      <c r="O261" s="41"/>
      <c r="P261" s="41"/>
      <c r="Q261" s="41"/>
      <c r="R261" s="41"/>
      <c r="S261" s="41"/>
      <c r="T261" s="69"/>
      <c r="AT261" s="23" t="s">
        <v>209</v>
      </c>
      <c r="AU261" s="23" t="s">
        <v>211</v>
      </c>
    </row>
    <row r="262" spans="2:65" s="1" customFormat="1" ht="25.5" customHeight="1">
      <c r="B262" s="172"/>
      <c r="C262" s="213" t="s">
        <v>452</v>
      </c>
      <c r="D262" s="213" t="s">
        <v>316</v>
      </c>
      <c r="E262" s="214" t="s">
        <v>434</v>
      </c>
      <c r="F262" s="215" t="s">
        <v>1926</v>
      </c>
      <c r="G262" s="216" t="s">
        <v>325</v>
      </c>
      <c r="H262" s="217">
        <v>4</v>
      </c>
      <c r="I262" s="218"/>
      <c r="J262" s="219">
        <f>ROUND(I262*H262,2)</f>
        <v>0</v>
      </c>
      <c r="K262" s="215"/>
      <c r="L262" s="220"/>
      <c r="M262" s="221" t="s">
        <v>5</v>
      </c>
      <c r="N262" s="222" t="s">
        <v>46</v>
      </c>
      <c r="O262" s="41"/>
      <c r="P262" s="182">
        <f>O262*H262</f>
        <v>0</v>
      </c>
      <c r="Q262" s="182">
        <v>1.01E-2</v>
      </c>
      <c r="R262" s="182">
        <f>Q262*H262</f>
        <v>4.0399999999999998E-2</v>
      </c>
      <c r="S262" s="182">
        <v>0</v>
      </c>
      <c r="T262" s="183">
        <f>S262*H262</f>
        <v>0</v>
      </c>
      <c r="AR262" s="23" t="s">
        <v>255</v>
      </c>
      <c r="AT262" s="23" t="s">
        <v>316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1927</v>
      </c>
    </row>
    <row r="263" spans="2:65" s="1" customFormat="1" ht="67.5">
      <c r="B263" s="40"/>
      <c r="D263" s="186" t="s">
        <v>209</v>
      </c>
      <c r="F263" s="194" t="s">
        <v>437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16.5" customHeight="1">
      <c r="B264" s="172"/>
      <c r="C264" s="173" t="s">
        <v>456</v>
      </c>
      <c r="D264" s="173" t="s">
        <v>197</v>
      </c>
      <c r="E264" s="174" t="s">
        <v>1928</v>
      </c>
      <c r="F264" s="175" t="s">
        <v>1929</v>
      </c>
      <c r="G264" s="176" t="s">
        <v>325</v>
      </c>
      <c r="H264" s="177">
        <v>6</v>
      </c>
      <c r="I264" s="178"/>
      <c r="J264" s="179">
        <f>ROUND(I264*H264,2)</f>
        <v>0</v>
      </c>
      <c r="K264" s="175"/>
      <c r="L264" s="40"/>
      <c r="M264" s="180" t="s">
        <v>5</v>
      </c>
      <c r="N264" s="181" t="s">
        <v>46</v>
      </c>
      <c r="O264" s="41"/>
      <c r="P264" s="182">
        <f>O264*H264</f>
        <v>0</v>
      </c>
      <c r="Q264" s="182">
        <v>1.67E-3</v>
      </c>
      <c r="R264" s="182">
        <f>Q264*H264</f>
        <v>1.0020000000000001E-2</v>
      </c>
      <c r="S264" s="182">
        <v>0</v>
      </c>
      <c r="T264" s="183">
        <f>S264*H264</f>
        <v>0</v>
      </c>
      <c r="AR264" s="23" t="s">
        <v>201</v>
      </c>
      <c r="AT264" s="23" t="s">
        <v>197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1930</v>
      </c>
    </row>
    <row r="265" spans="2:65" s="1" customFormat="1" ht="16.5" customHeight="1">
      <c r="B265" s="172"/>
      <c r="C265" s="213" t="s">
        <v>462</v>
      </c>
      <c r="D265" s="213" t="s">
        <v>316</v>
      </c>
      <c r="E265" s="214" t="s">
        <v>1931</v>
      </c>
      <c r="F265" s="215" t="s">
        <v>1932</v>
      </c>
      <c r="G265" s="216" t="s">
        <v>325</v>
      </c>
      <c r="H265" s="217">
        <v>3</v>
      </c>
      <c r="I265" s="218"/>
      <c r="J265" s="219">
        <f>ROUND(I265*H265,2)</f>
        <v>0</v>
      </c>
      <c r="K265" s="215"/>
      <c r="L265" s="220"/>
      <c r="M265" s="221" t="s">
        <v>5</v>
      </c>
      <c r="N265" s="222" t="s">
        <v>46</v>
      </c>
      <c r="O265" s="41"/>
      <c r="P265" s="182">
        <f>O265*H265</f>
        <v>0</v>
      </c>
      <c r="Q265" s="182">
        <v>1.0699999999999999E-2</v>
      </c>
      <c r="R265" s="182">
        <f>Q265*H265</f>
        <v>3.2099999999999997E-2</v>
      </c>
      <c r="S265" s="182">
        <v>0</v>
      </c>
      <c r="T265" s="183">
        <f>S265*H265</f>
        <v>0</v>
      </c>
      <c r="AR265" s="23" t="s">
        <v>255</v>
      </c>
      <c r="AT265" s="23" t="s">
        <v>316</v>
      </c>
      <c r="AU265" s="23" t="s">
        <v>211</v>
      </c>
      <c r="AY265" s="23" t="s">
        <v>195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23" t="s">
        <v>83</v>
      </c>
      <c r="BK265" s="184">
        <f>ROUND(I265*H265,2)</f>
        <v>0</v>
      </c>
      <c r="BL265" s="23" t="s">
        <v>201</v>
      </c>
      <c r="BM265" s="23" t="s">
        <v>1933</v>
      </c>
    </row>
    <row r="266" spans="2:65" s="1" customFormat="1" ht="40.5">
      <c r="B266" s="40"/>
      <c r="D266" s="186" t="s">
        <v>209</v>
      </c>
      <c r="F266" s="194" t="s">
        <v>1934</v>
      </c>
      <c r="I266" s="195"/>
      <c r="L266" s="40"/>
      <c r="M266" s="196"/>
      <c r="N266" s="41"/>
      <c r="O266" s="41"/>
      <c r="P266" s="41"/>
      <c r="Q266" s="41"/>
      <c r="R266" s="41"/>
      <c r="S266" s="41"/>
      <c r="T266" s="69"/>
      <c r="AT266" s="23" t="s">
        <v>209</v>
      </c>
      <c r="AU266" s="23" t="s">
        <v>211</v>
      </c>
    </row>
    <row r="267" spans="2:65" s="1" customFormat="1" ht="25.5" customHeight="1">
      <c r="B267" s="172"/>
      <c r="C267" s="213" t="s">
        <v>466</v>
      </c>
      <c r="D267" s="213" t="s">
        <v>316</v>
      </c>
      <c r="E267" s="214" t="s">
        <v>448</v>
      </c>
      <c r="F267" s="215" t="s">
        <v>1935</v>
      </c>
      <c r="G267" s="216" t="s">
        <v>325</v>
      </c>
      <c r="H267" s="217">
        <v>3</v>
      </c>
      <c r="I267" s="218"/>
      <c r="J267" s="219">
        <f>ROUND(I267*H267,2)</f>
        <v>0</v>
      </c>
      <c r="K267" s="215"/>
      <c r="L267" s="220"/>
      <c r="M267" s="221" t="s">
        <v>5</v>
      </c>
      <c r="N267" s="222" t="s">
        <v>46</v>
      </c>
      <c r="O267" s="41"/>
      <c r="P267" s="182">
        <f>O267*H267</f>
        <v>0</v>
      </c>
      <c r="Q267" s="182">
        <v>1.1000000000000001E-3</v>
      </c>
      <c r="R267" s="182">
        <f>Q267*H267</f>
        <v>3.3E-3</v>
      </c>
      <c r="S267" s="182">
        <v>0</v>
      </c>
      <c r="T267" s="183">
        <f>S267*H267</f>
        <v>0</v>
      </c>
      <c r="AR267" s="23" t="s">
        <v>255</v>
      </c>
      <c r="AT267" s="23" t="s">
        <v>316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1936</v>
      </c>
    </row>
    <row r="268" spans="2:65" s="1" customFormat="1" ht="121.5">
      <c r="B268" s="40"/>
      <c r="D268" s="186" t="s">
        <v>209</v>
      </c>
      <c r="F268" s="194" t="s">
        <v>442</v>
      </c>
      <c r="I268" s="195"/>
      <c r="L268" s="40"/>
      <c r="M268" s="196"/>
      <c r="N268" s="41"/>
      <c r="O268" s="41"/>
      <c r="P268" s="41"/>
      <c r="Q268" s="41"/>
      <c r="R268" s="41"/>
      <c r="S268" s="41"/>
      <c r="T268" s="69"/>
      <c r="AT268" s="23" t="s">
        <v>209</v>
      </c>
      <c r="AU268" s="23" t="s">
        <v>211</v>
      </c>
    </row>
    <row r="269" spans="2:65" s="1" customFormat="1" ht="16.5" customHeight="1">
      <c r="B269" s="172"/>
      <c r="C269" s="173" t="s">
        <v>471</v>
      </c>
      <c r="D269" s="173" t="s">
        <v>197</v>
      </c>
      <c r="E269" s="174" t="s">
        <v>1937</v>
      </c>
      <c r="F269" s="175" t="s">
        <v>1938</v>
      </c>
      <c r="G269" s="176" t="s">
        <v>325</v>
      </c>
      <c r="H269" s="177">
        <v>3</v>
      </c>
      <c r="I269" s="178"/>
      <c r="J269" s="179">
        <f>ROUND(I269*H269,2)</f>
        <v>0</v>
      </c>
      <c r="K269" s="175"/>
      <c r="L269" s="40"/>
      <c r="M269" s="180" t="s">
        <v>5</v>
      </c>
      <c r="N269" s="181" t="s">
        <v>46</v>
      </c>
      <c r="O269" s="41"/>
      <c r="P269" s="182">
        <f>O269*H269</f>
        <v>0</v>
      </c>
      <c r="Q269" s="182">
        <v>1.7099999999999999E-3</v>
      </c>
      <c r="R269" s="182">
        <f>Q269*H269</f>
        <v>5.13E-3</v>
      </c>
      <c r="S269" s="182">
        <v>0</v>
      </c>
      <c r="T269" s="183">
        <f>S269*H269</f>
        <v>0</v>
      </c>
      <c r="AR269" s="23" t="s">
        <v>201</v>
      </c>
      <c r="AT269" s="23" t="s">
        <v>197</v>
      </c>
      <c r="AU269" s="23" t="s">
        <v>211</v>
      </c>
      <c r="AY269" s="23" t="s">
        <v>195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23" t="s">
        <v>83</v>
      </c>
      <c r="BK269" s="184">
        <f>ROUND(I269*H269,2)</f>
        <v>0</v>
      </c>
      <c r="BL269" s="23" t="s">
        <v>201</v>
      </c>
      <c r="BM269" s="23" t="s">
        <v>1939</v>
      </c>
    </row>
    <row r="270" spans="2:65" s="1" customFormat="1" ht="25.5" customHeight="1">
      <c r="B270" s="172"/>
      <c r="C270" s="213" t="s">
        <v>476</v>
      </c>
      <c r="D270" s="213" t="s">
        <v>316</v>
      </c>
      <c r="E270" s="214" t="s">
        <v>1940</v>
      </c>
      <c r="F270" s="215" t="s">
        <v>1941</v>
      </c>
      <c r="G270" s="216" t="s">
        <v>325</v>
      </c>
      <c r="H270" s="217">
        <v>2</v>
      </c>
      <c r="I270" s="218"/>
      <c r="J270" s="219">
        <f>ROUND(I270*H270,2)</f>
        <v>0</v>
      </c>
      <c r="K270" s="215"/>
      <c r="L270" s="220"/>
      <c r="M270" s="221" t="s">
        <v>5</v>
      </c>
      <c r="N270" s="222" t="s">
        <v>46</v>
      </c>
      <c r="O270" s="41"/>
      <c r="P270" s="182">
        <f>O270*H270</f>
        <v>0</v>
      </c>
      <c r="Q270" s="182">
        <v>2.64E-2</v>
      </c>
      <c r="R270" s="182">
        <f>Q270*H270</f>
        <v>5.28E-2</v>
      </c>
      <c r="S270" s="182">
        <v>0</v>
      </c>
      <c r="T270" s="183">
        <f>S270*H270</f>
        <v>0</v>
      </c>
      <c r="AR270" s="23" t="s">
        <v>255</v>
      </c>
      <c r="AT270" s="23" t="s">
        <v>316</v>
      </c>
      <c r="AU270" s="23" t="s">
        <v>211</v>
      </c>
      <c r="AY270" s="23" t="s">
        <v>195</v>
      </c>
      <c r="BE270" s="184">
        <f>IF(N270="základní",J270,0)</f>
        <v>0</v>
      </c>
      <c r="BF270" s="184">
        <f>IF(N270="snížená",J270,0)</f>
        <v>0</v>
      </c>
      <c r="BG270" s="184">
        <f>IF(N270="zákl. přenesená",J270,0)</f>
        <v>0</v>
      </c>
      <c r="BH270" s="184">
        <f>IF(N270="sníž. přenesená",J270,0)</f>
        <v>0</v>
      </c>
      <c r="BI270" s="184">
        <f>IF(N270="nulová",J270,0)</f>
        <v>0</v>
      </c>
      <c r="BJ270" s="23" t="s">
        <v>83</v>
      </c>
      <c r="BK270" s="184">
        <f>ROUND(I270*H270,2)</f>
        <v>0</v>
      </c>
      <c r="BL270" s="23" t="s">
        <v>201</v>
      </c>
      <c r="BM270" s="23" t="s">
        <v>1942</v>
      </c>
    </row>
    <row r="271" spans="2:65" s="1" customFormat="1" ht="40.5">
      <c r="B271" s="40"/>
      <c r="D271" s="186" t="s">
        <v>209</v>
      </c>
      <c r="F271" s="194" t="s">
        <v>1943</v>
      </c>
      <c r="I271" s="195"/>
      <c r="L271" s="40"/>
      <c r="M271" s="196"/>
      <c r="N271" s="41"/>
      <c r="O271" s="41"/>
      <c r="P271" s="41"/>
      <c r="Q271" s="41"/>
      <c r="R271" s="41"/>
      <c r="S271" s="41"/>
      <c r="T271" s="69"/>
      <c r="AT271" s="23" t="s">
        <v>209</v>
      </c>
      <c r="AU271" s="23" t="s">
        <v>211</v>
      </c>
    </row>
    <row r="272" spans="2:65" s="1" customFormat="1" ht="25.5" customHeight="1">
      <c r="B272" s="172"/>
      <c r="C272" s="213" t="s">
        <v>480</v>
      </c>
      <c r="D272" s="213" t="s">
        <v>316</v>
      </c>
      <c r="E272" s="214" t="s">
        <v>1944</v>
      </c>
      <c r="F272" s="215" t="s">
        <v>1945</v>
      </c>
      <c r="G272" s="216" t="s">
        <v>325</v>
      </c>
      <c r="H272" s="217">
        <v>1</v>
      </c>
      <c r="I272" s="218"/>
      <c r="J272" s="219">
        <f>ROUND(I272*H272,2)</f>
        <v>0</v>
      </c>
      <c r="K272" s="215"/>
      <c r="L272" s="220"/>
      <c r="M272" s="221" t="s">
        <v>5</v>
      </c>
      <c r="N272" s="222" t="s">
        <v>46</v>
      </c>
      <c r="O272" s="41"/>
      <c r="P272" s="182">
        <f>O272*H272</f>
        <v>0</v>
      </c>
      <c r="Q272" s="182">
        <v>1.9699999999999999E-2</v>
      </c>
      <c r="R272" s="182">
        <f>Q272*H272</f>
        <v>1.9699999999999999E-2</v>
      </c>
      <c r="S272" s="182">
        <v>0</v>
      </c>
      <c r="T272" s="183">
        <f>S272*H272</f>
        <v>0</v>
      </c>
      <c r="AR272" s="23" t="s">
        <v>255</v>
      </c>
      <c r="AT272" s="23" t="s">
        <v>316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1946</v>
      </c>
    </row>
    <row r="273" spans="2:65" s="1" customFormat="1" ht="54">
      <c r="B273" s="40"/>
      <c r="D273" s="186" t="s">
        <v>209</v>
      </c>
      <c r="F273" s="194" t="s">
        <v>1947</v>
      </c>
      <c r="I273" s="195"/>
      <c r="L273" s="40"/>
      <c r="M273" s="196"/>
      <c r="N273" s="41"/>
      <c r="O273" s="41"/>
      <c r="P273" s="41"/>
      <c r="Q273" s="41"/>
      <c r="R273" s="41"/>
      <c r="S273" s="41"/>
      <c r="T273" s="69"/>
      <c r="AT273" s="23" t="s">
        <v>209</v>
      </c>
      <c r="AU273" s="23" t="s">
        <v>211</v>
      </c>
    </row>
    <row r="274" spans="2:65" s="1" customFormat="1" ht="16.5" customHeight="1">
      <c r="B274" s="172"/>
      <c r="C274" s="173" t="s">
        <v>485</v>
      </c>
      <c r="D274" s="173" t="s">
        <v>197</v>
      </c>
      <c r="E274" s="174" t="s">
        <v>457</v>
      </c>
      <c r="F274" s="175" t="s">
        <v>458</v>
      </c>
      <c r="G274" s="176" t="s">
        <v>303</v>
      </c>
      <c r="H274" s="177">
        <v>0.222</v>
      </c>
      <c r="I274" s="178"/>
      <c r="J274" s="179">
        <f>ROUND(I274*H274,2)</f>
        <v>0</v>
      </c>
      <c r="K274" s="175"/>
      <c r="L274" s="40"/>
      <c r="M274" s="180" t="s">
        <v>5</v>
      </c>
      <c r="N274" s="181" t="s">
        <v>46</v>
      </c>
      <c r="O274" s="41"/>
      <c r="P274" s="182">
        <f>O274*H274</f>
        <v>0</v>
      </c>
      <c r="Q274" s="182">
        <v>0</v>
      </c>
      <c r="R274" s="182">
        <f>Q274*H274</f>
        <v>0</v>
      </c>
      <c r="S274" s="182">
        <v>0</v>
      </c>
      <c r="T274" s="183">
        <f>S274*H274</f>
        <v>0</v>
      </c>
      <c r="AR274" s="23" t="s">
        <v>201</v>
      </c>
      <c r="AT274" s="23" t="s">
        <v>197</v>
      </c>
      <c r="AU274" s="23" t="s">
        <v>211</v>
      </c>
      <c r="AY274" s="23" t="s">
        <v>195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23" t="s">
        <v>83</v>
      </c>
      <c r="BK274" s="184">
        <f>ROUND(I274*H274,2)</f>
        <v>0</v>
      </c>
      <c r="BL274" s="23" t="s">
        <v>201</v>
      </c>
      <c r="BM274" s="23" t="s">
        <v>1948</v>
      </c>
    </row>
    <row r="275" spans="2:65" s="10" customFormat="1" ht="22.35" customHeight="1">
      <c r="B275" s="159"/>
      <c r="D275" s="160" t="s">
        <v>74</v>
      </c>
      <c r="E275" s="170" t="s">
        <v>460</v>
      </c>
      <c r="F275" s="170" t="s">
        <v>461</v>
      </c>
      <c r="I275" s="162"/>
      <c r="J275" s="171">
        <f>BK275</f>
        <v>0</v>
      </c>
      <c r="L275" s="159"/>
      <c r="M275" s="164"/>
      <c r="N275" s="165"/>
      <c r="O275" s="165"/>
      <c r="P275" s="166">
        <f>SUM(P276:P329)</f>
        <v>0</v>
      </c>
      <c r="Q275" s="165"/>
      <c r="R275" s="166">
        <f>SUM(R276:R329)</f>
        <v>1.2335791000000003</v>
      </c>
      <c r="S275" s="165"/>
      <c r="T275" s="167">
        <f>SUM(T276:T329)</f>
        <v>0</v>
      </c>
      <c r="AR275" s="160" t="s">
        <v>83</v>
      </c>
      <c r="AT275" s="168" t="s">
        <v>74</v>
      </c>
      <c r="AU275" s="168" t="s">
        <v>85</v>
      </c>
      <c r="AY275" s="160" t="s">
        <v>195</v>
      </c>
      <c r="BK275" s="169">
        <f>SUM(BK276:BK329)</f>
        <v>0</v>
      </c>
    </row>
    <row r="276" spans="2:65" s="1" customFormat="1" ht="25.5" customHeight="1">
      <c r="B276" s="172"/>
      <c r="C276" s="173" t="s">
        <v>490</v>
      </c>
      <c r="D276" s="173" t="s">
        <v>197</v>
      </c>
      <c r="E276" s="174" t="s">
        <v>481</v>
      </c>
      <c r="F276" s="175" t="s">
        <v>482</v>
      </c>
      <c r="G276" s="176" t="s">
        <v>207</v>
      </c>
      <c r="H276" s="177">
        <v>118.21</v>
      </c>
      <c r="I276" s="178"/>
      <c r="J276" s="179">
        <f>ROUND(I276*H276,2)</f>
        <v>0</v>
      </c>
      <c r="K276" s="175"/>
      <c r="L276" s="40"/>
      <c r="M276" s="180" t="s">
        <v>5</v>
      </c>
      <c r="N276" s="181" t="s">
        <v>46</v>
      </c>
      <c r="O276" s="41"/>
      <c r="P276" s="182">
        <f>O276*H276</f>
        <v>0</v>
      </c>
      <c r="Q276" s="182">
        <v>0</v>
      </c>
      <c r="R276" s="182">
        <f>Q276*H276</f>
        <v>0</v>
      </c>
      <c r="S276" s="182">
        <v>0</v>
      </c>
      <c r="T276" s="183">
        <f>S276*H276</f>
        <v>0</v>
      </c>
      <c r="AR276" s="23" t="s">
        <v>201</v>
      </c>
      <c r="AT276" s="23" t="s">
        <v>197</v>
      </c>
      <c r="AU276" s="23" t="s">
        <v>211</v>
      </c>
      <c r="AY276" s="23" t="s">
        <v>195</v>
      </c>
      <c r="BE276" s="184">
        <f>IF(N276="základní",J276,0)</f>
        <v>0</v>
      </c>
      <c r="BF276" s="184">
        <f>IF(N276="snížená",J276,0)</f>
        <v>0</v>
      </c>
      <c r="BG276" s="184">
        <f>IF(N276="zákl. přenesená",J276,0)</f>
        <v>0</v>
      </c>
      <c r="BH276" s="184">
        <f>IF(N276="sníž. přenesená",J276,0)</f>
        <v>0</v>
      </c>
      <c r="BI276" s="184">
        <f>IF(N276="nulová",J276,0)</f>
        <v>0</v>
      </c>
      <c r="BJ276" s="23" t="s">
        <v>83</v>
      </c>
      <c r="BK276" s="184">
        <f>ROUND(I276*H276,2)</f>
        <v>0</v>
      </c>
      <c r="BL276" s="23" t="s">
        <v>201</v>
      </c>
      <c r="BM276" s="23" t="s">
        <v>1949</v>
      </c>
    </row>
    <row r="277" spans="2:65" s="1" customFormat="1" ht="27">
      <c r="B277" s="40"/>
      <c r="D277" s="186" t="s">
        <v>209</v>
      </c>
      <c r="F277" s="194" t="s">
        <v>484</v>
      </c>
      <c r="I277" s="195"/>
      <c r="L277" s="40"/>
      <c r="M277" s="196"/>
      <c r="N277" s="41"/>
      <c r="O277" s="41"/>
      <c r="P277" s="41"/>
      <c r="Q277" s="41"/>
      <c r="R277" s="41"/>
      <c r="S277" s="41"/>
      <c r="T277" s="69"/>
      <c r="AT277" s="23" t="s">
        <v>209</v>
      </c>
      <c r="AU277" s="23" t="s">
        <v>211</v>
      </c>
    </row>
    <row r="278" spans="2:65" s="1" customFormat="1" ht="16.5" customHeight="1">
      <c r="B278" s="172"/>
      <c r="C278" s="213" t="s">
        <v>494</v>
      </c>
      <c r="D278" s="213" t="s">
        <v>316</v>
      </c>
      <c r="E278" s="214" t="s">
        <v>486</v>
      </c>
      <c r="F278" s="215" t="s">
        <v>487</v>
      </c>
      <c r="G278" s="216" t="s">
        <v>207</v>
      </c>
      <c r="H278" s="217">
        <v>118.21</v>
      </c>
      <c r="I278" s="218"/>
      <c r="J278" s="219">
        <f>ROUND(I278*H278,2)</f>
        <v>0</v>
      </c>
      <c r="K278" s="215"/>
      <c r="L278" s="220"/>
      <c r="M278" s="221" t="s">
        <v>5</v>
      </c>
      <c r="N278" s="222" t="s">
        <v>46</v>
      </c>
      <c r="O278" s="41"/>
      <c r="P278" s="182">
        <f>O278*H278</f>
        <v>0</v>
      </c>
      <c r="Q278" s="182">
        <v>2.7E-4</v>
      </c>
      <c r="R278" s="182">
        <f>Q278*H278</f>
        <v>3.1916699999999999E-2</v>
      </c>
      <c r="S278" s="182">
        <v>0</v>
      </c>
      <c r="T278" s="183">
        <f>S278*H278</f>
        <v>0</v>
      </c>
      <c r="AR278" s="23" t="s">
        <v>255</v>
      </c>
      <c r="AT278" s="23" t="s">
        <v>316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1950</v>
      </c>
    </row>
    <row r="279" spans="2:65" s="1" customFormat="1" ht="27">
      <c r="B279" s="40"/>
      <c r="D279" s="186" t="s">
        <v>209</v>
      </c>
      <c r="F279" s="194" t="s">
        <v>489</v>
      </c>
      <c r="I279" s="195"/>
      <c r="L279" s="40"/>
      <c r="M279" s="196"/>
      <c r="N279" s="41"/>
      <c r="O279" s="41"/>
      <c r="P279" s="41"/>
      <c r="Q279" s="41"/>
      <c r="R279" s="41"/>
      <c r="S279" s="41"/>
      <c r="T279" s="69"/>
      <c r="AT279" s="23" t="s">
        <v>209</v>
      </c>
      <c r="AU279" s="23" t="s">
        <v>211</v>
      </c>
    </row>
    <row r="280" spans="2:65" s="1" customFormat="1" ht="25.5" customHeight="1">
      <c r="B280" s="172"/>
      <c r="C280" s="173" t="s">
        <v>499</v>
      </c>
      <c r="D280" s="173" t="s">
        <v>197</v>
      </c>
      <c r="E280" s="174" t="s">
        <v>1057</v>
      </c>
      <c r="F280" s="175" t="s">
        <v>1058</v>
      </c>
      <c r="G280" s="176" t="s">
        <v>207</v>
      </c>
      <c r="H280" s="177">
        <v>2.72</v>
      </c>
      <c r="I280" s="178"/>
      <c r="J280" s="179">
        <f>ROUND(I280*H280,2)</f>
        <v>0</v>
      </c>
      <c r="K280" s="175"/>
      <c r="L280" s="40"/>
      <c r="M280" s="180" t="s">
        <v>5</v>
      </c>
      <c r="N280" s="181" t="s">
        <v>46</v>
      </c>
      <c r="O280" s="41"/>
      <c r="P280" s="182">
        <f>O280*H280</f>
        <v>0</v>
      </c>
      <c r="Q280" s="182">
        <v>0</v>
      </c>
      <c r="R280" s="182">
        <f>Q280*H280</f>
        <v>0</v>
      </c>
      <c r="S280" s="182">
        <v>0</v>
      </c>
      <c r="T280" s="183">
        <f>S280*H280</f>
        <v>0</v>
      </c>
      <c r="AR280" s="23" t="s">
        <v>201</v>
      </c>
      <c r="AT280" s="23" t="s">
        <v>197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1951</v>
      </c>
    </row>
    <row r="281" spans="2:65" s="1" customFormat="1" ht="27">
      <c r="B281" s="40"/>
      <c r="D281" s="186" t="s">
        <v>209</v>
      </c>
      <c r="F281" s="194" t="s">
        <v>484</v>
      </c>
      <c r="I281" s="195"/>
      <c r="L281" s="40"/>
      <c r="M281" s="196"/>
      <c r="N281" s="41"/>
      <c r="O281" s="41"/>
      <c r="P281" s="41"/>
      <c r="Q281" s="41"/>
      <c r="R281" s="41"/>
      <c r="S281" s="41"/>
      <c r="T281" s="69"/>
      <c r="AT281" s="23" t="s">
        <v>209</v>
      </c>
      <c r="AU281" s="23" t="s">
        <v>211</v>
      </c>
    </row>
    <row r="282" spans="2:65" s="1" customFormat="1" ht="16.5" customHeight="1">
      <c r="B282" s="172"/>
      <c r="C282" s="213" t="s">
        <v>504</v>
      </c>
      <c r="D282" s="213" t="s">
        <v>316</v>
      </c>
      <c r="E282" s="214" t="s">
        <v>1060</v>
      </c>
      <c r="F282" s="215" t="s">
        <v>1061</v>
      </c>
      <c r="G282" s="216" t="s">
        <v>207</v>
      </c>
      <c r="H282" s="217">
        <v>2.72</v>
      </c>
      <c r="I282" s="218"/>
      <c r="J282" s="219">
        <f>ROUND(I282*H282,2)</f>
        <v>0</v>
      </c>
      <c r="K282" s="215"/>
      <c r="L282" s="220"/>
      <c r="M282" s="221" t="s">
        <v>5</v>
      </c>
      <c r="N282" s="222" t="s">
        <v>46</v>
      </c>
      <c r="O282" s="41"/>
      <c r="P282" s="182">
        <f>O282*H282</f>
        <v>0</v>
      </c>
      <c r="Q282" s="182">
        <v>4.2000000000000002E-4</v>
      </c>
      <c r="R282" s="182">
        <f>Q282*H282</f>
        <v>1.1424000000000002E-3</v>
      </c>
      <c r="S282" s="182">
        <v>0</v>
      </c>
      <c r="T282" s="183">
        <f>S282*H282</f>
        <v>0</v>
      </c>
      <c r="AR282" s="23" t="s">
        <v>255</v>
      </c>
      <c r="AT282" s="23" t="s">
        <v>316</v>
      </c>
      <c r="AU282" s="23" t="s">
        <v>211</v>
      </c>
      <c r="AY282" s="23" t="s">
        <v>195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23" t="s">
        <v>83</v>
      </c>
      <c r="BK282" s="184">
        <f>ROUND(I282*H282,2)</f>
        <v>0</v>
      </c>
      <c r="BL282" s="23" t="s">
        <v>201</v>
      </c>
      <c r="BM282" s="23" t="s">
        <v>1952</v>
      </c>
    </row>
    <row r="283" spans="2:65" s="1" customFormat="1" ht="27">
      <c r="B283" s="40"/>
      <c r="D283" s="186" t="s">
        <v>209</v>
      </c>
      <c r="F283" s="194" t="s">
        <v>489</v>
      </c>
      <c r="I283" s="195"/>
      <c r="L283" s="40"/>
      <c r="M283" s="196"/>
      <c r="N283" s="41"/>
      <c r="O283" s="41"/>
      <c r="P283" s="41"/>
      <c r="Q283" s="41"/>
      <c r="R283" s="41"/>
      <c r="S283" s="41"/>
      <c r="T283" s="69"/>
      <c r="AT283" s="23" t="s">
        <v>209</v>
      </c>
      <c r="AU283" s="23" t="s">
        <v>211</v>
      </c>
    </row>
    <row r="284" spans="2:65" s="1" customFormat="1" ht="25.5" customHeight="1">
      <c r="B284" s="172"/>
      <c r="C284" s="173" t="s">
        <v>508</v>
      </c>
      <c r="D284" s="173" t="s">
        <v>197</v>
      </c>
      <c r="E284" s="174" t="s">
        <v>1953</v>
      </c>
      <c r="F284" s="175" t="s">
        <v>1954</v>
      </c>
      <c r="G284" s="176" t="s">
        <v>207</v>
      </c>
      <c r="H284" s="177">
        <v>331.2</v>
      </c>
      <c r="I284" s="178"/>
      <c r="J284" s="179">
        <f>ROUND(I284*H284,2)</f>
        <v>0</v>
      </c>
      <c r="K284" s="175"/>
      <c r="L284" s="40"/>
      <c r="M284" s="180" t="s">
        <v>5</v>
      </c>
      <c r="N284" s="181" t="s">
        <v>46</v>
      </c>
      <c r="O284" s="41"/>
      <c r="P284" s="182">
        <f>O284*H284</f>
        <v>0</v>
      </c>
      <c r="Q284" s="182">
        <v>0</v>
      </c>
      <c r="R284" s="182">
        <f>Q284*H284</f>
        <v>0</v>
      </c>
      <c r="S284" s="182">
        <v>0</v>
      </c>
      <c r="T284" s="183">
        <f>S284*H284</f>
        <v>0</v>
      </c>
      <c r="AR284" s="23" t="s">
        <v>201</v>
      </c>
      <c r="AT284" s="23" t="s">
        <v>197</v>
      </c>
      <c r="AU284" s="23" t="s">
        <v>211</v>
      </c>
      <c r="AY284" s="23" t="s">
        <v>195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23" t="s">
        <v>83</v>
      </c>
      <c r="BK284" s="184">
        <f>ROUND(I284*H284,2)</f>
        <v>0</v>
      </c>
      <c r="BL284" s="23" t="s">
        <v>201</v>
      </c>
      <c r="BM284" s="23" t="s">
        <v>1955</v>
      </c>
    </row>
    <row r="285" spans="2:65" s="1" customFormat="1" ht="16.5" customHeight="1">
      <c r="B285" s="172"/>
      <c r="C285" s="213" t="s">
        <v>391</v>
      </c>
      <c r="D285" s="213" t="s">
        <v>316</v>
      </c>
      <c r="E285" s="214" t="s">
        <v>1956</v>
      </c>
      <c r="F285" s="215" t="s">
        <v>1957</v>
      </c>
      <c r="G285" s="216" t="s">
        <v>207</v>
      </c>
      <c r="H285" s="217">
        <v>332</v>
      </c>
      <c r="I285" s="218"/>
      <c r="J285" s="219">
        <f>ROUND(I285*H285,2)</f>
        <v>0</v>
      </c>
      <c r="K285" s="215"/>
      <c r="L285" s="220"/>
      <c r="M285" s="221" t="s">
        <v>5</v>
      </c>
      <c r="N285" s="222" t="s">
        <v>46</v>
      </c>
      <c r="O285" s="41"/>
      <c r="P285" s="182">
        <f>O285*H285</f>
        <v>0</v>
      </c>
      <c r="Q285" s="182">
        <v>3.1800000000000001E-3</v>
      </c>
      <c r="R285" s="182">
        <f>Q285*H285</f>
        <v>1.05576</v>
      </c>
      <c r="S285" s="182">
        <v>0</v>
      </c>
      <c r="T285" s="183">
        <f>S285*H285</f>
        <v>0</v>
      </c>
      <c r="AR285" s="23" t="s">
        <v>255</v>
      </c>
      <c r="AT285" s="23" t="s">
        <v>316</v>
      </c>
      <c r="AU285" s="23" t="s">
        <v>211</v>
      </c>
      <c r="AY285" s="23" t="s">
        <v>195</v>
      </c>
      <c r="BE285" s="184">
        <f>IF(N285="základní",J285,0)</f>
        <v>0</v>
      </c>
      <c r="BF285" s="184">
        <f>IF(N285="snížená",J285,0)</f>
        <v>0</v>
      </c>
      <c r="BG285" s="184">
        <f>IF(N285="zákl. přenesená",J285,0)</f>
        <v>0</v>
      </c>
      <c r="BH285" s="184">
        <f>IF(N285="sníž. přenesená",J285,0)</f>
        <v>0</v>
      </c>
      <c r="BI285" s="184">
        <f>IF(N285="nulová",J285,0)</f>
        <v>0</v>
      </c>
      <c r="BJ285" s="23" t="s">
        <v>83</v>
      </c>
      <c r="BK285" s="184">
        <f>ROUND(I285*H285,2)</f>
        <v>0</v>
      </c>
      <c r="BL285" s="23" t="s">
        <v>201</v>
      </c>
      <c r="BM285" s="23" t="s">
        <v>1958</v>
      </c>
    </row>
    <row r="286" spans="2:65" s="1" customFormat="1" ht="25.5" customHeight="1">
      <c r="B286" s="172"/>
      <c r="C286" s="213" t="s">
        <v>412</v>
      </c>
      <c r="D286" s="213" t="s">
        <v>316</v>
      </c>
      <c r="E286" s="214" t="s">
        <v>1959</v>
      </c>
      <c r="F286" s="215" t="s">
        <v>1960</v>
      </c>
      <c r="G286" s="216" t="s">
        <v>207</v>
      </c>
      <c r="H286" s="217">
        <v>18</v>
      </c>
      <c r="I286" s="218"/>
      <c r="J286" s="219">
        <f>ROUND(I286*H286,2)</f>
        <v>0</v>
      </c>
      <c r="K286" s="215"/>
      <c r="L286" s="220"/>
      <c r="M286" s="221" t="s">
        <v>5</v>
      </c>
      <c r="N286" s="222" t="s">
        <v>46</v>
      </c>
      <c r="O286" s="41"/>
      <c r="P286" s="182">
        <f>O286*H286</f>
        <v>0</v>
      </c>
      <c r="Q286" s="182">
        <v>3.2000000000000002E-3</v>
      </c>
      <c r="R286" s="182">
        <f>Q286*H286</f>
        <v>5.7600000000000005E-2</v>
      </c>
      <c r="S286" s="182">
        <v>0</v>
      </c>
      <c r="T286" s="183">
        <f>S286*H286</f>
        <v>0</v>
      </c>
      <c r="AR286" s="23" t="s">
        <v>255</v>
      </c>
      <c r="AT286" s="23" t="s">
        <v>316</v>
      </c>
      <c r="AU286" s="23" t="s">
        <v>211</v>
      </c>
      <c r="AY286" s="23" t="s">
        <v>195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23" t="s">
        <v>83</v>
      </c>
      <c r="BK286" s="184">
        <f>ROUND(I286*H286,2)</f>
        <v>0</v>
      </c>
      <c r="BL286" s="23" t="s">
        <v>201</v>
      </c>
      <c r="BM286" s="23" t="s">
        <v>1961</v>
      </c>
    </row>
    <row r="287" spans="2:65" s="1" customFormat="1" ht="27">
      <c r="B287" s="40"/>
      <c r="D287" s="186" t="s">
        <v>209</v>
      </c>
      <c r="F287" s="194" t="s">
        <v>1962</v>
      </c>
      <c r="I287" s="195"/>
      <c r="L287" s="40"/>
      <c r="M287" s="196"/>
      <c r="N287" s="41"/>
      <c r="O287" s="41"/>
      <c r="P287" s="41"/>
      <c r="Q287" s="41"/>
      <c r="R287" s="41"/>
      <c r="S287" s="41"/>
      <c r="T287" s="69"/>
      <c r="AT287" s="23" t="s">
        <v>209</v>
      </c>
      <c r="AU287" s="23" t="s">
        <v>211</v>
      </c>
    </row>
    <row r="288" spans="2:65" s="1" customFormat="1" ht="16.5" customHeight="1">
      <c r="B288" s="172"/>
      <c r="C288" s="173" t="s">
        <v>520</v>
      </c>
      <c r="D288" s="173" t="s">
        <v>197</v>
      </c>
      <c r="E288" s="174" t="s">
        <v>491</v>
      </c>
      <c r="F288" s="175" t="s">
        <v>492</v>
      </c>
      <c r="G288" s="176" t="s">
        <v>325</v>
      </c>
      <c r="H288" s="177">
        <v>36</v>
      </c>
      <c r="I288" s="178"/>
      <c r="J288" s="179">
        <f>ROUND(I288*H288,2)</f>
        <v>0</v>
      </c>
      <c r="K288" s="175"/>
      <c r="L288" s="40"/>
      <c r="M288" s="180" t="s">
        <v>5</v>
      </c>
      <c r="N288" s="181" t="s">
        <v>46</v>
      </c>
      <c r="O288" s="41"/>
      <c r="P288" s="182">
        <f>O288*H288</f>
        <v>0</v>
      </c>
      <c r="Q288" s="182">
        <v>0</v>
      </c>
      <c r="R288" s="182">
        <f>Q288*H288</f>
        <v>0</v>
      </c>
      <c r="S288" s="182">
        <v>0</v>
      </c>
      <c r="T288" s="183">
        <f>S288*H288</f>
        <v>0</v>
      </c>
      <c r="AR288" s="23" t="s">
        <v>201</v>
      </c>
      <c r="AT288" s="23" t="s">
        <v>197</v>
      </c>
      <c r="AU288" s="23" t="s">
        <v>211</v>
      </c>
      <c r="AY288" s="23" t="s">
        <v>195</v>
      </c>
      <c r="BE288" s="184">
        <f>IF(N288="základní",J288,0)</f>
        <v>0</v>
      </c>
      <c r="BF288" s="184">
        <f>IF(N288="snížená",J288,0)</f>
        <v>0</v>
      </c>
      <c r="BG288" s="184">
        <f>IF(N288="zákl. přenesená",J288,0)</f>
        <v>0</v>
      </c>
      <c r="BH288" s="184">
        <f>IF(N288="sníž. přenesená",J288,0)</f>
        <v>0</v>
      </c>
      <c r="BI288" s="184">
        <f>IF(N288="nulová",J288,0)</f>
        <v>0</v>
      </c>
      <c r="BJ288" s="23" t="s">
        <v>83</v>
      </c>
      <c r="BK288" s="184">
        <f>ROUND(I288*H288,2)</f>
        <v>0</v>
      </c>
      <c r="BL288" s="23" t="s">
        <v>201</v>
      </c>
      <c r="BM288" s="23" t="s">
        <v>1963</v>
      </c>
    </row>
    <row r="289" spans="2:65" s="1" customFormat="1" ht="16.5" customHeight="1">
      <c r="B289" s="172"/>
      <c r="C289" s="213" t="s">
        <v>524</v>
      </c>
      <c r="D289" s="213" t="s">
        <v>316</v>
      </c>
      <c r="E289" s="214" t="s">
        <v>495</v>
      </c>
      <c r="F289" s="215" t="s">
        <v>496</v>
      </c>
      <c r="G289" s="216" t="s">
        <v>325</v>
      </c>
      <c r="H289" s="217">
        <v>36</v>
      </c>
      <c r="I289" s="218"/>
      <c r="J289" s="219">
        <f>ROUND(I289*H289,2)</f>
        <v>0</v>
      </c>
      <c r="K289" s="215"/>
      <c r="L289" s="220"/>
      <c r="M289" s="221" t="s">
        <v>5</v>
      </c>
      <c r="N289" s="222" t="s">
        <v>46</v>
      </c>
      <c r="O289" s="41"/>
      <c r="P289" s="182">
        <f>O289*H289</f>
        <v>0</v>
      </c>
      <c r="Q289" s="182">
        <v>8.0000000000000007E-5</v>
      </c>
      <c r="R289" s="182">
        <f>Q289*H289</f>
        <v>2.8800000000000002E-3</v>
      </c>
      <c r="S289" s="182">
        <v>0</v>
      </c>
      <c r="T289" s="183">
        <f>S289*H289</f>
        <v>0</v>
      </c>
      <c r="AR289" s="23" t="s">
        <v>255</v>
      </c>
      <c r="AT289" s="23" t="s">
        <v>316</v>
      </c>
      <c r="AU289" s="23" t="s">
        <v>211</v>
      </c>
      <c r="AY289" s="23" t="s">
        <v>195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23" t="s">
        <v>83</v>
      </c>
      <c r="BK289" s="184">
        <f>ROUND(I289*H289,2)</f>
        <v>0</v>
      </c>
      <c r="BL289" s="23" t="s">
        <v>201</v>
      </c>
      <c r="BM289" s="23" t="s">
        <v>1964</v>
      </c>
    </row>
    <row r="290" spans="2:65" s="1" customFormat="1" ht="27">
      <c r="B290" s="40"/>
      <c r="D290" s="186" t="s">
        <v>209</v>
      </c>
      <c r="F290" s="194" t="s">
        <v>498</v>
      </c>
      <c r="I290" s="195"/>
      <c r="L290" s="40"/>
      <c r="M290" s="196"/>
      <c r="N290" s="41"/>
      <c r="O290" s="41"/>
      <c r="P290" s="41"/>
      <c r="Q290" s="41"/>
      <c r="R290" s="41"/>
      <c r="S290" s="41"/>
      <c r="T290" s="69"/>
      <c r="AT290" s="23" t="s">
        <v>209</v>
      </c>
      <c r="AU290" s="23" t="s">
        <v>211</v>
      </c>
    </row>
    <row r="291" spans="2:65" s="1" customFormat="1" ht="16.5" customHeight="1">
      <c r="B291" s="172"/>
      <c r="C291" s="213" t="s">
        <v>528</v>
      </c>
      <c r="D291" s="213" t="s">
        <v>316</v>
      </c>
      <c r="E291" s="214" t="s">
        <v>1067</v>
      </c>
      <c r="F291" s="215" t="s">
        <v>501</v>
      </c>
      <c r="G291" s="216" t="s">
        <v>325</v>
      </c>
      <c r="H291" s="217">
        <v>18</v>
      </c>
      <c r="I291" s="218"/>
      <c r="J291" s="219">
        <f>ROUND(I291*H291,2)</f>
        <v>0</v>
      </c>
      <c r="K291" s="215"/>
      <c r="L291" s="220"/>
      <c r="M291" s="221" t="s">
        <v>5</v>
      </c>
      <c r="N291" s="222" t="s">
        <v>46</v>
      </c>
      <c r="O291" s="41"/>
      <c r="P291" s="182">
        <f>O291*H291</f>
        <v>0</v>
      </c>
      <c r="Q291" s="182">
        <v>6.4999999999999997E-4</v>
      </c>
      <c r="R291" s="182">
        <f>Q291*H291</f>
        <v>1.1699999999999999E-2</v>
      </c>
      <c r="S291" s="182">
        <v>0</v>
      </c>
      <c r="T291" s="183">
        <f>S291*H291</f>
        <v>0</v>
      </c>
      <c r="AR291" s="23" t="s">
        <v>255</v>
      </c>
      <c r="AT291" s="23" t="s">
        <v>316</v>
      </c>
      <c r="AU291" s="23" t="s">
        <v>211</v>
      </c>
      <c r="AY291" s="23" t="s">
        <v>195</v>
      </c>
      <c r="BE291" s="184">
        <f>IF(N291="základní",J291,0)</f>
        <v>0</v>
      </c>
      <c r="BF291" s="184">
        <f>IF(N291="snížená",J291,0)</f>
        <v>0</v>
      </c>
      <c r="BG291" s="184">
        <f>IF(N291="zákl. přenesená",J291,0)</f>
        <v>0</v>
      </c>
      <c r="BH291" s="184">
        <f>IF(N291="sníž. přenesená",J291,0)</f>
        <v>0</v>
      </c>
      <c r="BI291" s="184">
        <f>IF(N291="nulová",J291,0)</f>
        <v>0</v>
      </c>
      <c r="BJ291" s="23" t="s">
        <v>83</v>
      </c>
      <c r="BK291" s="184">
        <f>ROUND(I291*H291,2)</f>
        <v>0</v>
      </c>
      <c r="BL291" s="23" t="s">
        <v>201</v>
      </c>
      <c r="BM291" s="23" t="s">
        <v>1965</v>
      </c>
    </row>
    <row r="292" spans="2:65" s="1" customFormat="1" ht="27">
      <c r="B292" s="40"/>
      <c r="D292" s="186" t="s">
        <v>209</v>
      </c>
      <c r="F292" s="194" t="s">
        <v>503</v>
      </c>
      <c r="I292" s="195"/>
      <c r="L292" s="40"/>
      <c r="M292" s="196"/>
      <c r="N292" s="41"/>
      <c r="O292" s="41"/>
      <c r="P292" s="41"/>
      <c r="Q292" s="41"/>
      <c r="R292" s="41"/>
      <c r="S292" s="41"/>
      <c r="T292" s="69"/>
      <c r="AT292" s="23" t="s">
        <v>209</v>
      </c>
      <c r="AU292" s="23" t="s">
        <v>211</v>
      </c>
    </row>
    <row r="293" spans="2:65" s="1" customFormat="1" ht="16.5" customHeight="1">
      <c r="B293" s="172"/>
      <c r="C293" s="173" t="s">
        <v>532</v>
      </c>
      <c r="D293" s="173" t="s">
        <v>197</v>
      </c>
      <c r="E293" s="174" t="s">
        <v>1069</v>
      </c>
      <c r="F293" s="175" t="s">
        <v>1070</v>
      </c>
      <c r="G293" s="176" t="s">
        <v>325</v>
      </c>
      <c r="H293" s="177">
        <v>2</v>
      </c>
      <c r="I293" s="178"/>
      <c r="J293" s="179">
        <f>ROUND(I293*H293,2)</f>
        <v>0</v>
      </c>
      <c r="K293" s="175"/>
      <c r="L293" s="40"/>
      <c r="M293" s="180" t="s">
        <v>5</v>
      </c>
      <c r="N293" s="181" t="s">
        <v>46</v>
      </c>
      <c r="O293" s="41"/>
      <c r="P293" s="182">
        <f>O293*H293</f>
        <v>0</v>
      </c>
      <c r="Q293" s="182">
        <v>0</v>
      </c>
      <c r="R293" s="182">
        <f>Q293*H293</f>
        <v>0</v>
      </c>
      <c r="S293" s="182">
        <v>0</v>
      </c>
      <c r="T293" s="183">
        <f>S293*H293</f>
        <v>0</v>
      </c>
      <c r="AR293" s="23" t="s">
        <v>201</v>
      </c>
      <c r="AT293" s="23" t="s">
        <v>197</v>
      </c>
      <c r="AU293" s="23" t="s">
        <v>211</v>
      </c>
      <c r="AY293" s="23" t="s">
        <v>195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23" t="s">
        <v>83</v>
      </c>
      <c r="BK293" s="184">
        <f>ROUND(I293*H293,2)</f>
        <v>0</v>
      </c>
      <c r="BL293" s="23" t="s">
        <v>201</v>
      </c>
      <c r="BM293" s="23" t="s">
        <v>1966</v>
      </c>
    </row>
    <row r="294" spans="2:65" s="1" customFormat="1" ht="16.5" customHeight="1">
      <c r="B294" s="172"/>
      <c r="C294" s="213" t="s">
        <v>537</v>
      </c>
      <c r="D294" s="213" t="s">
        <v>316</v>
      </c>
      <c r="E294" s="214" t="s">
        <v>1072</v>
      </c>
      <c r="F294" s="215" t="s">
        <v>1073</v>
      </c>
      <c r="G294" s="216" t="s">
        <v>325</v>
      </c>
      <c r="H294" s="217">
        <v>2</v>
      </c>
      <c r="I294" s="218"/>
      <c r="J294" s="219">
        <f>ROUND(I294*H294,2)</f>
        <v>0</v>
      </c>
      <c r="K294" s="215"/>
      <c r="L294" s="220"/>
      <c r="M294" s="221" t="s">
        <v>5</v>
      </c>
      <c r="N294" s="222" t="s">
        <v>46</v>
      </c>
      <c r="O294" s="41"/>
      <c r="P294" s="182">
        <f>O294*H294</f>
        <v>0</v>
      </c>
      <c r="Q294" s="182">
        <v>1.1E-4</v>
      </c>
      <c r="R294" s="182">
        <f>Q294*H294</f>
        <v>2.2000000000000001E-4</v>
      </c>
      <c r="S294" s="182">
        <v>0</v>
      </c>
      <c r="T294" s="183">
        <f>S294*H294</f>
        <v>0</v>
      </c>
      <c r="AR294" s="23" t="s">
        <v>255</v>
      </c>
      <c r="AT294" s="23" t="s">
        <v>316</v>
      </c>
      <c r="AU294" s="23" t="s">
        <v>211</v>
      </c>
      <c r="AY294" s="23" t="s">
        <v>195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23" t="s">
        <v>83</v>
      </c>
      <c r="BK294" s="184">
        <f>ROUND(I294*H294,2)</f>
        <v>0</v>
      </c>
      <c r="BL294" s="23" t="s">
        <v>201</v>
      </c>
      <c r="BM294" s="23" t="s">
        <v>1967</v>
      </c>
    </row>
    <row r="295" spans="2:65" s="1" customFormat="1" ht="27">
      <c r="B295" s="40"/>
      <c r="D295" s="186" t="s">
        <v>209</v>
      </c>
      <c r="F295" s="194" t="s">
        <v>498</v>
      </c>
      <c r="I295" s="195"/>
      <c r="L295" s="40"/>
      <c r="M295" s="196"/>
      <c r="N295" s="41"/>
      <c r="O295" s="41"/>
      <c r="P295" s="41"/>
      <c r="Q295" s="41"/>
      <c r="R295" s="41"/>
      <c r="S295" s="41"/>
      <c r="T295" s="69"/>
      <c r="AT295" s="23" t="s">
        <v>209</v>
      </c>
      <c r="AU295" s="23" t="s">
        <v>211</v>
      </c>
    </row>
    <row r="296" spans="2:65" s="1" customFormat="1" ht="16.5" customHeight="1">
      <c r="B296" s="172"/>
      <c r="C296" s="213" t="s">
        <v>543</v>
      </c>
      <c r="D296" s="213" t="s">
        <v>316</v>
      </c>
      <c r="E296" s="214" t="s">
        <v>1075</v>
      </c>
      <c r="F296" s="215" t="s">
        <v>1076</v>
      </c>
      <c r="G296" s="216" t="s">
        <v>325</v>
      </c>
      <c r="H296" s="217">
        <v>1</v>
      </c>
      <c r="I296" s="218"/>
      <c r="J296" s="219">
        <f>ROUND(I296*H296,2)</f>
        <v>0</v>
      </c>
      <c r="K296" s="215"/>
      <c r="L296" s="220"/>
      <c r="M296" s="221" t="s">
        <v>5</v>
      </c>
      <c r="N296" s="222" t="s">
        <v>46</v>
      </c>
      <c r="O296" s="41"/>
      <c r="P296" s="182">
        <f>O296*H296</f>
        <v>0</v>
      </c>
      <c r="Q296" s="182">
        <v>9.7000000000000005E-4</v>
      </c>
      <c r="R296" s="182">
        <f>Q296*H296</f>
        <v>9.7000000000000005E-4</v>
      </c>
      <c r="S296" s="182">
        <v>0</v>
      </c>
      <c r="T296" s="183">
        <f>S296*H296</f>
        <v>0</v>
      </c>
      <c r="AR296" s="23" t="s">
        <v>255</v>
      </c>
      <c r="AT296" s="23" t="s">
        <v>316</v>
      </c>
      <c r="AU296" s="23" t="s">
        <v>211</v>
      </c>
      <c r="AY296" s="23" t="s">
        <v>195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23" t="s">
        <v>83</v>
      </c>
      <c r="BK296" s="184">
        <f>ROUND(I296*H296,2)</f>
        <v>0</v>
      </c>
      <c r="BL296" s="23" t="s">
        <v>201</v>
      </c>
      <c r="BM296" s="23" t="s">
        <v>1968</v>
      </c>
    </row>
    <row r="297" spans="2:65" s="1" customFormat="1" ht="27">
      <c r="B297" s="40"/>
      <c r="D297" s="186" t="s">
        <v>209</v>
      </c>
      <c r="F297" s="194" t="s">
        <v>503</v>
      </c>
      <c r="I297" s="195"/>
      <c r="L297" s="40"/>
      <c r="M297" s="196"/>
      <c r="N297" s="41"/>
      <c r="O297" s="41"/>
      <c r="P297" s="41"/>
      <c r="Q297" s="41"/>
      <c r="R297" s="41"/>
      <c r="S297" s="41"/>
      <c r="T297" s="69"/>
      <c r="AT297" s="23" t="s">
        <v>209</v>
      </c>
      <c r="AU297" s="23" t="s">
        <v>211</v>
      </c>
    </row>
    <row r="298" spans="2:65" s="1" customFormat="1" ht="16.5" customHeight="1">
      <c r="B298" s="172"/>
      <c r="C298" s="173" t="s">
        <v>547</v>
      </c>
      <c r="D298" s="173" t="s">
        <v>197</v>
      </c>
      <c r="E298" s="174" t="s">
        <v>505</v>
      </c>
      <c r="F298" s="175" t="s">
        <v>506</v>
      </c>
      <c r="G298" s="176" t="s">
        <v>325</v>
      </c>
      <c r="H298" s="177">
        <v>6</v>
      </c>
      <c r="I298" s="178"/>
      <c r="J298" s="179">
        <f>ROUND(I298*H298,2)</f>
        <v>0</v>
      </c>
      <c r="K298" s="175"/>
      <c r="L298" s="40"/>
      <c r="M298" s="180" t="s">
        <v>5</v>
      </c>
      <c r="N298" s="181" t="s">
        <v>46</v>
      </c>
      <c r="O298" s="41"/>
      <c r="P298" s="182">
        <f>O298*H298</f>
        <v>0</v>
      </c>
      <c r="Q298" s="182">
        <v>0</v>
      </c>
      <c r="R298" s="182">
        <f>Q298*H298</f>
        <v>0</v>
      </c>
      <c r="S298" s="182">
        <v>0</v>
      </c>
      <c r="T298" s="183">
        <f>S298*H298</f>
        <v>0</v>
      </c>
      <c r="AR298" s="23" t="s">
        <v>201</v>
      </c>
      <c r="AT298" s="23" t="s">
        <v>197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1969</v>
      </c>
    </row>
    <row r="299" spans="2:65" s="1" customFormat="1" ht="16.5" customHeight="1">
      <c r="B299" s="172"/>
      <c r="C299" s="213" t="s">
        <v>552</v>
      </c>
      <c r="D299" s="213" t="s">
        <v>316</v>
      </c>
      <c r="E299" s="214" t="s">
        <v>513</v>
      </c>
      <c r="F299" s="215" t="s">
        <v>514</v>
      </c>
      <c r="G299" s="216" t="s">
        <v>325</v>
      </c>
      <c r="H299" s="217">
        <v>2</v>
      </c>
      <c r="I299" s="218"/>
      <c r="J299" s="219">
        <f>ROUND(I299*H299,2)</f>
        <v>0</v>
      </c>
      <c r="K299" s="215"/>
      <c r="L299" s="220"/>
      <c r="M299" s="221" t="s">
        <v>5</v>
      </c>
      <c r="N299" s="222" t="s">
        <v>46</v>
      </c>
      <c r="O299" s="41"/>
      <c r="P299" s="182">
        <f>O299*H299</f>
        <v>0</v>
      </c>
      <c r="Q299" s="182">
        <v>2E-3</v>
      </c>
      <c r="R299" s="182">
        <f>Q299*H299</f>
        <v>4.0000000000000001E-3</v>
      </c>
      <c r="S299" s="182">
        <v>0</v>
      </c>
      <c r="T299" s="183">
        <f>S299*H299</f>
        <v>0</v>
      </c>
      <c r="AR299" s="23" t="s">
        <v>255</v>
      </c>
      <c r="AT299" s="23" t="s">
        <v>316</v>
      </c>
      <c r="AU299" s="23" t="s">
        <v>211</v>
      </c>
      <c r="AY299" s="23" t="s">
        <v>195</v>
      </c>
      <c r="BE299" s="184">
        <f>IF(N299="základní",J299,0)</f>
        <v>0</v>
      </c>
      <c r="BF299" s="184">
        <f>IF(N299="snížená",J299,0)</f>
        <v>0</v>
      </c>
      <c r="BG299" s="184">
        <f>IF(N299="zákl. přenesená",J299,0)</f>
        <v>0</v>
      </c>
      <c r="BH299" s="184">
        <f>IF(N299="sníž. přenesená",J299,0)</f>
        <v>0</v>
      </c>
      <c r="BI299" s="184">
        <f>IF(N299="nulová",J299,0)</f>
        <v>0</v>
      </c>
      <c r="BJ299" s="23" t="s">
        <v>83</v>
      </c>
      <c r="BK299" s="184">
        <f>ROUND(I299*H299,2)</f>
        <v>0</v>
      </c>
      <c r="BL299" s="23" t="s">
        <v>201</v>
      </c>
      <c r="BM299" s="23" t="s">
        <v>1970</v>
      </c>
    </row>
    <row r="300" spans="2:65" s="1" customFormat="1" ht="16.5" customHeight="1">
      <c r="B300" s="172"/>
      <c r="C300" s="213" t="s">
        <v>557</v>
      </c>
      <c r="D300" s="213" t="s">
        <v>316</v>
      </c>
      <c r="E300" s="214" t="s">
        <v>516</v>
      </c>
      <c r="F300" s="215" t="s">
        <v>517</v>
      </c>
      <c r="G300" s="216" t="s">
        <v>325</v>
      </c>
      <c r="H300" s="217">
        <v>2</v>
      </c>
      <c r="I300" s="218"/>
      <c r="J300" s="219">
        <f>ROUND(I300*H300,2)</f>
        <v>0</v>
      </c>
      <c r="K300" s="215"/>
      <c r="L300" s="220"/>
      <c r="M300" s="221" t="s">
        <v>5</v>
      </c>
      <c r="N300" s="222" t="s">
        <v>46</v>
      </c>
      <c r="O300" s="41"/>
      <c r="P300" s="182">
        <f>O300*H300</f>
        <v>0</v>
      </c>
      <c r="Q300" s="182">
        <v>2E-3</v>
      </c>
      <c r="R300" s="182">
        <f>Q300*H300</f>
        <v>4.0000000000000001E-3</v>
      </c>
      <c r="S300" s="182">
        <v>0</v>
      </c>
      <c r="T300" s="183">
        <f>S300*H300</f>
        <v>0</v>
      </c>
      <c r="AR300" s="23" t="s">
        <v>255</v>
      </c>
      <c r="AT300" s="23" t="s">
        <v>316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1971</v>
      </c>
    </row>
    <row r="301" spans="2:65" s="1" customFormat="1" ht="27">
      <c r="B301" s="40"/>
      <c r="D301" s="186" t="s">
        <v>209</v>
      </c>
      <c r="F301" s="194" t="s">
        <v>519</v>
      </c>
      <c r="I301" s="195"/>
      <c r="L301" s="40"/>
      <c r="M301" s="196"/>
      <c r="N301" s="41"/>
      <c r="O301" s="41"/>
      <c r="P301" s="41"/>
      <c r="Q301" s="41"/>
      <c r="R301" s="41"/>
      <c r="S301" s="41"/>
      <c r="T301" s="69"/>
      <c r="AT301" s="23" t="s">
        <v>209</v>
      </c>
      <c r="AU301" s="23" t="s">
        <v>211</v>
      </c>
    </row>
    <row r="302" spans="2:65" s="1" customFormat="1" ht="16.5" customHeight="1">
      <c r="B302" s="172"/>
      <c r="C302" s="213" t="s">
        <v>561</v>
      </c>
      <c r="D302" s="213" t="s">
        <v>316</v>
      </c>
      <c r="E302" s="214" t="s">
        <v>509</v>
      </c>
      <c r="F302" s="215" t="s">
        <v>510</v>
      </c>
      <c r="G302" s="216" t="s">
        <v>325</v>
      </c>
      <c r="H302" s="217">
        <v>2</v>
      </c>
      <c r="I302" s="218"/>
      <c r="J302" s="219">
        <f>ROUND(I302*H302,2)</f>
        <v>0</v>
      </c>
      <c r="K302" s="215"/>
      <c r="L302" s="220"/>
      <c r="M302" s="221" t="s">
        <v>5</v>
      </c>
      <c r="N302" s="222" t="s">
        <v>46</v>
      </c>
      <c r="O302" s="41"/>
      <c r="P302" s="182">
        <f>O302*H302</f>
        <v>0</v>
      </c>
      <c r="Q302" s="182">
        <v>3.2000000000000003E-4</v>
      </c>
      <c r="R302" s="182">
        <f>Q302*H302</f>
        <v>6.4000000000000005E-4</v>
      </c>
      <c r="S302" s="182">
        <v>0</v>
      </c>
      <c r="T302" s="183">
        <f>S302*H302</f>
        <v>0</v>
      </c>
      <c r="AR302" s="23" t="s">
        <v>255</v>
      </c>
      <c r="AT302" s="23" t="s">
        <v>316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1972</v>
      </c>
    </row>
    <row r="303" spans="2:65" s="1" customFormat="1" ht="27">
      <c r="B303" s="40"/>
      <c r="D303" s="186" t="s">
        <v>209</v>
      </c>
      <c r="F303" s="194" t="s">
        <v>512</v>
      </c>
      <c r="I303" s="195"/>
      <c r="L303" s="40"/>
      <c r="M303" s="196"/>
      <c r="N303" s="41"/>
      <c r="O303" s="41"/>
      <c r="P303" s="41"/>
      <c r="Q303" s="41"/>
      <c r="R303" s="41"/>
      <c r="S303" s="41"/>
      <c r="T303" s="69"/>
      <c r="AT303" s="23" t="s">
        <v>209</v>
      </c>
      <c r="AU303" s="23" t="s">
        <v>211</v>
      </c>
    </row>
    <row r="304" spans="2:65" s="1" customFormat="1" ht="25.5" customHeight="1">
      <c r="B304" s="172"/>
      <c r="C304" s="173" t="s">
        <v>565</v>
      </c>
      <c r="D304" s="173" t="s">
        <v>197</v>
      </c>
      <c r="E304" s="174" t="s">
        <v>1973</v>
      </c>
      <c r="F304" s="175" t="s">
        <v>1974</v>
      </c>
      <c r="G304" s="176" t="s">
        <v>325</v>
      </c>
      <c r="H304" s="177">
        <v>42</v>
      </c>
      <c r="I304" s="178"/>
      <c r="J304" s="179">
        <f>ROUND(I304*H304,2)</f>
        <v>0</v>
      </c>
      <c r="K304" s="175"/>
      <c r="L304" s="40"/>
      <c r="M304" s="180" t="s">
        <v>5</v>
      </c>
      <c r="N304" s="181" t="s">
        <v>46</v>
      </c>
      <c r="O304" s="41"/>
      <c r="P304" s="182">
        <f>O304*H304</f>
        <v>0</v>
      </c>
      <c r="Q304" s="182">
        <v>0</v>
      </c>
      <c r="R304" s="182">
        <f>Q304*H304</f>
        <v>0</v>
      </c>
      <c r="S304" s="182">
        <v>0</v>
      </c>
      <c r="T304" s="183">
        <f>S304*H304</f>
        <v>0</v>
      </c>
      <c r="AR304" s="23" t="s">
        <v>201</v>
      </c>
      <c r="AT304" s="23" t="s">
        <v>197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1975</v>
      </c>
    </row>
    <row r="305" spans="2:65" s="1" customFormat="1" ht="16.5" customHeight="1">
      <c r="B305" s="172"/>
      <c r="C305" s="213" t="s">
        <v>569</v>
      </c>
      <c r="D305" s="213" t="s">
        <v>316</v>
      </c>
      <c r="E305" s="214" t="s">
        <v>1976</v>
      </c>
      <c r="F305" s="215" t="s">
        <v>1977</v>
      </c>
      <c r="G305" s="216" t="s">
        <v>325</v>
      </c>
      <c r="H305" s="217">
        <v>14</v>
      </c>
      <c r="I305" s="218"/>
      <c r="J305" s="219">
        <f>ROUND(I305*H305,2)</f>
        <v>0</v>
      </c>
      <c r="K305" s="215"/>
      <c r="L305" s="220"/>
      <c r="M305" s="221" t="s">
        <v>5</v>
      </c>
      <c r="N305" s="222" t="s">
        <v>46</v>
      </c>
      <c r="O305" s="41"/>
      <c r="P305" s="182">
        <f>O305*H305</f>
        <v>0</v>
      </c>
      <c r="Q305" s="182">
        <v>5.1999999999999995E-4</v>
      </c>
      <c r="R305" s="182">
        <f>Q305*H305</f>
        <v>7.2799999999999991E-3</v>
      </c>
      <c r="S305" s="182">
        <v>0</v>
      </c>
      <c r="T305" s="183">
        <f>S305*H305</f>
        <v>0</v>
      </c>
      <c r="AR305" s="23" t="s">
        <v>255</v>
      </c>
      <c r="AT305" s="23" t="s">
        <v>316</v>
      </c>
      <c r="AU305" s="23" t="s">
        <v>211</v>
      </c>
      <c r="AY305" s="23" t="s">
        <v>195</v>
      </c>
      <c r="BE305" s="184">
        <f>IF(N305="základní",J305,0)</f>
        <v>0</v>
      </c>
      <c r="BF305" s="184">
        <f>IF(N305="snížená",J305,0)</f>
        <v>0</v>
      </c>
      <c r="BG305" s="184">
        <f>IF(N305="zákl. přenesená",J305,0)</f>
        <v>0</v>
      </c>
      <c r="BH305" s="184">
        <f>IF(N305="sníž. přenesená",J305,0)</f>
        <v>0</v>
      </c>
      <c r="BI305" s="184">
        <f>IF(N305="nulová",J305,0)</f>
        <v>0</v>
      </c>
      <c r="BJ305" s="23" t="s">
        <v>83</v>
      </c>
      <c r="BK305" s="184">
        <f>ROUND(I305*H305,2)</f>
        <v>0</v>
      </c>
      <c r="BL305" s="23" t="s">
        <v>201</v>
      </c>
      <c r="BM305" s="23" t="s">
        <v>1978</v>
      </c>
    </row>
    <row r="306" spans="2:65" s="1" customFormat="1" ht="27">
      <c r="B306" s="40"/>
      <c r="D306" s="186" t="s">
        <v>209</v>
      </c>
      <c r="F306" s="194" t="s">
        <v>519</v>
      </c>
      <c r="I306" s="195"/>
      <c r="L306" s="40"/>
      <c r="M306" s="196"/>
      <c r="N306" s="41"/>
      <c r="O306" s="41"/>
      <c r="P306" s="41"/>
      <c r="Q306" s="41"/>
      <c r="R306" s="41"/>
      <c r="S306" s="41"/>
      <c r="T306" s="69"/>
      <c r="AT306" s="23" t="s">
        <v>209</v>
      </c>
      <c r="AU306" s="23" t="s">
        <v>211</v>
      </c>
    </row>
    <row r="307" spans="2:65" s="1" customFormat="1" ht="16.5" customHeight="1">
      <c r="B307" s="172"/>
      <c r="C307" s="213" t="s">
        <v>573</v>
      </c>
      <c r="D307" s="213" t="s">
        <v>316</v>
      </c>
      <c r="E307" s="214" t="s">
        <v>1979</v>
      </c>
      <c r="F307" s="215" t="s">
        <v>1980</v>
      </c>
      <c r="G307" s="216" t="s">
        <v>325</v>
      </c>
      <c r="H307" s="217">
        <v>9</v>
      </c>
      <c r="I307" s="218"/>
      <c r="J307" s="219">
        <f>ROUND(I307*H307,2)</f>
        <v>0</v>
      </c>
      <c r="K307" s="215"/>
      <c r="L307" s="220"/>
      <c r="M307" s="221" t="s">
        <v>5</v>
      </c>
      <c r="N307" s="222" t="s">
        <v>46</v>
      </c>
      <c r="O307" s="41"/>
      <c r="P307" s="182">
        <f>O307*H307</f>
        <v>0</v>
      </c>
      <c r="Q307" s="182">
        <v>7.2000000000000005E-4</v>
      </c>
      <c r="R307" s="182">
        <f>Q307*H307</f>
        <v>6.4800000000000005E-3</v>
      </c>
      <c r="S307" s="182">
        <v>0</v>
      </c>
      <c r="T307" s="183">
        <f>S307*H307</f>
        <v>0</v>
      </c>
      <c r="AR307" s="23" t="s">
        <v>255</v>
      </c>
      <c r="AT307" s="23" t="s">
        <v>316</v>
      </c>
      <c r="AU307" s="23" t="s">
        <v>211</v>
      </c>
      <c r="AY307" s="23" t="s">
        <v>195</v>
      </c>
      <c r="BE307" s="184">
        <f>IF(N307="základní",J307,0)</f>
        <v>0</v>
      </c>
      <c r="BF307" s="184">
        <f>IF(N307="snížená",J307,0)</f>
        <v>0</v>
      </c>
      <c r="BG307" s="184">
        <f>IF(N307="zákl. přenesená",J307,0)</f>
        <v>0</v>
      </c>
      <c r="BH307" s="184">
        <f>IF(N307="sníž. přenesená",J307,0)</f>
        <v>0</v>
      </c>
      <c r="BI307" s="184">
        <f>IF(N307="nulová",J307,0)</f>
        <v>0</v>
      </c>
      <c r="BJ307" s="23" t="s">
        <v>83</v>
      </c>
      <c r="BK307" s="184">
        <f>ROUND(I307*H307,2)</f>
        <v>0</v>
      </c>
      <c r="BL307" s="23" t="s">
        <v>201</v>
      </c>
      <c r="BM307" s="23" t="s">
        <v>1981</v>
      </c>
    </row>
    <row r="308" spans="2:65" s="1" customFormat="1" ht="27">
      <c r="B308" s="40"/>
      <c r="D308" s="186" t="s">
        <v>209</v>
      </c>
      <c r="F308" s="194" t="s">
        <v>519</v>
      </c>
      <c r="I308" s="195"/>
      <c r="L308" s="40"/>
      <c r="M308" s="196"/>
      <c r="N308" s="41"/>
      <c r="O308" s="41"/>
      <c r="P308" s="41"/>
      <c r="Q308" s="41"/>
      <c r="R308" s="41"/>
      <c r="S308" s="41"/>
      <c r="T308" s="69"/>
      <c r="AT308" s="23" t="s">
        <v>209</v>
      </c>
      <c r="AU308" s="23" t="s">
        <v>211</v>
      </c>
    </row>
    <row r="309" spans="2:65" s="1" customFormat="1" ht="16.5" customHeight="1">
      <c r="B309" s="172"/>
      <c r="C309" s="213" t="s">
        <v>578</v>
      </c>
      <c r="D309" s="213" t="s">
        <v>316</v>
      </c>
      <c r="E309" s="214" t="s">
        <v>1982</v>
      </c>
      <c r="F309" s="215" t="s">
        <v>1983</v>
      </c>
      <c r="G309" s="216" t="s">
        <v>325</v>
      </c>
      <c r="H309" s="217">
        <v>9</v>
      </c>
      <c r="I309" s="218"/>
      <c r="J309" s="219">
        <f>ROUND(I309*H309,2)</f>
        <v>0</v>
      </c>
      <c r="K309" s="215"/>
      <c r="L309" s="220"/>
      <c r="M309" s="221" t="s">
        <v>5</v>
      </c>
      <c r="N309" s="222" t="s">
        <v>46</v>
      </c>
      <c r="O309" s="41"/>
      <c r="P309" s="182">
        <f>O309*H309</f>
        <v>0</v>
      </c>
      <c r="Q309" s="182">
        <v>2E-3</v>
      </c>
      <c r="R309" s="182">
        <f>Q309*H309</f>
        <v>1.8000000000000002E-2</v>
      </c>
      <c r="S309" s="182">
        <v>0</v>
      </c>
      <c r="T309" s="183">
        <f>S309*H309</f>
        <v>0</v>
      </c>
      <c r="AR309" s="23" t="s">
        <v>255</v>
      </c>
      <c r="AT309" s="23" t="s">
        <v>316</v>
      </c>
      <c r="AU309" s="23" t="s">
        <v>211</v>
      </c>
      <c r="AY309" s="23" t="s">
        <v>195</v>
      </c>
      <c r="BE309" s="184">
        <f>IF(N309="základní",J309,0)</f>
        <v>0</v>
      </c>
      <c r="BF309" s="184">
        <f>IF(N309="snížená",J309,0)</f>
        <v>0</v>
      </c>
      <c r="BG309" s="184">
        <f>IF(N309="zákl. přenesená",J309,0)</f>
        <v>0</v>
      </c>
      <c r="BH309" s="184">
        <f>IF(N309="sníž. přenesená",J309,0)</f>
        <v>0</v>
      </c>
      <c r="BI309" s="184">
        <f>IF(N309="nulová",J309,0)</f>
        <v>0</v>
      </c>
      <c r="BJ309" s="23" t="s">
        <v>83</v>
      </c>
      <c r="BK309" s="184">
        <f>ROUND(I309*H309,2)</f>
        <v>0</v>
      </c>
      <c r="BL309" s="23" t="s">
        <v>201</v>
      </c>
      <c r="BM309" s="23" t="s">
        <v>1984</v>
      </c>
    </row>
    <row r="310" spans="2:65" s="1" customFormat="1" ht="27">
      <c r="B310" s="40"/>
      <c r="D310" s="186" t="s">
        <v>209</v>
      </c>
      <c r="F310" s="194" t="s">
        <v>519</v>
      </c>
      <c r="I310" s="195"/>
      <c r="L310" s="40"/>
      <c r="M310" s="196"/>
      <c r="N310" s="41"/>
      <c r="O310" s="41"/>
      <c r="P310" s="41"/>
      <c r="Q310" s="41"/>
      <c r="R310" s="41"/>
      <c r="S310" s="41"/>
      <c r="T310" s="69"/>
      <c r="AT310" s="23" t="s">
        <v>209</v>
      </c>
      <c r="AU310" s="23" t="s">
        <v>211</v>
      </c>
    </row>
    <row r="311" spans="2:65" s="1" customFormat="1" ht="16.5" customHeight="1">
      <c r="B311" s="172"/>
      <c r="C311" s="213" t="s">
        <v>582</v>
      </c>
      <c r="D311" s="213" t="s">
        <v>316</v>
      </c>
      <c r="E311" s="214" t="s">
        <v>1985</v>
      </c>
      <c r="F311" s="215" t="s">
        <v>1986</v>
      </c>
      <c r="G311" s="216" t="s">
        <v>325</v>
      </c>
      <c r="H311" s="217">
        <v>1</v>
      </c>
      <c r="I311" s="218"/>
      <c r="J311" s="219">
        <f>ROUND(I311*H311,2)</f>
        <v>0</v>
      </c>
      <c r="K311" s="215"/>
      <c r="L311" s="220"/>
      <c r="M311" s="221" t="s">
        <v>5</v>
      </c>
      <c r="N311" s="222" t="s">
        <v>46</v>
      </c>
      <c r="O311" s="41"/>
      <c r="P311" s="182">
        <f>O311*H311</f>
        <v>0</v>
      </c>
      <c r="Q311" s="182">
        <v>1.5200000000000001E-3</v>
      </c>
      <c r="R311" s="182">
        <f>Q311*H311</f>
        <v>1.5200000000000001E-3</v>
      </c>
      <c r="S311" s="182">
        <v>0</v>
      </c>
      <c r="T311" s="183">
        <f>S311*H311</f>
        <v>0</v>
      </c>
      <c r="AR311" s="23" t="s">
        <v>255</v>
      </c>
      <c r="AT311" s="23" t="s">
        <v>316</v>
      </c>
      <c r="AU311" s="23" t="s">
        <v>211</v>
      </c>
      <c r="AY311" s="23" t="s">
        <v>195</v>
      </c>
      <c r="BE311" s="184">
        <f>IF(N311="základní",J311,0)</f>
        <v>0</v>
      </c>
      <c r="BF311" s="184">
        <f>IF(N311="snížená",J311,0)</f>
        <v>0</v>
      </c>
      <c r="BG311" s="184">
        <f>IF(N311="zákl. přenesená",J311,0)</f>
        <v>0</v>
      </c>
      <c r="BH311" s="184">
        <f>IF(N311="sníž. přenesená",J311,0)</f>
        <v>0</v>
      </c>
      <c r="BI311" s="184">
        <f>IF(N311="nulová",J311,0)</f>
        <v>0</v>
      </c>
      <c r="BJ311" s="23" t="s">
        <v>83</v>
      </c>
      <c r="BK311" s="184">
        <f>ROUND(I311*H311,2)</f>
        <v>0</v>
      </c>
      <c r="BL311" s="23" t="s">
        <v>201</v>
      </c>
      <c r="BM311" s="23" t="s">
        <v>1987</v>
      </c>
    </row>
    <row r="312" spans="2:65" s="1" customFormat="1" ht="27">
      <c r="B312" s="40"/>
      <c r="D312" s="186" t="s">
        <v>209</v>
      </c>
      <c r="F312" s="194" t="s">
        <v>519</v>
      </c>
      <c r="I312" s="195"/>
      <c r="L312" s="40"/>
      <c r="M312" s="196"/>
      <c r="N312" s="41"/>
      <c r="O312" s="41"/>
      <c r="P312" s="41"/>
      <c r="Q312" s="41"/>
      <c r="R312" s="41"/>
      <c r="S312" s="41"/>
      <c r="T312" s="69"/>
      <c r="AT312" s="23" t="s">
        <v>209</v>
      </c>
      <c r="AU312" s="23" t="s">
        <v>211</v>
      </c>
    </row>
    <row r="313" spans="2:65" s="1" customFormat="1" ht="16.5" customHeight="1">
      <c r="B313" s="172"/>
      <c r="C313" s="213" t="s">
        <v>587</v>
      </c>
      <c r="D313" s="213" t="s">
        <v>316</v>
      </c>
      <c r="E313" s="214" t="s">
        <v>1988</v>
      </c>
      <c r="F313" s="215" t="s">
        <v>1989</v>
      </c>
      <c r="G313" s="216" t="s">
        <v>325</v>
      </c>
      <c r="H313" s="217">
        <v>3</v>
      </c>
      <c r="I313" s="218"/>
      <c r="J313" s="219">
        <f>ROUND(I313*H313,2)</f>
        <v>0</v>
      </c>
      <c r="K313" s="215"/>
      <c r="L313" s="220"/>
      <c r="M313" s="221" t="s">
        <v>5</v>
      </c>
      <c r="N313" s="222" t="s">
        <v>46</v>
      </c>
      <c r="O313" s="41"/>
      <c r="P313" s="182">
        <f>O313*H313</f>
        <v>0</v>
      </c>
      <c r="Q313" s="182">
        <v>1.5200000000000001E-3</v>
      </c>
      <c r="R313" s="182">
        <f>Q313*H313</f>
        <v>4.5599999999999998E-3</v>
      </c>
      <c r="S313" s="182">
        <v>0</v>
      </c>
      <c r="T313" s="183">
        <f>S313*H313</f>
        <v>0</v>
      </c>
      <c r="AR313" s="23" t="s">
        <v>255</v>
      </c>
      <c r="AT313" s="23" t="s">
        <v>316</v>
      </c>
      <c r="AU313" s="23" t="s">
        <v>211</v>
      </c>
      <c r="AY313" s="23" t="s">
        <v>195</v>
      </c>
      <c r="BE313" s="184">
        <f>IF(N313="základní",J313,0)</f>
        <v>0</v>
      </c>
      <c r="BF313" s="184">
        <f>IF(N313="snížená",J313,0)</f>
        <v>0</v>
      </c>
      <c r="BG313" s="184">
        <f>IF(N313="zákl. přenesená",J313,0)</f>
        <v>0</v>
      </c>
      <c r="BH313" s="184">
        <f>IF(N313="sníž. přenesená",J313,0)</f>
        <v>0</v>
      </c>
      <c r="BI313" s="184">
        <f>IF(N313="nulová",J313,0)</f>
        <v>0</v>
      </c>
      <c r="BJ313" s="23" t="s">
        <v>83</v>
      </c>
      <c r="BK313" s="184">
        <f>ROUND(I313*H313,2)</f>
        <v>0</v>
      </c>
      <c r="BL313" s="23" t="s">
        <v>201</v>
      </c>
      <c r="BM313" s="23" t="s">
        <v>1990</v>
      </c>
    </row>
    <row r="314" spans="2:65" s="1" customFormat="1" ht="27">
      <c r="B314" s="40"/>
      <c r="D314" s="186" t="s">
        <v>209</v>
      </c>
      <c r="F314" s="194" t="s">
        <v>519</v>
      </c>
      <c r="I314" s="195"/>
      <c r="L314" s="40"/>
      <c r="M314" s="196"/>
      <c r="N314" s="41"/>
      <c r="O314" s="41"/>
      <c r="P314" s="41"/>
      <c r="Q314" s="41"/>
      <c r="R314" s="41"/>
      <c r="S314" s="41"/>
      <c r="T314" s="69"/>
      <c r="AT314" s="23" t="s">
        <v>209</v>
      </c>
      <c r="AU314" s="23" t="s">
        <v>211</v>
      </c>
    </row>
    <row r="315" spans="2:65" s="1" customFormat="1" ht="16.5" customHeight="1">
      <c r="B315" s="172"/>
      <c r="C315" s="213" t="s">
        <v>591</v>
      </c>
      <c r="D315" s="213" t="s">
        <v>316</v>
      </c>
      <c r="E315" s="214" t="s">
        <v>1991</v>
      </c>
      <c r="F315" s="215" t="s">
        <v>1992</v>
      </c>
      <c r="G315" s="216" t="s">
        <v>325</v>
      </c>
      <c r="H315" s="217">
        <v>1</v>
      </c>
      <c r="I315" s="218"/>
      <c r="J315" s="219">
        <f>ROUND(I315*H315,2)</f>
        <v>0</v>
      </c>
      <c r="K315" s="215"/>
      <c r="L315" s="220"/>
      <c r="M315" s="221" t="s">
        <v>5</v>
      </c>
      <c r="N315" s="222" t="s">
        <v>46</v>
      </c>
      <c r="O315" s="41"/>
      <c r="P315" s="182">
        <f>O315*H315</f>
        <v>0</v>
      </c>
      <c r="Q315" s="182">
        <v>1.8E-3</v>
      </c>
      <c r="R315" s="182">
        <f>Q315*H315</f>
        <v>1.8E-3</v>
      </c>
      <c r="S315" s="182">
        <v>0</v>
      </c>
      <c r="T315" s="183">
        <f>S315*H315</f>
        <v>0</v>
      </c>
      <c r="AR315" s="23" t="s">
        <v>255</v>
      </c>
      <c r="AT315" s="23" t="s">
        <v>316</v>
      </c>
      <c r="AU315" s="23" t="s">
        <v>211</v>
      </c>
      <c r="AY315" s="23" t="s">
        <v>195</v>
      </c>
      <c r="BE315" s="184">
        <f>IF(N315="základní",J315,0)</f>
        <v>0</v>
      </c>
      <c r="BF315" s="184">
        <f>IF(N315="snížená",J315,0)</f>
        <v>0</v>
      </c>
      <c r="BG315" s="184">
        <f>IF(N315="zákl. přenesená",J315,0)</f>
        <v>0</v>
      </c>
      <c r="BH315" s="184">
        <f>IF(N315="sníž. přenesená",J315,0)</f>
        <v>0</v>
      </c>
      <c r="BI315" s="184">
        <f>IF(N315="nulová",J315,0)</f>
        <v>0</v>
      </c>
      <c r="BJ315" s="23" t="s">
        <v>83</v>
      </c>
      <c r="BK315" s="184">
        <f>ROUND(I315*H315,2)</f>
        <v>0</v>
      </c>
      <c r="BL315" s="23" t="s">
        <v>201</v>
      </c>
      <c r="BM315" s="23" t="s">
        <v>1993</v>
      </c>
    </row>
    <row r="316" spans="2:65" s="1" customFormat="1" ht="27">
      <c r="B316" s="40"/>
      <c r="D316" s="186" t="s">
        <v>209</v>
      </c>
      <c r="F316" s="194" t="s">
        <v>519</v>
      </c>
      <c r="I316" s="195"/>
      <c r="L316" s="40"/>
      <c r="M316" s="196"/>
      <c r="N316" s="41"/>
      <c r="O316" s="41"/>
      <c r="P316" s="41"/>
      <c r="Q316" s="41"/>
      <c r="R316" s="41"/>
      <c r="S316" s="41"/>
      <c r="T316" s="69"/>
      <c r="AT316" s="23" t="s">
        <v>209</v>
      </c>
      <c r="AU316" s="23" t="s">
        <v>211</v>
      </c>
    </row>
    <row r="317" spans="2:65" s="1" customFormat="1" ht="16.5" customHeight="1">
      <c r="B317" s="172"/>
      <c r="C317" s="213" t="s">
        <v>595</v>
      </c>
      <c r="D317" s="213" t="s">
        <v>316</v>
      </c>
      <c r="E317" s="214" t="s">
        <v>1994</v>
      </c>
      <c r="F317" s="215" t="s">
        <v>1995</v>
      </c>
      <c r="G317" s="216" t="s">
        <v>325</v>
      </c>
      <c r="H317" s="217">
        <v>4</v>
      </c>
      <c r="I317" s="218"/>
      <c r="J317" s="219">
        <f>ROUND(I317*H317,2)</f>
        <v>0</v>
      </c>
      <c r="K317" s="215"/>
      <c r="L317" s="220"/>
      <c r="M317" s="221" t="s">
        <v>5</v>
      </c>
      <c r="N317" s="222" t="s">
        <v>46</v>
      </c>
      <c r="O317" s="41"/>
      <c r="P317" s="182">
        <f>O317*H317</f>
        <v>0</v>
      </c>
      <c r="Q317" s="182">
        <v>9.7000000000000005E-4</v>
      </c>
      <c r="R317" s="182">
        <f>Q317*H317</f>
        <v>3.8800000000000002E-3</v>
      </c>
      <c r="S317" s="182">
        <v>0</v>
      </c>
      <c r="T317" s="183">
        <f>S317*H317</f>
        <v>0</v>
      </c>
      <c r="AR317" s="23" t="s">
        <v>255</v>
      </c>
      <c r="AT317" s="23" t="s">
        <v>316</v>
      </c>
      <c r="AU317" s="23" t="s">
        <v>211</v>
      </c>
      <c r="AY317" s="23" t="s">
        <v>195</v>
      </c>
      <c r="BE317" s="184">
        <f>IF(N317="základní",J317,0)</f>
        <v>0</v>
      </c>
      <c r="BF317" s="184">
        <f>IF(N317="snížená",J317,0)</f>
        <v>0</v>
      </c>
      <c r="BG317" s="184">
        <f>IF(N317="zákl. přenesená",J317,0)</f>
        <v>0</v>
      </c>
      <c r="BH317" s="184">
        <f>IF(N317="sníž. přenesená",J317,0)</f>
        <v>0</v>
      </c>
      <c r="BI317" s="184">
        <f>IF(N317="nulová",J317,0)</f>
        <v>0</v>
      </c>
      <c r="BJ317" s="23" t="s">
        <v>83</v>
      </c>
      <c r="BK317" s="184">
        <f>ROUND(I317*H317,2)</f>
        <v>0</v>
      </c>
      <c r="BL317" s="23" t="s">
        <v>201</v>
      </c>
      <c r="BM317" s="23" t="s">
        <v>1996</v>
      </c>
    </row>
    <row r="318" spans="2:65" s="1" customFormat="1" ht="27">
      <c r="B318" s="40"/>
      <c r="D318" s="186" t="s">
        <v>209</v>
      </c>
      <c r="F318" s="194" t="s">
        <v>519</v>
      </c>
      <c r="I318" s="195"/>
      <c r="L318" s="40"/>
      <c r="M318" s="196"/>
      <c r="N318" s="41"/>
      <c r="O318" s="41"/>
      <c r="P318" s="41"/>
      <c r="Q318" s="41"/>
      <c r="R318" s="41"/>
      <c r="S318" s="41"/>
      <c r="T318" s="69"/>
      <c r="AT318" s="23" t="s">
        <v>209</v>
      </c>
      <c r="AU318" s="23" t="s">
        <v>211</v>
      </c>
    </row>
    <row r="319" spans="2:65" s="1" customFormat="1" ht="16.5" customHeight="1">
      <c r="B319" s="172"/>
      <c r="C319" s="213" t="s">
        <v>600</v>
      </c>
      <c r="D319" s="213" t="s">
        <v>316</v>
      </c>
      <c r="E319" s="214" t="s">
        <v>1997</v>
      </c>
      <c r="F319" s="215" t="s">
        <v>1998</v>
      </c>
      <c r="G319" s="216" t="s">
        <v>325</v>
      </c>
      <c r="H319" s="217">
        <v>1</v>
      </c>
      <c r="I319" s="218"/>
      <c r="J319" s="219">
        <f>ROUND(I319*H319,2)</f>
        <v>0</v>
      </c>
      <c r="K319" s="215"/>
      <c r="L319" s="220"/>
      <c r="M319" s="221" t="s">
        <v>5</v>
      </c>
      <c r="N319" s="222" t="s">
        <v>46</v>
      </c>
      <c r="O319" s="41"/>
      <c r="P319" s="182">
        <f>O319*H319</f>
        <v>0</v>
      </c>
      <c r="Q319" s="182">
        <v>9.7000000000000005E-4</v>
      </c>
      <c r="R319" s="182">
        <f>Q319*H319</f>
        <v>9.7000000000000005E-4</v>
      </c>
      <c r="S319" s="182">
        <v>0</v>
      </c>
      <c r="T319" s="183">
        <f>S319*H319</f>
        <v>0</v>
      </c>
      <c r="AR319" s="23" t="s">
        <v>255</v>
      </c>
      <c r="AT319" s="23" t="s">
        <v>316</v>
      </c>
      <c r="AU319" s="23" t="s">
        <v>211</v>
      </c>
      <c r="AY319" s="23" t="s">
        <v>195</v>
      </c>
      <c r="BE319" s="184">
        <f>IF(N319="základní",J319,0)</f>
        <v>0</v>
      </c>
      <c r="BF319" s="184">
        <f>IF(N319="snížená",J319,0)</f>
        <v>0</v>
      </c>
      <c r="BG319" s="184">
        <f>IF(N319="zákl. přenesená",J319,0)</f>
        <v>0</v>
      </c>
      <c r="BH319" s="184">
        <f>IF(N319="sníž. přenesená",J319,0)</f>
        <v>0</v>
      </c>
      <c r="BI319" s="184">
        <f>IF(N319="nulová",J319,0)</f>
        <v>0</v>
      </c>
      <c r="BJ319" s="23" t="s">
        <v>83</v>
      </c>
      <c r="BK319" s="184">
        <f>ROUND(I319*H319,2)</f>
        <v>0</v>
      </c>
      <c r="BL319" s="23" t="s">
        <v>201</v>
      </c>
      <c r="BM319" s="23" t="s">
        <v>1999</v>
      </c>
    </row>
    <row r="320" spans="2:65" s="1" customFormat="1" ht="27">
      <c r="B320" s="40"/>
      <c r="D320" s="186" t="s">
        <v>209</v>
      </c>
      <c r="F320" s="194" t="s">
        <v>519</v>
      </c>
      <c r="I320" s="195"/>
      <c r="L320" s="40"/>
      <c r="M320" s="196"/>
      <c r="N320" s="41"/>
      <c r="O320" s="41"/>
      <c r="P320" s="41"/>
      <c r="Q320" s="41"/>
      <c r="R320" s="41"/>
      <c r="S320" s="41"/>
      <c r="T320" s="69"/>
      <c r="AT320" s="23" t="s">
        <v>209</v>
      </c>
      <c r="AU320" s="23" t="s">
        <v>211</v>
      </c>
    </row>
    <row r="321" spans="2:65" s="1" customFormat="1" ht="25.5" customHeight="1">
      <c r="B321" s="172"/>
      <c r="C321" s="173" t="s">
        <v>604</v>
      </c>
      <c r="D321" s="173" t="s">
        <v>197</v>
      </c>
      <c r="E321" s="174" t="s">
        <v>2000</v>
      </c>
      <c r="F321" s="175" t="s">
        <v>2001</v>
      </c>
      <c r="G321" s="176" t="s">
        <v>325</v>
      </c>
      <c r="H321" s="177">
        <v>19</v>
      </c>
      <c r="I321" s="178"/>
      <c r="J321" s="179">
        <f>ROUND(I321*H321,2)</f>
        <v>0</v>
      </c>
      <c r="K321" s="175"/>
      <c r="L321" s="40"/>
      <c r="M321" s="180" t="s">
        <v>5</v>
      </c>
      <c r="N321" s="181" t="s">
        <v>46</v>
      </c>
      <c r="O321" s="41"/>
      <c r="P321" s="182">
        <f>O321*H321</f>
        <v>0</v>
      </c>
      <c r="Q321" s="182">
        <v>0</v>
      </c>
      <c r="R321" s="182">
        <f>Q321*H321</f>
        <v>0</v>
      </c>
      <c r="S321" s="182">
        <v>0</v>
      </c>
      <c r="T321" s="183">
        <f>S321*H321</f>
        <v>0</v>
      </c>
      <c r="AR321" s="23" t="s">
        <v>201</v>
      </c>
      <c r="AT321" s="23" t="s">
        <v>197</v>
      </c>
      <c r="AU321" s="23" t="s">
        <v>211</v>
      </c>
      <c r="AY321" s="23" t="s">
        <v>195</v>
      </c>
      <c r="BE321" s="184">
        <f>IF(N321="základní",J321,0)</f>
        <v>0</v>
      </c>
      <c r="BF321" s="184">
        <f>IF(N321="snížená",J321,0)</f>
        <v>0</v>
      </c>
      <c r="BG321" s="184">
        <f>IF(N321="zákl. přenesená",J321,0)</f>
        <v>0</v>
      </c>
      <c r="BH321" s="184">
        <f>IF(N321="sníž. přenesená",J321,0)</f>
        <v>0</v>
      </c>
      <c r="BI321" s="184">
        <f>IF(N321="nulová",J321,0)</f>
        <v>0</v>
      </c>
      <c r="BJ321" s="23" t="s">
        <v>83</v>
      </c>
      <c r="BK321" s="184">
        <f>ROUND(I321*H321,2)</f>
        <v>0</v>
      </c>
      <c r="BL321" s="23" t="s">
        <v>201</v>
      </c>
      <c r="BM321" s="23" t="s">
        <v>2002</v>
      </c>
    </row>
    <row r="322" spans="2:65" s="1" customFormat="1" ht="16.5" customHeight="1">
      <c r="B322" s="172"/>
      <c r="C322" s="213" t="s">
        <v>608</v>
      </c>
      <c r="D322" s="213" t="s">
        <v>316</v>
      </c>
      <c r="E322" s="214" t="s">
        <v>2003</v>
      </c>
      <c r="F322" s="215" t="s">
        <v>2004</v>
      </c>
      <c r="G322" s="216" t="s">
        <v>325</v>
      </c>
      <c r="H322" s="217">
        <v>1</v>
      </c>
      <c r="I322" s="218"/>
      <c r="J322" s="219">
        <f>ROUND(I322*H322,2)</f>
        <v>0</v>
      </c>
      <c r="K322" s="215"/>
      <c r="L322" s="220"/>
      <c r="M322" s="221" t="s">
        <v>5</v>
      </c>
      <c r="N322" s="222" t="s">
        <v>46</v>
      </c>
      <c r="O322" s="41"/>
      <c r="P322" s="182">
        <f>O322*H322</f>
        <v>0</v>
      </c>
      <c r="Q322" s="182">
        <v>3.2000000000000002E-3</v>
      </c>
      <c r="R322" s="182">
        <f>Q322*H322</f>
        <v>3.2000000000000002E-3</v>
      </c>
      <c r="S322" s="182">
        <v>0</v>
      </c>
      <c r="T322" s="183">
        <f>S322*H322</f>
        <v>0</v>
      </c>
      <c r="AR322" s="23" t="s">
        <v>255</v>
      </c>
      <c r="AT322" s="23" t="s">
        <v>316</v>
      </c>
      <c r="AU322" s="23" t="s">
        <v>211</v>
      </c>
      <c r="AY322" s="23" t="s">
        <v>195</v>
      </c>
      <c r="BE322" s="184">
        <f>IF(N322="základní",J322,0)</f>
        <v>0</v>
      </c>
      <c r="BF322" s="184">
        <f>IF(N322="snížená",J322,0)</f>
        <v>0</v>
      </c>
      <c r="BG322" s="184">
        <f>IF(N322="zákl. přenesená",J322,0)</f>
        <v>0</v>
      </c>
      <c r="BH322" s="184">
        <f>IF(N322="sníž. přenesená",J322,0)</f>
        <v>0</v>
      </c>
      <c r="BI322" s="184">
        <f>IF(N322="nulová",J322,0)</f>
        <v>0</v>
      </c>
      <c r="BJ322" s="23" t="s">
        <v>83</v>
      </c>
      <c r="BK322" s="184">
        <f>ROUND(I322*H322,2)</f>
        <v>0</v>
      </c>
      <c r="BL322" s="23" t="s">
        <v>201</v>
      </c>
      <c r="BM322" s="23" t="s">
        <v>2005</v>
      </c>
    </row>
    <row r="323" spans="2:65" s="1" customFormat="1" ht="54">
      <c r="B323" s="40"/>
      <c r="D323" s="186" t="s">
        <v>209</v>
      </c>
      <c r="F323" s="194" t="s">
        <v>536</v>
      </c>
      <c r="I323" s="195"/>
      <c r="L323" s="40"/>
      <c r="M323" s="196"/>
      <c r="N323" s="41"/>
      <c r="O323" s="41"/>
      <c r="P323" s="41"/>
      <c r="Q323" s="41"/>
      <c r="R323" s="41"/>
      <c r="S323" s="41"/>
      <c r="T323" s="69"/>
      <c r="AT323" s="23" t="s">
        <v>209</v>
      </c>
      <c r="AU323" s="23" t="s">
        <v>211</v>
      </c>
    </row>
    <row r="324" spans="2:65" s="1" customFormat="1" ht="16.5" customHeight="1">
      <c r="B324" s="172"/>
      <c r="C324" s="213" t="s">
        <v>613</v>
      </c>
      <c r="D324" s="213" t="s">
        <v>316</v>
      </c>
      <c r="E324" s="214" t="s">
        <v>2006</v>
      </c>
      <c r="F324" s="215" t="s">
        <v>534</v>
      </c>
      <c r="G324" s="216" t="s">
        <v>325</v>
      </c>
      <c r="H324" s="217">
        <v>18</v>
      </c>
      <c r="I324" s="218"/>
      <c r="J324" s="219">
        <f>ROUND(I324*H324,2)</f>
        <v>0</v>
      </c>
      <c r="K324" s="215"/>
      <c r="L324" s="220"/>
      <c r="M324" s="221" t="s">
        <v>5</v>
      </c>
      <c r="N324" s="222" t="s">
        <v>46</v>
      </c>
      <c r="O324" s="41"/>
      <c r="P324" s="182">
        <f>O324*H324</f>
        <v>0</v>
      </c>
      <c r="Q324" s="182">
        <v>2.9999999999999997E-4</v>
      </c>
      <c r="R324" s="182">
        <f>Q324*H324</f>
        <v>5.3999999999999994E-3</v>
      </c>
      <c r="S324" s="182">
        <v>0</v>
      </c>
      <c r="T324" s="183">
        <f>S324*H324</f>
        <v>0</v>
      </c>
      <c r="AR324" s="23" t="s">
        <v>255</v>
      </c>
      <c r="AT324" s="23" t="s">
        <v>316</v>
      </c>
      <c r="AU324" s="23" t="s">
        <v>211</v>
      </c>
      <c r="AY324" s="23" t="s">
        <v>195</v>
      </c>
      <c r="BE324" s="184">
        <f>IF(N324="základní",J324,0)</f>
        <v>0</v>
      </c>
      <c r="BF324" s="184">
        <f>IF(N324="snížená",J324,0)</f>
        <v>0</v>
      </c>
      <c r="BG324" s="184">
        <f>IF(N324="zákl. přenesená",J324,0)</f>
        <v>0</v>
      </c>
      <c r="BH324" s="184">
        <f>IF(N324="sníž. přenesená",J324,0)</f>
        <v>0</v>
      </c>
      <c r="BI324" s="184">
        <f>IF(N324="nulová",J324,0)</f>
        <v>0</v>
      </c>
      <c r="BJ324" s="23" t="s">
        <v>83</v>
      </c>
      <c r="BK324" s="184">
        <f>ROUND(I324*H324,2)</f>
        <v>0</v>
      </c>
      <c r="BL324" s="23" t="s">
        <v>201</v>
      </c>
      <c r="BM324" s="23" t="s">
        <v>2007</v>
      </c>
    </row>
    <row r="325" spans="2:65" s="1" customFormat="1" ht="54">
      <c r="B325" s="40"/>
      <c r="D325" s="186" t="s">
        <v>209</v>
      </c>
      <c r="F325" s="194" t="s">
        <v>536</v>
      </c>
      <c r="I325" s="195"/>
      <c r="L325" s="40"/>
      <c r="M325" s="196"/>
      <c r="N325" s="41"/>
      <c r="O325" s="41"/>
      <c r="P325" s="41"/>
      <c r="Q325" s="41"/>
      <c r="R325" s="41"/>
      <c r="S325" s="41"/>
      <c r="T325" s="69"/>
      <c r="AT325" s="23" t="s">
        <v>209</v>
      </c>
      <c r="AU325" s="23" t="s">
        <v>211</v>
      </c>
    </row>
    <row r="326" spans="2:65" s="1" customFormat="1" ht="16.5" customHeight="1">
      <c r="B326" s="172"/>
      <c r="C326" s="173" t="s">
        <v>618</v>
      </c>
      <c r="D326" s="173" t="s">
        <v>197</v>
      </c>
      <c r="E326" s="174" t="s">
        <v>472</v>
      </c>
      <c r="F326" s="175" t="s">
        <v>473</v>
      </c>
      <c r="G326" s="176" t="s">
        <v>207</v>
      </c>
      <c r="H326" s="177">
        <v>3</v>
      </c>
      <c r="I326" s="178"/>
      <c r="J326" s="179">
        <f>ROUND(I326*H326,2)</f>
        <v>0</v>
      </c>
      <c r="K326" s="175"/>
      <c r="L326" s="40"/>
      <c r="M326" s="180" t="s">
        <v>5</v>
      </c>
      <c r="N326" s="181" t="s">
        <v>46</v>
      </c>
      <c r="O326" s="41"/>
      <c r="P326" s="182">
        <f>O326*H326</f>
        <v>0</v>
      </c>
      <c r="Q326" s="182">
        <v>4.6999999999999999E-4</v>
      </c>
      <c r="R326" s="182">
        <f>Q326*H326</f>
        <v>1.41E-3</v>
      </c>
      <c r="S326" s="182">
        <v>0</v>
      </c>
      <c r="T326" s="183">
        <f>S326*H326</f>
        <v>0</v>
      </c>
      <c r="AR326" s="23" t="s">
        <v>201</v>
      </c>
      <c r="AT326" s="23" t="s">
        <v>197</v>
      </c>
      <c r="AU326" s="23" t="s">
        <v>211</v>
      </c>
      <c r="AY326" s="23" t="s">
        <v>195</v>
      </c>
      <c r="BE326" s="184">
        <f>IF(N326="základní",J326,0)</f>
        <v>0</v>
      </c>
      <c r="BF326" s="184">
        <f>IF(N326="snížená",J326,0)</f>
        <v>0</v>
      </c>
      <c r="BG326" s="184">
        <f>IF(N326="zákl. přenesená",J326,0)</f>
        <v>0</v>
      </c>
      <c r="BH326" s="184">
        <f>IF(N326="sníž. přenesená",J326,0)</f>
        <v>0</v>
      </c>
      <c r="BI326" s="184">
        <f>IF(N326="nulová",J326,0)</f>
        <v>0</v>
      </c>
      <c r="BJ326" s="23" t="s">
        <v>83</v>
      </c>
      <c r="BK326" s="184">
        <f>ROUND(I326*H326,2)</f>
        <v>0</v>
      </c>
      <c r="BL326" s="23" t="s">
        <v>201</v>
      </c>
      <c r="BM326" s="23" t="s">
        <v>2008</v>
      </c>
    </row>
    <row r="327" spans="2:65" s="1" customFormat="1" ht="40.5">
      <c r="B327" s="40"/>
      <c r="D327" s="186" t="s">
        <v>209</v>
      </c>
      <c r="F327" s="194" t="s">
        <v>1781</v>
      </c>
      <c r="I327" s="195"/>
      <c r="L327" s="40"/>
      <c r="M327" s="196"/>
      <c r="N327" s="41"/>
      <c r="O327" s="41"/>
      <c r="P327" s="41"/>
      <c r="Q327" s="41"/>
      <c r="R327" s="41"/>
      <c r="S327" s="41"/>
      <c r="T327" s="69"/>
      <c r="AT327" s="23" t="s">
        <v>209</v>
      </c>
      <c r="AU327" s="23" t="s">
        <v>211</v>
      </c>
    </row>
    <row r="328" spans="2:65" s="1" customFormat="1" ht="16.5" customHeight="1">
      <c r="B328" s="172"/>
      <c r="C328" s="213" t="s">
        <v>623</v>
      </c>
      <c r="D328" s="213" t="s">
        <v>316</v>
      </c>
      <c r="E328" s="214" t="s">
        <v>477</v>
      </c>
      <c r="F328" s="215" t="s">
        <v>478</v>
      </c>
      <c r="G328" s="216" t="s">
        <v>207</v>
      </c>
      <c r="H328" s="217">
        <v>3</v>
      </c>
      <c r="I328" s="218"/>
      <c r="J328" s="219">
        <f>ROUND(I328*H328,2)</f>
        <v>0</v>
      </c>
      <c r="K328" s="215"/>
      <c r="L328" s="220"/>
      <c r="M328" s="221" t="s">
        <v>5</v>
      </c>
      <c r="N328" s="222" t="s">
        <v>46</v>
      </c>
      <c r="O328" s="41"/>
      <c r="P328" s="182">
        <f>O328*H328</f>
        <v>0</v>
      </c>
      <c r="Q328" s="182">
        <v>2.7499999999999998E-3</v>
      </c>
      <c r="R328" s="182">
        <f>Q328*H328</f>
        <v>8.2500000000000004E-3</v>
      </c>
      <c r="S328" s="182">
        <v>0</v>
      </c>
      <c r="T328" s="183">
        <f>S328*H328</f>
        <v>0</v>
      </c>
      <c r="AR328" s="23" t="s">
        <v>255</v>
      </c>
      <c r="AT328" s="23" t="s">
        <v>316</v>
      </c>
      <c r="AU328" s="23" t="s">
        <v>211</v>
      </c>
      <c r="AY328" s="23" t="s">
        <v>195</v>
      </c>
      <c r="BE328" s="184">
        <f>IF(N328="základní",J328,0)</f>
        <v>0</v>
      </c>
      <c r="BF328" s="184">
        <f>IF(N328="snížená",J328,0)</f>
        <v>0</v>
      </c>
      <c r="BG328" s="184">
        <f>IF(N328="zákl. přenesená",J328,0)</f>
        <v>0</v>
      </c>
      <c r="BH328" s="184">
        <f>IF(N328="sníž. přenesená",J328,0)</f>
        <v>0</v>
      </c>
      <c r="BI328" s="184">
        <f>IF(N328="nulová",J328,0)</f>
        <v>0</v>
      </c>
      <c r="BJ328" s="23" t="s">
        <v>83</v>
      </c>
      <c r="BK328" s="184">
        <f>ROUND(I328*H328,2)</f>
        <v>0</v>
      </c>
      <c r="BL328" s="23" t="s">
        <v>201</v>
      </c>
      <c r="BM328" s="23" t="s">
        <v>2009</v>
      </c>
    </row>
    <row r="329" spans="2:65" s="1" customFormat="1" ht="16.5" customHeight="1">
      <c r="B329" s="172"/>
      <c r="C329" s="173" t="s">
        <v>628</v>
      </c>
      <c r="D329" s="173" t="s">
        <v>197</v>
      </c>
      <c r="E329" s="174" t="s">
        <v>538</v>
      </c>
      <c r="F329" s="175" t="s">
        <v>539</v>
      </c>
      <c r="G329" s="176" t="s">
        <v>303</v>
      </c>
      <c r="H329" s="177">
        <v>1.234</v>
      </c>
      <c r="I329" s="178"/>
      <c r="J329" s="179">
        <f>ROUND(I329*H329,2)</f>
        <v>0</v>
      </c>
      <c r="K329" s="175"/>
      <c r="L329" s="40"/>
      <c r="M329" s="180" t="s">
        <v>5</v>
      </c>
      <c r="N329" s="181" t="s">
        <v>46</v>
      </c>
      <c r="O329" s="4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AR329" s="23" t="s">
        <v>201</v>
      </c>
      <c r="AT329" s="23" t="s">
        <v>197</v>
      </c>
      <c r="AU329" s="23" t="s">
        <v>211</v>
      </c>
      <c r="AY329" s="23" t="s">
        <v>195</v>
      </c>
      <c r="BE329" s="184">
        <f>IF(N329="základní",J329,0)</f>
        <v>0</v>
      </c>
      <c r="BF329" s="184">
        <f>IF(N329="snížená",J329,0)</f>
        <v>0</v>
      </c>
      <c r="BG329" s="184">
        <f>IF(N329="zákl. přenesená",J329,0)</f>
        <v>0</v>
      </c>
      <c r="BH329" s="184">
        <f>IF(N329="sníž. přenesená",J329,0)</f>
        <v>0</v>
      </c>
      <c r="BI329" s="184">
        <f>IF(N329="nulová",J329,0)</f>
        <v>0</v>
      </c>
      <c r="BJ329" s="23" t="s">
        <v>83</v>
      </c>
      <c r="BK329" s="184">
        <f>ROUND(I329*H329,2)</f>
        <v>0</v>
      </c>
      <c r="BL329" s="23" t="s">
        <v>201</v>
      </c>
      <c r="BM329" s="23" t="s">
        <v>2010</v>
      </c>
    </row>
    <row r="330" spans="2:65" s="10" customFormat="1" ht="22.35" customHeight="1">
      <c r="B330" s="159"/>
      <c r="D330" s="160" t="s">
        <v>74</v>
      </c>
      <c r="E330" s="170" t="s">
        <v>541</v>
      </c>
      <c r="F330" s="170" t="s">
        <v>542</v>
      </c>
      <c r="I330" s="162"/>
      <c r="J330" s="171">
        <f>BK330</f>
        <v>0</v>
      </c>
      <c r="L330" s="159"/>
      <c r="M330" s="164"/>
      <c r="N330" s="165"/>
      <c r="O330" s="165"/>
      <c r="P330" s="166">
        <f>SUM(P331:P373)</f>
        <v>0</v>
      </c>
      <c r="Q330" s="165"/>
      <c r="R330" s="166">
        <f>SUM(R331:R373)</f>
        <v>7.999880000000001</v>
      </c>
      <c r="S330" s="165"/>
      <c r="T330" s="167">
        <f>SUM(T331:T373)</f>
        <v>0</v>
      </c>
      <c r="AR330" s="160" t="s">
        <v>83</v>
      </c>
      <c r="AT330" s="168" t="s">
        <v>74</v>
      </c>
      <c r="AU330" s="168" t="s">
        <v>85</v>
      </c>
      <c r="AY330" s="160" t="s">
        <v>195</v>
      </c>
      <c r="BK330" s="169">
        <f>SUM(BK331:BK373)</f>
        <v>0</v>
      </c>
    </row>
    <row r="331" spans="2:65" s="1" customFormat="1" ht="16.5" customHeight="1">
      <c r="B331" s="172"/>
      <c r="C331" s="173" t="s">
        <v>633</v>
      </c>
      <c r="D331" s="173" t="s">
        <v>197</v>
      </c>
      <c r="E331" s="174" t="s">
        <v>544</v>
      </c>
      <c r="F331" s="175" t="s">
        <v>545</v>
      </c>
      <c r="G331" s="176" t="s">
        <v>325</v>
      </c>
      <c r="H331" s="177">
        <v>5</v>
      </c>
      <c r="I331" s="178"/>
      <c r="J331" s="179">
        <f>ROUND(I331*H331,2)</f>
        <v>0</v>
      </c>
      <c r="K331" s="175"/>
      <c r="L331" s="40"/>
      <c r="M331" s="180" t="s">
        <v>5</v>
      </c>
      <c r="N331" s="181" t="s">
        <v>46</v>
      </c>
      <c r="O331" s="41"/>
      <c r="P331" s="182">
        <f>O331*H331</f>
        <v>0</v>
      </c>
      <c r="Q331" s="182">
        <v>8.0000000000000004E-4</v>
      </c>
      <c r="R331" s="182">
        <f>Q331*H331</f>
        <v>4.0000000000000001E-3</v>
      </c>
      <c r="S331" s="182">
        <v>0</v>
      </c>
      <c r="T331" s="183">
        <f>S331*H331</f>
        <v>0</v>
      </c>
      <c r="AR331" s="23" t="s">
        <v>201</v>
      </c>
      <c r="AT331" s="23" t="s">
        <v>197</v>
      </c>
      <c r="AU331" s="23" t="s">
        <v>211</v>
      </c>
      <c r="AY331" s="23" t="s">
        <v>195</v>
      </c>
      <c r="BE331" s="184">
        <f>IF(N331="základní",J331,0)</f>
        <v>0</v>
      </c>
      <c r="BF331" s="184">
        <f>IF(N331="snížená",J331,0)</f>
        <v>0</v>
      </c>
      <c r="BG331" s="184">
        <f>IF(N331="zákl. přenesená",J331,0)</f>
        <v>0</v>
      </c>
      <c r="BH331" s="184">
        <f>IF(N331="sníž. přenesená",J331,0)</f>
        <v>0</v>
      </c>
      <c r="BI331" s="184">
        <f>IF(N331="nulová",J331,0)</f>
        <v>0</v>
      </c>
      <c r="BJ331" s="23" t="s">
        <v>83</v>
      </c>
      <c r="BK331" s="184">
        <f>ROUND(I331*H331,2)</f>
        <v>0</v>
      </c>
      <c r="BL331" s="23" t="s">
        <v>201</v>
      </c>
      <c r="BM331" s="23" t="s">
        <v>2011</v>
      </c>
    </row>
    <row r="332" spans="2:65" s="1" customFormat="1" ht="16.5" customHeight="1">
      <c r="B332" s="172"/>
      <c r="C332" s="213" t="s">
        <v>637</v>
      </c>
      <c r="D332" s="213" t="s">
        <v>316</v>
      </c>
      <c r="E332" s="214" t="s">
        <v>548</v>
      </c>
      <c r="F332" s="215" t="s">
        <v>549</v>
      </c>
      <c r="G332" s="216" t="s">
        <v>325</v>
      </c>
      <c r="H332" s="217">
        <v>5</v>
      </c>
      <c r="I332" s="218"/>
      <c r="J332" s="219">
        <f>ROUND(I332*H332,2)</f>
        <v>0</v>
      </c>
      <c r="K332" s="215"/>
      <c r="L332" s="220"/>
      <c r="M332" s="221" t="s">
        <v>5</v>
      </c>
      <c r="N332" s="222" t="s">
        <v>46</v>
      </c>
      <c r="O332" s="41"/>
      <c r="P332" s="182">
        <f>O332*H332</f>
        <v>0</v>
      </c>
      <c r="Q332" s="182">
        <v>1.4999999999999999E-2</v>
      </c>
      <c r="R332" s="182">
        <f>Q332*H332</f>
        <v>7.4999999999999997E-2</v>
      </c>
      <c r="S332" s="182">
        <v>0</v>
      </c>
      <c r="T332" s="183">
        <f>S332*H332</f>
        <v>0</v>
      </c>
      <c r="AR332" s="23" t="s">
        <v>255</v>
      </c>
      <c r="AT332" s="23" t="s">
        <v>316</v>
      </c>
      <c r="AU332" s="23" t="s">
        <v>211</v>
      </c>
      <c r="AY332" s="23" t="s">
        <v>195</v>
      </c>
      <c r="BE332" s="184">
        <f>IF(N332="základní",J332,0)</f>
        <v>0</v>
      </c>
      <c r="BF332" s="184">
        <f>IF(N332="snížená",J332,0)</f>
        <v>0</v>
      </c>
      <c r="BG332" s="184">
        <f>IF(N332="zákl. přenesená",J332,0)</f>
        <v>0</v>
      </c>
      <c r="BH332" s="184">
        <f>IF(N332="sníž. přenesená",J332,0)</f>
        <v>0</v>
      </c>
      <c r="BI332" s="184">
        <f>IF(N332="nulová",J332,0)</f>
        <v>0</v>
      </c>
      <c r="BJ332" s="23" t="s">
        <v>83</v>
      </c>
      <c r="BK332" s="184">
        <f>ROUND(I332*H332,2)</f>
        <v>0</v>
      </c>
      <c r="BL332" s="23" t="s">
        <v>201</v>
      </c>
      <c r="BM332" s="23" t="s">
        <v>2012</v>
      </c>
    </row>
    <row r="333" spans="2:65" s="1" customFormat="1" ht="40.5">
      <c r="B333" s="40"/>
      <c r="D333" s="186" t="s">
        <v>209</v>
      </c>
      <c r="F333" s="194" t="s">
        <v>551</v>
      </c>
      <c r="I333" s="195"/>
      <c r="L333" s="40"/>
      <c r="M333" s="196"/>
      <c r="N333" s="41"/>
      <c r="O333" s="41"/>
      <c r="P333" s="41"/>
      <c r="Q333" s="41"/>
      <c r="R333" s="41"/>
      <c r="S333" s="41"/>
      <c r="T333" s="69"/>
      <c r="AT333" s="23" t="s">
        <v>209</v>
      </c>
      <c r="AU333" s="23" t="s">
        <v>211</v>
      </c>
    </row>
    <row r="334" spans="2:65" s="1" customFormat="1" ht="16.5" customHeight="1">
      <c r="B334" s="172"/>
      <c r="C334" s="213" t="s">
        <v>422</v>
      </c>
      <c r="D334" s="213" t="s">
        <v>316</v>
      </c>
      <c r="E334" s="214" t="s">
        <v>553</v>
      </c>
      <c r="F334" s="215" t="s">
        <v>554</v>
      </c>
      <c r="G334" s="216" t="s">
        <v>325</v>
      </c>
      <c r="H334" s="217">
        <v>5</v>
      </c>
      <c r="I334" s="218"/>
      <c r="J334" s="219">
        <f>ROUND(I334*H334,2)</f>
        <v>0</v>
      </c>
      <c r="K334" s="215"/>
      <c r="L334" s="220"/>
      <c r="M334" s="221" t="s">
        <v>5</v>
      </c>
      <c r="N334" s="222" t="s">
        <v>46</v>
      </c>
      <c r="O334" s="41"/>
      <c r="P334" s="182">
        <f>O334*H334</f>
        <v>0</v>
      </c>
      <c r="Q334" s="182">
        <v>6.8999999999999999E-3</v>
      </c>
      <c r="R334" s="182">
        <f>Q334*H334</f>
        <v>3.4500000000000003E-2</v>
      </c>
      <c r="S334" s="182">
        <v>0</v>
      </c>
      <c r="T334" s="183">
        <f>S334*H334</f>
        <v>0</v>
      </c>
      <c r="AR334" s="23" t="s">
        <v>255</v>
      </c>
      <c r="AT334" s="23" t="s">
        <v>316</v>
      </c>
      <c r="AU334" s="23" t="s">
        <v>211</v>
      </c>
      <c r="AY334" s="23" t="s">
        <v>195</v>
      </c>
      <c r="BE334" s="184">
        <f>IF(N334="základní",J334,0)</f>
        <v>0</v>
      </c>
      <c r="BF334" s="184">
        <f>IF(N334="snížená",J334,0)</f>
        <v>0</v>
      </c>
      <c r="BG334" s="184">
        <f>IF(N334="zákl. přenesená",J334,0)</f>
        <v>0</v>
      </c>
      <c r="BH334" s="184">
        <f>IF(N334="sníž. přenesená",J334,0)</f>
        <v>0</v>
      </c>
      <c r="BI334" s="184">
        <f>IF(N334="nulová",J334,0)</f>
        <v>0</v>
      </c>
      <c r="BJ334" s="23" t="s">
        <v>83</v>
      </c>
      <c r="BK334" s="184">
        <f>ROUND(I334*H334,2)</f>
        <v>0</v>
      </c>
      <c r="BL334" s="23" t="s">
        <v>201</v>
      </c>
      <c r="BM334" s="23" t="s">
        <v>2013</v>
      </c>
    </row>
    <row r="335" spans="2:65" s="1" customFormat="1" ht="27">
      <c r="B335" s="40"/>
      <c r="D335" s="186" t="s">
        <v>209</v>
      </c>
      <c r="F335" s="194" t="s">
        <v>556</v>
      </c>
      <c r="I335" s="195"/>
      <c r="L335" s="40"/>
      <c r="M335" s="196"/>
      <c r="N335" s="41"/>
      <c r="O335" s="41"/>
      <c r="P335" s="41"/>
      <c r="Q335" s="41"/>
      <c r="R335" s="41"/>
      <c r="S335" s="41"/>
      <c r="T335" s="69"/>
      <c r="AT335" s="23" t="s">
        <v>209</v>
      </c>
      <c r="AU335" s="23" t="s">
        <v>211</v>
      </c>
    </row>
    <row r="336" spans="2:65" s="1" customFormat="1" ht="16.5" customHeight="1">
      <c r="B336" s="172"/>
      <c r="C336" s="173" t="s">
        <v>645</v>
      </c>
      <c r="D336" s="173" t="s">
        <v>197</v>
      </c>
      <c r="E336" s="174" t="s">
        <v>2014</v>
      </c>
      <c r="F336" s="175" t="s">
        <v>2015</v>
      </c>
      <c r="G336" s="176" t="s">
        <v>325</v>
      </c>
      <c r="H336" s="177">
        <v>5</v>
      </c>
      <c r="I336" s="178"/>
      <c r="J336" s="179">
        <f>ROUND(I336*H336,2)</f>
        <v>0</v>
      </c>
      <c r="K336" s="175"/>
      <c r="L336" s="40"/>
      <c r="M336" s="180" t="s">
        <v>5</v>
      </c>
      <c r="N336" s="181" t="s">
        <v>46</v>
      </c>
      <c r="O336" s="41"/>
      <c r="P336" s="182">
        <f>O336*H336</f>
        <v>0</v>
      </c>
      <c r="Q336" s="182">
        <v>1.6299999999999999E-3</v>
      </c>
      <c r="R336" s="182">
        <f>Q336*H336</f>
        <v>8.1499999999999993E-3</v>
      </c>
      <c r="S336" s="182">
        <v>0</v>
      </c>
      <c r="T336" s="183">
        <f>S336*H336</f>
        <v>0</v>
      </c>
      <c r="AR336" s="23" t="s">
        <v>201</v>
      </c>
      <c r="AT336" s="23" t="s">
        <v>197</v>
      </c>
      <c r="AU336" s="23" t="s">
        <v>211</v>
      </c>
      <c r="AY336" s="23" t="s">
        <v>195</v>
      </c>
      <c r="BE336" s="184">
        <f>IF(N336="základní",J336,0)</f>
        <v>0</v>
      </c>
      <c r="BF336" s="184">
        <f>IF(N336="snížená",J336,0)</f>
        <v>0</v>
      </c>
      <c r="BG336" s="184">
        <f>IF(N336="zákl. přenesená",J336,0)</f>
        <v>0</v>
      </c>
      <c r="BH336" s="184">
        <f>IF(N336="sníž. přenesená",J336,0)</f>
        <v>0</v>
      </c>
      <c r="BI336" s="184">
        <f>IF(N336="nulová",J336,0)</f>
        <v>0</v>
      </c>
      <c r="BJ336" s="23" t="s">
        <v>83</v>
      </c>
      <c r="BK336" s="184">
        <f>ROUND(I336*H336,2)</f>
        <v>0</v>
      </c>
      <c r="BL336" s="23" t="s">
        <v>201</v>
      </c>
      <c r="BM336" s="23" t="s">
        <v>2016</v>
      </c>
    </row>
    <row r="337" spans="2:65" s="1" customFormat="1" ht="16.5" customHeight="1">
      <c r="B337" s="172"/>
      <c r="C337" s="213" t="s">
        <v>460</v>
      </c>
      <c r="D337" s="213" t="s">
        <v>316</v>
      </c>
      <c r="E337" s="214" t="s">
        <v>2017</v>
      </c>
      <c r="F337" s="215" t="s">
        <v>2018</v>
      </c>
      <c r="G337" s="216" t="s">
        <v>325</v>
      </c>
      <c r="H337" s="217">
        <v>5</v>
      </c>
      <c r="I337" s="218"/>
      <c r="J337" s="219">
        <f>ROUND(I337*H337,2)</f>
        <v>0</v>
      </c>
      <c r="K337" s="215"/>
      <c r="L337" s="220"/>
      <c r="M337" s="221" t="s">
        <v>5</v>
      </c>
      <c r="N337" s="222" t="s">
        <v>46</v>
      </c>
      <c r="O337" s="41"/>
      <c r="P337" s="182">
        <f>O337*H337</f>
        <v>0</v>
      </c>
      <c r="Q337" s="182">
        <v>1.9199999999999998E-2</v>
      </c>
      <c r="R337" s="182">
        <f>Q337*H337</f>
        <v>9.5999999999999988E-2</v>
      </c>
      <c r="S337" s="182">
        <v>0</v>
      </c>
      <c r="T337" s="183">
        <f>S337*H337</f>
        <v>0</v>
      </c>
      <c r="AR337" s="23" t="s">
        <v>255</v>
      </c>
      <c r="AT337" s="23" t="s">
        <v>316</v>
      </c>
      <c r="AU337" s="23" t="s">
        <v>211</v>
      </c>
      <c r="AY337" s="23" t="s">
        <v>195</v>
      </c>
      <c r="BE337" s="184">
        <f>IF(N337="základní",J337,0)</f>
        <v>0</v>
      </c>
      <c r="BF337" s="184">
        <f>IF(N337="snížená",J337,0)</f>
        <v>0</v>
      </c>
      <c r="BG337" s="184">
        <f>IF(N337="zákl. přenesená",J337,0)</f>
        <v>0</v>
      </c>
      <c r="BH337" s="184">
        <f>IF(N337="sníž. přenesená",J337,0)</f>
        <v>0</v>
      </c>
      <c r="BI337" s="184">
        <f>IF(N337="nulová",J337,0)</f>
        <v>0</v>
      </c>
      <c r="BJ337" s="23" t="s">
        <v>83</v>
      </c>
      <c r="BK337" s="184">
        <f>ROUND(I337*H337,2)</f>
        <v>0</v>
      </c>
      <c r="BL337" s="23" t="s">
        <v>201</v>
      </c>
      <c r="BM337" s="23" t="s">
        <v>2019</v>
      </c>
    </row>
    <row r="338" spans="2:65" s="1" customFormat="1" ht="40.5">
      <c r="B338" s="40"/>
      <c r="D338" s="186" t="s">
        <v>209</v>
      </c>
      <c r="F338" s="194" t="s">
        <v>551</v>
      </c>
      <c r="I338" s="195"/>
      <c r="L338" s="40"/>
      <c r="M338" s="196"/>
      <c r="N338" s="41"/>
      <c r="O338" s="41"/>
      <c r="P338" s="41"/>
      <c r="Q338" s="41"/>
      <c r="R338" s="41"/>
      <c r="S338" s="41"/>
      <c r="T338" s="69"/>
      <c r="AT338" s="23" t="s">
        <v>209</v>
      </c>
      <c r="AU338" s="23" t="s">
        <v>211</v>
      </c>
    </row>
    <row r="339" spans="2:65" s="1" customFormat="1" ht="16.5" customHeight="1">
      <c r="B339" s="172"/>
      <c r="C339" s="213" t="s">
        <v>654</v>
      </c>
      <c r="D339" s="213" t="s">
        <v>316</v>
      </c>
      <c r="E339" s="214" t="s">
        <v>2020</v>
      </c>
      <c r="F339" s="215" t="s">
        <v>2021</v>
      </c>
      <c r="G339" s="216" t="s">
        <v>325</v>
      </c>
      <c r="H339" s="217">
        <v>5</v>
      </c>
      <c r="I339" s="218"/>
      <c r="J339" s="219">
        <f>ROUND(I339*H339,2)</f>
        <v>0</v>
      </c>
      <c r="K339" s="215"/>
      <c r="L339" s="220"/>
      <c r="M339" s="221" t="s">
        <v>5</v>
      </c>
      <c r="N339" s="222" t="s">
        <v>46</v>
      </c>
      <c r="O339" s="41"/>
      <c r="P339" s="182">
        <f>O339*H339</f>
        <v>0</v>
      </c>
      <c r="Q339" s="182">
        <v>4.0000000000000001E-3</v>
      </c>
      <c r="R339" s="182">
        <f>Q339*H339</f>
        <v>0.02</v>
      </c>
      <c r="S339" s="182">
        <v>0</v>
      </c>
      <c r="T339" s="183">
        <f>S339*H339</f>
        <v>0</v>
      </c>
      <c r="AR339" s="23" t="s">
        <v>255</v>
      </c>
      <c r="AT339" s="23" t="s">
        <v>316</v>
      </c>
      <c r="AU339" s="23" t="s">
        <v>211</v>
      </c>
      <c r="AY339" s="23" t="s">
        <v>195</v>
      </c>
      <c r="BE339" s="184">
        <f>IF(N339="základní",J339,0)</f>
        <v>0</v>
      </c>
      <c r="BF339" s="184">
        <f>IF(N339="snížená",J339,0)</f>
        <v>0</v>
      </c>
      <c r="BG339" s="184">
        <f>IF(N339="zákl. přenesená",J339,0)</f>
        <v>0</v>
      </c>
      <c r="BH339" s="184">
        <f>IF(N339="sníž. přenesená",J339,0)</f>
        <v>0</v>
      </c>
      <c r="BI339" s="184">
        <f>IF(N339="nulová",J339,0)</f>
        <v>0</v>
      </c>
      <c r="BJ339" s="23" t="s">
        <v>83</v>
      </c>
      <c r="BK339" s="184">
        <f>ROUND(I339*H339,2)</f>
        <v>0</v>
      </c>
      <c r="BL339" s="23" t="s">
        <v>201</v>
      </c>
      <c r="BM339" s="23" t="s">
        <v>2022</v>
      </c>
    </row>
    <row r="340" spans="2:65" s="1" customFormat="1" ht="27">
      <c r="B340" s="40"/>
      <c r="D340" s="186" t="s">
        <v>209</v>
      </c>
      <c r="F340" s="194" t="s">
        <v>556</v>
      </c>
      <c r="I340" s="195"/>
      <c r="L340" s="40"/>
      <c r="M340" s="196"/>
      <c r="N340" s="41"/>
      <c r="O340" s="41"/>
      <c r="P340" s="41"/>
      <c r="Q340" s="41"/>
      <c r="R340" s="41"/>
      <c r="S340" s="41"/>
      <c r="T340" s="69"/>
      <c r="AT340" s="23" t="s">
        <v>209</v>
      </c>
      <c r="AU340" s="23" t="s">
        <v>211</v>
      </c>
    </row>
    <row r="341" spans="2:65" s="1" customFormat="1" ht="16.5" customHeight="1">
      <c r="B341" s="172"/>
      <c r="C341" s="173" t="s">
        <v>541</v>
      </c>
      <c r="D341" s="173" t="s">
        <v>197</v>
      </c>
      <c r="E341" s="174" t="s">
        <v>570</v>
      </c>
      <c r="F341" s="175" t="s">
        <v>571</v>
      </c>
      <c r="G341" s="176" t="s">
        <v>325</v>
      </c>
      <c r="H341" s="177">
        <v>4</v>
      </c>
      <c r="I341" s="178"/>
      <c r="J341" s="179">
        <f>ROUND(I341*H341,2)</f>
        <v>0</v>
      </c>
      <c r="K341" s="175"/>
      <c r="L341" s="40"/>
      <c r="M341" s="180" t="s">
        <v>5</v>
      </c>
      <c r="N341" s="181" t="s">
        <v>46</v>
      </c>
      <c r="O341" s="41"/>
      <c r="P341" s="182">
        <f>O341*H341</f>
        <v>0</v>
      </c>
      <c r="Q341" s="182">
        <v>3.4000000000000002E-4</v>
      </c>
      <c r="R341" s="182">
        <f>Q341*H341</f>
        <v>1.3600000000000001E-3</v>
      </c>
      <c r="S341" s="182">
        <v>0</v>
      </c>
      <c r="T341" s="183">
        <f>S341*H341</f>
        <v>0</v>
      </c>
      <c r="AR341" s="23" t="s">
        <v>201</v>
      </c>
      <c r="AT341" s="23" t="s">
        <v>197</v>
      </c>
      <c r="AU341" s="23" t="s">
        <v>211</v>
      </c>
      <c r="AY341" s="23" t="s">
        <v>195</v>
      </c>
      <c r="BE341" s="184">
        <f>IF(N341="základní",J341,0)</f>
        <v>0</v>
      </c>
      <c r="BF341" s="184">
        <f>IF(N341="snížená",J341,0)</f>
        <v>0</v>
      </c>
      <c r="BG341" s="184">
        <f>IF(N341="zákl. přenesená",J341,0)</f>
        <v>0</v>
      </c>
      <c r="BH341" s="184">
        <f>IF(N341="sníž. přenesená",J341,0)</f>
        <v>0</v>
      </c>
      <c r="BI341" s="184">
        <f>IF(N341="nulová",J341,0)</f>
        <v>0</v>
      </c>
      <c r="BJ341" s="23" t="s">
        <v>83</v>
      </c>
      <c r="BK341" s="184">
        <f>ROUND(I341*H341,2)</f>
        <v>0</v>
      </c>
      <c r="BL341" s="23" t="s">
        <v>201</v>
      </c>
      <c r="BM341" s="23" t="s">
        <v>2023</v>
      </c>
    </row>
    <row r="342" spans="2:65" s="1" customFormat="1" ht="16.5" customHeight="1">
      <c r="B342" s="172"/>
      <c r="C342" s="213" t="s">
        <v>663</v>
      </c>
      <c r="D342" s="213" t="s">
        <v>316</v>
      </c>
      <c r="E342" s="214" t="s">
        <v>574</v>
      </c>
      <c r="F342" s="215" t="s">
        <v>575</v>
      </c>
      <c r="G342" s="216" t="s">
        <v>325</v>
      </c>
      <c r="H342" s="217">
        <v>4</v>
      </c>
      <c r="I342" s="218"/>
      <c r="J342" s="219">
        <f>ROUND(I342*H342,2)</f>
        <v>0</v>
      </c>
      <c r="K342" s="215"/>
      <c r="L342" s="220"/>
      <c r="M342" s="221" t="s">
        <v>5</v>
      </c>
      <c r="N342" s="222" t="s">
        <v>46</v>
      </c>
      <c r="O342" s="41"/>
      <c r="P342" s="182">
        <f>O342*H342</f>
        <v>0</v>
      </c>
      <c r="Q342" s="182">
        <v>3.7499999999999999E-2</v>
      </c>
      <c r="R342" s="182">
        <f>Q342*H342</f>
        <v>0.15</v>
      </c>
      <c r="S342" s="182">
        <v>0</v>
      </c>
      <c r="T342" s="183">
        <f>S342*H342</f>
        <v>0</v>
      </c>
      <c r="AR342" s="23" t="s">
        <v>255</v>
      </c>
      <c r="AT342" s="23" t="s">
        <v>316</v>
      </c>
      <c r="AU342" s="23" t="s">
        <v>211</v>
      </c>
      <c r="AY342" s="23" t="s">
        <v>195</v>
      </c>
      <c r="BE342" s="184">
        <f>IF(N342="základní",J342,0)</f>
        <v>0</v>
      </c>
      <c r="BF342" s="184">
        <f>IF(N342="snížená",J342,0)</f>
        <v>0</v>
      </c>
      <c r="BG342" s="184">
        <f>IF(N342="zákl. přenesená",J342,0)</f>
        <v>0</v>
      </c>
      <c r="BH342" s="184">
        <f>IF(N342="sníž. přenesená",J342,0)</f>
        <v>0</v>
      </c>
      <c r="BI342" s="184">
        <f>IF(N342="nulová",J342,0)</f>
        <v>0</v>
      </c>
      <c r="BJ342" s="23" t="s">
        <v>83</v>
      </c>
      <c r="BK342" s="184">
        <f>ROUND(I342*H342,2)</f>
        <v>0</v>
      </c>
      <c r="BL342" s="23" t="s">
        <v>201</v>
      </c>
      <c r="BM342" s="23" t="s">
        <v>2024</v>
      </c>
    </row>
    <row r="343" spans="2:65" s="1" customFormat="1" ht="94.5">
      <c r="B343" s="40"/>
      <c r="D343" s="186" t="s">
        <v>209</v>
      </c>
      <c r="F343" s="194" t="s">
        <v>577</v>
      </c>
      <c r="I343" s="195"/>
      <c r="L343" s="40"/>
      <c r="M343" s="196"/>
      <c r="N343" s="41"/>
      <c r="O343" s="41"/>
      <c r="P343" s="41"/>
      <c r="Q343" s="41"/>
      <c r="R343" s="41"/>
      <c r="S343" s="41"/>
      <c r="T343" s="69"/>
      <c r="AT343" s="23" t="s">
        <v>209</v>
      </c>
      <c r="AU343" s="23" t="s">
        <v>211</v>
      </c>
    </row>
    <row r="344" spans="2:65" s="1" customFormat="1" ht="16.5" customHeight="1">
      <c r="B344" s="172"/>
      <c r="C344" s="173" t="s">
        <v>661</v>
      </c>
      <c r="D344" s="173" t="s">
        <v>197</v>
      </c>
      <c r="E344" s="174" t="s">
        <v>579</v>
      </c>
      <c r="F344" s="175" t="s">
        <v>580</v>
      </c>
      <c r="G344" s="176" t="s">
        <v>325</v>
      </c>
      <c r="H344" s="177">
        <v>19</v>
      </c>
      <c r="I344" s="178"/>
      <c r="J344" s="179">
        <f>ROUND(I344*H344,2)</f>
        <v>0</v>
      </c>
      <c r="K344" s="175"/>
      <c r="L344" s="40"/>
      <c r="M344" s="180" t="s">
        <v>5</v>
      </c>
      <c r="N344" s="181" t="s">
        <v>46</v>
      </c>
      <c r="O344" s="41"/>
      <c r="P344" s="182">
        <f>O344*H344</f>
        <v>0</v>
      </c>
      <c r="Q344" s="182">
        <v>6.3829999999999998E-2</v>
      </c>
      <c r="R344" s="182">
        <f>Q344*H344</f>
        <v>1.2127699999999999</v>
      </c>
      <c r="S344" s="182">
        <v>0</v>
      </c>
      <c r="T344" s="183">
        <f>S344*H344</f>
        <v>0</v>
      </c>
      <c r="AR344" s="23" t="s">
        <v>201</v>
      </c>
      <c r="AT344" s="23" t="s">
        <v>197</v>
      </c>
      <c r="AU344" s="23" t="s">
        <v>211</v>
      </c>
      <c r="AY344" s="23" t="s">
        <v>195</v>
      </c>
      <c r="BE344" s="184">
        <f>IF(N344="základní",J344,0)</f>
        <v>0</v>
      </c>
      <c r="BF344" s="184">
        <f>IF(N344="snížená",J344,0)</f>
        <v>0</v>
      </c>
      <c r="BG344" s="184">
        <f>IF(N344="zákl. přenesená",J344,0)</f>
        <v>0</v>
      </c>
      <c r="BH344" s="184">
        <f>IF(N344="sníž. přenesená",J344,0)</f>
        <v>0</v>
      </c>
      <c r="BI344" s="184">
        <f>IF(N344="nulová",J344,0)</f>
        <v>0</v>
      </c>
      <c r="BJ344" s="23" t="s">
        <v>83</v>
      </c>
      <c r="BK344" s="184">
        <f>ROUND(I344*H344,2)</f>
        <v>0</v>
      </c>
      <c r="BL344" s="23" t="s">
        <v>201</v>
      </c>
      <c r="BM344" s="23" t="s">
        <v>2025</v>
      </c>
    </row>
    <row r="345" spans="2:65" s="1" customFormat="1" ht="16.5" customHeight="1">
      <c r="B345" s="172"/>
      <c r="C345" s="213" t="s">
        <v>675</v>
      </c>
      <c r="D345" s="213" t="s">
        <v>316</v>
      </c>
      <c r="E345" s="214" t="s">
        <v>583</v>
      </c>
      <c r="F345" s="215" t="s">
        <v>584</v>
      </c>
      <c r="G345" s="216" t="s">
        <v>325</v>
      </c>
      <c r="H345" s="217">
        <v>19</v>
      </c>
      <c r="I345" s="218"/>
      <c r="J345" s="219">
        <f>ROUND(I345*H345,2)</f>
        <v>0</v>
      </c>
      <c r="K345" s="215"/>
      <c r="L345" s="220"/>
      <c r="M345" s="221" t="s">
        <v>5</v>
      </c>
      <c r="N345" s="222" t="s">
        <v>46</v>
      </c>
      <c r="O345" s="41"/>
      <c r="P345" s="182">
        <f>O345*H345</f>
        <v>0</v>
      </c>
      <c r="Q345" s="182">
        <v>7.3000000000000001E-3</v>
      </c>
      <c r="R345" s="182">
        <f>Q345*H345</f>
        <v>0.13869999999999999</v>
      </c>
      <c r="S345" s="182">
        <v>0</v>
      </c>
      <c r="T345" s="183">
        <f>S345*H345</f>
        <v>0</v>
      </c>
      <c r="AR345" s="23" t="s">
        <v>255</v>
      </c>
      <c r="AT345" s="23" t="s">
        <v>316</v>
      </c>
      <c r="AU345" s="23" t="s">
        <v>211</v>
      </c>
      <c r="AY345" s="23" t="s">
        <v>195</v>
      </c>
      <c r="BE345" s="184">
        <f>IF(N345="základní",J345,0)</f>
        <v>0</v>
      </c>
      <c r="BF345" s="184">
        <f>IF(N345="snížená",J345,0)</f>
        <v>0</v>
      </c>
      <c r="BG345" s="184">
        <f>IF(N345="zákl. přenesená",J345,0)</f>
        <v>0</v>
      </c>
      <c r="BH345" s="184">
        <f>IF(N345="sníž. přenesená",J345,0)</f>
        <v>0</v>
      </c>
      <c r="BI345" s="184">
        <f>IF(N345="nulová",J345,0)</f>
        <v>0</v>
      </c>
      <c r="BJ345" s="23" t="s">
        <v>83</v>
      </c>
      <c r="BK345" s="184">
        <f>ROUND(I345*H345,2)</f>
        <v>0</v>
      </c>
      <c r="BL345" s="23" t="s">
        <v>201</v>
      </c>
      <c r="BM345" s="23" t="s">
        <v>2026</v>
      </c>
    </row>
    <row r="346" spans="2:65" s="1" customFormat="1" ht="40.5">
      <c r="B346" s="40"/>
      <c r="D346" s="186" t="s">
        <v>209</v>
      </c>
      <c r="F346" s="194" t="s">
        <v>586</v>
      </c>
      <c r="I346" s="195"/>
      <c r="L346" s="40"/>
      <c r="M346" s="196"/>
      <c r="N346" s="41"/>
      <c r="O346" s="41"/>
      <c r="P346" s="41"/>
      <c r="Q346" s="41"/>
      <c r="R346" s="41"/>
      <c r="S346" s="41"/>
      <c r="T346" s="69"/>
      <c r="AT346" s="23" t="s">
        <v>209</v>
      </c>
      <c r="AU346" s="23" t="s">
        <v>211</v>
      </c>
    </row>
    <row r="347" spans="2:65" s="1" customFormat="1" ht="16.5" customHeight="1">
      <c r="B347" s="172"/>
      <c r="C347" s="213" t="s">
        <v>681</v>
      </c>
      <c r="D347" s="213" t="s">
        <v>316</v>
      </c>
      <c r="E347" s="214" t="s">
        <v>588</v>
      </c>
      <c r="F347" s="215" t="s">
        <v>589</v>
      </c>
      <c r="G347" s="216" t="s">
        <v>325</v>
      </c>
      <c r="H347" s="217">
        <v>19</v>
      </c>
      <c r="I347" s="218"/>
      <c r="J347" s="219">
        <f>ROUND(I347*H347,2)</f>
        <v>0</v>
      </c>
      <c r="K347" s="215"/>
      <c r="L347" s="220"/>
      <c r="M347" s="221" t="s">
        <v>5</v>
      </c>
      <c r="N347" s="222" t="s">
        <v>46</v>
      </c>
      <c r="O347" s="41"/>
      <c r="P347" s="182">
        <f>O347*H347</f>
        <v>0</v>
      </c>
      <c r="Q347" s="182">
        <v>3.5000000000000001E-3</v>
      </c>
      <c r="R347" s="182">
        <f>Q347*H347</f>
        <v>6.6500000000000004E-2</v>
      </c>
      <c r="S347" s="182">
        <v>0</v>
      </c>
      <c r="T347" s="183">
        <f>S347*H347</f>
        <v>0</v>
      </c>
      <c r="AR347" s="23" t="s">
        <v>255</v>
      </c>
      <c r="AT347" s="23" t="s">
        <v>316</v>
      </c>
      <c r="AU347" s="23" t="s">
        <v>211</v>
      </c>
      <c r="AY347" s="23" t="s">
        <v>195</v>
      </c>
      <c r="BE347" s="184">
        <f>IF(N347="základní",J347,0)</f>
        <v>0</v>
      </c>
      <c r="BF347" s="184">
        <f>IF(N347="snížená",J347,0)</f>
        <v>0</v>
      </c>
      <c r="BG347" s="184">
        <f>IF(N347="zákl. přenesená",J347,0)</f>
        <v>0</v>
      </c>
      <c r="BH347" s="184">
        <f>IF(N347="sníž. přenesená",J347,0)</f>
        <v>0</v>
      </c>
      <c r="BI347" s="184">
        <f>IF(N347="nulová",J347,0)</f>
        <v>0</v>
      </c>
      <c r="BJ347" s="23" t="s">
        <v>83</v>
      </c>
      <c r="BK347" s="184">
        <f>ROUND(I347*H347,2)</f>
        <v>0</v>
      </c>
      <c r="BL347" s="23" t="s">
        <v>201</v>
      </c>
      <c r="BM347" s="23" t="s">
        <v>2027</v>
      </c>
    </row>
    <row r="348" spans="2:65" s="1" customFormat="1" ht="27">
      <c r="B348" s="40"/>
      <c r="D348" s="186" t="s">
        <v>209</v>
      </c>
      <c r="F348" s="194" t="s">
        <v>512</v>
      </c>
      <c r="I348" s="195"/>
      <c r="L348" s="40"/>
      <c r="M348" s="196"/>
      <c r="N348" s="41"/>
      <c r="O348" s="41"/>
      <c r="P348" s="41"/>
      <c r="Q348" s="41"/>
      <c r="R348" s="41"/>
      <c r="S348" s="41"/>
      <c r="T348" s="69"/>
      <c r="AT348" s="23" t="s">
        <v>209</v>
      </c>
      <c r="AU348" s="23" t="s">
        <v>211</v>
      </c>
    </row>
    <row r="349" spans="2:65" s="1" customFormat="1" ht="16.5" customHeight="1">
      <c r="B349" s="172"/>
      <c r="C349" s="173" t="s">
        <v>685</v>
      </c>
      <c r="D349" s="173" t="s">
        <v>197</v>
      </c>
      <c r="E349" s="174" t="s">
        <v>592</v>
      </c>
      <c r="F349" s="175" t="s">
        <v>593</v>
      </c>
      <c r="G349" s="176" t="s">
        <v>325</v>
      </c>
      <c r="H349" s="177">
        <v>10</v>
      </c>
      <c r="I349" s="178"/>
      <c r="J349" s="179">
        <f>ROUND(I349*H349,2)</f>
        <v>0</v>
      </c>
      <c r="K349" s="175"/>
      <c r="L349" s="40"/>
      <c r="M349" s="180" t="s">
        <v>5</v>
      </c>
      <c r="N349" s="181" t="s">
        <v>46</v>
      </c>
      <c r="O349" s="41"/>
      <c r="P349" s="182">
        <f>O349*H349</f>
        <v>0</v>
      </c>
      <c r="Q349" s="182">
        <v>0.12303</v>
      </c>
      <c r="R349" s="182">
        <f>Q349*H349</f>
        <v>1.2302999999999999</v>
      </c>
      <c r="S349" s="182">
        <v>0</v>
      </c>
      <c r="T349" s="183">
        <f>S349*H349</f>
        <v>0</v>
      </c>
      <c r="AR349" s="23" t="s">
        <v>201</v>
      </c>
      <c r="AT349" s="23" t="s">
        <v>197</v>
      </c>
      <c r="AU349" s="23" t="s">
        <v>211</v>
      </c>
      <c r="AY349" s="23" t="s">
        <v>195</v>
      </c>
      <c r="BE349" s="184">
        <f>IF(N349="základní",J349,0)</f>
        <v>0</v>
      </c>
      <c r="BF349" s="184">
        <f>IF(N349="snížená",J349,0)</f>
        <v>0</v>
      </c>
      <c r="BG349" s="184">
        <f>IF(N349="zákl. přenesená",J349,0)</f>
        <v>0</v>
      </c>
      <c r="BH349" s="184">
        <f>IF(N349="sníž. přenesená",J349,0)</f>
        <v>0</v>
      </c>
      <c r="BI349" s="184">
        <f>IF(N349="nulová",J349,0)</f>
        <v>0</v>
      </c>
      <c r="BJ349" s="23" t="s">
        <v>83</v>
      </c>
      <c r="BK349" s="184">
        <f>ROUND(I349*H349,2)</f>
        <v>0</v>
      </c>
      <c r="BL349" s="23" t="s">
        <v>201</v>
      </c>
      <c r="BM349" s="23" t="s">
        <v>2028</v>
      </c>
    </row>
    <row r="350" spans="2:65" s="1" customFormat="1" ht="16.5" customHeight="1">
      <c r="B350" s="172"/>
      <c r="C350" s="213" t="s">
        <v>689</v>
      </c>
      <c r="D350" s="213" t="s">
        <v>316</v>
      </c>
      <c r="E350" s="214" t="s">
        <v>596</v>
      </c>
      <c r="F350" s="215" t="s">
        <v>597</v>
      </c>
      <c r="G350" s="216" t="s">
        <v>325</v>
      </c>
      <c r="H350" s="217">
        <v>10</v>
      </c>
      <c r="I350" s="218"/>
      <c r="J350" s="219">
        <f>ROUND(I350*H350,2)</f>
        <v>0</v>
      </c>
      <c r="K350" s="215"/>
      <c r="L350" s="220"/>
      <c r="M350" s="221" t="s">
        <v>5</v>
      </c>
      <c r="N350" s="222" t="s">
        <v>46</v>
      </c>
      <c r="O350" s="41"/>
      <c r="P350" s="182">
        <f>O350*H350</f>
        <v>0</v>
      </c>
      <c r="Q350" s="182">
        <v>1.3299999999999999E-2</v>
      </c>
      <c r="R350" s="182">
        <f>Q350*H350</f>
        <v>0.13300000000000001</v>
      </c>
      <c r="S350" s="182">
        <v>0</v>
      </c>
      <c r="T350" s="183">
        <f>S350*H350</f>
        <v>0</v>
      </c>
      <c r="AR350" s="23" t="s">
        <v>255</v>
      </c>
      <c r="AT350" s="23" t="s">
        <v>316</v>
      </c>
      <c r="AU350" s="23" t="s">
        <v>211</v>
      </c>
      <c r="AY350" s="23" t="s">
        <v>195</v>
      </c>
      <c r="BE350" s="184">
        <f>IF(N350="základní",J350,0)</f>
        <v>0</v>
      </c>
      <c r="BF350" s="184">
        <f>IF(N350="snížená",J350,0)</f>
        <v>0</v>
      </c>
      <c r="BG350" s="184">
        <f>IF(N350="zákl. přenesená",J350,0)</f>
        <v>0</v>
      </c>
      <c r="BH350" s="184">
        <f>IF(N350="sníž. přenesená",J350,0)</f>
        <v>0</v>
      </c>
      <c r="BI350" s="184">
        <f>IF(N350="nulová",J350,0)</f>
        <v>0</v>
      </c>
      <c r="BJ350" s="23" t="s">
        <v>83</v>
      </c>
      <c r="BK350" s="184">
        <f>ROUND(I350*H350,2)</f>
        <v>0</v>
      </c>
      <c r="BL350" s="23" t="s">
        <v>201</v>
      </c>
      <c r="BM350" s="23" t="s">
        <v>2029</v>
      </c>
    </row>
    <row r="351" spans="2:65" s="1" customFormat="1" ht="54">
      <c r="B351" s="40"/>
      <c r="D351" s="186" t="s">
        <v>209</v>
      </c>
      <c r="F351" s="194" t="s">
        <v>599</v>
      </c>
      <c r="I351" s="195"/>
      <c r="L351" s="40"/>
      <c r="M351" s="196"/>
      <c r="N351" s="41"/>
      <c r="O351" s="41"/>
      <c r="P351" s="41"/>
      <c r="Q351" s="41"/>
      <c r="R351" s="41"/>
      <c r="S351" s="41"/>
      <c r="T351" s="69"/>
      <c r="AT351" s="23" t="s">
        <v>209</v>
      </c>
      <c r="AU351" s="23" t="s">
        <v>211</v>
      </c>
    </row>
    <row r="352" spans="2:65" s="1" customFormat="1" ht="16.5" customHeight="1">
      <c r="B352" s="172"/>
      <c r="C352" s="173" t="s">
        <v>1123</v>
      </c>
      <c r="D352" s="173" t="s">
        <v>197</v>
      </c>
      <c r="E352" s="174" t="s">
        <v>605</v>
      </c>
      <c r="F352" s="175" t="s">
        <v>606</v>
      </c>
      <c r="G352" s="176" t="s">
        <v>325</v>
      </c>
      <c r="H352" s="177">
        <v>4</v>
      </c>
      <c r="I352" s="178"/>
      <c r="J352" s="179">
        <f>ROUND(I352*H352,2)</f>
        <v>0</v>
      </c>
      <c r="K352" s="175"/>
      <c r="L352" s="40"/>
      <c r="M352" s="180" t="s">
        <v>5</v>
      </c>
      <c r="N352" s="181" t="s">
        <v>46</v>
      </c>
      <c r="O352" s="41"/>
      <c r="P352" s="182">
        <f>O352*H352</f>
        <v>0</v>
      </c>
      <c r="Q352" s="182">
        <v>0.32906000000000002</v>
      </c>
      <c r="R352" s="182">
        <f>Q352*H352</f>
        <v>1.3162400000000001</v>
      </c>
      <c r="S352" s="182">
        <v>0</v>
      </c>
      <c r="T352" s="183">
        <f>S352*H352</f>
        <v>0</v>
      </c>
      <c r="AR352" s="23" t="s">
        <v>201</v>
      </c>
      <c r="AT352" s="23" t="s">
        <v>197</v>
      </c>
      <c r="AU352" s="23" t="s">
        <v>211</v>
      </c>
      <c r="AY352" s="23" t="s">
        <v>195</v>
      </c>
      <c r="BE352" s="184">
        <f>IF(N352="základní",J352,0)</f>
        <v>0</v>
      </c>
      <c r="BF352" s="184">
        <f>IF(N352="snížená",J352,0)</f>
        <v>0</v>
      </c>
      <c r="BG352" s="184">
        <f>IF(N352="zákl. přenesená",J352,0)</f>
        <v>0</v>
      </c>
      <c r="BH352" s="184">
        <f>IF(N352="sníž. přenesená",J352,0)</f>
        <v>0</v>
      </c>
      <c r="BI352" s="184">
        <f>IF(N352="nulová",J352,0)</f>
        <v>0</v>
      </c>
      <c r="BJ352" s="23" t="s">
        <v>83</v>
      </c>
      <c r="BK352" s="184">
        <f>ROUND(I352*H352,2)</f>
        <v>0</v>
      </c>
      <c r="BL352" s="23" t="s">
        <v>201</v>
      </c>
      <c r="BM352" s="23" t="s">
        <v>2030</v>
      </c>
    </row>
    <row r="353" spans="2:65" s="1" customFormat="1" ht="16.5" customHeight="1">
      <c r="B353" s="172"/>
      <c r="C353" s="213" t="s">
        <v>670</v>
      </c>
      <c r="D353" s="213" t="s">
        <v>316</v>
      </c>
      <c r="E353" s="214" t="s">
        <v>609</v>
      </c>
      <c r="F353" s="215" t="s">
        <v>610</v>
      </c>
      <c r="G353" s="216" t="s">
        <v>325</v>
      </c>
      <c r="H353" s="217">
        <v>4</v>
      </c>
      <c r="I353" s="218"/>
      <c r="J353" s="219">
        <f>ROUND(I353*H353,2)</f>
        <v>0</v>
      </c>
      <c r="K353" s="215"/>
      <c r="L353" s="220"/>
      <c r="M353" s="221" t="s">
        <v>5</v>
      </c>
      <c r="N353" s="222" t="s">
        <v>46</v>
      </c>
      <c r="O353" s="41"/>
      <c r="P353" s="182">
        <f>O353*H353</f>
        <v>0</v>
      </c>
      <c r="Q353" s="182">
        <v>2.9499999999999998E-2</v>
      </c>
      <c r="R353" s="182">
        <f>Q353*H353</f>
        <v>0.11799999999999999</v>
      </c>
      <c r="S353" s="182">
        <v>0</v>
      </c>
      <c r="T353" s="183">
        <f>S353*H353</f>
        <v>0</v>
      </c>
      <c r="AR353" s="23" t="s">
        <v>255</v>
      </c>
      <c r="AT353" s="23" t="s">
        <v>316</v>
      </c>
      <c r="AU353" s="23" t="s">
        <v>211</v>
      </c>
      <c r="AY353" s="23" t="s">
        <v>195</v>
      </c>
      <c r="BE353" s="184">
        <f>IF(N353="základní",J353,0)</f>
        <v>0</v>
      </c>
      <c r="BF353" s="184">
        <f>IF(N353="snížená",J353,0)</f>
        <v>0</v>
      </c>
      <c r="BG353" s="184">
        <f>IF(N353="zákl. přenesená",J353,0)</f>
        <v>0</v>
      </c>
      <c r="BH353" s="184">
        <f>IF(N353="sníž. přenesená",J353,0)</f>
        <v>0</v>
      </c>
      <c r="BI353" s="184">
        <f>IF(N353="nulová",J353,0)</f>
        <v>0</v>
      </c>
      <c r="BJ353" s="23" t="s">
        <v>83</v>
      </c>
      <c r="BK353" s="184">
        <f>ROUND(I353*H353,2)</f>
        <v>0</v>
      </c>
      <c r="BL353" s="23" t="s">
        <v>201</v>
      </c>
      <c r="BM353" s="23" t="s">
        <v>2031</v>
      </c>
    </row>
    <row r="354" spans="2:65" s="1" customFormat="1" ht="40.5">
      <c r="B354" s="40"/>
      <c r="D354" s="186" t="s">
        <v>209</v>
      </c>
      <c r="F354" s="194" t="s">
        <v>612</v>
      </c>
      <c r="I354" s="195"/>
      <c r="L354" s="40"/>
      <c r="M354" s="196"/>
      <c r="N354" s="41"/>
      <c r="O354" s="41"/>
      <c r="P354" s="41"/>
      <c r="Q354" s="41"/>
      <c r="R354" s="41"/>
      <c r="S354" s="41"/>
      <c r="T354" s="69"/>
      <c r="AT354" s="23" t="s">
        <v>209</v>
      </c>
      <c r="AU354" s="23" t="s">
        <v>211</v>
      </c>
    </row>
    <row r="355" spans="2:65" s="1" customFormat="1" ht="16.5" customHeight="1">
      <c r="B355" s="172"/>
      <c r="C355" s="173" t="s">
        <v>1126</v>
      </c>
      <c r="D355" s="173" t="s">
        <v>197</v>
      </c>
      <c r="E355" s="174" t="s">
        <v>614</v>
      </c>
      <c r="F355" s="175" t="s">
        <v>615</v>
      </c>
      <c r="G355" s="176" t="s">
        <v>207</v>
      </c>
      <c r="H355" s="177">
        <v>349.2</v>
      </c>
      <c r="I355" s="178"/>
      <c r="J355" s="179">
        <f>ROUND(I355*H355,2)</f>
        <v>0</v>
      </c>
      <c r="K355" s="175"/>
      <c r="L355" s="40"/>
      <c r="M355" s="180" t="s">
        <v>5</v>
      </c>
      <c r="N355" s="181" t="s">
        <v>46</v>
      </c>
      <c r="O355" s="41"/>
      <c r="P355" s="182">
        <f>O355*H355</f>
        <v>0</v>
      </c>
      <c r="Q355" s="182">
        <v>0</v>
      </c>
      <c r="R355" s="182">
        <f>Q355*H355</f>
        <v>0</v>
      </c>
      <c r="S355" s="182">
        <v>0</v>
      </c>
      <c r="T355" s="183">
        <f>S355*H355</f>
        <v>0</v>
      </c>
      <c r="AR355" s="23" t="s">
        <v>201</v>
      </c>
      <c r="AT355" s="23" t="s">
        <v>197</v>
      </c>
      <c r="AU355" s="23" t="s">
        <v>211</v>
      </c>
      <c r="AY355" s="23" t="s">
        <v>195</v>
      </c>
      <c r="BE355" s="184">
        <f>IF(N355="základní",J355,0)</f>
        <v>0</v>
      </c>
      <c r="BF355" s="184">
        <f>IF(N355="snížená",J355,0)</f>
        <v>0</v>
      </c>
      <c r="BG355" s="184">
        <f>IF(N355="zákl. přenesená",J355,0)</f>
        <v>0</v>
      </c>
      <c r="BH355" s="184">
        <f>IF(N355="sníž. přenesená",J355,0)</f>
        <v>0</v>
      </c>
      <c r="BI355" s="184">
        <f>IF(N355="nulová",J355,0)</f>
        <v>0</v>
      </c>
      <c r="BJ355" s="23" t="s">
        <v>83</v>
      </c>
      <c r="BK355" s="184">
        <f>ROUND(I355*H355,2)</f>
        <v>0</v>
      </c>
      <c r="BL355" s="23" t="s">
        <v>201</v>
      </c>
      <c r="BM355" s="23" t="s">
        <v>2032</v>
      </c>
    </row>
    <row r="356" spans="2:65" s="1" customFormat="1" ht="67.5">
      <c r="B356" s="40"/>
      <c r="D356" s="186" t="s">
        <v>209</v>
      </c>
      <c r="F356" s="194" t="s">
        <v>617</v>
      </c>
      <c r="I356" s="195"/>
      <c r="L356" s="40"/>
      <c r="M356" s="196"/>
      <c r="N356" s="41"/>
      <c r="O356" s="41"/>
      <c r="P356" s="41"/>
      <c r="Q356" s="41"/>
      <c r="R356" s="41"/>
      <c r="S356" s="41"/>
      <c r="T356" s="69"/>
      <c r="AT356" s="23" t="s">
        <v>209</v>
      </c>
      <c r="AU356" s="23" t="s">
        <v>211</v>
      </c>
    </row>
    <row r="357" spans="2:65" s="1" customFormat="1" ht="16.5" customHeight="1">
      <c r="B357" s="172"/>
      <c r="C357" s="173" t="s">
        <v>1435</v>
      </c>
      <c r="D357" s="173" t="s">
        <v>197</v>
      </c>
      <c r="E357" s="174" t="s">
        <v>619</v>
      </c>
      <c r="F357" s="175" t="s">
        <v>620</v>
      </c>
      <c r="G357" s="176" t="s">
        <v>325</v>
      </c>
      <c r="H357" s="177">
        <v>1</v>
      </c>
      <c r="I357" s="178"/>
      <c r="J357" s="179">
        <f>ROUND(I357*H357,2)</f>
        <v>0</v>
      </c>
      <c r="K357" s="175"/>
      <c r="L357" s="40"/>
      <c r="M357" s="180" t="s">
        <v>5</v>
      </c>
      <c r="N357" s="181" t="s">
        <v>46</v>
      </c>
      <c r="O357" s="41"/>
      <c r="P357" s="182">
        <f>O357*H357</f>
        <v>0</v>
      </c>
      <c r="Q357" s="182">
        <v>0</v>
      </c>
      <c r="R357" s="182">
        <f>Q357*H357</f>
        <v>0</v>
      </c>
      <c r="S357" s="182">
        <v>0</v>
      </c>
      <c r="T357" s="183">
        <f>S357*H357</f>
        <v>0</v>
      </c>
      <c r="AR357" s="23" t="s">
        <v>201</v>
      </c>
      <c r="AT357" s="23" t="s">
        <v>197</v>
      </c>
      <c r="AU357" s="23" t="s">
        <v>211</v>
      </c>
      <c r="AY357" s="23" t="s">
        <v>195</v>
      </c>
      <c r="BE357" s="184">
        <f>IF(N357="základní",J357,0)</f>
        <v>0</v>
      </c>
      <c r="BF357" s="184">
        <f>IF(N357="snížená",J357,0)</f>
        <v>0</v>
      </c>
      <c r="BG357" s="184">
        <f>IF(N357="zákl. přenesená",J357,0)</f>
        <v>0</v>
      </c>
      <c r="BH357" s="184">
        <f>IF(N357="sníž. přenesená",J357,0)</f>
        <v>0</v>
      </c>
      <c r="BI357" s="184">
        <f>IF(N357="nulová",J357,0)</f>
        <v>0</v>
      </c>
      <c r="BJ357" s="23" t="s">
        <v>83</v>
      </c>
      <c r="BK357" s="184">
        <f>ROUND(I357*H357,2)</f>
        <v>0</v>
      </c>
      <c r="BL357" s="23" t="s">
        <v>201</v>
      </c>
      <c r="BM357" s="23" t="s">
        <v>2033</v>
      </c>
    </row>
    <row r="358" spans="2:65" s="1" customFormat="1" ht="27">
      <c r="B358" s="40"/>
      <c r="D358" s="186" t="s">
        <v>209</v>
      </c>
      <c r="F358" s="194" t="s">
        <v>622</v>
      </c>
      <c r="I358" s="195"/>
      <c r="L358" s="40"/>
      <c r="M358" s="196"/>
      <c r="N358" s="41"/>
      <c r="O358" s="41"/>
      <c r="P358" s="41"/>
      <c r="Q358" s="41"/>
      <c r="R358" s="41"/>
      <c r="S358" s="41"/>
      <c r="T358" s="69"/>
      <c r="AT358" s="23" t="s">
        <v>209</v>
      </c>
      <c r="AU358" s="23" t="s">
        <v>211</v>
      </c>
    </row>
    <row r="359" spans="2:65" s="1" customFormat="1" ht="16.5" customHeight="1">
      <c r="B359" s="172"/>
      <c r="C359" s="173" t="s">
        <v>1438</v>
      </c>
      <c r="D359" s="173" t="s">
        <v>197</v>
      </c>
      <c r="E359" s="174" t="s">
        <v>2034</v>
      </c>
      <c r="F359" s="175" t="s">
        <v>2035</v>
      </c>
      <c r="G359" s="176" t="s">
        <v>207</v>
      </c>
      <c r="H359" s="177">
        <v>349.2</v>
      </c>
      <c r="I359" s="178"/>
      <c r="J359" s="179">
        <f>ROUND(I359*H359,2)</f>
        <v>0</v>
      </c>
      <c r="K359" s="175"/>
      <c r="L359" s="40"/>
      <c r="M359" s="180" t="s">
        <v>5</v>
      </c>
      <c r="N359" s="181" t="s">
        <v>46</v>
      </c>
      <c r="O359" s="41"/>
      <c r="P359" s="182">
        <f>O359*H359</f>
        <v>0</v>
      </c>
      <c r="Q359" s="182">
        <v>0</v>
      </c>
      <c r="R359" s="182">
        <f>Q359*H359</f>
        <v>0</v>
      </c>
      <c r="S359" s="182">
        <v>0</v>
      </c>
      <c r="T359" s="183">
        <f>S359*H359</f>
        <v>0</v>
      </c>
      <c r="AR359" s="23" t="s">
        <v>201</v>
      </c>
      <c r="AT359" s="23" t="s">
        <v>197</v>
      </c>
      <c r="AU359" s="23" t="s">
        <v>211</v>
      </c>
      <c r="AY359" s="23" t="s">
        <v>195</v>
      </c>
      <c r="BE359" s="184">
        <f>IF(N359="základní",J359,0)</f>
        <v>0</v>
      </c>
      <c r="BF359" s="184">
        <f>IF(N359="snížená",J359,0)</f>
        <v>0</v>
      </c>
      <c r="BG359" s="184">
        <f>IF(N359="zákl. přenesená",J359,0)</f>
        <v>0</v>
      </c>
      <c r="BH359" s="184">
        <f>IF(N359="sníž. přenesená",J359,0)</f>
        <v>0</v>
      </c>
      <c r="BI359" s="184">
        <f>IF(N359="nulová",J359,0)</f>
        <v>0</v>
      </c>
      <c r="BJ359" s="23" t="s">
        <v>83</v>
      </c>
      <c r="BK359" s="184">
        <f>ROUND(I359*H359,2)</f>
        <v>0</v>
      </c>
      <c r="BL359" s="23" t="s">
        <v>201</v>
      </c>
      <c r="BM359" s="23" t="s">
        <v>2036</v>
      </c>
    </row>
    <row r="360" spans="2:65" s="1" customFormat="1" ht="27">
      <c r="B360" s="40"/>
      <c r="D360" s="186" t="s">
        <v>209</v>
      </c>
      <c r="F360" s="194" t="s">
        <v>2037</v>
      </c>
      <c r="I360" s="195"/>
      <c r="L360" s="40"/>
      <c r="M360" s="196"/>
      <c r="N360" s="41"/>
      <c r="O360" s="41"/>
      <c r="P360" s="41"/>
      <c r="Q360" s="41"/>
      <c r="R360" s="41"/>
      <c r="S360" s="41"/>
      <c r="T360" s="69"/>
      <c r="AT360" s="23" t="s">
        <v>209</v>
      </c>
      <c r="AU360" s="23" t="s">
        <v>211</v>
      </c>
    </row>
    <row r="361" spans="2:65" s="1" customFormat="1" ht="16.5" customHeight="1">
      <c r="B361" s="172"/>
      <c r="C361" s="173" t="s">
        <v>1440</v>
      </c>
      <c r="D361" s="173" t="s">
        <v>197</v>
      </c>
      <c r="E361" s="174" t="s">
        <v>629</v>
      </c>
      <c r="F361" s="175" t="s">
        <v>630</v>
      </c>
      <c r="G361" s="176" t="s">
        <v>325</v>
      </c>
      <c r="H361" s="177">
        <v>7</v>
      </c>
      <c r="I361" s="178"/>
      <c r="J361" s="179">
        <f>ROUND(I361*H361,2)</f>
        <v>0</v>
      </c>
      <c r="K361" s="175"/>
      <c r="L361" s="40"/>
      <c r="M361" s="180" t="s">
        <v>5</v>
      </c>
      <c r="N361" s="181" t="s">
        <v>46</v>
      </c>
      <c r="O361" s="41"/>
      <c r="P361" s="182">
        <f>O361*H361</f>
        <v>0</v>
      </c>
      <c r="Q361" s="182">
        <v>0.46009</v>
      </c>
      <c r="R361" s="182">
        <f>Q361*H361</f>
        <v>3.2206299999999999</v>
      </c>
      <c r="S361" s="182">
        <v>0</v>
      </c>
      <c r="T361" s="183">
        <f>S361*H361</f>
        <v>0</v>
      </c>
      <c r="AR361" s="23" t="s">
        <v>201</v>
      </c>
      <c r="AT361" s="23" t="s">
        <v>197</v>
      </c>
      <c r="AU361" s="23" t="s">
        <v>211</v>
      </c>
      <c r="AY361" s="23" t="s">
        <v>195</v>
      </c>
      <c r="BE361" s="184">
        <f>IF(N361="základní",J361,0)</f>
        <v>0</v>
      </c>
      <c r="BF361" s="184">
        <f>IF(N361="snížená",J361,0)</f>
        <v>0</v>
      </c>
      <c r="BG361" s="184">
        <f>IF(N361="zákl. přenesená",J361,0)</f>
        <v>0</v>
      </c>
      <c r="BH361" s="184">
        <f>IF(N361="sníž. přenesená",J361,0)</f>
        <v>0</v>
      </c>
      <c r="BI361" s="184">
        <f>IF(N361="nulová",J361,0)</f>
        <v>0</v>
      </c>
      <c r="BJ361" s="23" t="s">
        <v>83</v>
      </c>
      <c r="BK361" s="184">
        <f>ROUND(I361*H361,2)</f>
        <v>0</v>
      </c>
      <c r="BL361" s="23" t="s">
        <v>201</v>
      </c>
      <c r="BM361" s="23" t="s">
        <v>2038</v>
      </c>
    </row>
    <row r="362" spans="2:65" s="1" customFormat="1" ht="27">
      <c r="B362" s="40"/>
      <c r="D362" s="186" t="s">
        <v>209</v>
      </c>
      <c r="F362" s="194" t="s">
        <v>2039</v>
      </c>
      <c r="I362" s="195"/>
      <c r="L362" s="40"/>
      <c r="M362" s="196"/>
      <c r="N362" s="41"/>
      <c r="O362" s="41"/>
      <c r="P362" s="41"/>
      <c r="Q362" s="41"/>
      <c r="R362" s="41"/>
      <c r="S362" s="41"/>
      <c r="T362" s="69"/>
      <c r="AT362" s="23" t="s">
        <v>209</v>
      </c>
      <c r="AU362" s="23" t="s">
        <v>211</v>
      </c>
    </row>
    <row r="363" spans="2:65" s="1" customFormat="1" ht="16.5" customHeight="1">
      <c r="B363" s="172"/>
      <c r="C363" s="173" t="s">
        <v>1442</v>
      </c>
      <c r="D363" s="173" t="s">
        <v>197</v>
      </c>
      <c r="E363" s="174" t="s">
        <v>634</v>
      </c>
      <c r="F363" s="175" t="s">
        <v>635</v>
      </c>
      <c r="G363" s="176" t="s">
        <v>207</v>
      </c>
      <c r="H363" s="177">
        <v>350</v>
      </c>
      <c r="I363" s="178"/>
      <c r="J363" s="179">
        <f>ROUND(I363*H363,2)</f>
        <v>0</v>
      </c>
      <c r="K363" s="175"/>
      <c r="L363" s="40"/>
      <c r="M363" s="180" t="s">
        <v>5</v>
      </c>
      <c r="N363" s="181" t="s">
        <v>46</v>
      </c>
      <c r="O363" s="41"/>
      <c r="P363" s="182">
        <f>O363*H363</f>
        <v>0</v>
      </c>
      <c r="Q363" s="182">
        <v>9.0000000000000006E-5</v>
      </c>
      <c r="R363" s="182">
        <f>Q363*H363</f>
        <v>3.15E-2</v>
      </c>
      <c r="S363" s="182">
        <v>0</v>
      </c>
      <c r="T363" s="183">
        <f>S363*H363</f>
        <v>0</v>
      </c>
      <c r="AR363" s="23" t="s">
        <v>201</v>
      </c>
      <c r="AT363" s="23" t="s">
        <v>197</v>
      </c>
      <c r="AU363" s="23" t="s">
        <v>211</v>
      </c>
      <c r="AY363" s="23" t="s">
        <v>195</v>
      </c>
      <c r="BE363" s="184">
        <f>IF(N363="základní",J363,0)</f>
        <v>0</v>
      </c>
      <c r="BF363" s="184">
        <f>IF(N363="snížená",J363,0)</f>
        <v>0</v>
      </c>
      <c r="BG363" s="184">
        <f>IF(N363="zákl. přenesená",J363,0)</f>
        <v>0</v>
      </c>
      <c r="BH363" s="184">
        <f>IF(N363="sníž. přenesená",J363,0)</f>
        <v>0</v>
      </c>
      <c r="BI363" s="184">
        <f>IF(N363="nulová",J363,0)</f>
        <v>0</v>
      </c>
      <c r="BJ363" s="23" t="s">
        <v>83</v>
      </c>
      <c r="BK363" s="184">
        <f>ROUND(I363*H363,2)</f>
        <v>0</v>
      </c>
      <c r="BL363" s="23" t="s">
        <v>201</v>
      </c>
      <c r="BM363" s="23" t="s">
        <v>2040</v>
      </c>
    </row>
    <row r="364" spans="2:65" s="1" customFormat="1" ht="16.5" customHeight="1">
      <c r="B364" s="172"/>
      <c r="C364" s="173" t="s">
        <v>2041</v>
      </c>
      <c r="D364" s="173" t="s">
        <v>197</v>
      </c>
      <c r="E364" s="174" t="s">
        <v>638</v>
      </c>
      <c r="F364" s="175" t="s">
        <v>639</v>
      </c>
      <c r="G364" s="176" t="s">
        <v>207</v>
      </c>
      <c r="H364" s="177">
        <v>700</v>
      </c>
      <c r="I364" s="178"/>
      <c r="J364" s="179">
        <f>ROUND(I364*H364,2)</f>
        <v>0</v>
      </c>
      <c r="K364" s="175"/>
      <c r="L364" s="40"/>
      <c r="M364" s="180" t="s">
        <v>5</v>
      </c>
      <c r="N364" s="181" t="s">
        <v>46</v>
      </c>
      <c r="O364" s="41"/>
      <c r="P364" s="182">
        <f>O364*H364</f>
        <v>0</v>
      </c>
      <c r="Q364" s="182">
        <v>1.9000000000000001E-4</v>
      </c>
      <c r="R364" s="182">
        <f>Q364*H364</f>
        <v>0.13300000000000001</v>
      </c>
      <c r="S364" s="182">
        <v>0</v>
      </c>
      <c r="T364" s="183">
        <f>S364*H364</f>
        <v>0</v>
      </c>
      <c r="AR364" s="23" t="s">
        <v>201</v>
      </c>
      <c r="AT364" s="23" t="s">
        <v>197</v>
      </c>
      <c r="AU364" s="23" t="s">
        <v>211</v>
      </c>
      <c r="AY364" s="23" t="s">
        <v>195</v>
      </c>
      <c r="BE364" s="184">
        <f>IF(N364="základní",J364,0)</f>
        <v>0</v>
      </c>
      <c r="BF364" s="184">
        <f>IF(N364="snížená",J364,0)</f>
        <v>0</v>
      </c>
      <c r="BG364" s="184">
        <f>IF(N364="zákl. přenesená",J364,0)</f>
        <v>0</v>
      </c>
      <c r="BH364" s="184">
        <f>IF(N364="sníž. přenesená",J364,0)</f>
        <v>0</v>
      </c>
      <c r="BI364" s="184">
        <f>IF(N364="nulová",J364,0)</f>
        <v>0</v>
      </c>
      <c r="BJ364" s="23" t="s">
        <v>83</v>
      </c>
      <c r="BK364" s="184">
        <f>ROUND(I364*H364,2)</f>
        <v>0</v>
      </c>
      <c r="BL364" s="23" t="s">
        <v>201</v>
      </c>
      <c r="BM364" s="23" t="s">
        <v>2042</v>
      </c>
    </row>
    <row r="365" spans="2:65" s="1" customFormat="1" ht="54">
      <c r="B365" s="40"/>
      <c r="D365" s="186" t="s">
        <v>209</v>
      </c>
      <c r="F365" s="194" t="s">
        <v>641</v>
      </c>
      <c r="I365" s="195"/>
      <c r="L365" s="40"/>
      <c r="M365" s="196"/>
      <c r="N365" s="41"/>
      <c r="O365" s="41"/>
      <c r="P365" s="41"/>
      <c r="Q365" s="41"/>
      <c r="R365" s="41"/>
      <c r="S365" s="41"/>
      <c r="T365" s="69"/>
      <c r="AT365" s="23" t="s">
        <v>209</v>
      </c>
      <c r="AU365" s="23" t="s">
        <v>211</v>
      </c>
    </row>
    <row r="366" spans="2:65" s="1" customFormat="1" ht="16.5" customHeight="1">
      <c r="B366" s="172"/>
      <c r="C366" s="173" t="s">
        <v>2043</v>
      </c>
      <c r="D366" s="173" t="s">
        <v>197</v>
      </c>
      <c r="E366" s="174" t="s">
        <v>642</v>
      </c>
      <c r="F366" s="175" t="s">
        <v>643</v>
      </c>
      <c r="G366" s="176" t="s">
        <v>325</v>
      </c>
      <c r="H366" s="177">
        <v>33</v>
      </c>
      <c r="I366" s="178"/>
      <c r="J366" s="179">
        <f>ROUND(I366*H366,2)</f>
        <v>0</v>
      </c>
      <c r="K366" s="175"/>
      <c r="L366" s="40"/>
      <c r="M366" s="180" t="s">
        <v>5</v>
      </c>
      <c r="N366" s="181" t="s">
        <v>46</v>
      </c>
      <c r="O366" s="41"/>
      <c r="P366" s="182">
        <f>O366*H366</f>
        <v>0</v>
      </c>
      <c r="Q366" s="182">
        <v>3.1E-4</v>
      </c>
      <c r="R366" s="182">
        <f>Q366*H366</f>
        <v>1.023E-2</v>
      </c>
      <c r="S366" s="182">
        <v>0</v>
      </c>
      <c r="T366" s="183">
        <f>S366*H366</f>
        <v>0</v>
      </c>
      <c r="AR366" s="23" t="s">
        <v>201</v>
      </c>
      <c r="AT366" s="23" t="s">
        <v>197</v>
      </c>
      <c r="AU366" s="23" t="s">
        <v>211</v>
      </c>
      <c r="AY366" s="23" t="s">
        <v>195</v>
      </c>
      <c r="BE366" s="184">
        <f>IF(N366="základní",J366,0)</f>
        <v>0</v>
      </c>
      <c r="BF366" s="184">
        <f>IF(N366="snížená",J366,0)</f>
        <v>0</v>
      </c>
      <c r="BG366" s="184">
        <f>IF(N366="zákl. přenesená",J366,0)</f>
        <v>0</v>
      </c>
      <c r="BH366" s="184">
        <f>IF(N366="sníž. přenesená",J366,0)</f>
        <v>0</v>
      </c>
      <c r="BI366" s="184">
        <f>IF(N366="nulová",J366,0)</f>
        <v>0</v>
      </c>
      <c r="BJ366" s="23" t="s">
        <v>83</v>
      </c>
      <c r="BK366" s="184">
        <f>ROUND(I366*H366,2)</f>
        <v>0</v>
      </c>
      <c r="BL366" s="23" t="s">
        <v>201</v>
      </c>
      <c r="BM366" s="23" t="s">
        <v>2044</v>
      </c>
    </row>
    <row r="367" spans="2:65" s="1" customFormat="1" ht="16.5" customHeight="1">
      <c r="B367" s="172"/>
      <c r="C367" s="173" t="s">
        <v>2045</v>
      </c>
      <c r="D367" s="173" t="s">
        <v>197</v>
      </c>
      <c r="E367" s="174" t="s">
        <v>646</v>
      </c>
      <c r="F367" s="175" t="s">
        <v>647</v>
      </c>
      <c r="G367" s="176" t="s">
        <v>325</v>
      </c>
      <c r="H367" s="177">
        <v>4</v>
      </c>
      <c r="I367" s="178"/>
      <c r="J367" s="179">
        <f>ROUND(I367*H367,2)</f>
        <v>0</v>
      </c>
      <c r="K367" s="175"/>
      <c r="L367" s="40"/>
      <c r="M367" s="180" t="s">
        <v>5</v>
      </c>
      <c r="N367" s="181" t="s">
        <v>46</v>
      </c>
      <c r="O367" s="41"/>
      <c r="P367" s="182">
        <f>O367*H367</f>
        <v>0</v>
      </c>
      <c r="Q367" s="182">
        <v>0</v>
      </c>
      <c r="R367" s="182">
        <f>Q367*H367</f>
        <v>0</v>
      </c>
      <c r="S367" s="182">
        <v>0</v>
      </c>
      <c r="T367" s="183">
        <f>S367*H367</f>
        <v>0</v>
      </c>
      <c r="AR367" s="23" t="s">
        <v>201</v>
      </c>
      <c r="AT367" s="23" t="s">
        <v>197</v>
      </c>
      <c r="AU367" s="23" t="s">
        <v>211</v>
      </c>
      <c r="AY367" s="23" t="s">
        <v>195</v>
      </c>
      <c r="BE367" s="184">
        <f>IF(N367="základní",J367,0)</f>
        <v>0</v>
      </c>
      <c r="BF367" s="184">
        <f>IF(N367="snížená",J367,0)</f>
        <v>0</v>
      </c>
      <c r="BG367" s="184">
        <f>IF(N367="zákl. přenesená",J367,0)</f>
        <v>0</v>
      </c>
      <c r="BH367" s="184">
        <f>IF(N367="sníž. přenesená",J367,0)</f>
        <v>0</v>
      </c>
      <c r="BI367" s="184">
        <f>IF(N367="nulová",J367,0)</f>
        <v>0</v>
      </c>
      <c r="BJ367" s="23" t="s">
        <v>83</v>
      </c>
      <c r="BK367" s="184">
        <f>ROUND(I367*H367,2)</f>
        <v>0</v>
      </c>
      <c r="BL367" s="23" t="s">
        <v>201</v>
      </c>
      <c r="BM367" s="23" t="s">
        <v>2046</v>
      </c>
    </row>
    <row r="368" spans="2:65" s="1" customFormat="1" ht="27">
      <c r="B368" s="40"/>
      <c r="D368" s="186" t="s">
        <v>209</v>
      </c>
      <c r="F368" s="194" t="s">
        <v>649</v>
      </c>
      <c r="I368" s="195"/>
      <c r="L368" s="40"/>
      <c r="M368" s="196"/>
      <c r="N368" s="41"/>
      <c r="O368" s="41"/>
      <c r="P368" s="41"/>
      <c r="Q368" s="41"/>
      <c r="R368" s="41"/>
      <c r="S368" s="41"/>
      <c r="T368" s="69"/>
      <c r="AT368" s="23" t="s">
        <v>209</v>
      </c>
      <c r="AU368" s="23" t="s">
        <v>211</v>
      </c>
    </row>
    <row r="369" spans="2:65" s="1" customFormat="1" ht="16.5" customHeight="1">
      <c r="B369" s="172"/>
      <c r="C369" s="173" t="s">
        <v>2047</v>
      </c>
      <c r="D369" s="173" t="s">
        <v>197</v>
      </c>
      <c r="E369" s="174" t="s">
        <v>650</v>
      </c>
      <c r="F369" s="175" t="s">
        <v>651</v>
      </c>
      <c r="G369" s="176" t="s">
        <v>325</v>
      </c>
      <c r="H369" s="177">
        <v>19</v>
      </c>
      <c r="I369" s="178"/>
      <c r="J369" s="179">
        <f>ROUND(I369*H369,2)</f>
        <v>0</v>
      </c>
      <c r="K369" s="175"/>
      <c r="L369" s="40"/>
      <c r="M369" s="180" t="s">
        <v>5</v>
      </c>
      <c r="N369" s="181" t="s">
        <v>46</v>
      </c>
      <c r="O369" s="41"/>
      <c r="P369" s="182">
        <f>O369*H369</f>
        <v>0</v>
      </c>
      <c r="Q369" s="182">
        <v>0</v>
      </c>
      <c r="R369" s="182">
        <f>Q369*H369</f>
        <v>0</v>
      </c>
      <c r="S369" s="182">
        <v>0</v>
      </c>
      <c r="T369" s="183">
        <f>S369*H369</f>
        <v>0</v>
      </c>
      <c r="AR369" s="23" t="s">
        <v>201</v>
      </c>
      <c r="AT369" s="23" t="s">
        <v>197</v>
      </c>
      <c r="AU369" s="23" t="s">
        <v>211</v>
      </c>
      <c r="AY369" s="23" t="s">
        <v>195</v>
      </c>
      <c r="BE369" s="184">
        <f>IF(N369="základní",J369,0)</f>
        <v>0</v>
      </c>
      <c r="BF369" s="184">
        <f>IF(N369="snížená",J369,0)</f>
        <v>0</v>
      </c>
      <c r="BG369" s="184">
        <f>IF(N369="zákl. přenesená",J369,0)</f>
        <v>0</v>
      </c>
      <c r="BH369" s="184">
        <f>IF(N369="sníž. přenesená",J369,0)</f>
        <v>0</v>
      </c>
      <c r="BI369" s="184">
        <f>IF(N369="nulová",J369,0)</f>
        <v>0</v>
      </c>
      <c r="BJ369" s="23" t="s">
        <v>83</v>
      </c>
      <c r="BK369" s="184">
        <f>ROUND(I369*H369,2)</f>
        <v>0</v>
      </c>
      <c r="BL369" s="23" t="s">
        <v>201</v>
      </c>
      <c r="BM369" s="23" t="s">
        <v>2048</v>
      </c>
    </row>
    <row r="370" spans="2:65" s="1" customFormat="1" ht="27">
      <c r="B370" s="40"/>
      <c r="D370" s="186" t="s">
        <v>209</v>
      </c>
      <c r="F370" s="194" t="s">
        <v>653</v>
      </c>
      <c r="I370" s="195"/>
      <c r="L370" s="40"/>
      <c r="M370" s="196"/>
      <c r="N370" s="41"/>
      <c r="O370" s="41"/>
      <c r="P370" s="41"/>
      <c r="Q370" s="41"/>
      <c r="R370" s="41"/>
      <c r="S370" s="41"/>
      <c r="T370" s="69"/>
      <c r="AT370" s="23" t="s">
        <v>209</v>
      </c>
      <c r="AU370" s="23" t="s">
        <v>211</v>
      </c>
    </row>
    <row r="371" spans="2:65" s="1" customFormat="1" ht="16.5" customHeight="1">
      <c r="B371" s="172"/>
      <c r="C371" s="173" t="s">
        <v>2049</v>
      </c>
      <c r="D371" s="173" t="s">
        <v>197</v>
      </c>
      <c r="E371" s="174" t="s">
        <v>655</v>
      </c>
      <c r="F371" s="175" t="s">
        <v>656</v>
      </c>
      <c r="G371" s="176" t="s">
        <v>325</v>
      </c>
      <c r="H371" s="177">
        <v>2</v>
      </c>
      <c r="I371" s="178"/>
      <c r="J371" s="179">
        <f>ROUND(I371*H371,2)</f>
        <v>0</v>
      </c>
      <c r="K371" s="175"/>
      <c r="L371" s="40"/>
      <c r="M371" s="180" t="s">
        <v>5</v>
      </c>
      <c r="N371" s="181" t="s">
        <v>46</v>
      </c>
      <c r="O371" s="41"/>
      <c r="P371" s="182">
        <f>O371*H371</f>
        <v>0</v>
      </c>
      <c r="Q371" s="182">
        <v>0</v>
      </c>
      <c r="R371" s="182">
        <f>Q371*H371</f>
        <v>0</v>
      </c>
      <c r="S371" s="182">
        <v>0</v>
      </c>
      <c r="T371" s="183">
        <f>S371*H371</f>
        <v>0</v>
      </c>
      <c r="AR371" s="23" t="s">
        <v>201</v>
      </c>
      <c r="AT371" s="23" t="s">
        <v>197</v>
      </c>
      <c r="AU371" s="23" t="s">
        <v>211</v>
      </c>
      <c r="AY371" s="23" t="s">
        <v>195</v>
      </c>
      <c r="BE371" s="184">
        <f>IF(N371="základní",J371,0)</f>
        <v>0</v>
      </c>
      <c r="BF371" s="184">
        <f>IF(N371="snížená",J371,0)</f>
        <v>0</v>
      </c>
      <c r="BG371" s="184">
        <f>IF(N371="zákl. přenesená",J371,0)</f>
        <v>0</v>
      </c>
      <c r="BH371" s="184">
        <f>IF(N371="sníž. přenesená",J371,0)</f>
        <v>0</v>
      </c>
      <c r="BI371" s="184">
        <f>IF(N371="nulová",J371,0)</f>
        <v>0</v>
      </c>
      <c r="BJ371" s="23" t="s">
        <v>83</v>
      </c>
      <c r="BK371" s="184">
        <f>ROUND(I371*H371,2)</f>
        <v>0</v>
      </c>
      <c r="BL371" s="23" t="s">
        <v>201</v>
      </c>
      <c r="BM371" s="23" t="s">
        <v>2050</v>
      </c>
    </row>
    <row r="372" spans="2:65" s="1" customFormat="1" ht="27">
      <c r="B372" s="40"/>
      <c r="D372" s="186" t="s">
        <v>209</v>
      </c>
      <c r="F372" s="194" t="s">
        <v>658</v>
      </c>
      <c r="I372" s="195"/>
      <c r="L372" s="40"/>
      <c r="M372" s="196"/>
      <c r="N372" s="41"/>
      <c r="O372" s="41"/>
      <c r="P372" s="41"/>
      <c r="Q372" s="41"/>
      <c r="R372" s="41"/>
      <c r="S372" s="41"/>
      <c r="T372" s="69"/>
      <c r="AT372" s="23" t="s">
        <v>209</v>
      </c>
      <c r="AU372" s="23" t="s">
        <v>211</v>
      </c>
    </row>
    <row r="373" spans="2:65" s="1" customFormat="1" ht="16.5" customHeight="1">
      <c r="B373" s="172"/>
      <c r="C373" s="173" t="s">
        <v>2051</v>
      </c>
      <c r="D373" s="173" t="s">
        <v>197</v>
      </c>
      <c r="E373" s="174" t="s">
        <v>538</v>
      </c>
      <c r="F373" s="175" t="s">
        <v>539</v>
      </c>
      <c r="G373" s="176" t="s">
        <v>303</v>
      </c>
      <c r="H373" s="177">
        <v>8</v>
      </c>
      <c r="I373" s="178"/>
      <c r="J373" s="179">
        <f>ROUND(I373*H373,2)</f>
        <v>0</v>
      </c>
      <c r="K373" s="175"/>
      <c r="L373" s="40"/>
      <c r="M373" s="180" t="s">
        <v>5</v>
      </c>
      <c r="N373" s="181" t="s">
        <v>46</v>
      </c>
      <c r="O373" s="41"/>
      <c r="P373" s="182">
        <f>O373*H373</f>
        <v>0</v>
      </c>
      <c r="Q373" s="182">
        <v>0</v>
      </c>
      <c r="R373" s="182">
        <f>Q373*H373</f>
        <v>0</v>
      </c>
      <c r="S373" s="182">
        <v>0</v>
      </c>
      <c r="T373" s="183">
        <f>S373*H373</f>
        <v>0</v>
      </c>
      <c r="AR373" s="23" t="s">
        <v>201</v>
      </c>
      <c r="AT373" s="23" t="s">
        <v>197</v>
      </c>
      <c r="AU373" s="23" t="s">
        <v>211</v>
      </c>
      <c r="AY373" s="23" t="s">
        <v>195</v>
      </c>
      <c r="BE373" s="184">
        <f>IF(N373="základní",J373,0)</f>
        <v>0</v>
      </c>
      <c r="BF373" s="184">
        <f>IF(N373="snížená",J373,0)</f>
        <v>0</v>
      </c>
      <c r="BG373" s="184">
        <f>IF(N373="zákl. přenesená",J373,0)</f>
        <v>0</v>
      </c>
      <c r="BH373" s="184">
        <f>IF(N373="sníž. přenesená",J373,0)</f>
        <v>0</v>
      </c>
      <c r="BI373" s="184">
        <f>IF(N373="nulová",J373,0)</f>
        <v>0</v>
      </c>
      <c r="BJ373" s="23" t="s">
        <v>83</v>
      </c>
      <c r="BK373" s="184">
        <f>ROUND(I373*H373,2)</f>
        <v>0</v>
      </c>
      <c r="BL373" s="23" t="s">
        <v>201</v>
      </c>
      <c r="BM373" s="23" t="s">
        <v>2052</v>
      </c>
    </row>
    <row r="374" spans="2:65" s="10" customFormat="1" ht="29.85" customHeight="1">
      <c r="B374" s="159"/>
      <c r="D374" s="160" t="s">
        <v>74</v>
      </c>
      <c r="E374" s="170" t="s">
        <v>261</v>
      </c>
      <c r="F374" s="170" t="s">
        <v>660</v>
      </c>
      <c r="I374" s="162"/>
      <c r="J374" s="171">
        <f>BK374</f>
        <v>0</v>
      </c>
      <c r="L374" s="159"/>
      <c r="M374" s="164"/>
      <c r="N374" s="165"/>
      <c r="O374" s="165"/>
      <c r="P374" s="166">
        <f>P375+P381</f>
        <v>0</v>
      </c>
      <c r="Q374" s="165"/>
      <c r="R374" s="166">
        <f>R375+R381</f>
        <v>0</v>
      </c>
      <c r="S374" s="165"/>
      <c r="T374" s="167">
        <f>T375+T381</f>
        <v>0</v>
      </c>
      <c r="AR374" s="160" t="s">
        <v>83</v>
      </c>
      <c r="AT374" s="168" t="s">
        <v>74</v>
      </c>
      <c r="AU374" s="168" t="s">
        <v>83</v>
      </c>
      <c r="AY374" s="160" t="s">
        <v>195</v>
      </c>
      <c r="BK374" s="169">
        <f>BK375+BK381</f>
        <v>0</v>
      </c>
    </row>
    <row r="375" spans="2:65" s="10" customFormat="1" ht="14.85" customHeight="1">
      <c r="B375" s="159"/>
      <c r="D375" s="160" t="s">
        <v>74</v>
      </c>
      <c r="E375" s="170" t="s">
        <v>661</v>
      </c>
      <c r="F375" s="170" t="s">
        <v>662</v>
      </c>
      <c r="I375" s="162"/>
      <c r="J375" s="171">
        <f>BK375</f>
        <v>0</v>
      </c>
      <c r="L375" s="159"/>
      <c r="M375" s="164"/>
      <c r="N375" s="165"/>
      <c r="O375" s="165"/>
      <c r="P375" s="166">
        <f>SUM(P376:P380)</f>
        <v>0</v>
      </c>
      <c r="Q375" s="165"/>
      <c r="R375" s="166">
        <f>SUM(R376:R380)</f>
        <v>0</v>
      </c>
      <c r="S375" s="165"/>
      <c r="T375" s="167">
        <f>SUM(T376:T380)</f>
        <v>0</v>
      </c>
      <c r="AR375" s="160" t="s">
        <v>83</v>
      </c>
      <c r="AT375" s="168" t="s">
        <v>74</v>
      </c>
      <c r="AU375" s="168" t="s">
        <v>85</v>
      </c>
      <c r="AY375" s="160" t="s">
        <v>195</v>
      </c>
      <c r="BK375" s="169">
        <f>SUM(BK376:BK380)</f>
        <v>0</v>
      </c>
    </row>
    <row r="376" spans="2:65" s="1" customFormat="1" ht="16.5" customHeight="1">
      <c r="B376" s="172"/>
      <c r="C376" s="173" t="s">
        <v>2053</v>
      </c>
      <c r="D376" s="173" t="s">
        <v>197</v>
      </c>
      <c r="E376" s="174" t="s">
        <v>664</v>
      </c>
      <c r="F376" s="175" t="s">
        <v>665</v>
      </c>
      <c r="G376" s="176" t="s">
        <v>207</v>
      </c>
      <c r="H376" s="177">
        <v>907.06</v>
      </c>
      <c r="I376" s="178"/>
      <c r="J376" s="179">
        <f>ROUND(I376*H376,2)</f>
        <v>0</v>
      </c>
      <c r="K376" s="175"/>
      <c r="L376" s="40"/>
      <c r="M376" s="180" t="s">
        <v>5</v>
      </c>
      <c r="N376" s="181" t="s">
        <v>46</v>
      </c>
      <c r="O376" s="41"/>
      <c r="P376" s="182">
        <f>O376*H376</f>
        <v>0</v>
      </c>
      <c r="Q376" s="182">
        <v>0</v>
      </c>
      <c r="R376" s="182">
        <f>Q376*H376</f>
        <v>0</v>
      </c>
      <c r="S376" s="182">
        <v>0</v>
      </c>
      <c r="T376" s="183">
        <f>S376*H376</f>
        <v>0</v>
      </c>
      <c r="AR376" s="23" t="s">
        <v>201</v>
      </c>
      <c r="AT376" s="23" t="s">
        <v>197</v>
      </c>
      <c r="AU376" s="23" t="s">
        <v>211</v>
      </c>
      <c r="AY376" s="23" t="s">
        <v>195</v>
      </c>
      <c r="BE376" s="184">
        <f>IF(N376="základní",J376,0)</f>
        <v>0</v>
      </c>
      <c r="BF376" s="184">
        <f>IF(N376="snížená",J376,0)</f>
        <v>0</v>
      </c>
      <c r="BG376" s="184">
        <f>IF(N376="zákl. přenesená",J376,0)</f>
        <v>0</v>
      </c>
      <c r="BH376" s="184">
        <f>IF(N376="sníž. přenesená",J376,0)</f>
        <v>0</v>
      </c>
      <c r="BI376" s="184">
        <f>IF(N376="nulová",J376,0)</f>
        <v>0</v>
      </c>
      <c r="BJ376" s="23" t="s">
        <v>83</v>
      </c>
      <c r="BK376" s="184">
        <f>ROUND(I376*H376,2)</f>
        <v>0</v>
      </c>
      <c r="BL376" s="23" t="s">
        <v>201</v>
      </c>
      <c r="BM376" s="23" t="s">
        <v>2054</v>
      </c>
    </row>
    <row r="377" spans="2:65" s="1" customFormat="1" ht="27">
      <c r="B377" s="40"/>
      <c r="D377" s="186" t="s">
        <v>209</v>
      </c>
      <c r="F377" s="194" t="s">
        <v>667</v>
      </c>
      <c r="I377" s="195"/>
      <c r="L377" s="40"/>
      <c r="M377" s="196"/>
      <c r="N377" s="41"/>
      <c r="O377" s="41"/>
      <c r="P377" s="41"/>
      <c r="Q377" s="41"/>
      <c r="R377" s="41"/>
      <c r="S377" s="41"/>
      <c r="T377" s="69"/>
      <c r="AT377" s="23" t="s">
        <v>209</v>
      </c>
      <c r="AU377" s="23" t="s">
        <v>211</v>
      </c>
    </row>
    <row r="378" spans="2:65" s="11" customFormat="1">
      <c r="B378" s="185"/>
      <c r="D378" s="186" t="s">
        <v>203</v>
      </c>
      <c r="E378" s="187" t="s">
        <v>5</v>
      </c>
      <c r="F378" s="188" t="s">
        <v>2055</v>
      </c>
      <c r="H378" s="189">
        <v>241.86</v>
      </c>
      <c r="I378" s="190"/>
      <c r="L378" s="185"/>
      <c r="M378" s="191"/>
      <c r="N378" s="192"/>
      <c r="O378" s="192"/>
      <c r="P378" s="192"/>
      <c r="Q378" s="192"/>
      <c r="R378" s="192"/>
      <c r="S378" s="192"/>
      <c r="T378" s="193"/>
      <c r="AT378" s="187" t="s">
        <v>203</v>
      </c>
      <c r="AU378" s="187" t="s">
        <v>211</v>
      </c>
      <c r="AV378" s="11" t="s">
        <v>85</v>
      </c>
      <c r="AW378" s="11" t="s">
        <v>39</v>
      </c>
      <c r="AX378" s="11" t="s">
        <v>75</v>
      </c>
      <c r="AY378" s="187" t="s">
        <v>195</v>
      </c>
    </row>
    <row r="379" spans="2:65" s="11" customFormat="1">
      <c r="B379" s="185"/>
      <c r="D379" s="186" t="s">
        <v>203</v>
      </c>
      <c r="E379" s="187" t="s">
        <v>5</v>
      </c>
      <c r="F379" s="188" t="s">
        <v>2056</v>
      </c>
      <c r="H379" s="189">
        <v>665.2</v>
      </c>
      <c r="I379" s="190"/>
      <c r="L379" s="185"/>
      <c r="M379" s="191"/>
      <c r="N379" s="192"/>
      <c r="O379" s="192"/>
      <c r="P379" s="192"/>
      <c r="Q379" s="192"/>
      <c r="R379" s="192"/>
      <c r="S379" s="192"/>
      <c r="T379" s="193"/>
      <c r="AT379" s="187" t="s">
        <v>203</v>
      </c>
      <c r="AU379" s="187" t="s">
        <v>211</v>
      </c>
      <c r="AV379" s="11" t="s">
        <v>85</v>
      </c>
      <c r="AW379" s="11" t="s">
        <v>39</v>
      </c>
      <c r="AX379" s="11" t="s">
        <v>75</v>
      </c>
      <c r="AY379" s="187" t="s">
        <v>195</v>
      </c>
    </row>
    <row r="380" spans="2:65" s="13" customFormat="1">
      <c r="B380" s="205"/>
      <c r="D380" s="186" t="s">
        <v>203</v>
      </c>
      <c r="E380" s="206" t="s">
        <v>5</v>
      </c>
      <c r="F380" s="207" t="s">
        <v>254</v>
      </c>
      <c r="H380" s="208">
        <v>907.06</v>
      </c>
      <c r="I380" s="209"/>
      <c r="L380" s="205"/>
      <c r="M380" s="210"/>
      <c r="N380" s="211"/>
      <c r="O380" s="211"/>
      <c r="P380" s="211"/>
      <c r="Q380" s="211"/>
      <c r="R380" s="211"/>
      <c r="S380" s="211"/>
      <c r="T380" s="212"/>
      <c r="AT380" s="206" t="s">
        <v>203</v>
      </c>
      <c r="AU380" s="206" t="s">
        <v>211</v>
      </c>
      <c r="AV380" s="13" t="s">
        <v>201</v>
      </c>
      <c r="AW380" s="13" t="s">
        <v>39</v>
      </c>
      <c r="AX380" s="13" t="s">
        <v>83</v>
      </c>
      <c r="AY380" s="206" t="s">
        <v>195</v>
      </c>
    </row>
    <row r="381" spans="2:65" s="10" customFormat="1" ht="22.35" customHeight="1">
      <c r="B381" s="159"/>
      <c r="D381" s="160" t="s">
        <v>74</v>
      </c>
      <c r="E381" s="170" t="s">
        <v>670</v>
      </c>
      <c r="F381" s="170" t="s">
        <v>671</v>
      </c>
      <c r="I381" s="162"/>
      <c r="J381" s="171">
        <f>BK381</f>
        <v>0</v>
      </c>
      <c r="L381" s="159"/>
      <c r="M381" s="164"/>
      <c r="N381" s="165"/>
      <c r="O381" s="165"/>
      <c r="P381" s="166">
        <f>SUM(P382:P391)</f>
        <v>0</v>
      </c>
      <c r="Q381" s="165"/>
      <c r="R381" s="166">
        <f>SUM(R382:R391)</f>
        <v>0</v>
      </c>
      <c r="S381" s="165"/>
      <c r="T381" s="167">
        <f>SUM(T382:T391)</f>
        <v>0</v>
      </c>
      <c r="AR381" s="160" t="s">
        <v>83</v>
      </c>
      <c r="AT381" s="168" t="s">
        <v>74</v>
      </c>
      <c r="AU381" s="168" t="s">
        <v>85</v>
      </c>
      <c r="AY381" s="160" t="s">
        <v>195</v>
      </c>
      <c r="BK381" s="169">
        <f>SUM(BK382:BK391)</f>
        <v>0</v>
      </c>
    </row>
    <row r="382" spans="2:65" s="1" customFormat="1" ht="16.5" customHeight="1">
      <c r="B382" s="172"/>
      <c r="C382" s="173" t="s">
        <v>2057</v>
      </c>
      <c r="D382" s="173" t="s">
        <v>197</v>
      </c>
      <c r="E382" s="174" t="s">
        <v>672</v>
      </c>
      <c r="F382" s="175" t="s">
        <v>673</v>
      </c>
      <c r="G382" s="176" t="s">
        <v>303</v>
      </c>
      <c r="H382" s="177">
        <v>293.26499999999999</v>
      </c>
      <c r="I382" s="178"/>
      <c r="J382" s="179">
        <f>ROUND(I382*H382,2)</f>
        <v>0</v>
      </c>
      <c r="K382" s="175"/>
      <c r="L382" s="40"/>
      <c r="M382" s="180" t="s">
        <v>5</v>
      </c>
      <c r="N382" s="181" t="s">
        <v>46</v>
      </c>
      <c r="O382" s="41"/>
      <c r="P382" s="182">
        <f>O382*H382</f>
        <v>0</v>
      </c>
      <c r="Q382" s="182">
        <v>0</v>
      </c>
      <c r="R382" s="182">
        <f>Q382*H382</f>
        <v>0</v>
      </c>
      <c r="S382" s="182">
        <v>0</v>
      </c>
      <c r="T382" s="183">
        <f>S382*H382</f>
        <v>0</v>
      </c>
      <c r="AR382" s="23" t="s">
        <v>201</v>
      </c>
      <c r="AT382" s="23" t="s">
        <v>197</v>
      </c>
      <c r="AU382" s="23" t="s">
        <v>211</v>
      </c>
      <c r="AY382" s="23" t="s">
        <v>195</v>
      </c>
      <c r="BE382" s="184">
        <f>IF(N382="základní",J382,0)</f>
        <v>0</v>
      </c>
      <c r="BF382" s="184">
        <f>IF(N382="snížená",J382,0)</f>
        <v>0</v>
      </c>
      <c r="BG382" s="184">
        <f>IF(N382="zákl. přenesená",J382,0)</f>
        <v>0</v>
      </c>
      <c r="BH382" s="184">
        <f>IF(N382="sníž. přenesená",J382,0)</f>
        <v>0</v>
      </c>
      <c r="BI382" s="184">
        <f>IF(N382="nulová",J382,0)</f>
        <v>0</v>
      </c>
      <c r="BJ382" s="23" t="s">
        <v>83</v>
      </c>
      <c r="BK382" s="184">
        <f>ROUND(I382*H382,2)</f>
        <v>0</v>
      </c>
      <c r="BL382" s="23" t="s">
        <v>201</v>
      </c>
      <c r="BM382" s="23" t="s">
        <v>2058</v>
      </c>
    </row>
    <row r="383" spans="2:65" s="1" customFormat="1" ht="16.5" customHeight="1">
      <c r="B383" s="172"/>
      <c r="C383" s="173" t="s">
        <v>2059</v>
      </c>
      <c r="D383" s="173" t="s">
        <v>197</v>
      </c>
      <c r="E383" s="174" t="s">
        <v>676</v>
      </c>
      <c r="F383" s="175" t="s">
        <v>677</v>
      </c>
      <c r="G383" s="176" t="s">
        <v>303</v>
      </c>
      <c r="H383" s="177">
        <v>2639.3850000000002</v>
      </c>
      <c r="I383" s="178"/>
      <c r="J383" s="179">
        <f>ROUND(I383*H383,2)</f>
        <v>0</v>
      </c>
      <c r="K383" s="175"/>
      <c r="L383" s="40"/>
      <c r="M383" s="180" t="s">
        <v>5</v>
      </c>
      <c r="N383" s="181" t="s">
        <v>46</v>
      </c>
      <c r="O383" s="41"/>
      <c r="P383" s="182">
        <f>O383*H383</f>
        <v>0</v>
      </c>
      <c r="Q383" s="182">
        <v>0</v>
      </c>
      <c r="R383" s="182">
        <f>Q383*H383</f>
        <v>0</v>
      </c>
      <c r="S383" s="182">
        <v>0</v>
      </c>
      <c r="T383" s="183">
        <f>S383*H383</f>
        <v>0</v>
      </c>
      <c r="AR383" s="23" t="s">
        <v>201</v>
      </c>
      <c r="AT383" s="23" t="s">
        <v>197</v>
      </c>
      <c r="AU383" s="23" t="s">
        <v>211</v>
      </c>
      <c r="AY383" s="23" t="s">
        <v>195</v>
      </c>
      <c r="BE383" s="184">
        <f>IF(N383="základní",J383,0)</f>
        <v>0</v>
      </c>
      <c r="BF383" s="184">
        <f>IF(N383="snížená",J383,0)</f>
        <v>0</v>
      </c>
      <c r="BG383" s="184">
        <f>IF(N383="zákl. přenesená",J383,0)</f>
        <v>0</v>
      </c>
      <c r="BH383" s="184">
        <f>IF(N383="sníž. přenesená",J383,0)</f>
        <v>0</v>
      </c>
      <c r="BI383" s="184">
        <f>IF(N383="nulová",J383,0)</f>
        <v>0</v>
      </c>
      <c r="BJ383" s="23" t="s">
        <v>83</v>
      </c>
      <c r="BK383" s="184">
        <f>ROUND(I383*H383,2)</f>
        <v>0</v>
      </c>
      <c r="BL383" s="23" t="s">
        <v>201</v>
      </c>
      <c r="BM383" s="23" t="s">
        <v>2060</v>
      </c>
    </row>
    <row r="384" spans="2:65" s="1" customFormat="1" ht="54">
      <c r="B384" s="40"/>
      <c r="D384" s="186" t="s">
        <v>209</v>
      </c>
      <c r="F384" s="194" t="s">
        <v>679</v>
      </c>
      <c r="I384" s="195"/>
      <c r="L384" s="40"/>
      <c r="M384" s="196"/>
      <c r="N384" s="41"/>
      <c r="O384" s="41"/>
      <c r="P384" s="41"/>
      <c r="Q384" s="41"/>
      <c r="R384" s="41"/>
      <c r="S384" s="41"/>
      <c r="T384" s="69"/>
      <c r="AT384" s="23" t="s">
        <v>209</v>
      </c>
      <c r="AU384" s="23" t="s">
        <v>211</v>
      </c>
    </row>
    <row r="385" spans="2:65" s="11" customFormat="1">
      <c r="B385" s="185"/>
      <c r="D385" s="186" t="s">
        <v>203</v>
      </c>
      <c r="F385" s="188" t="s">
        <v>2061</v>
      </c>
      <c r="H385" s="189">
        <v>2639.3850000000002</v>
      </c>
      <c r="I385" s="190"/>
      <c r="L385" s="185"/>
      <c r="M385" s="191"/>
      <c r="N385" s="192"/>
      <c r="O385" s="192"/>
      <c r="P385" s="192"/>
      <c r="Q385" s="192"/>
      <c r="R385" s="192"/>
      <c r="S385" s="192"/>
      <c r="T385" s="193"/>
      <c r="AT385" s="187" t="s">
        <v>203</v>
      </c>
      <c r="AU385" s="187" t="s">
        <v>211</v>
      </c>
      <c r="AV385" s="11" t="s">
        <v>85</v>
      </c>
      <c r="AW385" s="11" t="s">
        <v>6</v>
      </c>
      <c r="AX385" s="11" t="s">
        <v>83</v>
      </c>
      <c r="AY385" s="187" t="s">
        <v>195</v>
      </c>
    </row>
    <row r="386" spans="2:65" s="1" customFormat="1" ht="16.5" customHeight="1">
      <c r="B386" s="172"/>
      <c r="C386" s="173" t="s">
        <v>2062</v>
      </c>
      <c r="D386" s="173" t="s">
        <v>197</v>
      </c>
      <c r="E386" s="174" t="s">
        <v>682</v>
      </c>
      <c r="F386" s="175" t="s">
        <v>683</v>
      </c>
      <c r="G386" s="176" t="s">
        <v>303</v>
      </c>
      <c r="H386" s="177">
        <v>293.26499999999999</v>
      </c>
      <c r="I386" s="178"/>
      <c r="J386" s="179">
        <f>ROUND(I386*H386,2)</f>
        <v>0</v>
      </c>
      <c r="K386" s="175"/>
      <c r="L386" s="40"/>
      <c r="M386" s="180" t="s">
        <v>5</v>
      </c>
      <c r="N386" s="181" t="s">
        <v>46</v>
      </c>
      <c r="O386" s="41"/>
      <c r="P386" s="182">
        <f>O386*H386</f>
        <v>0</v>
      </c>
      <c r="Q386" s="182">
        <v>0</v>
      </c>
      <c r="R386" s="182">
        <f>Q386*H386</f>
        <v>0</v>
      </c>
      <c r="S386" s="182">
        <v>0</v>
      </c>
      <c r="T386" s="183">
        <f>S386*H386</f>
        <v>0</v>
      </c>
      <c r="AR386" s="23" t="s">
        <v>201</v>
      </c>
      <c r="AT386" s="23" t="s">
        <v>197</v>
      </c>
      <c r="AU386" s="23" t="s">
        <v>211</v>
      </c>
      <c r="AY386" s="23" t="s">
        <v>195</v>
      </c>
      <c r="BE386" s="184">
        <f>IF(N386="základní",J386,0)</f>
        <v>0</v>
      </c>
      <c r="BF386" s="184">
        <f>IF(N386="snížená",J386,0)</f>
        <v>0</v>
      </c>
      <c r="BG386" s="184">
        <f>IF(N386="zákl. přenesená",J386,0)</f>
        <v>0</v>
      </c>
      <c r="BH386" s="184">
        <f>IF(N386="sníž. přenesená",J386,0)</f>
        <v>0</v>
      </c>
      <c r="BI386" s="184">
        <f>IF(N386="nulová",J386,0)</f>
        <v>0</v>
      </c>
      <c r="BJ386" s="23" t="s">
        <v>83</v>
      </c>
      <c r="BK386" s="184">
        <f>ROUND(I386*H386,2)</f>
        <v>0</v>
      </c>
      <c r="BL386" s="23" t="s">
        <v>201</v>
      </c>
      <c r="BM386" s="23" t="s">
        <v>2063</v>
      </c>
    </row>
    <row r="387" spans="2:65" s="1" customFormat="1" ht="25.5" customHeight="1">
      <c r="B387" s="172"/>
      <c r="C387" s="173" t="s">
        <v>2064</v>
      </c>
      <c r="D387" s="173" t="s">
        <v>197</v>
      </c>
      <c r="E387" s="174" t="s">
        <v>686</v>
      </c>
      <c r="F387" s="175" t="s">
        <v>687</v>
      </c>
      <c r="G387" s="176" t="s">
        <v>303</v>
      </c>
      <c r="H387" s="177">
        <v>138.16999999999999</v>
      </c>
      <c r="I387" s="178"/>
      <c r="J387" s="179">
        <f>ROUND(I387*H387,2)</f>
        <v>0</v>
      </c>
      <c r="K387" s="175"/>
      <c r="L387" s="40"/>
      <c r="M387" s="180" t="s">
        <v>5</v>
      </c>
      <c r="N387" s="181" t="s">
        <v>46</v>
      </c>
      <c r="O387" s="41"/>
      <c r="P387" s="182">
        <f>O387*H387</f>
        <v>0</v>
      </c>
      <c r="Q387" s="182">
        <v>0</v>
      </c>
      <c r="R387" s="182">
        <f>Q387*H387</f>
        <v>0</v>
      </c>
      <c r="S387" s="182">
        <v>0</v>
      </c>
      <c r="T387" s="183">
        <f>S387*H387</f>
        <v>0</v>
      </c>
      <c r="AR387" s="23" t="s">
        <v>201</v>
      </c>
      <c r="AT387" s="23" t="s">
        <v>197</v>
      </c>
      <c r="AU387" s="23" t="s">
        <v>211</v>
      </c>
      <c r="AY387" s="23" t="s">
        <v>195</v>
      </c>
      <c r="BE387" s="184">
        <f>IF(N387="základní",J387,0)</f>
        <v>0</v>
      </c>
      <c r="BF387" s="184">
        <f>IF(N387="snížená",J387,0)</f>
        <v>0</v>
      </c>
      <c r="BG387" s="184">
        <f>IF(N387="zákl. přenesená",J387,0)</f>
        <v>0</v>
      </c>
      <c r="BH387" s="184">
        <f>IF(N387="sníž. přenesená",J387,0)</f>
        <v>0</v>
      </c>
      <c r="BI387" s="184">
        <f>IF(N387="nulová",J387,0)</f>
        <v>0</v>
      </c>
      <c r="BJ387" s="23" t="s">
        <v>83</v>
      </c>
      <c r="BK387" s="184">
        <f>ROUND(I387*H387,2)</f>
        <v>0</v>
      </c>
      <c r="BL387" s="23" t="s">
        <v>201</v>
      </c>
      <c r="BM387" s="23" t="s">
        <v>2065</v>
      </c>
    </row>
    <row r="388" spans="2:65" s="1" customFormat="1" ht="27">
      <c r="B388" s="40"/>
      <c r="D388" s="186" t="s">
        <v>209</v>
      </c>
      <c r="F388" s="194" t="s">
        <v>305</v>
      </c>
      <c r="I388" s="195"/>
      <c r="L388" s="40"/>
      <c r="M388" s="196"/>
      <c r="N388" s="41"/>
      <c r="O388" s="41"/>
      <c r="P388" s="41"/>
      <c r="Q388" s="41"/>
      <c r="R388" s="41"/>
      <c r="S388" s="41"/>
      <c r="T388" s="69"/>
      <c r="AT388" s="23" t="s">
        <v>209</v>
      </c>
      <c r="AU388" s="23" t="s">
        <v>211</v>
      </c>
    </row>
    <row r="389" spans="2:65" s="1" customFormat="1" ht="16.5" customHeight="1">
      <c r="B389" s="172"/>
      <c r="C389" s="173" t="s">
        <v>2066</v>
      </c>
      <c r="D389" s="173" t="s">
        <v>197</v>
      </c>
      <c r="E389" s="174" t="s">
        <v>690</v>
      </c>
      <c r="F389" s="175" t="s">
        <v>691</v>
      </c>
      <c r="G389" s="176" t="s">
        <v>303</v>
      </c>
      <c r="H389" s="177">
        <v>155.095</v>
      </c>
      <c r="I389" s="178"/>
      <c r="J389" s="179">
        <f>ROUND(I389*H389,2)</f>
        <v>0</v>
      </c>
      <c r="K389" s="175"/>
      <c r="L389" s="40"/>
      <c r="M389" s="180" t="s">
        <v>5</v>
      </c>
      <c r="N389" s="181" t="s">
        <v>46</v>
      </c>
      <c r="O389" s="41"/>
      <c r="P389" s="182">
        <f>O389*H389</f>
        <v>0</v>
      </c>
      <c r="Q389" s="182">
        <v>0</v>
      </c>
      <c r="R389" s="182">
        <f>Q389*H389</f>
        <v>0</v>
      </c>
      <c r="S389" s="182">
        <v>0</v>
      </c>
      <c r="T389" s="183">
        <f>S389*H389</f>
        <v>0</v>
      </c>
      <c r="AR389" s="23" t="s">
        <v>201</v>
      </c>
      <c r="AT389" s="23" t="s">
        <v>197</v>
      </c>
      <c r="AU389" s="23" t="s">
        <v>211</v>
      </c>
      <c r="AY389" s="23" t="s">
        <v>195</v>
      </c>
      <c r="BE389" s="184">
        <f>IF(N389="základní",J389,0)</f>
        <v>0</v>
      </c>
      <c r="BF389" s="184">
        <f>IF(N389="snížená",J389,0)</f>
        <v>0</v>
      </c>
      <c r="BG389" s="184">
        <f>IF(N389="zákl. přenesená",J389,0)</f>
        <v>0</v>
      </c>
      <c r="BH389" s="184">
        <f>IF(N389="sníž. přenesená",J389,0)</f>
        <v>0</v>
      </c>
      <c r="BI389" s="184">
        <f>IF(N389="nulová",J389,0)</f>
        <v>0</v>
      </c>
      <c r="BJ389" s="23" t="s">
        <v>83</v>
      </c>
      <c r="BK389" s="184">
        <f>ROUND(I389*H389,2)</f>
        <v>0</v>
      </c>
      <c r="BL389" s="23" t="s">
        <v>201</v>
      </c>
      <c r="BM389" s="23" t="s">
        <v>2067</v>
      </c>
    </row>
    <row r="390" spans="2:65" s="1" customFormat="1" ht="27">
      <c r="B390" s="40"/>
      <c r="D390" s="186" t="s">
        <v>209</v>
      </c>
      <c r="F390" s="194" t="s">
        <v>305</v>
      </c>
      <c r="I390" s="195"/>
      <c r="L390" s="40"/>
      <c r="M390" s="196"/>
      <c r="N390" s="41"/>
      <c r="O390" s="41"/>
      <c r="P390" s="41"/>
      <c r="Q390" s="41"/>
      <c r="R390" s="41"/>
      <c r="S390" s="41"/>
      <c r="T390" s="69"/>
      <c r="AT390" s="23" t="s">
        <v>209</v>
      </c>
      <c r="AU390" s="23" t="s">
        <v>211</v>
      </c>
    </row>
    <row r="391" spans="2:65" s="11" customFormat="1">
      <c r="B391" s="185"/>
      <c r="D391" s="186" t="s">
        <v>203</v>
      </c>
      <c r="E391" s="187" t="s">
        <v>5</v>
      </c>
      <c r="F391" s="188" t="s">
        <v>2068</v>
      </c>
      <c r="H391" s="189">
        <v>155.095</v>
      </c>
      <c r="I391" s="190"/>
      <c r="L391" s="185"/>
      <c r="M391" s="223"/>
      <c r="N391" s="224"/>
      <c r="O391" s="224"/>
      <c r="P391" s="224"/>
      <c r="Q391" s="224"/>
      <c r="R391" s="224"/>
      <c r="S391" s="224"/>
      <c r="T391" s="225"/>
      <c r="AT391" s="187" t="s">
        <v>203</v>
      </c>
      <c r="AU391" s="187" t="s">
        <v>211</v>
      </c>
      <c r="AV391" s="11" t="s">
        <v>85</v>
      </c>
      <c r="AW391" s="11" t="s">
        <v>39</v>
      </c>
      <c r="AX391" s="11" t="s">
        <v>83</v>
      </c>
      <c r="AY391" s="187" t="s">
        <v>195</v>
      </c>
    </row>
    <row r="392" spans="2:65" s="1" customFormat="1" ht="6.95" customHeight="1">
      <c r="B392" s="55"/>
      <c r="C392" s="56"/>
      <c r="D392" s="56"/>
      <c r="E392" s="56"/>
      <c r="F392" s="56"/>
      <c r="G392" s="56"/>
      <c r="H392" s="56"/>
      <c r="I392" s="126"/>
      <c r="J392" s="56"/>
      <c r="K392" s="56"/>
      <c r="L392" s="40"/>
    </row>
  </sheetData>
  <autoFilter ref="C89:K391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41"/>
  <sheetViews>
    <sheetView showGridLines="0" workbookViewId="0">
      <pane ySplit="1" topLeftCell="A304" activePane="bottomLeft" state="frozen"/>
      <selection pane="bottomLeft" activeCell="K90" sqref="K90:K340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115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2069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ROUND(J89,2)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ROUND(SUM(BE89:BE340), 2)</f>
        <v>0</v>
      </c>
      <c r="G30" s="41"/>
      <c r="H30" s="41"/>
      <c r="I30" s="118">
        <v>0.21</v>
      </c>
      <c r="J30" s="117">
        <f>ROUND(ROUND((SUM(BE89:BE340)),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ROUND(SUM(BF89:BF340), 2)</f>
        <v>0</v>
      </c>
      <c r="G31" s="41"/>
      <c r="H31" s="41"/>
      <c r="I31" s="118">
        <v>0.15</v>
      </c>
      <c r="J31" s="117">
        <f>ROUND(ROUND((SUM(BF89:BF340)),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ROUND(SUM(BG89:BG340),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ROUND(SUM(BH89:BH340),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ROUND(SUM(BI89:BI340),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18_2017_11 - SO 11 Ul. Hviezdoslavova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J89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J90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J91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J170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J187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J199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J200</f>
        <v>0</v>
      </c>
      <c r="K62" s="147"/>
    </row>
    <row r="63" spans="2:47" s="8" customFormat="1" ht="19.899999999999999" customHeight="1">
      <c r="B63" s="141"/>
      <c r="C63" s="142"/>
      <c r="D63" s="143" t="s">
        <v>172</v>
      </c>
      <c r="E63" s="144"/>
      <c r="F63" s="144"/>
      <c r="G63" s="144"/>
      <c r="H63" s="144"/>
      <c r="I63" s="145"/>
      <c r="J63" s="146">
        <f>J221</f>
        <v>0</v>
      </c>
      <c r="K63" s="147"/>
    </row>
    <row r="64" spans="2:47" s="8" customFormat="1" ht="14.85" customHeight="1">
      <c r="B64" s="141"/>
      <c r="C64" s="142"/>
      <c r="D64" s="143" t="s">
        <v>173</v>
      </c>
      <c r="E64" s="144"/>
      <c r="F64" s="144"/>
      <c r="G64" s="144"/>
      <c r="H64" s="144"/>
      <c r="I64" s="145"/>
      <c r="J64" s="146">
        <f>J222</f>
        <v>0</v>
      </c>
      <c r="K64" s="147"/>
    </row>
    <row r="65" spans="2:12" s="8" customFormat="1" ht="14.85" customHeight="1">
      <c r="B65" s="141"/>
      <c r="C65" s="142"/>
      <c r="D65" s="143" t="s">
        <v>174</v>
      </c>
      <c r="E65" s="144"/>
      <c r="F65" s="144"/>
      <c r="G65" s="144"/>
      <c r="H65" s="144"/>
      <c r="I65" s="145"/>
      <c r="J65" s="146">
        <f>J232</f>
        <v>0</v>
      </c>
      <c r="K65" s="147"/>
    </row>
    <row r="66" spans="2:12" s="8" customFormat="1" ht="14.85" customHeight="1">
      <c r="B66" s="141"/>
      <c r="C66" s="142"/>
      <c r="D66" s="143" t="s">
        <v>175</v>
      </c>
      <c r="E66" s="144"/>
      <c r="F66" s="144"/>
      <c r="G66" s="144"/>
      <c r="H66" s="144"/>
      <c r="I66" s="145"/>
      <c r="J66" s="146">
        <f>J280</f>
        <v>0</v>
      </c>
      <c r="K66" s="147"/>
    </row>
    <row r="67" spans="2:12" s="8" customFormat="1" ht="19.899999999999999" customHeight="1">
      <c r="B67" s="141"/>
      <c r="C67" s="142"/>
      <c r="D67" s="143" t="s">
        <v>176</v>
      </c>
      <c r="E67" s="144"/>
      <c r="F67" s="144"/>
      <c r="G67" s="144"/>
      <c r="H67" s="144"/>
      <c r="I67" s="145"/>
      <c r="J67" s="146">
        <f>J323</f>
        <v>0</v>
      </c>
      <c r="K67" s="147"/>
    </row>
    <row r="68" spans="2:12" s="8" customFormat="1" ht="14.85" customHeight="1">
      <c r="B68" s="141"/>
      <c r="C68" s="142"/>
      <c r="D68" s="143" t="s">
        <v>177</v>
      </c>
      <c r="E68" s="144"/>
      <c r="F68" s="144"/>
      <c r="G68" s="144"/>
      <c r="H68" s="144"/>
      <c r="I68" s="145"/>
      <c r="J68" s="146">
        <f>J324</f>
        <v>0</v>
      </c>
      <c r="K68" s="147"/>
    </row>
    <row r="69" spans="2:12" s="8" customFormat="1" ht="14.85" customHeight="1">
      <c r="B69" s="141"/>
      <c r="C69" s="142"/>
      <c r="D69" s="143" t="s">
        <v>178</v>
      </c>
      <c r="E69" s="144"/>
      <c r="F69" s="144"/>
      <c r="G69" s="144"/>
      <c r="H69" s="144"/>
      <c r="I69" s="145"/>
      <c r="J69" s="146">
        <f>J330</f>
        <v>0</v>
      </c>
      <c r="K69" s="147"/>
    </row>
    <row r="70" spans="2:12" s="1" customFormat="1" ht="21.75" customHeight="1">
      <c r="B70" s="40"/>
      <c r="C70" s="41"/>
      <c r="D70" s="41"/>
      <c r="E70" s="41"/>
      <c r="F70" s="41"/>
      <c r="G70" s="41"/>
      <c r="H70" s="41"/>
      <c r="I70" s="105"/>
      <c r="J70" s="41"/>
      <c r="K70" s="44"/>
    </row>
    <row r="71" spans="2:12" s="1" customFormat="1" ht="6.95" customHeight="1">
      <c r="B71" s="55"/>
      <c r="C71" s="56"/>
      <c r="D71" s="56"/>
      <c r="E71" s="56"/>
      <c r="F71" s="56"/>
      <c r="G71" s="56"/>
      <c r="H71" s="56"/>
      <c r="I71" s="126"/>
      <c r="J71" s="56"/>
      <c r="K71" s="57"/>
    </row>
    <row r="75" spans="2:12" s="1" customFormat="1" ht="6.95" customHeight="1">
      <c r="B75" s="58"/>
      <c r="C75" s="59"/>
      <c r="D75" s="59"/>
      <c r="E75" s="59"/>
      <c r="F75" s="59"/>
      <c r="G75" s="59"/>
      <c r="H75" s="59"/>
      <c r="I75" s="127"/>
      <c r="J75" s="59"/>
      <c r="K75" s="59"/>
      <c r="L75" s="40"/>
    </row>
    <row r="76" spans="2:12" s="1" customFormat="1" ht="36.950000000000003" customHeight="1">
      <c r="B76" s="40"/>
      <c r="C76" s="60" t="s">
        <v>179</v>
      </c>
      <c r="L76" s="40"/>
    </row>
    <row r="77" spans="2:12" s="1" customFormat="1" ht="6.95" customHeight="1">
      <c r="B77" s="40"/>
      <c r="L77" s="40"/>
    </row>
    <row r="78" spans="2:12" s="1" customFormat="1" ht="14.45" customHeight="1">
      <c r="B78" s="40"/>
      <c r="C78" s="62" t="s">
        <v>19</v>
      </c>
      <c r="L78" s="40"/>
    </row>
    <row r="79" spans="2:12" s="1" customFormat="1" ht="16.5" customHeight="1">
      <c r="B79" s="40"/>
      <c r="E79" s="345" t="str">
        <f>E7</f>
        <v>Rekonstrukce vodovodu a kanalizace, oblast Radvanice a Bartovice</v>
      </c>
      <c r="F79" s="346"/>
      <c r="G79" s="346"/>
      <c r="H79" s="346"/>
      <c r="L79" s="40"/>
    </row>
    <row r="80" spans="2:12" s="1" customFormat="1" ht="14.45" customHeight="1">
      <c r="B80" s="40"/>
      <c r="C80" s="62" t="s">
        <v>158</v>
      </c>
      <c r="L80" s="40"/>
    </row>
    <row r="81" spans="2:65" s="1" customFormat="1" ht="17.25" customHeight="1">
      <c r="B81" s="40"/>
      <c r="E81" s="318" t="str">
        <f>E9</f>
        <v>18_2017_11 - SO 11 Ul. Hviezdoslavova - vodovod</v>
      </c>
      <c r="F81" s="347"/>
      <c r="G81" s="347"/>
      <c r="H81" s="347"/>
      <c r="L81" s="40"/>
    </row>
    <row r="82" spans="2:65" s="1" customFormat="1" ht="6.95" customHeight="1">
      <c r="B82" s="40"/>
      <c r="L82" s="40"/>
    </row>
    <row r="83" spans="2:65" s="1" customFormat="1" ht="18" customHeight="1">
      <c r="B83" s="40"/>
      <c r="C83" s="62" t="s">
        <v>23</v>
      </c>
      <c r="F83" s="148" t="str">
        <f>F12</f>
        <v>Ostrava</v>
      </c>
      <c r="I83" s="149" t="s">
        <v>25</v>
      </c>
      <c r="J83" s="66" t="str">
        <f>IF(J12="","",J12)</f>
        <v>11.12.2017</v>
      </c>
      <c r="L83" s="40"/>
    </row>
    <row r="84" spans="2:65" s="1" customFormat="1" ht="6.95" customHeight="1">
      <c r="B84" s="40"/>
      <c r="L84" s="40"/>
    </row>
    <row r="85" spans="2:65" s="1" customFormat="1" ht="15">
      <c r="B85" s="40"/>
      <c r="C85" s="62" t="s">
        <v>27</v>
      </c>
      <c r="F85" s="148" t="str">
        <f>E15</f>
        <v>Statutární město Ostrava</v>
      </c>
      <c r="I85" s="149" t="s">
        <v>35</v>
      </c>
      <c r="J85" s="148" t="str">
        <f>E21</f>
        <v>Ing. Renata Fuková</v>
      </c>
      <c r="L85" s="40"/>
    </row>
    <row r="86" spans="2:65" s="1" customFormat="1" ht="14.45" customHeight="1">
      <c r="B86" s="40"/>
      <c r="C86" s="62" t="s">
        <v>33</v>
      </c>
      <c r="F86" s="148" t="str">
        <f>IF(E18="","",E18)</f>
        <v/>
      </c>
      <c r="L86" s="40"/>
    </row>
    <row r="87" spans="2:65" s="1" customFormat="1" ht="10.35" customHeight="1">
      <c r="B87" s="40"/>
      <c r="L87" s="40"/>
    </row>
    <row r="88" spans="2:65" s="9" customFormat="1" ht="29.25" customHeight="1">
      <c r="B88" s="150"/>
      <c r="C88" s="151" t="s">
        <v>180</v>
      </c>
      <c r="D88" s="152" t="s">
        <v>60</v>
      </c>
      <c r="E88" s="152" t="s">
        <v>56</v>
      </c>
      <c r="F88" s="152" t="s">
        <v>181</v>
      </c>
      <c r="G88" s="152" t="s">
        <v>182</v>
      </c>
      <c r="H88" s="152" t="s">
        <v>183</v>
      </c>
      <c r="I88" s="153" t="s">
        <v>184</v>
      </c>
      <c r="J88" s="152" t="s">
        <v>162</v>
      </c>
      <c r="K88" s="154" t="s">
        <v>185</v>
      </c>
      <c r="L88" s="150"/>
      <c r="M88" s="72" t="s">
        <v>186</v>
      </c>
      <c r="N88" s="73" t="s">
        <v>45</v>
      </c>
      <c r="O88" s="73" t="s">
        <v>187</v>
      </c>
      <c r="P88" s="73" t="s">
        <v>188</v>
      </c>
      <c r="Q88" s="73" t="s">
        <v>189</v>
      </c>
      <c r="R88" s="73" t="s">
        <v>190</v>
      </c>
      <c r="S88" s="73" t="s">
        <v>191</v>
      </c>
      <c r="T88" s="74" t="s">
        <v>192</v>
      </c>
    </row>
    <row r="89" spans="2:65" s="1" customFormat="1" ht="29.25" customHeight="1">
      <c r="B89" s="40"/>
      <c r="C89" s="76" t="s">
        <v>163</v>
      </c>
      <c r="J89" s="155">
        <f>BK89</f>
        <v>0</v>
      </c>
      <c r="L89" s="40"/>
      <c r="M89" s="75"/>
      <c r="N89" s="67"/>
      <c r="O89" s="67"/>
      <c r="P89" s="156">
        <f>P90</f>
        <v>0</v>
      </c>
      <c r="Q89" s="67"/>
      <c r="R89" s="156">
        <f>R90</f>
        <v>1318.15844973</v>
      </c>
      <c r="S89" s="67"/>
      <c r="T89" s="157">
        <f>T90</f>
        <v>397.08143200000001</v>
      </c>
      <c r="AT89" s="23" t="s">
        <v>74</v>
      </c>
      <c r="AU89" s="23" t="s">
        <v>164</v>
      </c>
      <c r="BK89" s="158">
        <f>BK90</f>
        <v>0</v>
      </c>
    </row>
    <row r="90" spans="2:65" s="10" customFormat="1" ht="37.35" customHeight="1">
      <c r="B90" s="159"/>
      <c r="D90" s="160" t="s">
        <v>74</v>
      </c>
      <c r="E90" s="161" t="s">
        <v>193</v>
      </c>
      <c r="F90" s="161" t="s">
        <v>194</v>
      </c>
      <c r="I90" s="162"/>
      <c r="J90" s="163">
        <f>BK90</f>
        <v>0</v>
      </c>
      <c r="L90" s="159"/>
      <c r="M90" s="164"/>
      <c r="N90" s="165"/>
      <c r="O90" s="165"/>
      <c r="P90" s="166">
        <f>P91+P170+P187+P199+P221+P323</f>
        <v>0</v>
      </c>
      <c r="Q90" s="165"/>
      <c r="R90" s="166">
        <f>R91+R170+R187+R199+R221+R323</f>
        <v>1318.15844973</v>
      </c>
      <c r="S90" s="165"/>
      <c r="T90" s="167">
        <f>T91+T170+T187+T199+T221+T323</f>
        <v>397.08143200000001</v>
      </c>
      <c r="AR90" s="160" t="s">
        <v>83</v>
      </c>
      <c r="AT90" s="168" t="s">
        <v>74</v>
      </c>
      <c r="AU90" s="168" t="s">
        <v>75</v>
      </c>
      <c r="AY90" s="160" t="s">
        <v>195</v>
      </c>
      <c r="BK90" s="169">
        <f>BK91+BK170+BK187+BK199+BK221+BK323</f>
        <v>0</v>
      </c>
    </row>
    <row r="91" spans="2:65" s="10" customFormat="1" ht="19.899999999999999" customHeight="1">
      <c r="B91" s="159"/>
      <c r="D91" s="160" t="s">
        <v>74</v>
      </c>
      <c r="E91" s="170" t="s">
        <v>83</v>
      </c>
      <c r="F91" s="170" t="s">
        <v>196</v>
      </c>
      <c r="I91" s="162"/>
      <c r="J91" s="171">
        <f>BK91</f>
        <v>0</v>
      </c>
      <c r="L91" s="159"/>
      <c r="M91" s="164"/>
      <c r="N91" s="165"/>
      <c r="O91" s="165"/>
      <c r="P91" s="166">
        <f>SUM(P92:P169)</f>
        <v>0</v>
      </c>
      <c r="Q91" s="165"/>
      <c r="R91" s="166">
        <f>SUM(R92:R169)</f>
        <v>486.30939293999995</v>
      </c>
      <c r="S91" s="165"/>
      <c r="T91" s="167">
        <f>SUM(T92:T169)</f>
        <v>0</v>
      </c>
      <c r="AR91" s="160" t="s">
        <v>83</v>
      </c>
      <c r="AT91" s="168" t="s">
        <v>74</v>
      </c>
      <c r="AU91" s="168" t="s">
        <v>83</v>
      </c>
      <c r="AY91" s="160" t="s">
        <v>195</v>
      </c>
      <c r="BK91" s="169">
        <f>SUM(BK92:BK169)</f>
        <v>0</v>
      </c>
    </row>
    <row r="92" spans="2:65" s="1" customFormat="1" ht="16.5" customHeight="1">
      <c r="B92" s="172"/>
      <c r="C92" s="173" t="s">
        <v>83</v>
      </c>
      <c r="D92" s="173" t="s">
        <v>197</v>
      </c>
      <c r="E92" s="174" t="s">
        <v>198</v>
      </c>
      <c r="F92" s="175" t="s">
        <v>199</v>
      </c>
      <c r="G92" s="176" t="s">
        <v>200</v>
      </c>
      <c r="H92" s="177">
        <v>1E-3</v>
      </c>
      <c r="I92" s="178"/>
      <c r="J92" s="179">
        <f>ROUND(I92*H92,2)</f>
        <v>0</v>
      </c>
      <c r="K92" s="175"/>
      <c r="L92" s="40"/>
      <c r="M92" s="180" t="s">
        <v>5</v>
      </c>
      <c r="N92" s="181" t="s">
        <v>46</v>
      </c>
      <c r="O92" s="41"/>
      <c r="P92" s="182">
        <f>O92*H92</f>
        <v>0</v>
      </c>
      <c r="Q92" s="182">
        <v>0</v>
      </c>
      <c r="R92" s="182">
        <f>Q92*H92</f>
        <v>0</v>
      </c>
      <c r="S92" s="182">
        <v>0</v>
      </c>
      <c r="T92" s="183">
        <f>S92*H92</f>
        <v>0</v>
      </c>
      <c r="AR92" s="23" t="s">
        <v>201</v>
      </c>
      <c r="AT92" s="23" t="s">
        <v>197</v>
      </c>
      <c r="AU92" s="23" t="s">
        <v>85</v>
      </c>
      <c r="AY92" s="23" t="s">
        <v>195</v>
      </c>
      <c r="BE92" s="184">
        <f>IF(N92="základní",J92,0)</f>
        <v>0</v>
      </c>
      <c r="BF92" s="184">
        <f>IF(N92="snížená",J92,0)</f>
        <v>0</v>
      </c>
      <c r="BG92" s="184">
        <f>IF(N92="zákl. přenesená",J92,0)</f>
        <v>0</v>
      </c>
      <c r="BH92" s="184">
        <f>IF(N92="sníž. přenesená",J92,0)</f>
        <v>0</v>
      </c>
      <c r="BI92" s="184">
        <f>IF(N92="nulová",J92,0)</f>
        <v>0</v>
      </c>
      <c r="BJ92" s="23" t="s">
        <v>83</v>
      </c>
      <c r="BK92" s="184">
        <f>ROUND(I92*H92,2)</f>
        <v>0</v>
      </c>
      <c r="BL92" s="23" t="s">
        <v>201</v>
      </c>
      <c r="BM92" s="23" t="s">
        <v>2070</v>
      </c>
    </row>
    <row r="93" spans="2:65" s="11" customFormat="1">
      <c r="B93" s="185"/>
      <c r="D93" s="186" t="s">
        <v>203</v>
      </c>
      <c r="E93" s="187" t="s">
        <v>5</v>
      </c>
      <c r="F93" s="188" t="s">
        <v>2071</v>
      </c>
      <c r="H93" s="189">
        <v>1E-3</v>
      </c>
      <c r="I93" s="190"/>
      <c r="L93" s="185"/>
      <c r="M93" s="191"/>
      <c r="N93" s="192"/>
      <c r="O93" s="192"/>
      <c r="P93" s="192"/>
      <c r="Q93" s="192"/>
      <c r="R93" s="192"/>
      <c r="S93" s="192"/>
      <c r="T93" s="193"/>
      <c r="AT93" s="187" t="s">
        <v>203</v>
      </c>
      <c r="AU93" s="187" t="s">
        <v>85</v>
      </c>
      <c r="AV93" s="11" t="s">
        <v>85</v>
      </c>
      <c r="AW93" s="11" t="s">
        <v>39</v>
      </c>
      <c r="AX93" s="11" t="s">
        <v>83</v>
      </c>
      <c r="AY93" s="187" t="s">
        <v>195</v>
      </c>
    </row>
    <row r="94" spans="2:65" s="1" customFormat="1" ht="25.5" customHeight="1">
      <c r="B94" s="172"/>
      <c r="C94" s="173" t="s">
        <v>85</v>
      </c>
      <c r="D94" s="173" t="s">
        <v>197</v>
      </c>
      <c r="E94" s="174" t="s">
        <v>212</v>
      </c>
      <c r="F94" s="175" t="s">
        <v>213</v>
      </c>
      <c r="G94" s="176" t="s">
        <v>207</v>
      </c>
      <c r="H94" s="177">
        <v>18</v>
      </c>
      <c r="I94" s="178"/>
      <c r="J94" s="179">
        <f>ROUND(I94*H94,2)</f>
        <v>0</v>
      </c>
      <c r="K94" s="175"/>
      <c r="L94" s="40"/>
      <c r="M94" s="180" t="s">
        <v>5</v>
      </c>
      <c r="N94" s="181" t="s">
        <v>46</v>
      </c>
      <c r="O94" s="41"/>
      <c r="P94" s="182">
        <f>O94*H94</f>
        <v>0</v>
      </c>
      <c r="Q94" s="182">
        <v>8.6800000000000002E-3</v>
      </c>
      <c r="R94" s="182">
        <f>Q94*H94</f>
        <v>0.15623999999999999</v>
      </c>
      <c r="S94" s="182">
        <v>0</v>
      </c>
      <c r="T94" s="183">
        <f>S94*H94</f>
        <v>0</v>
      </c>
      <c r="AR94" s="23" t="s">
        <v>201</v>
      </c>
      <c r="AT94" s="23" t="s">
        <v>197</v>
      </c>
      <c r="AU94" s="23" t="s">
        <v>85</v>
      </c>
      <c r="AY94" s="23" t="s">
        <v>195</v>
      </c>
      <c r="BE94" s="184">
        <f>IF(N94="základní",J94,0)</f>
        <v>0</v>
      </c>
      <c r="BF94" s="184">
        <f>IF(N94="snížená",J94,0)</f>
        <v>0</v>
      </c>
      <c r="BG94" s="184">
        <f>IF(N94="zákl. přenesená",J94,0)</f>
        <v>0</v>
      </c>
      <c r="BH94" s="184">
        <f>IF(N94="sníž. přenesená",J94,0)</f>
        <v>0</v>
      </c>
      <c r="BI94" s="184">
        <f>IF(N94="nulová",J94,0)</f>
        <v>0</v>
      </c>
      <c r="BJ94" s="23" t="s">
        <v>83</v>
      </c>
      <c r="BK94" s="184">
        <f>ROUND(I94*H94,2)</f>
        <v>0</v>
      </c>
      <c r="BL94" s="23" t="s">
        <v>201</v>
      </c>
      <c r="BM94" s="23" t="s">
        <v>2072</v>
      </c>
    </row>
    <row r="95" spans="2:65" s="1" customFormat="1" ht="94.5">
      <c r="B95" s="40"/>
      <c r="D95" s="186" t="s">
        <v>209</v>
      </c>
      <c r="F95" s="194" t="s">
        <v>215</v>
      </c>
      <c r="I95" s="195"/>
      <c r="L95" s="40"/>
      <c r="M95" s="196"/>
      <c r="N95" s="41"/>
      <c r="O95" s="41"/>
      <c r="P95" s="41"/>
      <c r="Q95" s="41"/>
      <c r="R95" s="41"/>
      <c r="S95" s="41"/>
      <c r="T95" s="69"/>
      <c r="AT95" s="23" t="s">
        <v>209</v>
      </c>
      <c r="AU95" s="23" t="s">
        <v>85</v>
      </c>
    </row>
    <row r="96" spans="2:65" s="1" customFormat="1" ht="16.5" customHeight="1">
      <c r="B96" s="172"/>
      <c r="C96" s="173" t="s">
        <v>211</v>
      </c>
      <c r="D96" s="173" t="s">
        <v>197</v>
      </c>
      <c r="E96" s="174" t="s">
        <v>216</v>
      </c>
      <c r="F96" s="175" t="s">
        <v>217</v>
      </c>
      <c r="G96" s="176" t="s">
        <v>207</v>
      </c>
      <c r="H96" s="177">
        <v>10</v>
      </c>
      <c r="I96" s="178"/>
      <c r="J96" s="179">
        <f>ROUND(I96*H96,2)</f>
        <v>0</v>
      </c>
      <c r="K96" s="175"/>
      <c r="L96" s="40"/>
      <c r="M96" s="180" t="s">
        <v>5</v>
      </c>
      <c r="N96" s="181" t="s">
        <v>46</v>
      </c>
      <c r="O96" s="41"/>
      <c r="P96" s="182">
        <f>O96*H96</f>
        <v>0</v>
      </c>
      <c r="Q96" s="182">
        <v>1.068E-2</v>
      </c>
      <c r="R96" s="182">
        <f>Q96*H96</f>
        <v>0.10680000000000001</v>
      </c>
      <c r="S96" s="182">
        <v>0</v>
      </c>
      <c r="T96" s="183">
        <f>S96*H96</f>
        <v>0</v>
      </c>
      <c r="AR96" s="23" t="s">
        <v>201</v>
      </c>
      <c r="AT96" s="23" t="s">
        <v>197</v>
      </c>
      <c r="AU96" s="23" t="s">
        <v>85</v>
      </c>
      <c r="AY96" s="23" t="s">
        <v>195</v>
      </c>
      <c r="BE96" s="184">
        <f>IF(N96="základní",J96,0)</f>
        <v>0</v>
      </c>
      <c r="BF96" s="184">
        <f>IF(N96="snížená",J96,0)</f>
        <v>0</v>
      </c>
      <c r="BG96" s="184">
        <f>IF(N96="zákl. přenesená",J96,0)</f>
        <v>0</v>
      </c>
      <c r="BH96" s="184">
        <f>IF(N96="sníž. přenesená",J96,0)</f>
        <v>0</v>
      </c>
      <c r="BI96" s="184">
        <f>IF(N96="nulová",J96,0)</f>
        <v>0</v>
      </c>
      <c r="BJ96" s="23" t="s">
        <v>83</v>
      </c>
      <c r="BK96" s="184">
        <f>ROUND(I96*H96,2)</f>
        <v>0</v>
      </c>
      <c r="BL96" s="23" t="s">
        <v>201</v>
      </c>
      <c r="BM96" s="23" t="s">
        <v>2073</v>
      </c>
    </row>
    <row r="97" spans="2:65" s="1" customFormat="1" ht="81">
      <c r="B97" s="40"/>
      <c r="D97" s="186" t="s">
        <v>209</v>
      </c>
      <c r="F97" s="194" t="s">
        <v>219</v>
      </c>
      <c r="I97" s="195"/>
      <c r="L97" s="40"/>
      <c r="M97" s="196"/>
      <c r="N97" s="41"/>
      <c r="O97" s="41"/>
      <c r="P97" s="41"/>
      <c r="Q97" s="41"/>
      <c r="R97" s="41"/>
      <c r="S97" s="41"/>
      <c r="T97" s="69"/>
      <c r="AT97" s="23" t="s">
        <v>209</v>
      </c>
      <c r="AU97" s="23" t="s">
        <v>85</v>
      </c>
    </row>
    <row r="98" spans="2:65" s="1" customFormat="1" ht="16.5" customHeight="1">
      <c r="B98" s="172"/>
      <c r="C98" s="173" t="s">
        <v>201</v>
      </c>
      <c r="D98" s="173" t="s">
        <v>197</v>
      </c>
      <c r="E98" s="174" t="s">
        <v>221</v>
      </c>
      <c r="F98" s="175" t="s">
        <v>222</v>
      </c>
      <c r="G98" s="176" t="s">
        <v>207</v>
      </c>
      <c r="H98" s="177">
        <v>2</v>
      </c>
      <c r="I98" s="178"/>
      <c r="J98" s="179">
        <f>ROUND(I98*H98,2)</f>
        <v>0</v>
      </c>
      <c r="K98" s="175"/>
      <c r="L98" s="40"/>
      <c r="M98" s="180" t="s">
        <v>5</v>
      </c>
      <c r="N98" s="181" t="s">
        <v>46</v>
      </c>
      <c r="O98" s="41"/>
      <c r="P98" s="182">
        <f>O98*H98</f>
        <v>0</v>
      </c>
      <c r="Q98" s="182">
        <v>3.6900000000000002E-2</v>
      </c>
      <c r="R98" s="182">
        <f>Q98*H98</f>
        <v>7.3800000000000004E-2</v>
      </c>
      <c r="S98" s="182">
        <v>0</v>
      </c>
      <c r="T98" s="183">
        <f>S98*H98</f>
        <v>0</v>
      </c>
      <c r="AR98" s="23" t="s">
        <v>201</v>
      </c>
      <c r="AT98" s="23" t="s">
        <v>197</v>
      </c>
      <c r="AU98" s="23" t="s">
        <v>85</v>
      </c>
      <c r="AY98" s="23" t="s">
        <v>195</v>
      </c>
      <c r="BE98" s="184">
        <f>IF(N98="základní",J98,0)</f>
        <v>0</v>
      </c>
      <c r="BF98" s="184">
        <f>IF(N98="snížená",J98,0)</f>
        <v>0</v>
      </c>
      <c r="BG98" s="184">
        <f>IF(N98="zákl. přenesená",J98,0)</f>
        <v>0</v>
      </c>
      <c r="BH98" s="184">
        <f>IF(N98="sníž. přenesená",J98,0)</f>
        <v>0</v>
      </c>
      <c r="BI98" s="184">
        <f>IF(N98="nulová",J98,0)</f>
        <v>0</v>
      </c>
      <c r="BJ98" s="23" t="s">
        <v>83</v>
      </c>
      <c r="BK98" s="184">
        <f>ROUND(I98*H98,2)</f>
        <v>0</v>
      </c>
      <c r="BL98" s="23" t="s">
        <v>201</v>
      </c>
      <c r="BM98" s="23" t="s">
        <v>2074</v>
      </c>
    </row>
    <row r="99" spans="2:65" s="1" customFormat="1" ht="94.5">
      <c r="B99" s="40"/>
      <c r="D99" s="186" t="s">
        <v>209</v>
      </c>
      <c r="F99" s="194" t="s">
        <v>224</v>
      </c>
      <c r="I99" s="195"/>
      <c r="L99" s="40"/>
      <c r="M99" s="196"/>
      <c r="N99" s="41"/>
      <c r="O99" s="41"/>
      <c r="P99" s="41"/>
      <c r="Q99" s="41"/>
      <c r="R99" s="41"/>
      <c r="S99" s="41"/>
      <c r="T99" s="69"/>
      <c r="AT99" s="23" t="s">
        <v>209</v>
      </c>
      <c r="AU99" s="23" t="s">
        <v>85</v>
      </c>
    </row>
    <row r="100" spans="2:65" s="1" customFormat="1" ht="16.5" customHeight="1">
      <c r="B100" s="172"/>
      <c r="C100" s="173" t="s">
        <v>220</v>
      </c>
      <c r="D100" s="173" t="s">
        <v>197</v>
      </c>
      <c r="E100" s="174" t="s">
        <v>226</v>
      </c>
      <c r="F100" s="175" t="s">
        <v>227</v>
      </c>
      <c r="G100" s="176" t="s">
        <v>228</v>
      </c>
      <c r="H100" s="177">
        <v>193.72800000000001</v>
      </c>
      <c r="I100" s="178"/>
      <c r="J100" s="179">
        <f>ROUND(I100*H100,2)</f>
        <v>0</v>
      </c>
      <c r="K100" s="175"/>
      <c r="L100" s="40"/>
      <c r="M100" s="180" t="s">
        <v>5</v>
      </c>
      <c r="N100" s="181" t="s">
        <v>46</v>
      </c>
      <c r="O100" s="41"/>
      <c r="P100" s="182">
        <f>O100*H100</f>
        <v>0</v>
      </c>
      <c r="Q100" s="182">
        <v>0</v>
      </c>
      <c r="R100" s="182">
        <f>Q100*H100</f>
        <v>0</v>
      </c>
      <c r="S100" s="182">
        <v>0</v>
      </c>
      <c r="T100" s="183">
        <f>S100*H100</f>
        <v>0</v>
      </c>
      <c r="AR100" s="23" t="s">
        <v>201</v>
      </c>
      <c r="AT100" s="23" t="s">
        <v>197</v>
      </c>
      <c r="AU100" s="23" t="s">
        <v>85</v>
      </c>
      <c r="AY100" s="23" t="s">
        <v>195</v>
      </c>
      <c r="BE100" s="184">
        <f>IF(N100="základní",J100,0)</f>
        <v>0</v>
      </c>
      <c r="BF100" s="184">
        <f>IF(N100="snížená",J100,0)</f>
        <v>0</v>
      </c>
      <c r="BG100" s="184">
        <f>IF(N100="zákl. přenesená",J100,0)</f>
        <v>0</v>
      </c>
      <c r="BH100" s="184">
        <f>IF(N100="sníž. přenesená",J100,0)</f>
        <v>0</v>
      </c>
      <c r="BI100" s="184">
        <f>IF(N100="nulová",J100,0)</f>
        <v>0</v>
      </c>
      <c r="BJ100" s="23" t="s">
        <v>83</v>
      </c>
      <c r="BK100" s="184">
        <f>ROUND(I100*H100,2)</f>
        <v>0</v>
      </c>
      <c r="BL100" s="23" t="s">
        <v>201</v>
      </c>
      <c r="BM100" s="23" t="s">
        <v>2075</v>
      </c>
    </row>
    <row r="101" spans="2:65" s="1" customFormat="1" ht="40.5">
      <c r="B101" s="40"/>
      <c r="D101" s="186" t="s">
        <v>209</v>
      </c>
      <c r="F101" s="194" t="s">
        <v>230</v>
      </c>
      <c r="I101" s="195"/>
      <c r="L101" s="40"/>
      <c r="M101" s="196"/>
      <c r="N101" s="41"/>
      <c r="O101" s="41"/>
      <c r="P101" s="41"/>
      <c r="Q101" s="41"/>
      <c r="R101" s="41"/>
      <c r="S101" s="41"/>
      <c r="T101" s="69"/>
      <c r="AT101" s="23" t="s">
        <v>209</v>
      </c>
      <c r="AU101" s="23" t="s">
        <v>85</v>
      </c>
    </row>
    <row r="102" spans="2:65" s="11" customFormat="1">
      <c r="B102" s="185"/>
      <c r="D102" s="186" t="s">
        <v>203</v>
      </c>
      <c r="E102" s="187" t="s">
        <v>5</v>
      </c>
      <c r="F102" s="188" t="s">
        <v>2076</v>
      </c>
      <c r="H102" s="189">
        <v>193.72800000000001</v>
      </c>
      <c r="I102" s="190"/>
      <c r="L102" s="185"/>
      <c r="M102" s="191"/>
      <c r="N102" s="192"/>
      <c r="O102" s="192"/>
      <c r="P102" s="192"/>
      <c r="Q102" s="192"/>
      <c r="R102" s="192"/>
      <c r="S102" s="192"/>
      <c r="T102" s="193"/>
      <c r="AT102" s="187" t="s">
        <v>203</v>
      </c>
      <c r="AU102" s="187" t="s">
        <v>85</v>
      </c>
      <c r="AV102" s="11" t="s">
        <v>85</v>
      </c>
      <c r="AW102" s="11" t="s">
        <v>39</v>
      </c>
      <c r="AX102" s="11" t="s">
        <v>83</v>
      </c>
      <c r="AY102" s="187" t="s">
        <v>195</v>
      </c>
    </row>
    <row r="103" spans="2:65" s="1" customFormat="1" ht="16.5" customHeight="1">
      <c r="B103" s="172"/>
      <c r="C103" s="173" t="s">
        <v>225</v>
      </c>
      <c r="D103" s="173" t="s">
        <v>197</v>
      </c>
      <c r="E103" s="174" t="s">
        <v>233</v>
      </c>
      <c r="F103" s="175" t="s">
        <v>234</v>
      </c>
      <c r="G103" s="176" t="s">
        <v>228</v>
      </c>
      <c r="H103" s="177">
        <v>484.32100000000003</v>
      </c>
      <c r="I103" s="178"/>
      <c r="J103" s="179">
        <f>ROUND(I103*H103,2)</f>
        <v>0</v>
      </c>
      <c r="K103" s="175"/>
      <c r="L103" s="40"/>
      <c r="M103" s="180" t="s">
        <v>5</v>
      </c>
      <c r="N103" s="181" t="s">
        <v>46</v>
      </c>
      <c r="O103" s="41"/>
      <c r="P103" s="182">
        <f>O103*H103</f>
        <v>0</v>
      </c>
      <c r="Q103" s="182">
        <v>0</v>
      </c>
      <c r="R103" s="182">
        <f>Q103*H103</f>
        <v>0</v>
      </c>
      <c r="S103" s="182">
        <v>0</v>
      </c>
      <c r="T103" s="183">
        <f>S103*H103</f>
        <v>0</v>
      </c>
      <c r="AR103" s="23" t="s">
        <v>201</v>
      </c>
      <c r="AT103" s="23" t="s">
        <v>197</v>
      </c>
      <c r="AU103" s="23" t="s">
        <v>85</v>
      </c>
      <c r="AY103" s="23" t="s">
        <v>195</v>
      </c>
      <c r="BE103" s="184">
        <f>IF(N103="základní",J103,0)</f>
        <v>0</v>
      </c>
      <c r="BF103" s="184">
        <f>IF(N103="snížená",J103,0)</f>
        <v>0</v>
      </c>
      <c r="BG103" s="184">
        <f>IF(N103="zákl. přenesená",J103,0)</f>
        <v>0</v>
      </c>
      <c r="BH103" s="184">
        <f>IF(N103="sníž. přenesená",J103,0)</f>
        <v>0</v>
      </c>
      <c r="BI103" s="184">
        <f>IF(N103="nulová",J103,0)</f>
        <v>0</v>
      </c>
      <c r="BJ103" s="23" t="s">
        <v>83</v>
      </c>
      <c r="BK103" s="184">
        <f>ROUND(I103*H103,2)</f>
        <v>0</v>
      </c>
      <c r="BL103" s="23" t="s">
        <v>201</v>
      </c>
      <c r="BM103" s="23" t="s">
        <v>2077</v>
      </c>
    </row>
    <row r="104" spans="2:65" s="1" customFormat="1" ht="40.5">
      <c r="B104" s="40"/>
      <c r="D104" s="186" t="s">
        <v>209</v>
      </c>
      <c r="F104" s="194" t="s">
        <v>236</v>
      </c>
      <c r="I104" s="195"/>
      <c r="L104" s="40"/>
      <c r="M104" s="196"/>
      <c r="N104" s="41"/>
      <c r="O104" s="41"/>
      <c r="P104" s="41"/>
      <c r="Q104" s="41"/>
      <c r="R104" s="41"/>
      <c r="S104" s="41"/>
      <c r="T104" s="69"/>
      <c r="AT104" s="23" t="s">
        <v>209</v>
      </c>
      <c r="AU104" s="23" t="s">
        <v>85</v>
      </c>
    </row>
    <row r="105" spans="2:65" s="11" customFormat="1">
      <c r="B105" s="185"/>
      <c r="D105" s="186" t="s">
        <v>203</v>
      </c>
      <c r="E105" s="187" t="s">
        <v>5</v>
      </c>
      <c r="F105" s="188" t="s">
        <v>2078</v>
      </c>
      <c r="H105" s="189">
        <v>79.89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75</v>
      </c>
      <c r="AY105" s="187" t="s">
        <v>195</v>
      </c>
    </row>
    <row r="106" spans="2:65" s="11" customFormat="1">
      <c r="B106" s="185"/>
      <c r="D106" s="186" t="s">
        <v>203</v>
      </c>
      <c r="E106" s="187" t="s">
        <v>5</v>
      </c>
      <c r="F106" s="188" t="s">
        <v>2079</v>
      </c>
      <c r="H106" s="189">
        <v>58.823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2080</v>
      </c>
      <c r="H107" s="189">
        <v>80.616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2081</v>
      </c>
      <c r="H108" s="189">
        <v>44.119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2082</v>
      </c>
      <c r="H109" s="189">
        <v>115.93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2083</v>
      </c>
      <c r="H110" s="189">
        <v>55.418999999999997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2084</v>
      </c>
      <c r="H111" s="189">
        <v>76.739999999999995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2085</v>
      </c>
      <c r="H112" s="189">
        <v>84.549000000000007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65" s="12" customFormat="1">
      <c r="B113" s="197"/>
      <c r="D113" s="186" t="s">
        <v>203</v>
      </c>
      <c r="E113" s="198" t="s">
        <v>5</v>
      </c>
      <c r="F113" s="199" t="s">
        <v>2086</v>
      </c>
      <c r="H113" s="200">
        <v>596.08600000000001</v>
      </c>
      <c r="I113" s="201"/>
      <c r="L113" s="197"/>
      <c r="M113" s="202"/>
      <c r="N113" s="203"/>
      <c r="O113" s="203"/>
      <c r="P113" s="203"/>
      <c r="Q113" s="203"/>
      <c r="R113" s="203"/>
      <c r="S113" s="203"/>
      <c r="T113" s="204"/>
      <c r="AT113" s="198" t="s">
        <v>203</v>
      </c>
      <c r="AU113" s="198" t="s">
        <v>85</v>
      </c>
      <c r="AV113" s="12" t="s">
        <v>211</v>
      </c>
      <c r="AW113" s="12" t="s">
        <v>39</v>
      </c>
      <c r="AX113" s="12" t="s">
        <v>75</v>
      </c>
      <c r="AY113" s="198" t="s">
        <v>195</v>
      </c>
    </row>
    <row r="114" spans="2:65" s="11" customFormat="1">
      <c r="B114" s="185"/>
      <c r="D114" s="186" t="s">
        <v>203</v>
      </c>
      <c r="E114" s="187" t="s">
        <v>5</v>
      </c>
      <c r="F114" s="188" t="s">
        <v>2087</v>
      </c>
      <c r="H114" s="189">
        <v>72.399000000000001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65" s="12" customFormat="1">
      <c r="B115" s="197"/>
      <c r="D115" s="186" t="s">
        <v>203</v>
      </c>
      <c r="E115" s="198" t="s">
        <v>5</v>
      </c>
      <c r="F115" s="199" t="s">
        <v>250</v>
      </c>
      <c r="H115" s="200">
        <v>72.399000000000001</v>
      </c>
      <c r="I115" s="201"/>
      <c r="L115" s="197"/>
      <c r="M115" s="202"/>
      <c r="N115" s="203"/>
      <c r="O115" s="203"/>
      <c r="P115" s="203"/>
      <c r="Q115" s="203"/>
      <c r="R115" s="203"/>
      <c r="S115" s="203"/>
      <c r="T115" s="204"/>
      <c r="AT115" s="198" t="s">
        <v>203</v>
      </c>
      <c r="AU115" s="198" t="s">
        <v>85</v>
      </c>
      <c r="AV115" s="12" t="s">
        <v>211</v>
      </c>
      <c r="AW115" s="12" t="s">
        <v>39</v>
      </c>
      <c r="AX115" s="12" t="s">
        <v>75</v>
      </c>
      <c r="AY115" s="198" t="s">
        <v>195</v>
      </c>
    </row>
    <row r="116" spans="2:65" s="11" customFormat="1">
      <c r="B116" s="185"/>
      <c r="D116" s="186" t="s">
        <v>203</v>
      </c>
      <c r="E116" s="187" t="s">
        <v>5</v>
      </c>
      <c r="F116" s="188" t="s">
        <v>2088</v>
      </c>
      <c r="H116" s="189">
        <v>-166.68600000000001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65" s="11" customFormat="1">
      <c r="B117" s="185"/>
      <c r="D117" s="186" t="s">
        <v>203</v>
      </c>
      <c r="E117" s="187" t="s">
        <v>5</v>
      </c>
      <c r="F117" s="188" t="s">
        <v>2089</v>
      </c>
      <c r="H117" s="189">
        <v>-17.478000000000002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65" s="12" customFormat="1">
      <c r="B118" s="197"/>
      <c r="D118" s="186" t="s">
        <v>203</v>
      </c>
      <c r="E118" s="198" t="s">
        <v>5</v>
      </c>
      <c r="F118" s="199" t="s">
        <v>253</v>
      </c>
      <c r="H118" s="200">
        <v>-184.16399999999999</v>
      </c>
      <c r="I118" s="201"/>
      <c r="L118" s="197"/>
      <c r="M118" s="202"/>
      <c r="N118" s="203"/>
      <c r="O118" s="203"/>
      <c r="P118" s="203"/>
      <c r="Q118" s="203"/>
      <c r="R118" s="203"/>
      <c r="S118" s="203"/>
      <c r="T118" s="204"/>
      <c r="AT118" s="198" t="s">
        <v>203</v>
      </c>
      <c r="AU118" s="198" t="s">
        <v>85</v>
      </c>
      <c r="AV118" s="12" t="s">
        <v>211</v>
      </c>
      <c r="AW118" s="12" t="s">
        <v>39</v>
      </c>
      <c r="AX118" s="12" t="s">
        <v>75</v>
      </c>
      <c r="AY118" s="198" t="s">
        <v>195</v>
      </c>
    </row>
    <row r="119" spans="2:65" s="13" customFormat="1">
      <c r="B119" s="205"/>
      <c r="D119" s="186" t="s">
        <v>203</v>
      </c>
      <c r="E119" s="206" t="s">
        <v>5</v>
      </c>
      <c r="F119" s="207" t="s">
        <v>254</v>
      </c>
      <c r="H119" s="208">
        <v>484.32100000000003</v>
      </c>
      <c r="I119" s="209"/>
      <c r="L119" s="205"/>
      <c r="M119" s="210"/>
      <c r="N119" s="211"/>
      <c r="O119" s="211"/>
      <c r="P119" s="211"/>
      <c r="Q119" s="211"/>
      <c r="R119" s="211"/>
      <c r="S119" s="211"/>
      <c r="T119" s="212"/>
      <c r="AT119" s="206" t="s">
        <v>203</v>
      </c>
      <c r="AU119" s="206" t="s">
        <v>85</v>
      </c>
      <c r="AV119" s="13" t="s">
        <v>201</v>
      </c>
      <c r="AW119" s="13" t="s">
        <v>39</v>
      </c>
      <c r="AX119" s="13" t="s">
        <v>83</v>
      </c>
      <c r="AY119" s="206" t="s">
        <v>195</v>
      </c>
    </row>
    <row r="120" spans="2:65" s="1" customFormat="1" ht="16.5" customHeight="1">
      <c r="B120" s="172"/>
      <c r="C120" s="173" t="s">
        <v>232</v>
      </c>
      <c r="D120" s="173" t="s">
        <v>197</v>
      </c>
      <c r="E120" s="174" t="s">
        <v>256</v>
      </c>
      <c r="F120" s="175" t="s">
        <v>257</v>
      </c>
      <c r="G120" s="176" t="s">
        <v>228</v>
      </c>
      <c r="H120" s="177">
        <v>242.161</v>
      </c>
      <c r="I120" s="178"/>
      <c r="J120" s="179">
        <f>ROUND(I120*H120,2)</f>
        <v>0</v>
      </c>
      <c r="K120" s="175"/>
      <c r="L120" s="40"/>
      <c r="M120" s="180" t="s">
        <v>5</v>
      </c>
      <c r="N120" s="181" t="s">
        <v>46</v>
      </c>
      <c r="O120" s="41"/>
      <c r="P120" s="182">
        <f>O120*H120</f>
        <v>0</v>
      </c>
      <c r="Q120" s="182">
        <v>0</v>
      </c>
      <c r="R120" s="182">
        <f>Q120*H120</f>
        <v>0</v>
      </c>
      <c r="S120" s="182">
        <v>0</v>
      </c>
      <c r="T120" s="183">
        <f>S120*H120</f>
        <v>0</v>
      </c>
      <c r="AR120" s="23" t="s">
        <v>201</v>
      </c>
      <c r="AT120" s="23" t="s">
        <v>197</v>
      </c>
      <c r="AU120" s="23" t="s">
        <v>85</v>
      </c>
      <c r="AY120" s="23" t="s">
        <v>195</v>
      </c>
      <c r="BE120" s="184">
        <f>IF(N120="základní",J120,0)</f>
        <v>0</v>
      </c>
      <c r="BF120" s="184">
        <f>IF(N120="snížená",J120,0)</f>
        <v>0</v>
      </c>
      <c r="BG120" s="184">
        <f>IF(N120="zákl. přenesená",J120,0)</f>
        <v>0</v>
      </c>
      <c r="BH120" s="184">
        <f>IF(N120="sníž. přenesená",J120,0)</f>
        <v>0</v>
      </c>
      <c r="BI120" s="184">
        <f>IF(N120="nulová",J120,0)</f>
        <v>0</v>
      </c>
      <c r="BJ120" s="23" t="s">
        <v>83</v>
      </c>
      <c r="BK120" s="184">
        <f>ROUND(I120*H120,2)</f>
        <v>0</v>
      </c>
      <c r="BL120" s="23" t="s">
        <v>201</v>
      </c>
      <c r="BM120" s="23" t="s">
        <v>2090</v>
      </c>
    </row>
    <row r="121" spans="2:65" s="1" customFormat="1" ht="54">
      <c r="B121" s="40"/>
      <c r="D121" s="186" t="s">
        <v>209</v>
      </c>
      <c r="F121" s="194" t="s">
        <v>259</v>
      </c>
      <c r="I121" s="195"/>
      <c r="L121" s="40"/>
      <c r="M121" s="196"/>
      <c r="N121" s="41"/>
      <c r="O121" s="41"/>
      <c r="P121" s="41"/>
      <c r="Q121" s="41"/>
      <c r="R121" s="41"/>
      <c r="S121" s="41"/>
      <c r="T121" s="69"/>
      <c r="AT121" s="23" t="s">
        <v>209</v>
      </c>
      <c r="AU121" s="23" t="s">
        <v>85</v>
      </c>
    </row>
    <row r="122" spans="2:65" s="11" customFormat="1">
      <c r="B122" s="185"/>
      <c r="D122" s="186" t="s">
        <v>203</v>
      </c>
      <c r="E122" s="187" t="s">
        <v>5</v>
      </c>
      <c r="F122" s="188" t="s">
        <v>2091</v>
      </c>
      <c r="H122" s="189">
        <v>242.161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83</v>
      </c>
      <c r="AY122" s="187" t="s">
        <v>195</v>
      </c>
    </row>
    <row r="123" spans="2:65" s="1" customFormat="1" ht="16.5" customHeight="1">
      <c r="B123" s="172"/>
      <c r="C123" s="173" t="s">
        <v>255</v>
      </c>
      <c r="D123" s="173" t="s">
        <v>197</v>
      </c>
      <c r="E123" s="174" t="s">
        <v>262</v>
      </c>
      <c r="F123" s="175" t="s">
        <v>263</v>
      </c>
      <c r="G123" s="176" t="s">
        <v>264</v>
      </c>
      <c r="H123" s="177">
        <v>474.49099999999999</v>
      </c>
      <c r="I123" s="178"/>
      <c r="J123" s="179">
        <f>ROUND(I123*H123,2)</f>
        <v>0</v>
      </c>
      <c r="K123" s="175"/>
      <c r="L123" s="40"/>
      <c r="M123" s="180" t="s">
        <v>5</v>
      </c>
      <c r="N123" s="181" t="s">
        <v>46</v>
      </c>
      <c r="O123" s="41"/>
      <c r="P123" s="182">
        <f>O123*H123</f>
        <v>0</v>
      </c>
      <c r="Q123" s="182">
        <v>8.4000000000000003E-4</v>
      </c>
      <c r="R123" s="182">
        <f>Q123*H123</f>
        <v>0.39857244000000003</v>
      </c>
      <c r="S123" s="182">
        <v>0</v>
      </c>
      <c r="T123" s="183">
        <f>S123*H123</f>
        <v>0</v>
      </c>
      <c r="AR123" s="23" t="s">
        <v>201</v>
      </c>
      <c r="AT123" s="23" t="s">
        <v>197</v>
      </c>
      <c r="AU123" s="23" t="s">
        <v>85</v>
      </c>
      <c r="AY123" s="23" t="s">
        <v>195</v>
      </c>
      <c r="BE123" s="184">
        <f>IF(N123="základní",J123,0)</f>
        <v>0</v>
      </c>
      <c r="BF123" s="184">
        <f>IF(N123="snížená",J123,0)</f>
        <v>0</v>
      </c>
      <c r="BG123" s="184">
        <f>IF(N123="zákl. přenesená",J123,0)</f>
        <v>0</v>
      </c>
      <c r="BH123" s="184">
        <f>IF(N123="sníž. přenesená",J123,0)</f>
        <v>0</v>
      </c>
      <c r="BI123" s="184">
        <f>IF(N123="nulová",J123,0)</f>
        <v>0</v>
      </c>
      <c r="BJ123" s="23" t="s">
        <v>83</v>
      </c>
      <c r="BK123" s="184">
        <f>ROUND(I123*H123,2)</f>
        <v>0</v>
      </c>
      <c r="BL123" s="23" t="s">
        <v>201</v>
      </c>
      <c r="BM123" s="23" t="s">
        <v>2092</v>
      </c>
    </row>
    <row r="124" spans="2:65" s="1" customFormat="1" ht="54">
      <c r="B124" s="40"/>
      <c r="D124" s="186" t="s">
        <v>209</v>
      </c>
      <c r="F124" s="194" t="s">
        <v>266</v>
      </c>
      <c r="I124" s="195"/>
      <c r="L124" s="40"/>
      <c r="M124" s="196"/>
      <c r="N124" s="41"/>
      <c r="O124" s="41"/>
      <c r="P124" s="41"/>
      <c r="Q124" s="41"/>
      <c r="R124" s="41"/>
      <c r="S124" s="41"/>
      <c r="T124" s="69"/>
      <c r="AT124" s="23" t="s">
        <v>209</v>
      </c>
      <c r="AU124" s="23" t="s">
        <v>85</v>
      </c>
    </row>
    <row r="125" spans="2:65" s="11" customFormat="1">
      <c r="B125" s="185"/>
      <c r="D125" s="186" t="s">
        <v>203</v>
      </c>
      <c r="E125" s="187" t="s">
        <v>5</v>
      </c>
      <c r="F125" s="188" t="s">
        <v>2093</v>
      </c>
      <c r="H125" s="189">
        <v>159.78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65" s="11" customFormat="1">
      <c r="B126" s="185"/>
      <c r="D126" s="186" t="s">
        <v>203</v>
      </c>
      <c r="E126" s="187" t="s">
        <v>5</v>
      </c>
      <c r="F126" s="188" t="s">
        <v>2094</v>
      </c>
      <c r="H126" s="189">
        <v>161.23099999999999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85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65" s="11" customFormat="1">
      <c r="B127" s="185"/>
      <c r="D127" s="186" t="s">
        <v>203</v>
      </c>
      <c r="E127" s="187" t="s">
        <v>5</v>
      </c>
      <c r="F127" s="188" t="s">
        <v>2095</v>
      </c>
      <c r="H127" s="189">
        <v>153.47999999999999</v>
      </c>
      <c r="I127" s="190"/>
      <c r="L127" s="185"/>
      <c r="M127" s="191"/>
      <c r="N127" s="192"/>
      <c r="O127" s="192"/>
      <c r="P127" s="192"/>
      <c r="Q127" s="192"/>
      <c r="R127" s="192"/>
      <c r="S127" s="192"/>
      <c r="T127" s="193"/>
      <c r="AT127" s="187" t="s">
        <v>203</v>
      </c>
      <c r="AU127" s="187" t="s">
        <v>85</v>
      </c>
      <c r="AV127" s="11" t="s">
        <v>85</v>
      </c>
      <c r="AW127" s="11" t="s">
        <v>39</v>
      </c>
      <c r="AX127" s="11" t="s">
        <v>75</v>
      </c>
      <c r="AY127" s="187" t="s">
        <v>195</v>
      </c>
    </row>
    <row r="128" spans="2:65" s="13" customFormat="1">
      <c r="B128" s="205"/>
      <c r="D128" s="186" t="s">
        <v>203</v>
      </c>
      <c r="E128" s="206" t="s">
        <v>5</v>
      </c>
      <c r="F128" s="207" t="s">
        <v>254</v>
      </c>
      <c r="H128" s="208">
        <v>474.49099999999999</v>
      </c>
      <c r="I128" s="209"/>
      <c r="L128" s="205"/>
      <c r="M128" s="210"/>
      <c r="N128" s="211"/>
      <c r="O128" s="211"/>
      <c r="P128" s="211"/>
      <c r="Q128" s="211"/>
      <c r="R128" s="211"/>
      <c r="S128" s="211"/>
      <c r="T128" s="212"/>
      <c r="AT128" s="206" t="s">
        <v>203</v>
      </c>
      <c r="AU128" s="206" t="s">
        <v>85</v>
      </c>
      <c r="AV128" s="13" t="s">
        <v>201</v>
      </c>
      <c r="AW128" s="13" t="s">
        <v>39</v>
      </c>
      <c r="AX128" s="13" t="s">
        <v>83</v>
      </c>
      <c r="AY128" s="206" t="s">
        <v>195</v>
      </c>
    </row>
    <row r="129" spans="2:65" s="1" customFormat="1" ht="16.5" customHeight="1">
      <c r="B129" s="172"/>
      <c r="C129" s="173" t="s">
        <v>261</v>
      </c>
      <c r="D129" s="173" t="s">
        <v>197</v>
      </c>
      <c r="E129" s="174" t="s">
        <v>275</v>
      </c>
      <c r="F129" s="175" t="s">
        <v>276</v>
      </c>
      <c r="G129" s="176" t="s">
        <v>264</v>
      </c>
      <c r="H129" s="177">
        <v>474.19099999999997</v>
      </c>
      <c r="I129" s="178"/>
      <c r="J129" s="179">
        <f>ROUND(I129*H129,2)</f>
        <v>0</v>
      </c>
      <c r="K129" s="175"/>
      <c r="L129" s="40"/>
      <c r="M129" s="180" t="s">
        <v>5</v>
      </c>
      <c r="N129" s="181" t="s">
        <v>46</v>
      </c>
      <c r="O129" s="41"/>
      <c r="P129" s="182">
        <f>O129*H129</f>
        <v>0</v>
      </c>
      <c r="Q129" s="182">
        <v>0</v>
      </c>
      <c r="R129" s="182">
        <f>Q129*H129</f>
        <v>0</v>
      </c>
      <c r="S129" s="182">
        <v>0</v>
      </c>
      <c r="T129" s="183">
        <f>S129*H129</f>
        <v>0</v>
      </c>
      <c r="AR129" s="23" t="s">
        <v>201</v>
      </c>
      <c r="AT129" s="23" t="s">
        <v>197</v>
      </c>
      <c r="AU129" s="23" t="s">
        <v>85</v>
      </c>
      <c r="AY129" s="23" t="s">
        <v>195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23" t="s">
        <v>83</v>
      </c>
      <c r="BK129" s="184">
        <f>ROUND(I129*H129,2)</f>
        <v>0</v>
      </c>
      <c r="BL129" s="23" t="s">
        <v>201</v>
      </c>
      <c r="BM129" s="23" t="s">
        <v>2096</v>
      </c>
    </row>
    <row r="130" spans="2:65" s="1" customFormat="1" ht="40.5">
      <c r="B130" s="40"/>
      <c r="D130" s="186" t="s">
        <v>209</v>
      </c>
      <c r="F130" s="194" t="s">
        <v>278</v>
      </c>
      <c r="I130" s="195"/>
      <c r="L130" s="40"/>
      <c r="M130" s="196"/>
      <c r="N130" s="41"/>
      <c r="O130" s="41"/>
      <c r="P130" s="41"/>
      <c r="Q130" s="41"/>
      <c r="R130" s="41"/>
      <c r="S130" s="41"/>
      <c r="T130" s="69"/>
      <c r="AT130" s="23" t="s">
        <v>209</v>
      </c>
      <c r="AU130" s="23" t="s">
        <v>85</v>
      </c>
    </row>
    <row r="131" spans="2:65" s="1" customFormat="1" ht="16.5" customHeight="1">
      <c r="B131" s="172"/>
      <c r="C131" s="173" t="s">
        <v>274</v>
      </c>
      <c r="D131" s="173" t="s">
        <v>197</v>
      </c>
      <c r="E131" s="174" t="s">
        <v>280</v>
      </c>
      <c r="F131" s="175" t="s">
        <v>281</v>
      </c>
      <c r="G131" s="176" t="s">
        <v>228</v>
      </c>
      <c r="H131" s="177">
        <v>484.32100000000003</v>
      </c>
      <c r="I131" s="178"/>
      <c r="J131" s="179">
        <f>ROUND(I131*H131,2)</f>
        <v>0</v>
      </c>
      <c r="K131" s="175"/>
      <c r="L131" s="40"/>
      <c r="M131" s="180" t="s">
        <v>5</v>
      </c>
      <c r="N131" s="181" t="s">
        <v>46</v>
      </c>
      <c r="O131" s="41"/>
      <c r="P131" s="182">
        <f>O131*H131</f>
        <v>0</v>
      </c>
      <c r="Q131" s="182">
        <v>0</v>
      </c>
      <c r="R131" s="182">
        <f>Q131*H131</f>
        <v>0</v>
      </c>
      <c r="S131" s="182">
        <v>0</v>
      </c>
      <c r="T131" s="183">
        <f>S131*H131</f>
        <v>0</v>
      </c>
      <c r="AR131" s="23" t="s">
        <v>201</v>
      </c>
      <c r="AT131" s="23" t="s">
        <v>197</v>
      </c>
      <c r="AU131" s="23" t="s">
        <v>85</v>
      </c>
      <c r="AY131" s="23" t="s">
        <v>195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23" t="s">
        <v>83</v>
      </c>
      <c r="BK131" s="184">
        <f>ROUND(I131*H131,2)</f>
        <v>0</v>
      </c>
      <c r="BL131" s="23" t="s">
        <v>201</v>
      </c>
      <c r="BM131" s="23" t="s">
        <v>2097</v>
      </c>
    </row>
    <row r="132" spans="2:65" s="1" customFormat="1" ht="54">
      <c r="B132" s="40"/>
      <c r="D132" s="186" t="s">
        <v>209</v>
      </c>
      <c r="F132" s="194" t="s">
        <v>283</v>
      </c>
      <c r="I132" s="195"/>
      <c r="L132" s="40"/>
      <c r="M132" s="196"/>
      <c r="N132" s="41"/>
      <c r="O132" s="41"/>
      <c r="P132" s="41"/>
      <c r="Q132" s="41"/>
      <c r="R132" s="41"/>
      <c r="S132" s="41"/>
      <c r="T132" s="69"/>
      <c r="AT132" s="23" t="s">
        <v>209</v>
      </c>
      <c r="AU132" s="23" t="s">
        <v>85</v>
      </c>
    </row>
    <row r="133" spans="2:65" s="1" customFormat="1" ht="16.5" customHeight="1">
      <c r="B133" s="172"/>
      <c r="C133" s="173" t="s">
        <v>279</v>
      </c>
      <c r="D133" s="173" t="s">
        <v>197</v>
      </c>
      <c r="E133" s="174" t="s">
        <v>285</v>
      </c>
      <c r="F133" s="175" t="s">
        <v>286</v>
      </c>
      <c r="G133" s="176" t="s">
        <v>228</v>
      </c>
      <c r="H133" s="177">
        <v>478.80799999999999</v>
      </c>
      <c r="I133" s="178"/>
      <c r="J133" s="179">
        <f>ROUND(I133*H133,2)</f>
        <v>0</v>
      </c>
      <c r="K133" s="175"/>
      <c r="L133" s="40"/>
      <c r="M133" s="180" t="s">
        <v>5</v>
      </c>
      <c r="N133" s="181" t="s">
        <v>46</v>
      </c>
      <c r="O133" s="41"/>
      <c r="P133" s="182">
        <f>O133*H133</f>
        <v>0</v>
      </c>
      <c r="Q133" s="182">
        <v>0</v>
      </c>
      <c r="R133" s="182">
        <f>Q133*H133</f>
        <v>0</v>
      </c>
      <c r="S133" s="182">
        <v>0</v>
      </c>
      <c r="T133" s="183">
        <f>S133*H133</f>
        <v>0</v>
      </c>
      <c r="AR133" s="23" t="s">
        <v>201</v>
      </c>
      <c r="AT133" s="23" t="s">
        <v>197</v>
      </c>
      <c r="AU133" s="23" t="s">
        <v>85</v>
      </c>
      <c r="AY133" s="23" t="s">
        <v>195</v>
      </c>
      <c r="BE133" s="184">
        <f>IF(N133="základní",J133,0)</f>
        <v>0</v>
      </c>
      <c r="BF133" s="184">
        <f>IF(N133="snížená",J133,0)</f>
        <v>0</v>
      </c>
      <c r="BG133" s="184">
        <f>IF(N133="zákl. přenesená",J133,0)</f>
        <v>0</v>
      </c>
      <c r="BH133" s="184">
        <f>IF(N133="sníž. přenesená",J133,0)</f>
        <v>0</v>
      </c>
      <c r="BI133" s="184">
        <f>IF(N133="nulová",J133,0)</f>
        <v>0</v>
      </c>
      <c r="BJ133" s="23" t="s">
        <v>83</v>
      </c>
      <c r="BK133" s="184">
        <f>ROUND(I133*H133,2)</f>
        <v>0</v>
      </c>
      <c r="BL133" s="23" t="s">
        <v>201</v>
      </c>
      <c r="BM133" s="23" t="s">
        <v>2098</v>
      </c>
    </row>
    <row r="134" spans="2:65" s="1" customFormat="1" ht="67.5">
      <c r="B134" s="40"/>
      <c r="D134" s="186" t="s">
        <v>209</v>
      </c>
      <c r="F134" s="194" t="s">
        <v>288</v>
      </c>
      <c r="I134" s="195"/>
      <c r="L134" s="40"/>
      <c r="M134" s="196"/>
      <c r="N134" s="41"/>
      <c r="O134" s="41"/>
      <c r="P134" s="41"/>
      <c r="Q134" s="41"/>
      <c r="R134" s="41"/>
      <c r="S134" s="41"/>
      <c r="T134" s="69"/>
      <c r="AT134" s="23" t="s">
        <v>209</v>
      </c>
      <c r="AU134" s="23" t="s">
        <v>85</v>
      </c>
    </row>
    <row r="135" spans="2:65" s="11" customFormat="1">
      <c r="B135" s="185"/>
      <c r="D135" s="186" t="s">
        <v>203</v>
      </c>
      <c r="E135" s="187" t="s">
        <v>5</v>
      </c>
      <c r="F135" s="188" t="s">
        <v>2099</v>
      </c>
      <c r="H135" s="189">
        <v>484.32100000000003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65" s="12" customFormat="1">
      <c r="B136" s="197"/>
      <c r="D136" s="186" t="s">
        <v>203</v>
      </c>
      <c r="E136" s="198" t="s">
        <v>5</v>
      </c>
      <c r="F136" s="199" t="s">
        <v>290</v>
      </c>
      <c r="H136" s="200">
        <v>484.32100000000003</v>
      </c>
      <c r="I136" s="201"/>
      <c r="L136" s="197"/>
      <c r="M136" s="202"/>
      <c r="N136" s="203"/>
      <c r="O136" s="203"/>
      <c r="P136" s="203"/>
      <c r="Q136" s="203"/>
      <c r="R136" s="203"/>
      <c r="S136" s="203"/>
      <c r="T136" s="204"/>
      <c r="AT136" s="198" t="s">
        <v>203</v>
      </c>
      <c r="AU136" s="198" t="s">
        <v>85</v>
      </c>
      <c r="AV136" s="12" t="s">
        <v>211</v>
      </c>
      <c r="AW136" s="12" t="s">
        <v>39</v>
      </c>
      <c r="AX136" s="12" t="s">
        <v>75</v>
      </c>
      <c r="AY136" s="198" t="s">
        <v>195</v>
      </c>
    </row>
    <row r="137" spans="2:65" s="11" customFormat="1">
      <c r="B137" s="185"/>
      <c r="D137" s="186" t="s">
        <v>203</v>
      </c>
      <c r="E137" s="187" t="s">
        <v>5</v>
      </c>
      <c r="F137" s="188" t="s">
        <v>2100</v>
      </c>
      <c r="H137" s="189">
        <v>-5.5129999999999999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65" s="12" customFormat="1">
      <c r="B138" s="197"/>
      <c r="D138" s="186" t="s">
        <v>203</v>
      </c>
      <c r="E138" s="198" t="s">
        <v>5</v>
      </c>
      <c r="F138" s="199" t="s">
        <v>292</v>
      </c>
      <c r="H138" s="200">
        <v>-5.5129999999999999</v>
      </c>
      <c r="I138" s="201"/>
      <c r="L138" s="197"/>
      <c r="M138" s="202"/>
      <c r="N138" s="203"/>
      <c r="O138" s="203"/>
      <c r="P138" s="203"/>
      <c r="Q138" s="203"/>
      <c r="R138" s="203"/>
      <c r="S138" s="203"/>
      <c r="T138" s="204"/>
      <c r="AT138" s="198" t="s">
        <v>203</v>
      </c>
      <c r="AU138" s="198" t="s">
        <v>85</v>
      </c>
      <c r="AV138" s="12" t="s">
        <v>211</v>
      </c>
      <c r="AW138" s="12" t="s">
        <v>39</v>
      </c>
      <c r="AX138" s="12" t="s">
        <v>75</v>
      </c>
      <c r="AY138" s="198" t="s">
        <v>195</v>
      </c>
    </row>
    <row r="139" spans="2:65" s="13" customFormat="1">
      <c r="B139" s="205"/>
      <c r="D139" s="186" t="s">
        <v>203</v>
      </c>
      <c r="E139" s="206" t="s">
        <v>5</v>
      </c>
      <c r="F139" s="207" t="s">
        <v>254</v>
      </c>
      <c r="H139" s="208">
        <v>478.80799999999999</v>
      </c>
      <c r="I139" s="209"/>
      <c r="L139" s="205"/>
      <c r="M139" s="210"/>
      <c r="N139" s="211"/>
      <c r="O139" s="211"/>
      <c r="P139" s="211"/>
      <c r="Q139" s="211"/>
      <c r="R139" s="211"/>
      <c r="S139" s="211"/>
      <c r="T139" s="212"/>
      <c r="AT139" s="206" t="s">
        <v>203</v>
      </c>
      <c r="AU139" s="206" t="s">
        <v>85</v>
      </c>
      <c r="AV139" s="13" t="s">
        <v>201</v>
      </c>
      <c r="AW139" s="13" t="s">
        <v>39</v>
      </c>
      <c r="AX139" s="13" t="s">
        <v>83</v>
      </c>
      <c r="AY139" s="206" t="s">
        <v>195</v>
      </c>
    </row>
    <row r="140" spans="2:65" s="1" customFormat="1" ht="16.5" customHeight="1">
      <c r="B140" s="172"/>
      <c r="C140" s="173" t="s">
        <v>2041</v>
      </c>
      <c r="D140" s="173" t="s">
        <v>197</v>
      </c>
      <c r="E140" s="174" t="s">
        <v>294</v>
      </c>
      <c r="F140" s="175" t="s">
        <v>295</v>
      </c>
      <c r="G140" s="176" t="s">
        <v>228</v>
      </c>
      <c r="H140" s="177">
        <v>478.80799999999999</v>
      </c>
      <c r="I140" s="178"/>
      <c r="J140" s="179">
        <f>ROUND(I140*H140,2)</f>
        <v>0</v>
      </c>
      <c r="K140" s="175"/>
      <c r="L140" s="40"/>
      <c r="M140" s="180" t="s">
        <v>5</v>
      </c>
      <c r="N140" s="181" t="s">
        <v>46</v>
      </c>
      <c r="O140" s="41"/>
      <c r="P140" s="182">
        <f>O140*H140</f>
        <v>0</v>
      </c>
      <c r="Q140" s="182">
        <v>0</v>
      </c>
      <c r="R140" s="182">
        <f>Q140*H140</f>
        <v>0</v>
      </c>
      <c r="S140" s="182">
        <v>0</v>
      </c>
      <c r="T140" s="183">
        <f>S140*H140</f>
        <v>0</v>
      </c>
      <c r="AR140" s="23" t="s">
        <v>201</v>
      </c>
      <c r="AT140" s="23" t="s">
        <v>197</v>
      </c>
      <c r="AU140" s="23" t="s">
        <v>85</v>
      </c>
      <c r="AY140" s="23" t="s">
        <v>195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23" t="s">
        <v>83</v>
      </c>
      <c r="BK140" s="184">
        <f>ROUND(I140*H140,2)</f>
        <v>0</v>
      </c>
      <c r="BL140" s="23" t="s">
        <v>201</v>
      </c>
      <c r="BM140" s="23" t="s">
        <v>2101</v>
      </c>
    </row>
    <row r="141" spans="2:65" s="1" customFormat="1" ht="16.5" customHeight="1">
      <c r="B141" s="172"/>
      <c r="C141" s="173" t="s">
        <v>284</v>
      </c>
      <c r="D141" s="173" t="s">
        <v>197</v>
      </c>
      <c r="E141" s="174" t="s">
        <v>298</v>
      </c>
      <c r="F141" s="175" t="s">
        <v>299</v>
      </c>
      <c r="G141" s="176" t="s">
        <v>228</v>
      </c>
      <c r="H141" s="177">
        <v>478.80799999999999</v>
      </c>
      <c r="I141" s="178"/>
      <c r="J141" s="179">
        <f>ROUND(I141*H141,2)</f>
        <v>0</v>
      </c>
      <c r="K141" s="175"/>
      <c r="L141" s="40"/>
      <c r="M141" s="180" t="s">
        <v>5</v>
      </c>
      <c r="N141" s="181" t="s">
        <v>46</v>
      </c>
      <c r="O141" s="41"/>
      <c r="P141" s="182">
        <f>O141*H141</f>
        <v>0</v>
      </c>
      <c r="Q141" s="182">
        <v>0</v>
      </c>
      <c r="R141" s="182">
        <f>Q141*H141</f>
        <v>0</v>
      </c>
      <c r="S141" s="182">
        <v>0</v>
      </c>
      <c r="T141" s="183">
        <f>S141*H141</f>
        <v>0</v>
      </c>
      <c r="AR141" s="23" t="s">
        <v>201</v>
      </c>
      <c r="AT141" s="23" t="s">
        <v>197</v>
      </c>
      <c r="AU141" s="23" t="s">
        <v>85</v>
      </c>
      <c r="AY141" s="23" t="s">
        <v>195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23" t="s">
        <v>83</v>
      </c>
      <c r="BK141" s="184">
        <f>ROUND(I141*H141,2)</f>
        <v>0</v>
      </c>
      <c r="BL141" s="23" t="s">
        <v>201</v>
      </c>
      <c r="BM141" s="23" t="s">
        <v>2102</v>
      </c>
    </row>
    <row r="142" spans="2:65" s="1" customFormat="1" ht="16.5" customHeight="1">
      <c r="B142" s="172"/>
      <c r="C142" s="173" t="s">
        <v>293</v>
      </c>
      <c r="D142" s="173" t="s">
        <v>197</v>
      </c>
      <c r="E142" s="174" t="s">
        <v>301</v>
      </c>
      <c r="F142" s="175" t="s">
        <v>302</v>
      </c>
      <c r="G142" s="176" t="s">
        <v>303</v>
      </c>
      <c r="H142" s="177">
        <v>790.03300000000002</v>
      </c>
      <c r="I142" s="178"/>
      <c r="J142" s="179">
        <f>ROUND(I142*H142,2)</f>
        <v>0</v>
      </c>
      <c r="K142" s="175"/>
      <c r="L142" s="40"/>
      <c r="M142" s="180" t="s">
        <v>5</v>
      </c>
      <c r="N142" s="181" t="s">
        <v>46</v>
      </c>
      <c r="O142" s="41"/>
      <c r="P142" s="182">
        <f>O142*H142</f>
        <v>0</v>
      </c>
      <c r="Q142" s="182">
        <v>0</v>
      </c>
      <c r="R142" s="182">
        <f>Q142*H142</f>
        <v>0</v>
      </c>
      <c r="S142" s="182">
        <v>0</v>
      </c>
      <c r="T142" s="183">
        <f>S142*H142</f>
        <v>0</v>
      </c>
      <c r="AR142" s="23" t="s">
        <v>201</v>
      </c>
      <c r="AT142" s="23" t="s">
        <v>197</v>
      </c>
      <c r="AU142" s="23" t="s">
        <v>85</v>
      </c>
      <c r="AY142" s="23" t="s">
        <v>195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23" t="s">
        <v>83</v>
      </c>
      <c r="BK142" s="184">
        <f>ROUND(I142*H142,2)</f>
        <v>0</v>
      </c>
      <c r="BL142" s="23" t="s">
        <v>201</v>
      </c>
      <c r="BM142" s="23" t="s">
        <v>2103</v>
      </c>
    </row>
    <row r="143" spans="2:65" s="1" customFormat="1" ht="27">
      <c r="B143" s="40"/>
      <c r="D143" s="186" t="s">
        <v>209</v>
      </c>
      <c r="F143" s="194" t="s">
        <v>305</v>
      </c>
      <c r="I143" s="195"/>
      <c r="L143" s="40"/>
      <c r="M143" s="196"/>
      <c r="N143" s="41"/>
      <c r="O143" s="41"/>
      <c r="P143" s="41"/>
      <c r="Q143" s="41"/>
      <c r="R143" s="41"/>
      <c r="S143" s="41"/>
      <c r="T143" s="69"/>
      <c r="AT143" s="23" t="s">
        <v>209</v>
      </c>
      <c r="AU143" s="23" t="s">
        <v>85</v>
      </c>
    </row>
    <row r="144" spans="2:65" s="11" customFormat="1">
      <c r="B144" s="185"/>
      <c r="D144" s="186" t="s">
        <v>203</v>
      </c>
      <c r="E144" s="187" t="s">
        <v>5</v>
      </c>
      <c r="F144" s="188" t="s">
        <v>2104</v>
      </c>
      <c r="H144" s="189">
        <v>790.03300000000002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203</v>
      </c>
      <c r="AU144" s="187" t="s">
        <v>85</v>
      </c>
      <c r="AV144" s="11" t="s">
        <v>85</v>
      </c>
      <c r="AW144" s="11" t="s">
        <v>39</v>
      </c>
      <c r="AX144" s="11" t="s">
        <v>83</v>
      </c>
      <c r="AY144" s="187" t="s">
        <v>195</v>
      </c>
    </row>
    <row r="145" spans="2:65" s="1" customFormat="1" ht="16.5" customHeight="1">
      <c r="B145" s="172"/>
      <c r="C145" s="173" t="s">
        <v>297</v>
      </c>
      <c r="D145" s="173" t="s">
        <v>197</v>
      </c>
      <c r="E145" s="174" t="s">
        <v>308</v>
      </c>
      <c r="F145" s="175" t="s">
        <v>309</v>
      </c>
      <c r="G145" s="176" t="s">
        <v>228</v>
      </c>
      <c r="H145" s="177">
        <v>255.56100000000001</v>
      </c>
      <c r="I145" s="178"/>
      <c r="J145" s="179">
        <f>ROUND(I145*H145,2)</f>
        <v>0</v>
      </c>
      <c r="K145" s="175"/>
      <c r="L145" s="40"/>
      <c r="M145" s="180" t="s">
        <v>5</v>
      </c>
      <c r="N145" s="181" t="s">
        <v>46</v>
      </c>
      <c r="O145" s="41"/>
      <c r="P145" s="182">
        <f>O145*H145</f>
        <v>0</v>
      </c>
      <c r="Q145" s="182">
        <v>0</v>
      </c>
      <c r="R145" s="182">
        <f>Q145*H145</f>
        <v>0</v>
      </c>
      <c r="S145" s="182">
        <v>0</v>
      </c>
      <c r="T145" s="183">
        <f>S145*H145</f>
        <v>0</v>
      </c>
      <c r="AR145" s="23" t="s">
        <v>201</v>
      </c>
      <c r="AT145" s="23" t="s">
        <v>197</v>
      </c>
      <c r="AU145" s="23" t="s">
        <v>85</v>
      </c>
      <c r="AY145" s="23" t="s">
        <v>195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23" t="s">
        <v>83</v>
      </c>
      <c r="BK145" s="184">
        <f>ROUND(I145*H145,2)</f>
        <v>0</v>
      </c>
      <c r="BL145" s="23" t="s">
        <v>201</v>
      </c>
      <c r="BM145" s="23" t="s">
        <v>2105</v>
      </c>
    </row>
    <row r="146" spans="2:65" s="1" customFormat="1" ht="81">
      <c r="B146" s="40"/>
      <c r="D146" s="186" t="s">
        <v>209</v>
      </c>
      <c r="F146" s="194" t="s">
        <v>311</v>
      </c>
      <c r="I146" s="195"/>
      <c r="L146" s="40"/>
      <c r="M146" s="196"/>
      <c r="N146" s="41"/>
      <c r="O146" s="41"/>
      <c r="P146" s="41"/>
      <c r="Q146" s="41"/>
      <c r="R146" s="41"/>
      <c r="S146" s="41"/>
      <c r="T146" s="69"/>
      <c r="AT146" s="23" t="s">
        <v>209</v>
      </c>
      <c r="AU146" s="23" t="s">
        <v>85</v>
      </c>
    </row>
    <row r="147" spans="2:65" s="11" customFormat="1">
      <c r="B147" s="185"/>
      <c r="D147" s="186" t="s">
        <v>203</v>
      </c>
      <c r="E147" s="187" t="s">
        <v>5</v>
      </c>
      <c r="F147" s="188" t="s">
        <v>2099</v>
      </c>
      <c r="H147" s="189">
        <v>484.32100000000003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65" s="12" customFormat="1">
      <c r="B148" s="197"/>
      <c r="D148" s="186" t="s">
        <v>203</v>
      </c>
      <c r="E148" s="198" t="s">
        <v>5</v>
      </c>
      <c r="F148" s="199" t="s">
        <v>290</v>
      </c>
      <c r="H148" s="200">
        <v>484.32100000000003</v>
      </c>
      <c r="I148" s="201"/>
      <c r="L148" s="197"/>
      <c r="M148" s="202"/>
      <c r="N148" s="203"/>
      <c r="O148" s="203"/>
      <c r="P148" s="203"/>
      <c r="Q148" s="203"/>
      <c r="R148" s="203"/>
      <c r="S148" s="203"/>
      <c r="T148" s="204"/>
      <c r="AT148" s="198" t="s">
        <v>203</v>
      </c>
      <c r="AU148" s="198" t="s">
        <v>85</v>
      </c>
      <c r="AV148" s="12" t="s">
        <v>211</v>
      </c>
      <c r="AW148" s="12" t="s">
        <v>39</v>
      </c>
      <c r="AX148" s="12" t="s">
        <v>75</v>
      </c>
      <c r="AY148" s="198" t="s">
        <v>195</v>
      </c>
    </row>
    <row r="149" spans="2:65" s="11" customFormat="1">
      <c r="B149" s="185"/>
      <c r="D149" s="186" t="s">
        <v>203</v>
      </c>
      <c r="E149" s="187" t="s">
        <v>5</v>
      </c>
      <c r="F149" s="188" t="s">
        <v>2100</v>
      </c>
      <c r="H149" s="189">
        <v>-5.5129999999999999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75</v>
      </c>
      <c r="AY149" s="187" t="s">
        <v>195</v>
      </c>
    </row>
    <row r="150" spans="2:65" s="12" customFormat="1">
      <c r="B150" s="197"/>
      <c r="D150" s="186" t="s">
        <v>203</v>
      </c>
      <c r="E150" s="198" t="s">
        <v>5</v>
      </c>
      <c r="F150" s="199" t="s">
        <v>292</v>
      </c>
      <c r="H150" s="200">
        <v>-5.5129999999999999</v>
      </c>
      <c r="I150" s="201"/>
      <c r="L150" s="197"/>
      <c r="M150" s="202"/>
      <c r="N150" s="203"/>
      <c r="O150" s="203"/>
      <c r="P150" s="203"/>
      <c r="Q150" s="203"/>
      <c r="R150" s="203"/>
      <c r="S150" s="203"/>
      <c r="T150" s="204"/>
      <c r="AT150" s="198" t="s">
        <v>203</v>
      </c>
      <c r="AU150" s="198" t="s">
        <v>85</v>
      </c>
      <c r="AV150" s="12" t="s">
        <v>211</v>
      </c>
      <c r="AW150" s="12" t="s">
        <v>39</v>
      </c>
      <c r="AX150" s="12" t="s">
        <v>75</v>
      </c>
      <c r="AY150" s="198" t="s">
        <v>195</v>
      </c>
    </row>
    <row r="151" spans="2:65" s="11" customFormat="1">
      <c r="B151" s="185"/>
      <c r="D151" s="186" t="s">
        <v>203</v>
      </c>
      <c r="E151" s="187" t="s">
        <v>5</v>
      </c>
      <c r="F151" s="188" t="s">
        <v>2106</v>
      </c>
      <c r="H151" s="189">
        <v>-203.27500000000001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203</v>
      </c>
      <c r="AU151" s="187" t="s">
        <v>85</v>
      </c>
      <c r="AV151" s="11" t="s">
        <v>85</v>
      </c>
      <c r="AW151" s="11" t="s">
        <v>39</v>
      </c>
      <c r="AX151" s="11" t="s">
        <v>75</v>
      </c>
      <c r="AY151" s="187" t="s">
        <v>195</v>
      </c>
    </row>
    <row r="152" spans="2:65" s="11" customFormat="1">
      <c r="B152" s="185"/>
      <c r="D152" s="186" t="s">
        <v>203</v>
      </c>
      <c r="E152" s="187" t="s">
        <v>5</v>
      </c>
      <c r="F152" s="188" t="s">
        <v>2107</v>
      </c>
      <c r="H152" s="189">
        <v>-19.972000000000001</v>
      </c>
      <c r="I152" s="190"/>
      <c r="L152" s="185"/>
      <c r="M152" s="191"/>
      <c r="N152" s="192"/>
      <c r="O152" s="192"/>
      <c r="P152" s="192"/>
      <c r="Q152" s="192"/>
      <c r="R152" s="192"/>
      <c r="S152" s="192"/>
      <c r="T152" s="193"/>
      <c r="AT152" s="187" t="s">
        <v>203</v>
      </c>
      <c r="AU152" s="187" t="s">
        <v>85</v>
      </c>
      <c r="AV152" s="11" t="s">
        <v>85</v>
      </c>
      <c r="AW152" s="11" t="s">
        <v>39</v>
      </c>
      <c r="AX152" s="11" t="s">
        <v>75</v>
      </c>
      <c r="AY152" s="187" t="s">
        <v>195</v>
      </c>
    </row>
    <row r="153" spans="2:65" s="12" customFormat="1">
      <c r="B153" s="197"/>
      <c r="D153" s="186" t="s">
        <v>203</v>
      </c>
      <c r="E153" s="198" t="s">
        <v>5</v>
      </c>
      <c r="F153" s="199" t="s">
        <v>314</v>
      </c>
      <c r="H153" s="200">
        <v>-223.24700000000001</v>
      </c>
      <c r="I153" s="201"/>
      <c r="L153" s="197"/>
      <c r="M153" s="202"/>
      <c r="N153" s="203"/>
      <c r="O153" s="203"/>
      <c r="P153" s="203"/>
      <c r="Q153" s="203"/>
      <c r="R153" s="203"/>
      <c r="S153" s="203"/>
      <c r="T153" s="204"/>
      <c r="AT153" s="198" t="s">
        <v>203</v>
      </c>
      <c r="AU153" s="198" t="s">
        <v>85</v>
      </c>
      <c r="AV153" s="12" t="s">
        <v>211</v>
      </c>
      <c r="AW153" s="12" t="s">
        <v>39</v>
      </c>
      <c r="AX153" s="12" t="s">
        <v>75</v>
      </c>
      <c r="AY153" s="198" t="s">
        <v>195</v>
      </c>
    </row>
    <row r="154" spans="2:65" s="13" customFormat="1">
      <c r="B154" s="205"/>
      <c r="D154" s="186" t="s">
        <v>203</v>
      </c>
      <c r="E154" s="206" t="s">
        <v>5</v>
      </c>
      <c r="F154" s="207" t="s">
        <v>254</v>
      </c>
      <c r="H154" s="208">
        <v>255.56100000000001</v>
      </c>
      <c r="I154" s="209"/>
      <c r="L154" s="205"/>
      <c r="M154" s="210"/>
      <c r="N154" s="211"/>
      <c r="O154" s="211"/>
      <c r="P154" s="211"/>
      <c r="Q154" s="211"/>
      <c r="R154" s="211"/>
      <c r="S154" s="211"/>
      <c r="T154" s="212"/>
      <c r="AT154" s="206" t="s">
        <v>203</v>
      </c>
      <c r="AU154" s="206" t="s">
        <v>85</v>
      </c>
      <c r="AV154" s="13" t="s">
        <v>201</v>
      </c>
      <c r="AW154" s="13" t="s">
        <v>39</v>
      </c>
      <c r="AX154" s="13" t="s">
        <v>83</v>
      </c>
      <c r="AY154" s="206" t="s">
        <v>195</v>
      </c>
    </row>
    <row r="155" spans="2:65" s="1" customFormat="1" ht="16.5" customHeight="1">
      <c r="B155" s="172"/>
      <c r="C155" s="213" t="s">
        <v>307</v>
      </c>
      <c r="D155" s="213" t="s">
        <v>316</v>
      </c>
      <c r="E155" s="214" t="s">
        <v>317</v>
      </c>
      <c r="F155" s="215" t="s">
        <v>318</v>
      </c>
      <c r="G155" s="216" t="s">
        <v>303</v>
      </c>
      <c r="H155" s="217">
        <v>485.56599999999997</v>
      </c>
      <c r="I155" s="218"/>
      <c r="J155" s="219">
        <f>ROUND(I155*H155,2)</f>
        <v>0</v>
      </c>
      <c r="K155" s="215"/>
      <c r="L155" s="220"/>
      <c r="M155" s="221" t="s">
        <v>5</v>
      </c>
      <c r="N155" s="222" t="s">
        <v>46</v>
      </c>
      <c r="O155" s="41"/>
      <c r="P155" s="182">
        <f>O155*H155</f>
        <v>0</v>
      </c>
      <c r="Q155" s="182">
        <v>1</v>
      </c>
      <c r="R155" s="182">
        <f>Q155*H155</f>
        <v>485.56599999999997</v>
      </c>
      <c r="S155" s="182">
        <v>0</v>
      </c>
      <c r="T155" s="183">
        <f>S155*H155</f>
        <v>0</v>
      </c>
      <c r="AR155" s="23" t="s">
        <v>255</v>
      </c>
      <c r="AT155" s="23" t="s">
        <v>316</v>
      </c>
      <c r="AU155" s="23" t="s">
        <v>85</v>
      </c>
      <c r="AY155" s="23" t="s">
        <v>195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23" t="s">
        <v>83</v>
      </c>
      <c r="BK155" s="184">
        <f>ROUND(I155*H155,2)</f>
        <v>0</v>
      </c>
      <c r="BL155" s="23" t="s">
        <v>201</v>
      </c>
      <c r="BM155" s="23" t="s">
        <v>2108</v>
      </c>
    </row>
    <row r="156" spans="2:65" s="1" customFormat="1" ht="27">
      <c r="B156" s="40"/>
      <c r="D156" s="186" t="s">
        <v>209</v>
      </c>
      <c r="F156" s="194" t="s">
        <v>320</v>
      </c>
      <c r="I156" s="195"/>
      <c r="L156" s="40"/>
      <c r="M156" s="196"/>
      <c r="N156" s="41"/>
      <c r="O156" s="41"/>
      <c r="P156" s="41"/>
      <c r="Q156" s="41"/>
      <c r="R156" s="41"/>
      <c r="S156" s="41"/>
      <c r="T156" s="69"/>
      <c r="AT156" s="23" t="s">
        <v>209</v>
      </c>
      <c r="AU156" s="23" t="s">
        <v>85</v>
      </c>
    </row>
    <row r="157" spans="2:65" s="11" customFormat="1">
      <c r="B157" s="185"/>
      <c r="D157" s="186" t="s">
        <v>203</v>
      </c>
      <c r="E157" s="187" t="s">
        <v>5</v>
      </c>
      <c r="F157" s="188" t="s">
        <v>2109</v>
      </c>
      <c r="H157" s="189">
        <v>485.56599999999997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83</v>
      </c>
      <c r="AY157" s="187" t="s">
        <v>195</v>
      </c>
    </row>
    <row r="158" spans="2:65" s="1" customFormat="1" ht="16.5" customHeight="1">
      <c r="B158" s="172"/>
      <c r="C158" s="173" t="s">
        <v>315</v>
      </c>
      <c r="D158" s="173" t="s">
        <v>197</v>
      </c>
      <c r="E158" s="174" t="s">
        <v>323</v>
      </c>
      <c r="F158" s="175" t="s">
        <v>324</v>
      </c>
      <c r="G158" s="176" t="s">
        <v>325</v>
      </c>
      <c r="H158" s="177">
        <v>12</v>
      </c>
      <c r="I158" s="178"/>
      <c r="J158" s="179">
        <f>ROUND(I158*H158,2)</f>
        <v>0</v>
      </c>
      <c r="K158" s="175"/>
      <c r="L158" s="40"/>
      <c r="M158" s="180" t="s">
        <v>5</v>
      </c>
      <c r="N158" s="181" t="s">
        <v>46</v>
      </c>
      <c r="O158" s="41"/>
      <c r="P158" s="182">
        <f>O158*H158</f>
        <v>0</v>
      </c>
      <c r="Q158" s="182">
        <v>0</v>
      </c>
      <c r="R158" s="182">
        <f>Q158*H158</f>
        <v>0</v>
      </c>
      <c r="S158" s="182">
        <v>0</v>
      </c>
      <c r="T158" s="183">
        <f>S158*H158</f>
        <v>0</v>
      </c>
      <c r="AR158" s="23" t="s">
        <v>201</v>
      </c>
      <c r="AT158" s="23" t="s">
        <v>197</v>
      </c>
      <c r="AU158" s="23" t="s">
        <v>85</v>
      </c>
      <c r="AY158" s="23" t="s">
        <v>195</v>
      </c>
      <c r="BE158" s="184">
        <f>IF(N158="základní",J158,0)</f>
        <v>0</v>
      </c>
      <c r="BF158" s="184">
        <f>IF(N158="snížená",J158,0)</f>
        <v>0</v>
      </c>
      <c r="BG158" s="184">
        <f>IF(N158="zákl. přenesená",J158,0)</f>
        <v>0</v>
      </c>
      <c r="BH158" s="184">
        <f>IF(N158="sníž. přenesená",J158,0)</f>
        <v>0</v>
      </c>
      <c r="BI158" s="184">
        <f>IF(N158="nulová",J158,0)</f>
        <v>0</v>
      </c>
      <c r="BJ158" s="23" t="s">
        <v>83</v>
      </c>
      <c r="BK158" s="184">
        <f>ROUND(I158*H158,2)</f>
        <v>0</v>
      </c>
      <c r="BL158" s="23" t="s">
        <v>201</v>
      </c>
      <c r="BM158" s="23" t="s">
        <v>2110</v>
      </c>
    </row>
    <row r="159" spans="2:65" s="1" customFormat="1" ht="121.5">
      <c r="B159" s="40"/>
      <c r="D159" s="186" t="s">
        <v>209</v>
      </c>
      <c r="F159" s="194" t="s">
        <v>327</v>
      </c>
      <c r="I159" s="195"/>
      <c r="L159" s="40"/>
      <c r="M159" s="196"/>
      <c r="N159" s="41"/>
      <c r="O159" s="41"/>
      <c r="P159" s="41"/>
      <c r="Q159" s="41"/>
      <c r="R159" s="41"/>
      <c r="S159" s="41"/>
      <c r="T159" s="69"/>
      <c r="AT159" s="23" t="s">
        <v>209</v>
      </c>
      <c r="AU159" s="23" t="s">
        <v>85</v>
      </c>
    </row>
    <row r="160" spans="2:65" s="11" customFormat="1">
      <c r="B160" s="185"/>
      <c r="D160" s="186" t="s">
        <v>203</v>
      </c>
      <c r="E160" s="187" t="s">
        <v>5</v>
      </c>
      <c r="F160" s="188" t="s">
        <v>284</v>
      </c>
      <c r="H160" s="189">
        <v>12</v>
      </c>
      <c r="I160" s="190"/>
      <c r="L160" s="185"/>
      <c r="M160" s="191"/>
      <c r="N160" s="192"/>
      <c r="O160" s="192"/>
      <c r="P160" s="192"/>
      <c r="Q160" s="192"/>
      <c r="R160" s="192"/>
      <c r="S160" s="192"/>
      <c r="T160" s="193"/>
      <c r="AT160" s="187" t="s">
        <v>203</v>
      </c>
      <c r="AU160" s="187" t="s">
        <v>85</v>
      </c>
      <c r="AV160" s="11" t="s">
        <v>85</v>
      </c>
      <c r="AW160" s="11" t="s">
        <v>39</v>
      </c>
      <c r="AX160" s="11" t="s">
        <v>83</v>
      </c>
      <c r="AY160" s="187" t="s">
        <v>195</v>
      </c>
    </row>
    <row r="161" spans="2:65" s="1" customFormat="1" ht="16.5" customHeight="1">
      <c r="B161" s="172"/>
      <c r="C161" s="173" t="s">
        <v>322</v>
      </c>
      <c r="D161" s="173" t="s">
        <v>197</v>
      </c>
      <c r="E161" s="174" t="s">
        <v>329</v>
      </c>
      <c r="F161" s="175" t="s">
        <v>330</v>
      </c>
      <c r="G161" s="176" t="s">
        <v>228</v>
      </c>
      <c r="H161" s="177">
        <v>5.5129999999999999</v>
      </c>
      <c r="I161" s="178"/>
      <c r="J161" s="179">
        <f>ROUND(I161*H161,2)</f>
        <v>0</v>
      </c>
      <c r="K161" s="175"/>
      <c r="L161" s="40"/>
      <c r="M161" s="180" t="s">
        <v>5</v>
      </c>
      <c r="N161" s="181" t="s">
        <v>46</v>
      </c>
      <c r="O161" s="41"/>
      <c r="P161" s="182">
        <f>O161*H161</f>
        <v>0</v>
      </c>
      <c r="Q161" s="182">
        <v>0</v>
      </c>
      <c r="R161" s="182">
        <f>Q161*H161</f>
        <v>0</v>
      </c>
      <c r="S161" s="182">
        <v>0</v>
      </c>
      <c r="T161" s="183">
        <f>S161*H161</f>
        <v>0</v>
      </c>
      <c r="AR161" s="23" t="s">
        <v>201</v>
      </c>
      <c r="AT161" s="23" t="s">
        <v>197</v>
      </c>
      <c r="AU161" s="23" t="s">
        <v>85</v>
      </c>
      <c r="AY161" s="23" t="s">
        <v>195</v>
      </c>
      <c r="BE161" s="184">
        <f>IF(N161="základní",J161,0)</f>
        <v>0</v>
      </c>
      <c r="BF161" s="184">
        <f>IF(N161="snížená",J161,0)</f>
        <v>0</v>
      </c>
      <c r="BG161" s="184">
        <f>IF(N161="zákl. přenesená",J161,0)</f>
        <v>0</v>
      </c>
      <c r="BH161" s="184">
        <f>IF(N161="sníž. přenesená",J161,0)</f>
        <v>0</v>
      </c>
      <c r="BI161" s="184">
        <f>IF(N161="nulová",J161,0)</f>
        <v>0</v>
      </c>
      <c r="BJ161" s="23" t="s">
        <v>83</v>
      </c>
      <c r="BK161" s="184">
        <f>ROUND(I161*H161,2)</f>
        <v>0</v>
      </c>
      <c r="BL161" s="23" t="s">
        <v>201</v>
      </c>
      <c r="BM161" s="23" t="s">
        <v>2111</v>
      </c>
    </row>
    <row r="162" spans="2:65" s="1" customFormat="1" ht="54">
      <c r="B162" s="40"/>
      <c r="D162" s="186" t="s">
        <v>209</v>
      </c>
      <c r="F162" s="194" t="s">
        <v>332</v>
      </c>
      <c r="I162" s="195"/>
      <c r="L162" s="40"/>
      <c r="M162" s="196"/>
      <c r="N162" s="41"/>
      <c r="O162" s="41"/>
      <c r="P162" s="41"/>
      <c r="Q162" s="41"/>
      <c r="R162" s="41"/>
      <c r="S162" s="41"/>
      <c r="T162" s="69"/>
      <c r="AT162" s="23" t="s">
        <v>209</v>
      </c>
      <c r="AU162" s="23" t="s">
        <v>85</v>
      </c>
    </row>
    <row r="163" spans="2:65" s="11" customFormat="1">
      <c r="B163" s="185"/>
      <c r="D163" s="186" t="s">
        <v>203</v>
      </c>
      <c r="E163" s="187" t="s">
        <v>5</v>
      </c>
      <c r="F163" s="188" t="s">
        <v>2112</v>
      </c>
      <c r="H163" s="189">
        <v>5.5129999999999999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75</v>
      </c>
      <c r="AY163" s="187" t="s">
        <v>195</v>
      </c>
    </row>
    <row r="164" spans="2:65" s="12" customFormat="1">
      <c r="B164" s="197"/>
      <c r="D164" s="186" t="s">
        <v>203</v>
      </c>
      <c r="E164" s="198" t="s">
        <v>5</v>
      </c>
      <c r="F164" s="199" t="s">
        <v>292</v>
      </c>
      <c r="H164" s="200">
        <v>5.5129999999999999</v>
      </c>
      <c r="I164" s="201"/>
      <c r="L164" s="197"/>
      <c r="M164" s="202"/>
      <c r="N164" s="203"/>
      <c r="O164" s="203"/>
      <c r="P164" s="203"/>
      <c r="Q164" s="203"/>
      <c r="R164" s="203"/>
      <c r="S164" s="203"/>
      <c r="T164" s="204"/>
      <c r="AT164" s="198" t="s">
        <v>203</v>
      </c>
      <c r="AU164" s="198" t="s">
        <v>85</v>
      </c>
      <c r="AV164" s="12" t="s">
        <v>211</v>
      </c>
      <c r="AW164" s="12" t="s">
        <v>39</v>
      </c>
      <c r="AX164" s="12" t="s">
        <v>83</v>
      </c>
      <c r="AY164" s="198" t="s">
        <v>195</v>
      </c>
    </row>
    <row r="165" spans="2:65" s="1" customFormat="1" ht="16.5" customHeight="1">
      <c r="B165" s="172"/>
      <c r="C165" s="173" t="s">
        <v>328</v>
      </c>
      <c r="D165" s="173" t="s">
        <v>197</v>
      </c>
      <c r="E165" s="174" t="s">
        <v>335</v>
      </c>
      <c r="F165" s="175" t="s">
        <v>336</v>
      </c>
      <c r="G165" s="176" t="s">
        <v>264</v>
      </c>
      <c r="H165" s="177">
        <v>5.25</v>
      </c>
      <c r="I165" s="178"/>
      <c r="J165" s="179">
        <f>ROUND(I165*H165,2)</f>
        <v>0</v>
      </c>
      <c r="K165" s="175"/>
      <c r="L165" s="40"/>
      <c r="M165" s="180" t="s">
        <v>5</v>
      </c>
      <c r="N165" s="181" t="s">
        <v>46</v>
      </c>
      <c r="O165" s="41"/>
      <c r="P165" s="182">
        <f>O165*H165</f>
        <v>0</v>
      </c>
      <c r="Q165" s="182">
        <v>1.2700000000000001E-3</v>
      </c>
      <c r="R165" s="182">
        <f>Q165*H165</f>
        <v>6.6675000000000007E-3</v>
      </c>
      <c r="S165" s="182">
        <v>0</v>
      </c>
      <c r="T165" s="183">
        <f>S165*H165</f>
        <v>0</v>
      </c>
      <c r="AR165" s="23" t="s">
        <v>201</v>
      </c>
      <c r="AT165" s="23" t="s">
        <v>197</v>
      </c>
      <c r="AU165" s="23" t="s">
        <v>85</v>
      </c>
      <c r="AY165" s="23" t="s">
        <v>195</v>
      </c>
      <c r="BE165" s="184">
        <f>IF(N165="základní",J165,0)</f>
        <v>0</v>
      </c>
      <c r="BF165" s="184">
        <f>IF(N165="snížená",J165,0)</f>
        <v>0</v>
      </c>
      <c r="BG165" s="184">
        <f>IF(N165="zákl. přenesená",J165,0)</f>
        <v>0</v>
      </c>
      <c r="BH165" s="184">
        <f>IF(N165="sníž. přenesená",J165,0)</f>
        <v>0</v>
      </c>
      <c r="BI165" s="184">
        <f>IF(N165="nulová",J165,0)</f>
        <v>0</v>
      </c>
      <c r="BJ165" s="23" t="s">
        <v>83</v>
      </c>
      <c r="BK165" s="184">
        <f>ROUND(I165*H165,2)</f>
        <v>0</v>
      </c>
      <c r="BL165" s="23" t="s">
        <v>201</v>
      </c>
      <c r="BM165" s="23" t="s">
        <v>2113</v>
      </c>
    </row>
    <row r="166" spans="2:65" s="11" customFormat="1">
      <c r="B166" s="185"/>
      <c r="D166" s="186" t="s">
        <v>203</v>
      </c>
      <c r="E166" s="187" t="s">
        <v>5</v>
      </c>
      <c r="F166" s="188" t="s">
        <v>2114</v>
      </c>
      <c r="H166" s="189">
        <v>5.25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203</v>
      </c>
      <c r="AU166" s="187" t="s">
        <v>85</v>
      </c>
      <c r="AV166" s="11" t="s">
        <v>85</v>
      </c>
      <c r="AW166" s="11" t="s">
        <v>39</v>
      </c>
      <c r="AX166" s="11" t="s">
        <v>83</v>
      </c>
      <c r="AY166" s="187" t="s">
        <v>195</v>
      </c>
    </row>
    <row r="167" spans="2:65" s="1" customFormat="1" ht="16.5" customHeight="1">
      <c r="B167" s="172"/>
      <c r="C167" s="213" t="s">
        <v>334</v>
      </c>
      <c r="D167" s="213" t="s">
        <v>316</v>
      </c>
      <c r="E167" s="214" t="s">
        <v>339</v>
      </c>
      <c r="F167" s="215" t="s">
        <v>340</v>
      </c>
      <c r="G167" s="216" t="s">
        <v>341</v>
      </c>
      <c r="H167" s="217">
        <v>1.3129999999999999</v>
      </c>
      <c r="I167" s="218"/>
      <c r="J167" s="219">
        <f>ROUND(I167*H167,2)</f>
        <v>0</v>
      </c>
      <c r="K167" s="215"/>
      <c r="L167" s="220"/>
      <c r="M167" s="221" t="s">
        <v>5</v>
      </c>
      <c r="N167" s="222" t="s">
        <v>46</v>
      </c>
      <c r="O167" s="41"/>
      <c r="P167" s="182">
        <f>O167*H167</f>
        <v>0</v>
      </c>
      <c r="Q167" s="182">
        <v>1E-3</v>
      </c>
      <c r="R167" s="182">
        <f>Q167*H167</f>
        <v>1.3129999999999999E-3</v>
      </c>
      <c r="S167" s="182">
        <v>0</v>
      </c>
      <c r="T167" s="183">
        <f>S167*H167</f>
        <v>0</v>
      </c>
      <c r="AR167" s="23" t="s">
        <v>255</v>
      </c>
      <c r="AT167" s="23" t="s">
        <v>316</v>
      </c>
      <c r="AU167" s="23" t="s">
        <v>85</v>
      </c>
      <c r="AY167" s="23" t="s">
        <v>195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23" t="s">
        <v>83</v>
      </c>
      <c r="BK167" s="184">
        <f>ROUND(I167*H167,2)</f>
        <v>0</v>
      </c>
      <c r="BL167" s="23" t="s">
        <v>201</v>
      </c>
      <c r="BM167" s="23" t="s">
        <v>2115</v>
      </c>
    </row>
    <row r="168" spans="2:65" s="11" customFormat="1">
      <c r="B168" s="185"/>
      <c r="D168" s="186" t="s">
        <v>203</v>
      </c>
      <c r="E168" s="187" t="s">
        <v>5</v>
      </c>
      <c r="F168" s="188" t="s">
        <v>2116</v>
      </c>
      <c r="H168" s="189">
        <v>1.3129999999999999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203</v>
      </c>
      <c r="AU168" s="187" t="s">
        <v>85</v>
      </c>
      <c r="AV168" s="11" t="s">
        <v>85</v>
      </c>
      <c r="AW168" s="11" t="s">
        <v>39</v>
      </c>
      <c r="AX168" s="11" t="s">
        <v>83</v>
      </c>
      <c r="AY168" s="187" t="s">
        <v>195</v>
      </c>
    </row>
    <row r="169" spans="2:65" s="1" customFormat="1" ht="16.5" customHeight="1">
      <c r="B169" s="172"/>
      <c r="C169" s="173" t="s">
        <v>10</v>
      </c>
      <c r="D169" s="173" t="s">
        <v>197</v>
      </c>
      <c r="E169" s="174" t="s">
        <v>345</v>
      </c>
      <c r="F169" s="175" t="s">
        <v>346</v>
      </c>
      <c r="G169" s="176" t="s">
        <v>303</v>
      </c>
      <c r="H169" s="177">
        <v>486.30900000000003</v>
      </c>
      <c r="I169" s="178"/>
      <c r="J169" s="179">
        <f>ROUND(I169*H169,2)</f>
        <v>0</v>
      </c>
      <c r="K169" s="175"/>
      <c r="L169" s="40"/>
      <c r="M169" s="180" t="s">
        <v>5</v>
      </c>
      <c r="N169" s="181" t="s">
        <v>46</v>
      </c>
      <c r="O169" s="41"/>
      <c r="P169" s="182">
        <f>O169*H169</f>
        <v>0</v>
      </c>
      <c r="Q169" s="182">
        <v>0</v>
      </c>
      <c r="R169" s="182">
        <f>Q169*H169</f>
        <v>0</v>
      </c>
      <c r="S169" s="182">
        <v>0</v>
      </c>
      <c r="T169" s="183">
        <f>S169*H169</f>
        <v>0</v>
      </c>
      <c r="AR169" s="23" t="s">
        <v>201</v>
      </c>
      <c r="AT169" s="23" t="s">
        <v>197</v>
      </c>
      <c r="AU169" s="23" t="s">
        <v>85</v>
      </c>
      <c r="AY169" s="23" t="s">
        <v>195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23" t="s">
        <v>83</v>
      </c>
      <c r="BK169" s="184">
        <f>ROUND(I169*H169,2)</f>
        <v>0</v>
      </c>
      <c r="BL169" s="23" t="s">
        <v>201</v>
      </c>
      <c r="BM169" s="23" t="s">
        <v>2117</v>
      </c>
    </row>
    <row r="170" spans="2:65" s="10" customFormat="1" ht="29.85" customHeight="1">
      <c r="B170" s="159"/>
      <c r="D170" s="160" t="s">
        <v>74</v>
      </c>
      <c r="E170" s="170" t="s">
        <v>279</v>
      </c>
      <c r="F170" s="170" t="s">
        <v>348</v>
      </c>
      <c r="I170" s="162"/>
      <c r="J170" s="171">
        <f>BK170</f>
        <v>0</v>
      </c>
      <c r="L170" s="159"/>
      <c r="M170" s="164"/>
      <c r="N170" s="165"/>
      <c r="O170" s="165"/>
      <c r="P170" s="166">
        <f>SUM(P171:P186)</f>
        <v>0</v>
      </c>
      <c r="Q170" s="165"/>
      <c r="R170" s="166">
        <f>SUM(R171:R186)</f>
        <v>0</v>
      </c>
      <c r="S170" s="165"/>
      <c r="T170" s="167">
        <f>SUM(T171:T186)</f>
        <v>397.08143200000001</v>
      </c>
      <c r="AR170" s="160" t="s">
        <v>83</v>
      </c>
      <c r="AT170" s="168" t="s">
        <v>74</v>
      </c>
      <c r="AU170" s="168" t="s">
        <v>83</v>
      </c>
      <c r="AY170" s="160" t="s">
        <v>195</v>
      </c>
      <c r="BK170" s="169">
        <f>SUM(BK171:BK186)</f>
        <v>0</v>
      </c>
    </row>
    <row r="171" spans="2:65" s="1" customFormat="1" ht="25.5" customHeight="1">
      <c r="B171" s="172"/>
      <c r="C171" s="173" t="s">
        <v>344</v>
      </c>
      <c r="D171" s="173" t="s">
        <v>197</v>
      </c>
      <c r="E171" s="174" t="s">
        <v>885</v>
      </c>
      <c r="F171" s="175" t="s">
        <v>886</v>
      </c>
      <c r="G171" s="176" t="s">
        <v>264</v>
      </c>
      <c r="H171" s="177">
        <v>0.8</v>
      </c>
      <c r="I171" s="178"/>
      <c r="J171" s="179">
        <f>ROUND(I171*H171,2)</f>
        <v>0</v>
      </c>
      <c r="K171" s="175"/>
      <c r="L171" s="40"/>
      <c r="M171" s="180" t="s">
        <v>5</v>
      </c>
      <c r="N171" s="181" t="s">
        <v>46</v>
      </c>
      <c r="O171" s="41"/>
      <c r="P171" s="182">
        <f>O171*H171</f>
        <v>0</v>
      </c>
      <c r="Q171" s="182">
        <v>0</v>
      </c>
      <c r="R171" s="182">
        <f>Q171*H171</f>
        <v>0</v>
      </c>
      <c r="S171" s="182">
        <v>0.625</v>
      </c>
      <c r="T171" s="183">
        <f>S171*H171</f>
        <v>0.5</v>
      </c>
      <c r="AR171" s="23" t="s">
        <v>201</v>
      </c>
      <c r="AT171" s="23" t="s">
        <v>197</v>
      </c>
      <c r="AU171" s="23" t="s">
        <v>85</v>
      </c>
      <c r="AY171" s="23" t="s">
        <v>195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23" t="s">
        <v>83</v>
      </c>
      <c r="BK171" s="184">
        <f>ROUND(I171*H171,2)</f>
        <v>0</v>
      </c>
      <c r="BL171" s="23" t="s">
        <v>201</v>
      </c>
      <c r="BM171" s="23" t="s">
        <v>2118</v>
      </c>
    </row>
    <row r="172" spans="2:65" s="11" customFormat="1">
      <c r="B172" s="185"/>
      <c r="D172" s="186" t="s">
        <v>203</v>
      </c>
      <c r="E172" s="187" t="s">
        <v>5</v>
      </c>
      <c r="F172" s="188" t="s">
        <v>2119</v>
      </c>
      <c r="H172" s="189">
        <v>0.8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203</v>
      </c>
      <c r="AU172" s="187" t="s">
        <v>85</v>
      </c>
      <c r="AV172" s="11" t="s">
        <v>85</v>
      </c>
      <c r="AW172" s="11" t="s">
        <v>39</v>
      </c>
      <c r="AX172" s="11" t="s">
        <v>83</v>
      </c>
      <c r="AY172" s="187" t="s">
        <v>195</v>
      </c>
    </row>
    <row r="173" spans="2:65" s="1" customFormat="1" ht="16.5" customHeight="1">
      <c r="B173" s="172"/>
      <c r="C173" s="173" t="s">
        <v>349</v>
      </c>
      <c r="D173" s="173" t="s">
        <v>197</v>
      </c>
      <c r="E173" s="174" t="s">
        <v>1322</v>
      </c>
      <c r="F173" s="175" t="s">
        <v>1323</v>
      </c>
      <c r="G173" s="176" t="s">
        <v>264</v>
      </c>
      <c r="H173" s="177">
        <v>1.25</v>
      </c>
      <c r="I173" s="178"/>
      <c r="J173" s="179">
        <f>ROUND(I173*H173,2)</f>
        <v>0</v>
      </c>
      <c r="K173" s="175"/>
      <c r="L173" s="40"/>
      <c r="M173" s="180" t="s">
        <v>5</v>
      </c>
      <c r="N173" s="181" t="s">
        <v>46</v>
      </c>
      <c r="O173" s="41"/>
      <c r="P173" s="182">
        <f>O173*H173</f>
        <v>0</v>
      </c>
      <c r="Q173" s="182">
        <v>0</v>
      </c>
      <c r="R173" s="182">
        <f>Q173*H173</f>
        <v>0</v>
      </c>
      <c r="S173" s="182">
        <v>0.18</v>
      </c>
      <c r="T173" s="183">
        <f>S173*H173</f>
        <v>0.22499999999999998</v>
      </c>
      <c r="AR173" s="23" t="s">
        <v>201</v>
      </c>
      <c r="AT173" s="23" t="s">
        <v>197</v>
      </c>
      <c r="AU173" s="23" t="s">
        <v>85</v>
      </c>
      <c r="AY173" s="23" t="s">
        <v>195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23" t="s">
        <v>83</v>
      </c>
      <c r="BK173" s="184">
        <f>ROUND(I173*H173,2)</f>
        <v>0</v>
      </c>
      <c r="BL173" s="23" t="s">
        <v>201</v>
      </c>
      <c r="BM173" s="23" t="s">
        <v>2120</v>
      </c>
    </row>
    <row r="174" spans="2:65" s="1" customFormat="1" ht="27">
      <c r="B174" s="40"/>
      <c r="D174" s="186" t="s">
        <v>209</v>
      </c>
      <c r="F174" s="194" t="s">
        <v>1903</v>
      </c>
      <c r="I174" s="195"/>
      <c r="L174" s="40"/>
      <c r="M174" s="196"/>
      <c r="N174" s="41"/>
      <c r="O174" s="41"/>
      <c r="P174" s="41"/>
      <c r="Q174" s="41"/>
      <c r="R174" s="41"/>
      <c r="S174" s="41"/>
      <c r="T174" s="69"/>
      <c r="AT174" s="23" t="s">
        <v>209</v>
      </c>
      <c r="AU174" s="23" t="s">
        <v>85</v>
      </c>
    </row>
    <row r="175" spans="2:65" s="11" customFormat="1">
      <c r="B175" s="185"/>
      <c r="D175" s="186" t="s">
        <v>203</v>
      </c>
      <c r="E175" s="187" t="s">
        <v>5</v>
      </c>
      <c r="F175" s="188" t="s">
        <v>354</v>
      </c>
      <c r="H175" s="189">
        <v>1.25</v>
      </c>
      <c r="I175" s="190"/>
      <c r="L175" s="185"/>
      <c r="M175" s="191"/>
      <c r="N175" s="192"/>
      <c r="O175" s="192"/>
      <c r="P175" s="192"/>
      <c r="Q175" s="192"/>
      <c r="R175" s="192"/>
      <c r="S175" s="192"/>
      <c r="T175" s="193"/>
      <c r="AT175" s="187" t="s">
        <v>203</v>
      </c>
      <c r="AU175" s="187" t="s">
        <v>85</v>
      </c>
      <c r="AV175" s="11" t="s">
        <v>85</v>
      </c>
      <c r="AW175" s="11" t="s">
        <v>39</v>
      </c>
      <c r="AX175" s="11" t="s">
        <v>75</v>
      </c>
      <c r="AY175" s="187" t="s">
        <v>195</v>
      </c>
    </row>
    <row r="176" spans="2:65" s="13" customFormat="1">
      <c r="B176" s="205"/>
      <c r="D176" s="186" t="s">
        <v>203</v>
      </c>
      <c r="E176" s="206" t="s">
        <v>5</v>
      </c>
      <c r="F176" s="207" t="s">
        <v>254</v>
      </c>
      <c r="H176" s="208">
        <v>1.25</v>
      </c>
      <c r="I176" s="209"/>
      <c r="L176" s="205"/>
      <c r="M176" s="210"/>
      <c r="N176" s="211"/>
      <c r="O176" s="211"/>
      <c r="P176" s="211"/>
      <c r="Q176" s="211"/>
      <c r="R176" s="211"/>
      <c r="S176" s="211"/>
      <c r="T176" s="212"/>
      <c r="AT176" s="206" t="s">
        <v>203</v>
      </c>
      <c r="AU176" s="206" t="s">
        <v>85</v>
      </c>
      <c r="AV176" s="13" t="s">
        <v>201</v>
      </c>
      <c r="AW176" s="13" t="s">
        <v>39</v>
      </c>
      <c r="AX176" s="13" t="s">
        <v>83</v>
      </c>
      <c r="AY176" s="206" t="s">
        <v>195</v>
      </c>
    </row>
    <row r="177" spans="2:65" s="1" customFormat="1" ht="16.5" customHeight="1">
      <c r="B177" s="172"/>
      <c r="C177" s="173" t="s">
        <v>355</v>
      </c>
      <c r="D177" s="173" t="s">
        <v>197</v>
      </c>
      <c r="E177" s="174" t="s">
        <v>356</v>
      </c>
      <c r="F177" s="175" t="s">
        <v>357</v>
      </c>
      <c r="G177" s="176" t="s">
        <v>264</v>
      </c>
      <c r="H177" s="177">
        <v>449.18</v>
      </c>
      <c r="I177" s="178"/>
      <c r="J177" s="179">
        <f>ROUND(I177*H177,2)</f>
        <v>0</v>
      </c>
      <c r="K177" s="175"/>
      <c r="L177" s="40"/>
      <c r="M177" s="180" t="s">
        <v>5</v>
      </c>
      <c r="N177" s="181" t="s">
        <v>46</v>
      </c>
      <c r="O177" s="41"/>
      <c r="P177" s="182">
        <f>O177*H177</f>
        <v>0</v>
      </c>
      <c r="Q177" s="182">
        <v>0</v>
      </c>
      <c r="R177" s="182">
        <f>Q177*H177</f>
        <v>0</v>
      </c>
      <c r="S177" s="182">
        <v>0.44</v>
      </c>
      <c r="T177" s="183">
        <f>S177*H177</f>
        <v>197.63920000000002</v>
      </c>
      <c r="AR177" s="23" t="s">
        <v>201</v>
      </c>
      <c r="AT177" s="23" t="s">
        <v>197</v>
      </c>
      <c r="AU177" s="23" t="s">
        <v>85</v>
      </c>
      <c r="AY177" s="23" t="s">
        <v>195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23" t="s">
        <v>83</v>
      </c>
      <c r="BK177" s="184">
        <f>ROUND(I177*H177,2)</f>
        <v>0</v>
      </c>
      <c r="BL177" s="23" t="s">
        <v>201</v>
      </c>
      <c r="BM177" s="23" t="s">
        <v>2121</v>
      </c>
    </row>
    <row r="178" spans="2:65" s="1" customFormat="1" ht="67.5">
      <c r="B178" s="40"/>
      <c r="D178" s="186" t="s">
        <v>209</v>
      </c>
      <c r="F178" s="194" t="s">
        <v>359</v>
      </c>
      <c r="I178" s="195"/>
      <c r="L178" s="40"/>
      <c r="M178" s="196"/>
      <c r="N178" s="41"/>
      <c r="O178" s="41"/>
      <c r="P178" s="41"/>
      <c r="Q178" s="41"/>
      <c r="R178" s="41"/>
      <c r="S178" s="41"/>
      <c r="T178" s="69"/>
      <c r="AT178" s="23" t="s">
        <v>209</v>
      </c>
      <c r="AU178" s="23" t="s">
        <v>85</v>
      </c>
    </row>
    <row r="179" spans="2:65" s="11" customFormat="1">
      <c r="B179" s="185"/>
      <c r="D179" s="186" t="s">
        <v>203</v>
      </c>
      <c r="E179" s="187" t="s">
        <v>5</v>
      </c>
      <c r="F179" s="188" t="s">
        <v>2122</v>
      </c>
      <c r="H179" s="189">
        <v>406.55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203</v>
      </c>
      <c r="AU179" s="187" t="s">
        <v>85</v>
      </c>
      <c r="AV179" s="11" t="s">
        <v>85</v>
      </c>
      <c r="AW179" s="11" t="s">
        <v>39</v>
      </c>
      <c r="AX179" s="11" t="s">
        <v>75</v>
      </c>
      <c r="AY179" s="187" t="s">
        <v>195</v>
      </c>
    </row>
    <row r="180" spans="2:65" s="11" customFormat="1">
      <c r="B180" s="185"/>
      <c r="D180" s="186" t="s">
        <v>203</v>
      </c>
      <c r="E180" s="187" t="s">
        <v>5</v>
      </c>
      <c r="F180" s="188" t="s">
        <v>2123</v>
      </c>
      <c r="H180" s="189">
        <v>42.63</v>
      </c>
      <c r="I180" s="190"/>
      <c r="L180" s="185"/>
      <c r="M180" s="191"/>
      <c r="N180" s="192"/>
      <c r="O180" s="192"/>
      <c r="P180" s="192"/>
      <c r="Q180" s="192"/>
      <c r="R180" s="192"/>
      <c r="S180" s="192"/>
      <c r="T180" s="193"/>
      <c r="AT180" s="187" t="s">
        <v>203</v>
      </c>
      <c r="AU180" s="187" t="s">
        <v>85</v>
      </c>
      <c r="AV180" s="11" t="s">
        <v>85</v>
      </c>
      <c r="AW180" s="11" t="s">
        <v>39</v>
      </c>
      <c r="AX180" s="11" t="s">
        <v>75</v>
      </c>
      <c r="AY180" s="187" t="s">
        <v>195</v>
      </c>
    </row>
    <row r="181" spans="2:65" s="13" customFormat="1">
      <c r="B181" s="205"/>
      <c r="D181" s="186" t="s">
        <v>203</v>
      </c>
      <c r="E181" s="206" t="s">
        <v>5</v>
      </c>
      <c r="F181" s="207" t="s">
        <v>254</v>
      </c>
      <c r="H181" s="208">
        <v>449.18</v>
      </c>
      <c r="I181" s="209"/>
      <c r="L181" s="205"/>
      <c r="M181" s="210"/>
      <c r="N181" s="211"/>
      <c r="O181" s="211"/>
      <c r="P181" s="211"/>
      <c r="Q181" s="211"/>
      <c r="R181" s="211"/>
      <c r="S181" s="211"/>
      <c r="T181" s="212"/>
      <c r="AT181" s="206" t="s">
        <v>203</v>
      </c>
      <c r="AU181" s="206" t="s">
        <v>85</v>
      </c>
      <c r="AV181" s="13" t="s">
        <v>201</v>
      </c>
      <c r="AW181" s="13" t="s">
        <v>39</v>
      </c>
      <c r="AX181" s="13" t="s">
        <v>83</v>
      </c>
      <c r="AY181" s="206" t="s">
        <v>195</v>
      </c>
    </row>
    <row r="182" spans="2:65" s="1" customFormat="1" ht="16.5" customHeight="1">
      <c r="B182" s="172"/>
      <c r="C182" s="173" t="s">
        <v>362</v>
      </c>
      <c r="D182" s="173" t="s">
        <v>197</v>
      </c>
      <c r="E182" s="174" t="s">
        <v>363</v>
      </c>
      <c r="F182" s="175" t="s">
        <v>364</v>
      </c>
      <c r="G182" s="176" t="s">
        <v>264</v>
      </c>
      <c r="H182" s="177">
        <v>628.85199999999998</v>
      </c>
      <c r="I182" s="178"/>
      <c r="J182" s="179">
        <f>ROUND(I182*H182,2)</f>
        <v>0</v>
      </c>
      <c r="K182" s="175"/>
      <c r="L182" s="40"/>
      <c r="M182" s="180" t="s">
        <v>5</v>
      </c>
      <c r="N182" s="181" t="s">
        <v>46</v>
      </c>
      <c r="O182" s="41"/>
      <c r="P182" s="182">
        <f>O182*H182</f>
        <v>0</v>
      </c>
      <c r="Q182" s="182">
        <v>0</v>
      </c>
      <c r="R182" s="182">
        <f>Q182*H182</f>
        <v>0</v>
      </c>
      <c r="S182" s="182">
        <v>0.316</v>
      </c>
      <c r="T182" s="183">
        <f>S182*H182</f>
        <v>198.717232</v>
      </c>
      <c r="AR182" s="23" t="s">
        <v>201</v>
      </c>
      <c r="AT182" s="23" t="s">
        <v>197</v>
      </c>
      <c r="AU182" s="23" t="s">
        <v>85</v>
      </c>
      <c r="AY182" s="23" t="s">
        <v>195</v>
      </c>
      <c r="BE182" s="184">
        <f>IF(N182="základní",J182,0)</f>
        <v>0</v>
      </c>
      <c r="BF182" s="184">
        <f>IF(N182="snížená",J182,0)</f>
        <v>0</v>
      </c>
      <c r="BG182" s="184">
        <f>IF(N182="zákl. přenesená",J182,0)</f>
        <v>0</v>
      </c>
      <c r="BH182" s="184">
        <f>IF(N182="sníž. přenesená",J182,0)</f>
        <v>0</v>
      </c>
      <c r="BI182" s="184">
        <f>IF(N182="nulová",J182,0)</f>
        <v>0</v>
      </c>
      <c r="BJ182" s="23" t="s">
        <v>83</v>
      </c>
      <c r="BK182" s="184">
        <f>ROUND(I182*H182,2)</f>
        <v>0</v>
      </c>
      <c r="BL182" s="23" t="s">
        <v>201</v>
      </c>
      <c r="BM182" s="23" t="s">
        <v>2124</v>
      </c>
    </row>
    <row r="183" spans="2:65" s="1" customFormat="1" ht="67.5">
      <c r="B183" s="40"/>
      <c r="D183" s="186" t="s">
        <v>209</v>
      </c>
      <c r="F183" s="194" t="s">
        <v>366</v>
      </c>
      <c r="I183" s="195"/>
      <c r="L183" s="40"/>
      <c r="M183" s="196"/>
      <c r="N183" s="41"/>
      <c r="O183" s="41"/>
      <c r="P183" s="41"/>
      <c r="Q183" s="41"/>
      <c r="R183" s="41"/>
      <c r="S183" s="41"/>
      <c r="T183" s="69"/>
      <c r="AT183" s="23" t="s">
        <v>209</v>
      </c>
      <c r="AU183" s="23" t="s">
        <v>85</v>
      </c>
    </row>
    <row r="184" spans="2:65" s="11" customFormat="1">
      <c r="B184" s="185"/>
      <c r="D184" s="186" t="s">
        <v>203</v>
      </c>
      <c r="E184" s="187" t="s">
        <v>5</v>
      </c>
      <c r="F184" s="188" t="s">
        <v>2125</v>
      </c>
      <c r="H184" s="189">
        <v>569.16999999999996</v>
      </c>
      <c r="I184" s="190"/>
      <c r="L184" s="185"/>
      <c r="M184" s="191"/>
      <c r="N184" s="192"/>
      <c r="O184" s="192"/>
      <c r="P184" s="192"/>
      <c r="Q184" s="192"/>
      <c r="R184" s="192"/>
      <c r="S184" s="192"/>
      <c r="T184" s="193"/>
      <c r="AT184" s="187" t="s">
        <v>203</v>
      </c>
      <c r="AU184" s="187" t="s">
        <v>85</v>
      </c>
      <c r="AV184" s="11" t="s">
        <v>85</v>
      </c>
      <c r="AW184" s="11" t="s">
        <v>39</v>
      </c>
      <c r="AX184" s="11" t="s">
        <v>75</v>
      </c>
      <c r="AY184" s="187" t="s">
        <v>195</v>
      </c>
    </row>
    <row r="185" spans="2:65" s="11" customFormat="1">
      <c r="B185" s="185"/>
      <c r="D185" s="186" t="s">
        <v>203</v>
      </c>
      <c r="E185" s="187" t="s">
        <v>5</v>
      </c>
      <c r="F185" s="188" t="s">
        <v>2126</v>
      </c>
      <c r="H185" s="189">
        <v>59.682000000000002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203</v>
      </c>
      <c r="AU185" s="187" t="s">
        <v>85</v>
      </c>
      <c r="AV185" s="11" t="s">
        <v>85</v>
      </c>
      <c r="AW185" s="11" t="s">
        <v>39</v>
      </c>
      <c r="AX185" s="11" t="s">
        <v>75</v>
      </c>
      <c r="AY185" s="187" t="s">
        <v>195</v>
      </c>
    </row>
    <row r="186" spans="2:65" s="13" customFormat="1">
      <c r="B186" s="205"/>
      <c r="D186" s="186" t="s">
        <v>203</v>
      </c>
      <c r="E186" s="206" t="s">
        <v>5</v>
      </c>
      <c r="F186" s="207" t="s">
        <v>254</v>
      </c>
      <c r="H186" s="208">
        <v>628.85199999999998</v>
      </c>
      <c r="I186" s="209"/>
      <c r="L186" s="205"/>
      <c r="M186" s="210"/>
      <c r="N186" s="211"/>
      <c r="O186" s="211"/>
      <c r="P186" s="211"/>
      <c r="Q186" s="211"/>
      <c r="R186" s="211"/>
      <c r="S186" s="211"/>
      <c r="T186" s="212"/>
      <c r="AT186" s="206" t="s">
        <v>203</v>
      </c>
      <c r="AU186" s="206" t="s">
        <v>85</v>
      </c>
      <c r="AV186" s="13" t="s">
        <v>201</v>
      </c>
      <c r="AW186" s="13" t="s">
        <v>39</v>
      </c>
      <c r="AX186" s="13" t="s">
        <v>83</v>
      </c>
      <c r="AY186" s="206" t="s">
        <v>195</v>
      </c>
    </row>
    <row r="187" spans="2:65" s="10" customFormat="1" ht="29.85" customHeight="1">
      <c r="B187" s="159"/>
      <c r="D187" s="160" t="s">
        <v>74</v>
      </c>
      <c r="E187" s="170" t="s">
        <v>201</v>
      </c>
      <c r="F187" s="170" t="s">
        <v>369</v>
      </c>
      <c r="I187" s="162"/>
      <c r="J187" s="171">
        <f>BK187</f>
        <v>0</v>
      </c>
      <c r="L187" s="159"/>
      <c r="M187" s="164"/>
      <c r="N187" s="165"/>
      <c r="O187" s="165"/>
      <c r="P187" s="166">
        <f>SUM(P188:P198)</f>
        <v>0</v>
      </c>
      <c r="Q187" s="165"/>
      <c r="R187" s="166">
        <f>SUM(R188:R198)</f>
        <v>422.42182219</v>
      </c>
      <c r="S187" s="165"/>
      <c r="T187" s="167">
        <f>SUM(T188:T198)</f>
        <v>0</v>
      </c>
      <c r="AR187" s="160" t="s">
        <v>83</v>
      </c>
      <c r="AT187" s="168" t="s">
        <v>74</v>
      </c>
      <c r="AU187" s="168" t="s">
        <v>83</v>
      </c>
      <c r="AY187" s="160" t="s">
        <v>195</v>
      </c>
      <c r="BK187" s="169">
        <f>SUM(BK188:BK198)</f>
        <v>0</v>
      </c>
    </row>
    <row r="188" spans="2:65" s="1" customFormat="1" ht="16.5" customHeight="1">
      <c r="B188" s="172"/>
      <c r="C188" s="173" t="s">
        <v>370</v>
      </c>
      <c r="D188" s="173" t="s">
        <v>197</v>
      </c>
      <c r="E188" s="174" t="s">
        <v>371</v>
      </c>
      <c r="F188" s="175" t="s">
        <v>372</v>
      </c>
      <c r="G188" s="176" t="s">
        <v>228</v>
      </c>
      <c r="H188" s="177">
        <v>223.24700000000001</v>
      </c>
      <c r="I188" s="178"/>
      <c r="J188" s="179">
        <f>ROUND(I188*H188,2)</f>
        <v>0</v>
      </c>
      <c r="K188" s="175"/>
      <c r="L188" s="40"/>
      <c r="M188" s="180" t="s">
        <v>5</v>
      </c>
      <c r="N188" s="181" t="s">
        <v>46</v>
      </c>
      <c r="O188" s="41"/>
      <c r="P188" s="182">
        <f>O188*H188</f>
        <v>0</v>
      </c>
      <c r="Q188" s="182">
        <v>1.8907700000000001</v>
      </c>
      <c r="R188" s="182">
        <f>Q188*H188</f>
        <v>422.10873019000002</v>
      </c>
      <c r="S188" s="182">
        <v>0</v>
      </c>
      <c r="T188" s="183">
        <f>S188*H188</f>
        <v>0</v>
      </c>
      <c r="AR188" s="23" t="s">
        <v>201</v>
      </c>
      <c r="AT188" s="23" t="s">
        <v>197</v>
      </c>
      <c r="AU188" s="23" t="s">
        <v>85</v>
      </c>
      <c r="AY188" s="23" t="s">
        <v>195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23" t="s">
        <v>83</v>
      </c>
      <c r="BK188" s="184">
        <f>ROUND(I188*H188,2)</f>
        <v>0</v>
      </c>
      <c r="BL188" s="23" t="s">
        <v>201</v>
      </c>
      <c r="BM188" s="23" t="s">
        <v>2127</v>
      </c>
    </row>
    <row r="189" spans="2:65" s="1" customFormat="1" ht="54">
      <c r="B189" s="40"/>
      <c r="D189" s="186" t="s">
        <v>209</v>
      </c>
      <c r="F189" s="194" t="s">
        <v>374</v>
      </c>
      <c r="I189" s="195"/>
      <c r="L189" s="40"/>
      <c r="M189" s="196"/>
      <c r="N189" s="41"/>
      <c r="O189" s="41"/>
      <c r="P189" s="41"/>
      <c r="Q189" s="41"/>
      <c r="R189" s="41"/>
      <c r="S189" s="41"/>
      <c r="T189" s="69"/>
      <c r="AT189" s="23" t="s">
        <v>209</v>
      </c>
      <c r="AU189" s="23" t="s">
        <v>85</v>
      </c>
    </row>
    <row r="190" spans="2:65" s="11" customFormat="1">
      <c r="B190" s="185"/>
      <c r="D190" s="186" t="s">
        <v>203</v>
      </c>
      <c r="E190" s="187" t="s">
        <v>5</v>
      </c>
      <c r="F190" s="188" t="s">
        <v>2128</v>
      </c>
      <c r="H190" s="189">
        <v>203.27500000000001</v>
      </c>
      <c r="I190" s="190"/>
      <c r="L190" s="185"/>
      <c r="M190" s="191"/>
      <c r="N190" s="192"/>
      <c r="O190" s="192"/>
      <c r="P190" s="192"/>
      <c r="Q190" s="192"/>
      <c r="R190" s="192"/>
      <c r="S190" s="192"/>
      <c r="T190" s="193"/>
      <c r="AT190" s="187" t="s">
        <v>203</v>
      </c>
      <c r="AU190" s="187" t="s">
        <v>85</v>
      </c>
      <c r="AV190" s="11" t="s">
        <v>85</v>
      </c>
      <c r="AW190" s="11" t="s">
        <v>39</v>
      </c>
      <c r="AX190" s="11" t="s">
        <v>75</v>
      </c>
      <c r="AY190" s="187" t="s">
        <v>195</v>
      </c>
    </row>
    <row r="191" spans="2:65" s="11" customFormat="1">
      <c r="B191" s="185"/>
      <c r="D191" s="186" t="s">
        <v>203</v>
      </c>
      <c r="E191" s="187" t="s">
        <v>5</v>
      </c>
      <c r="F191" s="188" t="s">
        <v>2129</v>
      </c>
      <c r="H191" s="189">
        <v>19.972000000000001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203</v>
      </c>
      <c r="AU191" s="187" t="s">
        <v>85</v>
      </c>
      <c r="AV191" s="11" t="s">
        <v>85</v>
      </c>
      <c r="AW191" s="11" t="s">
        <v>39</v>
      </c>
      <c r="AX191" s="11" t="s">
        <v>75</v>
      </c>
      <c r="AY191" s="187" t="s">
        <v>195</v>
      </c>
    </row>
    <row r="192" spans="2:65" s="12" customFormat="1">
      <c r="B192" s="197"/>
      <c r="D192" s="186" t="s">
        <v>203</v>
      </c>
      <c r="E192" s="198" t="s">
        <v>5</v>
      </c>
      <c r="F192" s="199" t="s">
        <v>314</v>
      </c>
      <c r="H192" s="200">
        <v>223.24700000000001</v>
      </c>
      <c r="I192" s="201"/>
      <c r="L192" s="197"/>
      <c r="M192" s="202"/>
      <c r="N192" s="203"/>
      <c r="O192" s="203"/>
      <c r="P192" s="203"/>
      <c r="Q192" s="203"/>
      <c r="R192" s="203"/>
      <c r="S192" s="203"/>
      <c r="T192" s="204"/>
      <c r="AT192" s="198" t="s">
        <v>203</v>
      </c>
      <c r="AU192" s="198" t="s">
        <v>85</v>
      </c>
      <c r="AV192" s="12" t="s">
        <v>211</v>
      </c>
      <c r="AW192" s="12" t="s">
        <v>39</v>
      </c>
      <c r="AX192" s="12" t="s">
        <v>83</v>
      </c>
      <c r="AY192" s="198" t="s">
        <v>195</v>
      </c>
    </row>
    <row r="193" spans="2:65" s="1" customFormat="1" ht="16.5" customHeight="1">
      <c r="B193" s="172"/>
      <c r="C193" s="173" t="s">
        <v>377</v>
      </c>
      <c r="D193" s="173" t="s">
        <v>197</v>
      </c>
      <c r="E193" s="174" t="s">
        <v>378</v>
      </c>
      <c r="F193" s="175" t="s">
        <v>379</v>
      </c>
      <c r="G193" s="176" t="s">
        <v>228</v>
      </c>
      <c r="H193" s="177">
        <v>0.13500000000000001</v>
      </c>
      <c r="I193" s="178"/>
      <c r="J193" s="179">
        <f>ROUND(I193*H193,2)</f>
        <v>0</v>
      </c>
      <c r="K193" s="175"/>
      <c r="L193" s="40"/>
      <c r="M193" s="180" t="s">
        <v>5</v>
      </c>
      <c r="N193" s="181" t="s">
        <v>46</v>
      </c>
      <c r="O193" s="41"/>
      <c r="P193" s="182">
        <f>O193*H193</f>
        <v>0</v>
      </c>
      <c r="Q193" s="182">
        <v>2.234</v>
      </c>
      <c r="R193" s="182">
        <f>Q193*H193</f>
        <v>0.30159000000000002</v>
      </c>
      <c r="S193" s="182">
        <v>0</v>
      </c>
      <c r="T193" s="183">
        <f>S193*H193</f>
        <v>0</v>
      </c>
      <c r="AR193" s="23" t="s">
        <v>201</v>
      </c>
      <c r="AT193" s="23" t="s">
        <v>197</v>
      </c>
      <c r="AU193" s="23" t="s">
        <v>85</v>
      </c>
      <c r="AY193" s="23" t="s">
        <v>195</v>
      </c>
      <c r="BE193" s="184">
        <f>IF(N193="základní",J193,0)</f>
        <v>0</v>
      </c>
      <c r="BF193" s="184">
        <f>IF(N193="snížená",J193,0)</f>
        <v>0</v>
      </c>
      <c r="BG193" s="184">
        <f>IF(N193="zákl. přenesená",J193,0)</f>
        <v>0</v>
      </c>
      <c r="BH193" s="184">
        <f>IF(N193="sníž. přenesená",J193,0)</f>
        <v>0</v>
      </c>
      <c r="BI193" s="184">
        <f>IF(N193="nulová",J193,0)</f>
        <v>0</v>
      </c>
      <c r="BJ193" s="23" t="s">
        <v>83</v>
      </c>
      <c r="BK193" s="184">
        <f>ROUND(I193*H193,2)</f>
        <v>0</v>
      </c>
      <c r="BL193" s="23" t="s">
        <v>201</v>
      </c>
      <c r="BM193" s="23" t="s">
        <v>2130</v>
      </c>
    </row>
    <row r="194" spans="2:65" s="1" customFormat="1" ht="40.5">
      <c r="B194" s="40"/>
      <c r="D194" s="186" t="s">
        <v>209</v>
      </c>
      <c r="F194" s="194" t="s">
        <v>381</v>
      </c>
      <c r="I194" s="195"/>
      <c r="L194" s="40"/>
      <c r="M194" s="196"/>
      <c r="N194" s="41"/>
      <c r="O194" s="41"/>
      <c r="P194" s="41"/>
      <c r="Q194" s="41"/>
      <c r="R194" s="41"/>
      <c r="S194" s="41"/>
      <c r="T194" s="69"/>
      <c r="AT194" s="23" t="s">
        <v>209</v>
      </c>
      <c r="AU194" s="23" t="s">
        <v>85</v>
      </c>
    </row>
    <row r="195" spans="2:65" s="11" customFormat="1">
      <c r="B195" s="185"/>
      <c r="D195" s="186" t="s">
        <v>203</v>
      </c>
      <c r="E195" s="187" t="s">
        <v>5</v>
      </c>
      <c r="F195" s="188" t="s">
        <v>1490</v>
      </c>
      <c r="H195" s="189">
        <v>0.13500000000000001</v>
      </c>
      <c r="I195" s="190"/>
      <c r="L195" s="185"/>
      <c r="M195" s="191"/>
      <c r="N195" s="192"/>
      <c r="O195" s="192"/>
      <c r="P195" s="192"/>
      <c r="Q195" s="192"/>
      <c r="R195" s="192"/>
      <c r="S195" s="192"/>
      <c r="T195" s="193"/>
      <c r="AT195" s="187" t="s">
        <v>203</v>
      </c>
      <c r="AU195" s="187" t="s">
        <v>85</v>
      </c>
      <c r="AV195" s="11" t="s">
        <v>85</v>
      </c>
      <c r="AW195" s="11" t="s">
        <v>39</v>
      </c>
      <c r="AX195" s="11" t="s">
        <v>83</v>
      </c>
      <c r="AY195" s="187" t="s">
        <v>195</v>
      </c>
    </row>
    <row r="196" spans="2:65" s="1" customFormat="1" ht="16.5" customHeight="1">
      <c r="B196" s="172"/>
      <c r="C196" s="173" t="s">
        <v>383</v>
      </c>
      <c r="D196" s="173" t="s">
        <v>197</v>
      </c>
      <c r="E196" s="174" t="s">
        <v>384</v>
      </c>
      <c r="F196" s="175" t="s">
        <v>385</v>
      </c>
      <c r="G196" s="176" t="s">
        <v>264</v>
      </c>
      <c r="H196" s="177">
        <v>1.8</v>
      </c>
      <c r="I196" s="178"/>
      <c r="J196" s="179">
        <f>ROUND(I196*H196,2)</f>
        <v>0</v>
      </c>
      <c r="K196" s="175"/>
      <c r="L196" s="40"/>
      <c r="M196" s="180" t="s">
        <v>5</v>
      </c>
      <c r="N196" s="181" t="s">
        <v>46</v>
      </c>
      <c r="O196" s="41"/>
      <c r="P196" s="182">
        <f>O196*H196</f>
        <v>0</v>
      </c>
      <c r="Q196" s="182">
        <v>6.3899999999999998E-3</v>
      </c>
      <c r="R196" s="182">
        <f>Q196*H196</f>
        <v>1.1502E-2</v>
      </c>
      <c r="S196" s="182">
        <v>0</v>
      </c>
      <c r="T196" s="183">
        <f>S196*H196</f>
        <v>0</v>
      </c>
      <c r="AR196" s="23" t="s">
        <v>201</v>
      </c>
      <c r="AT196" s="23" t="s">
        <v>197</v>
      </c>
      <c r="AU196" s="23" t="s">
        <v>85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2131</v>
      </c>
    </row>
    <row r="197" spans="2:65" s="11" customFormat="1">
      <c r="B197" s="185"/>
      <c r="D197" s="186" t="s">
        <v>203</v>
      </c>
      <c r="E197" s="187" t="s">
        <v>5</v>
      </c>
      <c r="F197" s="188" t="s">
        <v>1492</v>
      </c>
      <c r="H197" s="189">
        <v>1.8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203</v>
      </c>
      <c r="AU197" s="187" t="s">
        <v>85</v>
      </c>
      <c r="AV197" s="11" t="s">
        <v>85</v>
      </c>
      <c r="AW197" s="11" t="s">
        <v>39</v>
      </c>
      <c r="AX197" s="11" t="s">
        <v>83</v>
      </c>
      <c r="AY197" s="187" t="s">
        <v>195</v>
      </c>
    </row>
    <row r="198" spans="2:65" s="1" customFormat="1" ht="16.5" customHeight="1">
      <c r="B198" s="172"/>
      <c r="C198" s="173" t="s">
        <v>388</v>
      </c>
      <c r="D198" s="173" t="s">
        <v>197</v>
      </c>
      <c r="E198" s="174" t="s">
        <v>345</v>
      </c>
      <c r="F198" s="175" t="s">
        <v>346</v>
      </c>
      <c r="G198" s="176" t="s">
        <v>303</v>
      </c>
      <c r="H198" s="177">
        <v>422.42200000000003</v>
      </c>
      <c r="I198" s="178"/>
      <c r="J198" s="179">
        <f>ROUND(I198*H198,2)</f>
        <v>0</v>
      </c>
      <c r="K198" s="175"/>
      <c r="L198" s="40"/>
      <c r="M198" s="180" t="s">
        <v>5</v>
      </c>
      <c r="N198" s="181" t="s">
        <v>46</v>
      </c>
      <c r="O198" s="41"/>
      <c r="P198" s="182">
        <f>O198*H198</f>
        <v>0</v>
      </c>
      <c r="Q198" s="182">
        <v>0</v>
      </c>
      <c r="R198" s="182">
        <f>Q198*H198</f>
        <v>0</v>
      </c>
      <c r="S198" s="182">
        <v>0</v>
      </c>
      <c r="T198" s="183">
        <f>S198*H198</f>
        <v>0</v>
      </c>
      <c r="AR198" s="23" t="s">
        <v>201</v>
      </c>
      <c r="AT198" s="23" t="s">
        <v>197</v>
      </c>
      <c r="AU198" s="23" t="s">
        <v>85</v>
      </c>
      <c r="AY198" s="23" t="s">
        <v>195</v>
      </c>
      <c r="BE198" s="184">
        <f>IF(N198="základní",J198,0)</f>
        <v>0</v>
      </c>
      <c r="BF198" s="184">
        <f>IF(N198="snížená",J198,0)</f>
        <v>0</v>
      </c>
      <c r="BG198" s="184">
        <f>IF(N198="zákl. přenesená",J198,0)</f>
        <v>0</v>
      </c>
      <c r="BH198" s="184">
        <f>IF(N198="sníž. přenesená",J198,0)</f>
        <v>0</v>
      </c>
      <c r="BI198" s="184">
        <f>IF(N198="nulová",J198,0)</f>
        <v>0</v>
      </c>
      <c r="BJ198" s="23" t="s">
        <v>83</v>
      </c>
      <c r="BK198" s="184">
        <f>ROUND(I198*H198,2)</f>
        <v>0</v>
      </c>
      <c r="BL198" s="23" t="s">
        <v>201</v>
      </c>
      <c r="BM198" s="23" t="s">
        <v>2132</v>
      </c>
    </row>
    <row r="199" spans="2:65" s="10" customFormat="1" ht="29.85" customHeight="1">
      <c r="B199" s="159"/>
      <c r="D199" s="160" t="s">
        <v>74</v>
      </c>
      <c r="E199" s="170" t="s">
        <v>220</v>
      </c>
      <c r="F199" s="170" t="s">
        <v>390</v>
      </c>
      <c r="I199" s="162"/>
      <c r="J199" s="171">
        <f>BK199</f>
        <v>0</v>
      </c>
      <c r="L199" s="159"/>
      <c r="M199" s="164"/>
      <c r="N199" s="165"/>
      <c r="O199" s="165"/>
      <c r="P199" s="166">
        <f>P200</f>
        <v>0</v>
      </c>
      <c r="Q199" s="165"/>
      <c r="R199" s="166">
        <f>R200</f>
        <v>400.75468550000005</v>
      </c>
      <c r="S199" s="165"/>
      <c r="T199" s="167">
        <f>T200</f>
        <v>0</v>
      </c>
      <c r="AR199" s="160" t="s">
        <v>83</v>
      </c>
      <c r="AT199" s="168" t="s">
        <v>74</v>
      </c>
      <c r="AU199" s="168" t="s">
        <v>83</v>
      </c>
      <c r="AY199" s="160" t="s">
        <v>195</v>
      </c>
      <c r="BK199" s="169">
        <f>BK200</f>
        <v>0</v>
      </c>
    </row>
    <row r="200" spans="2:65" s="10" customFormat="1" ht="14.85" customHeight="1">
      <c r="B200" s="159"/>
      <c r="D200" s="160" t="s">
        <v>74</v>
      </c>
      <c r="E200" s="170" t="s">
        <v>391</v>
      </c>
      <c r="F200" s="170" t="s">
        <v>392</v>
      </c>
      <c r="I200" s="162"/>
      <c r="J200" s="171">
        <f>BK200</f>
        <v>0</v>
      </c>
      <c r="L200" s="159"/>
      <c r="M200" s="164"/>
      <c r="N200" s="165"/>
      <c r="O200" s="165"/>
      <c r="P200" s="166">
        <f>SUM(P201:P220)</f>
        <v>0</v>
      </c>
      <c r="Q200" s="165"/>
      <c r="R200" s="166">
        <f>SUM(R201:R220)</f>
        <v>400.75468550000005</v>
      </c>
      <c r="S200" s="165"/>
      <c r="T200" s="167">
        <f>SUM(T201:T220)</f>
        <v>0</v>
      </c>
      <c r="AR200" s="160" t="s">
        <v>83</v>
      </c>
      <c r="AT200" s="168" t="s">
        <v>74</v>
      </c>
      <c r="AU200" s="168" t="s">
        <v>85</v>
      </c>
      <c r="AY200" s="160" t="s">
        <v>195</v>
      </c>
      <c r="BK200" s="169">
        <f>SUM(BK201:BK220)</f>
        <v>0</v>
      </c>
    </row>
    <row r="201" spans="2:65" s="1" customFormat="1" ht="16.5" customHeight="1">
      <c r="B201" s="172"/>
      <c r="C201" s="173" t="s">
        <v>393</v>
      </c>
      <c r="D201" s="173" t="s">
        <v>197</v>
      </c>
      <c r="E201" s="174" t="s">
        <v>394</v>
      </c>
      <c r="F201" s="175" t="s">
        <v>395</v>
      </c>
      <c r="G201" s="176" t="s">
        <v>264</v>
      </c>
      <c r="H201" s="177">
        <v>449.18</v>
      </c>
      <c r="I201" s="178"/>
      <c r="J201" s="179">
        <f>ROUND(I201*H201,2)</f>
        <v>0</v>
      </c>
      <c r="K201" s="175"/>
      <c r="L201" s="40"/>
      <c r="M201" s="180" t="s">
        <v>5</v>
      </c>
      <c r="N201" s="181" t="s">
        <v>46</v>
      </c>
      <c r="O201" s="41"/>
      <c r="P201" s="182">
        <f>O201*H201</f>
        <v>0</v>
      </c>
      <c r="Q201" s="182">
        <v>0.29699999999999999</v>
      </c>
      <c r="R201" s="182">
        <f>Q201*H201</f>
        <v>133.40646000000001</v>
      </c>
      <c r="S201" s="182">
        <v>0</v>
      </c>
      <c r="T201" s="183">
        <f>S201*H201</f>
        <v>0</v>
      </c>
      <c r="AR201" s="23" t="s">
        <v>201</v>
      </c>
      <c r="AT201" s="23" t="s">
        <v>197</v>
      </c>
      <c r="AU201" s="23" t="s">
        <v>211</v>
      </c>
      <c r="AY201" s="23" t="s">
        <v>195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23" t="s">
        <v>83</v>
      </c>
      <c r="BK201" s="184">
        <f>ROUND(I201*H201,2)</f>
        <v>0</v>
      </c>
      <c r="BL201" s="23" t="s">
        <v>201</v>
      </c>
      <c r="BM201" s="23" t="s">
        <v>2133</v>
      </c>
    </row>
    <row r="202" spans="2:65" s="1" customFormat="1" ht="54">
      <c r="B202" s="40"/>
      <c r="D202" s="186" t="s">
        <v>209</v>
      </c>
      <c r="F202" s="194" t="s">
        <v>397</v>
      </c>
      <c r="I202" s="195"/>
      <c r="L202" s="40"/>
      <c r="M202" s="196"/>
      <c r="N202" s="41"/>
      <c r="O202" s="41"/>
      <c r="P202" s="41"/>
      <c r="Q202" s="41"/>
      <c r="R202" s="41"/>
      <c r="S202" s="41"/>
      <c r="T202" s="69"/>
      <c r="AT202" s="23" t="s">
        <v>209</v>
      </c>
      <c r="AU202" s="23" t="s">
        <v>211</v>
      </c>
    </row>
    <row r="203" spans="2:65" s="11" customFormat="1">
      <c r="B203" s="185"/>
      <c r="D203" s="186" t="s">
        <v>203</v>
      </c>
      <c r="E203" s="187" t="s">
        <v>5</v>
      </c>
      <c r="F203" s="188" t="s">
        <v>2122</v>
      </c>
      <c r="H203" s="189">
        <v>406.55</v>
      </c>
      <c r="I203" s="190"/>
      <c r="L203" s="185"/>
      <c r="M203" s="191"/>
      <c r="N203" s="192"/>
      <c r="O203" s="192"/>
      <c r="P203" s="192"/>
      <c r="Q203" s="192"/>
      <c r="R203" s="192"/>
      <c r="S203" s="192"/>
      <c r="T203" s="193"/>
      <c r="AT203" s="187" t="s">
        <v>203</v>
      </c>
      <c r="AU203" s="187" t="s">
        <v>211</v>
      </c>
      <c r="AV203" s="11" t="s">
        <v>85</v>
      </c>
      <c r="AW203" s="11" t="s">
        <v>39</v>
      </c>
      <c r="AX203" s="11" t="s">
        <v>75</v>
      </c>
      <c r="AY203" s="187" t="s">
        <v>195</v>
      </c>
    </row>
    <row r="204" spans="2:65" s="11" customFormat="1">
      <c r="B204" s="185"/>
      <c r="D204" s="186" t="s">
        <v>203</v>
      </c>
      <c r="E204" s="187" t="s">
        <v>5</v>
      </c>
      <c r="F204" s="188" t="s">
        <v>2123</v>
      </c>
      <c r="H204" s="189">
        <v>42.63</v>
      </c>
      <c r="I204" s="190"/>
      <c r="L204" s="185"/>
      <c r="M204" s="191"/>
      <c r="N204" s="192"/>
      <c r="O204" s="192"/>
      <c r="P204" s="192"/>
      <c r="Q204" s="192"/>
      <c r="R204" s="192"/>
      <c r="S204" s="192"/>
      <c r="T204" s="193"/>
      <c r="AT204" s="187" t="s">
        <v>203</v>
      </c>
      <c r="AU204" s="187" t="s">
        <v>211</v>
      </c>
      <c r="AV204" s="11" t="s">
        <v>85</v>
      </c>
      <c r="AW204" s="11" t="s">
        <v>39</v>
      </c>
      <c r="AX204" s="11" t="s">
        <v>75</v>
      </c>
      <c r="AY204" s="187" t="s">
        <v>195</v>
      </c>
    </row>
    <row r="205" spans="2:65" s="13" customFormat="1">
      <c r="B205" s="205"/>
      <c r="D205" s="186" t="s">
        <v>203</v>
      </c>
      <c r="E205" s="206" t="s">
        <v>5</v>
      </c>
      <c r="F205" s="207" t="s">
        <v>254</v>
      </c>
      <c r="H205" s="208">
        <v>449.18</v>
      </c>
      <c r="I205" s="209"/>
      <c r="L205" s="205"/>
      <c r="M205" s="210"/>
      <c r="N205" s="211"/>
      <c r="O205" s="211"/>
      <c r="P205" s="211"/>
      <c r="Q205" s="211"/>
      <c r="R205" s="211"/>
      <c r="S205" s="211"/>
      <c r="T205" s="212"/>
      <c r="AT205" s="206" t="s">
        <v>203</v>
      </c>
      <c r="AU205" s="206" t="s">
        <v>211</v>
      </c>
      <c r="AV205" s="13" t="s">
        <v>201</v>
      </c>
      <c r="AW205" s="13" t="s">
        <v>39</v>
      </c>
      <c r="AX205" s="13" t="s">
        <v>83</v>
      </c>
      <c r="AY205" s="206" t="s">
        <v>195</v>
      </c>
    </row>
    <row r="206" spans="2:65" s="1" customFormat="1" ht="16.5" customHeight="1">
      <c r="B206" s="172"/>
      <c r="C206" s="173" t="s">
        <v>398</v>
      </c>
      <c r="D206" s="173" t="s">
        <v>197</v>
      </c>
      <c r="E206" s="174" t="s">
        <v>399</v>
      </c>
      <c r="F206" s="175" t="s">
        <v>400</v>
      </c>
      <c r="G206" s="176" t="s">
        <v>264</v>
      </c>
      <c r="H206" s="177">
        <v>449.18</v>
      </c>
      <c r="I206" s="178"/>
      <c r="J206" s="179">
        <f>ROUND(I206*H206,2)</f>
        <v>0</v>
      </c>
      <c r="K206" s="175"/>
      <c r="L206" s="40"/>
      <c r="M206" s="180" t="s">
        <v>5</v>
      </c>
      <c r="N206" s="181" t="s">
        <v>46</v>
      </c>
      <c r="O206" s="41"/>
      <c r="P206" s="182">
        <f>O206*H206</f>
        <v>0</v>
      </c>
      <c r="Q206" s="182">
        <v>0.29160000000000003</v>
      </c>
      <c r="R206" s="182">
        <f>Q206*H206</f>
        <v>130.98088800000002</v>
      </c>
      <c r="S206" s="182">
        <v>0</v>
      </c>
      <c r="T206" s="183">
        <f>S206*H206</f>
        <v>0</v>
      </c>
      <c r="AR206" s="23" t="s">
        <v>201</v>
      </c>
      <c r="AT206" s="23" t="s">
        <v>197</v>
      </c>
      <c r="AU206" s="23" t="s">
        <v>211</v>
      </c>
      <c r="AY206" s="23" t="s">
        <v>195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23" t="s">
        <v>83</v>
      </c>
      <c r="BK206" s="184">
        <f>ROUND(I206*H206,2)</f>
        <v>0</v>
      </c>
      <c r="BL206" s="23" t="s">
        <v>201</v>
      </c>
      <c r="BM206" s="23" t="s">
        <v>2134</v>
      </c>
    </row>
    <row r="207" spans="2:65" s="1" customFormat="1" ht="54">
      <c r="B207" s="40"/>
      <c r="D207" s="186" t="s">
        <v>209</v>
      </c>
      <c r="F207" s="194" t="s">
        <v>402</v>
      </c>
      <c r="I207" s="195"/>
      <c r="L207" s="40"/>
      <c r="M207" s="196"/>
      <c r="N207" s="41"/>
      <c r="O207" s="41"/>
      <c r="P207" s="41"/>
      <c r="Q207" s="41"/>
      <c r="R207" s="41"/>
      <c r="S207" s="41"/>
      <c r="T207" s="69"/>
      <c r="AT207" s="23" t="s">
        <v>209</v>
      </c>
      <c r="AU207" s="23" t="s">
        <v>211</v>
      </c>
    </row>
    <row r="208" spans="2:65" s="1" customFormat="1" ht="16.5" customHeight="1">
      <c r="B208" s="172"/>
      <c r="C208" s="173" t="s">
        <v>403</v>
      </c>
      <c r="D208" s="173" t="s">
        <v>197</v>
      </c>
      <c r="E208" s="174" t="s">
        <v>1346</v>
      </c>
      <c r="F208" s="175" t="s">
        <v>1347</v>
      </c>
      <c r="G208" s="176" t="s">
        <v>264</v>
      </c>
      <c r="H208" s="177">
        <v>1.25</v>
      </c>
      <c r="I208" s="178"/>
      <c r="J208" s="179">
        <f>ROUND(I208*H208,2)</f>
        <v>0</v>
      </c>
      <c r="K208" s="175"/>
      <c r="L208" s="40"/>
      <c r="M208" s="180" t="s">
        <v>5</v>
      </c>
      <c r="N208" s="181" t="s">
        <v>46</v>
      </c>
      <c r="O208" s="41"/>
      <c r="P208" s="182">
        <f>O208*H208</f>
        <v>0</v>
      </c>
      <c r="Q208" s="182">
        <v>0.18906999999999999</v>
      </c>
      <c r="R208" s="182">
        <f>Q208*H208</f>
        <v>0.23633749999999998</v>
      </c>
      <c r="S208" s="182">
        <v>0</v>
      </c>
      <c r="T208" s="183">
        <f>S208*H208</f>
        <v>0</v>
      </c>
      <c r="AR208" s="23" t="s">
        <v>201</v>
      </c>
      <c r="AT208" s="23" t="s">
        <v>197</v>
      </c>
      <c r="AU208" s="23" t="s">
        <v>211</v>
      </c>
      <c r="AY208" s="23" t="s">
        <v>195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23" t="s">
        <v>83</v>
      </c>
      <c r="BK208" s="184">
        <f>ROUND(I208*H208,2)</f>
        <v>0</v>
      </c>
      <c r="BL208" s="23" t="s">
        <v>201</v>
      </c>
      <c r="BM208" s="23" t="s">
        <v>2135</v>
      </c>
    </row>
    <row r="209" spans="2:65" s="1" customFormat="1" ht="27">
      <c r="B209" s="40"/>
      <c r="D209" s="186" t="s">
        <v>209</v>
      </c>
      <c r="F209" s="194" t="s">
        <v>1349</v>
      </c>
      <c r="I209" s="195"/>
      <c r="L209" s="40"/>
      <c r="M209" s="196"/>
      <c r="N209" s="41"/>
      <c r="O209" s="41"/>
      <c r="P209" s="41"/>
      <c r="Q209" s="41"/>
      <c r="R209" s="41"/>
      <c r="S209" s="41"/>
      <c r="T209" s="69"/>
      <c r="AT209" s="23" t="s">
        <v>209</v>
      </c>
      <c r="AU209" s="23" t="s">
        <v>211</v>
      </c>
    </row>
    <row r="210" spans="2:65" s="11" customFormat="1">
      <c r="B210" s="185"/>
      <c r="D210" s="186" t="s">
        <v>203</v>
      </c>
      <c r="E210" s="187" t="s">
        <v>5</v>
      </c>
      <c r="F210" s="188" t="s">
        <v>354</v>
      </c>
      <c r="H210" s="189">
        <v>1.25</v>
      </c>
      <c r="I210" s="190"/>
      <c r="L210" s="185"/>
      <c r="M210" s="191"/>
      <c r="N210" s="192"/>
      <c r="O210" s="192"/>
      <c r="P210" s="192"/>
      <c r="Q210" s="192"/>
      <c r="R210" s="192"/>
      <c r="S210" s="192"/>
      <c r="T210" s="193"/>
      <c r="AT210" s="187" t="s">
        <v>203</v>
      </c>
      <c r="AU210" s="187" t="s">
        <v>211</v>
      </c>
      <c r="AV210" s="11" t="s">
        <v>85</v>
      </c>
      <c r="AW210" s="11" t="s">
        <v>39</v>
      </c>
      <c r="AX210" s="11" t="s">
        <v>83</v>
      </c>
      <c r="AY210" s="187" t="s">
        <v>195</v>
      </c>
    </row>
    <row r="211" spans="2:65" s="1" customFormat="1" ht="16.5" customHeight="1">
      <c r="B211" s="172"/>
      <c r="C211" s="173" t="s">
        <v>408</v>
      </c>
      <c r="D211" s="173" t="s">
        <v>197</v>
      </c>
      <c r="E211" s="174" t="s">
        <v>404</v>
      </c>
      <c r="F211" s="175" t="s">
        <v>405</v>
      </c>
      <c r="G211" s="176" t="s">
        <v>264</v>
      </c>
      <c r="H211" s="177">
        <v>628.85199999999998</v>
      </c>
      <c r="I211" s="178"/>
      <c r="J211" s="179">
        <f>ROUND(I211*H211,2)</f>
        <v>0</v>
      </c>
      <c r="K211" s="175"/>
      <c r="L211" s="40"/>
      <c r="M211" s="180" t="s">
        <v>5</v>
      </c>
      <c r="N211" s="181" t="s">
        <v>46</v>
      </c>
      <c r="O211" s="41"/>
      <c r="P211" s="182">
        <f>O211*H211</f>
        <v>0</v>
      </c>
      <c r="Q211" s="182">
        <v>0.108</v>
      </c>
      <c r="R211" s="182">
        <f>Q211*H211</f>
        <v>67.916015999999999</v>
      </c>
      <c r="S211" s="182">
        <v>0</v>
      </c>
      <c r="T211" s="183">
        <f>S211*H211</f>
        <v>0</v>
      </c>
      <c r="AR211" s="23" t="s">
        <v>201</v>
      </c>
      <c r="AT211" s="23" t="s">
        <v>197</v>
      </c>
      <c r="AU211" s="23" t="s">
        <v>211</v>
      </c>
      <c r="AY211" s="23" t="s">
        <v>195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23" t="s">
        <v>83</v>
      </c>
      <c r="BK211" s="184">
        <f>ROUND(I211*H211,2)</f>
        <v>0</v>
      </c>
      <c r="BL211" s="23" t="s">
        <v>201</v>
      </c>
      <c r="BM211" s="23" t="s">
        <v>2136</v>
      </c>
    </row>
    <row r="212" spans="2:65" s="1" customFormat="1" ht="40.5">
      <c r="B212" s="40"/>
      <c r="D212" s="186" t="s">
        <v>209</v>
      </c>
      <c r="F212" s="194" t="s">
        <v>407</v>
      </c>
      <c r="I212" s="195"/>
      <c r="L212" s="40"/>
      <c r="M212" s="196"/>
      <c r="N212" s="41"/>
      <c r="O212" s="41"/>
      <c r="P212" s="41"/>
      <c r="Q212" s="41"/>
      <c r="R212" s="41"/>
      <c r="S212" s="41"/>
      <c r="T212" s="69"/>
      <c r="AT212" s="23" t="s">
        <v>209</v>
      </c>
      <c r="AU212" s="23" t="s">
        <v>211</v>
      </c>
    </row>
    <row r="213" spans="2:65" s="11" customFormat="1">
      <c r="B213" s="185"/>
      <c r="D213" s="186" t="s">
        <v>203</v>
      </c>
      <c r="E213" s="187" t="s">
        <v>5</v>
      </c>
      <c r="F213" s="188" t="s">
        <v>2125</v>
      </c>
      <c r="H213" s="189">
        <v>569.16999999999996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203</v>
      </c>
      <c r="AU213" s="187" t="s">
        <v>211</v>
      </c>
      <c r="AV213" s="11" t="s">
        <v>85</v>
      </c>
      <c r="AW213" s="11" t="s">
        <v>39</v>
      </c>
      <c r="AX213" s="11" t="s">
        <v>75</v>
      </c>
      <c r="AY213" s="187" t="s">
        <v>195</v>
      </c>
    </row>
    <row r="214" spans="2:65" s="11" customFormat="1">
      <c r="B214" s="185"/>
      <c r="D214" s="186" t="s">
        <v>203</v>
      </c>
      <c r="E214" s="187" t="s">
        <v>5</v>
      </c>
      <c r="F214" s="188" t="s">
        <v>2126</v>
      </c>
      <c r="H214" s="189">
        <v>59.682000000000002</v>
      </c>
      <c r="I214" s="190"/>
      <c r="L214" s="185"/>
      <c r="M214" s="191"/>
      <c r="N214" s="192"/>
      <c r="O214" s="192"/>
      <c r="P214" s="192"/>
      <c r="Q214" s="192"/>
      <c r="R214" s="192"/>
      <c r="S214" s="192"/>
      <c r="T214" s="193"/>
      <c r="AT214" s="187" t="s">
        <v>203</v>
      </c>
      <c r="AU214" s="187" t="s">
        <v>211</v>
      </c>
      <c r="AV214" s="11" t="s">
        <v>85</v>
      </c>
      <c r="AW214" s="11" t="s">
        <v>39</v>
      </c>
      <c r="AX214" s="11" t="s">
        <v>75</v>
      </c>
      <c r="AY214" s="187" t="s">
        <v>195</v>
      </c>
    </row>
    <row r="215" spans="2:65" s="13" customFormat="1">
      <c r="B215" s="205"/>
      <c r="D215" s="186" t="s">
        <v>203</v>
      </c>
      <c r="E215" s="206" t="s">
        <v>5</v>
      </c>
      <c r="F215" s="207" t="s">
        <v>254</v>
      </c>
      <c r="H215" s="208">
        <v>628.85199999999998</v>
      </c>
      <c r="I215" s="209"/>
      <c r="L215" s="205"/>
      <c r="M215" s="210"/>
      <c r="N215" s="211"/>
      <c r="O215" s="211"/>
      <c r="P215" s="211"/>
      <c r="Q215" s="211"/>
      <c r="R215" s="211"/>
      <c r="S215" s="211"/>
      <c r="T215" s="212"/>
      <c r="AT215" s="206" t="s">
        <v>203</v>
      </c>
      <c r="AU215" s="206" t="s">
        <v>211</v>
      </c>
      <c r="AV215" s="13" t="s">
        <v>201</v>
      </c>
      <c r="AW215" s="13" t="s">
        <v>39</v>
      </c>
      <c r="AX215" s="13" t="s">
        <v>83</v>
      </c>
      <c r="AY215" s="206" t="s">
        <v>195</v>
      </c>
    </row>
    <row r="216" spans="2:65" s="1" customFormat="1" ht="16.5" customHeight="1">
      <c r="B216" s="172"/>
      <c r="C216" s="173" t="s">
        <v>410</v>
      </c>
      <c r="D216" s="173" t="s">
        <v>197</v>
      </c>
      <c r="E216" s="174" t="s">
        <v>404</v>
      </c>
      <c r="F216" s="175" t="s">
        <v>405</v>
      </c>
      <c r="G216" s="176" t="s">
        <v>264</v>
      </c>
      <c r="H216" s="177">
        <v>628.85199999999998</v>
      </c>
      <c r="I216" s="178"/>
      <c r="J216" s="179">
        <f>ROUND(I216*H216,2)</f>
        <v>0</v>
      </c>
      <c r="K216" s="175"/>
      <c r="L216" s="40"/>
      <c r="M216" s="180" t="s">
        <v>5</v>
      </c>
      <c r="N216" s="181" t="s">
        <v>46</v>
      </c>
      <c r="O216" s="41"/>
      <c r="P216" s="182">
        <f>O216*H216</f>
        <v>0</v>
      </c>
      <c r="Q216" s="182">
        <v>0.108</v>
      </c>
      <c r="R216" s="182">
        <f>Q216*H216</f>
        <v>67.916015999999999</v>
      </c>
      <c r="S216" s="182">
        <v>0</v>
      </c>
      <c r="T216" s="183">
        <f>S216*H216</f>
        <v>0</v>
      </c>
      <c r="AR216" s="23" t="s">
        <v>201</v>
      </c>
      <c r="AT216" s="23" t="s">
        <v>197</v>
      </c>
      <c r="AU216" s="23" t="s">
        <v>211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2137</v>
      </c>
    </row>
    <row r="217" spans="2:65" s="1" customFormat="1" ht="40.5">
      <c r="B217" s="40"/>
      <c r="D217" s="186" t="s">
        <v>209</v>
      </c>
      <c r="F217" s="194" t="s">
        <v>407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211</v>
      </c>
    </row>
    <row r="218" spans="2:65" s="1" customFormat="1" ht="16.5" customHeight="1">
      <c r="B218" s="172"/>
      <c r="C218" s="173" t="s">
        <v>414</v>
      </c>
      <c r="D218" s="173" t="s">
        <v>197</v>
      </c>
      <c r="E218" s="174" t="s">
        <v>905</v>
      </c>
      <c r="F218" s="175" t="s">
        <v>906</v>
      </c>
      <c r="G218" s="176" t="s">
        <v>264</v>
      </c>
      <c r="H218" s="177">
        <v>0.8</v>
      </c>
      <c r="I218" s="178"/>
      <c r="J218" s="179">
        <f>ROUND(I218*H218,2)</f>
        <v>0</v>
      </c>
      <c r="K218" s="175"/>
      <c r="L218" s="40"/>
      <c r="M218" s="180" t="s">
        <v>5</v>
      </c>
      <c r="N218" s="181" t="s">
        <v>46</v>
      </c>
      <c r="O218" s="41"/>
      <c r="P218" s="182">
        <f>O218*H218</f>
        <v>0</v>
      </c>
      <c r="Q218" s="182">
        <v>0.37370999999999999</v>
      </c>
      <c r="R218" s="182">
        <f>Q218*H218</f>
        <v>0.29896800000000001</v>
      </c>
      <c r="S218" s="182">
        <v>0</v>
      </c>
      <c r="T218" s="183">
        <f>S218*H218</f>
        <v>0</v>
      </c>
      <c r="AR218" s="23" t="s">
        <v>201</v>
      </c>
      <c r="AT218" s="23" t="s">
        <v>197</v>
      </c>
      <c r="AU218" s="23" t="s">
        <v>211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2138</v>
      </c>
    </row>
    <row r="219" spans="2:65" s="11" customFormat="1">
      <c r="B219" s="185"/>
      <c r="D219" s="186" t="s">
        <v>203</v>
      </c>
      <c r="E219" s="187" t="s">
        <v>5</v>
      </c>
      <c r="F219" s="188" t="s">
        <v>2119</v>
      </c>
      <c r="H219" s="189">
        <v>0.8</v>
      </c>
      <c r="I219" s="190"/>
      <c r="L219" s="185"/>
      <c r="M219" s="191"/>
      <c r="N219" s="192"/>
      <c r="O219" s="192"/>
      <c r="P219" s="192"/>
      <c r="Q219" s="192"/>
      <c r="R219" s="192"/>
      <c r="S219" s="192"/>
      <c r="T219" s="193"/>
      <c r="AT219" s="187" t="s">
        <v>203</v>
      </c>
      <c r="AU219" s="187" t="s">
        <v>211</v>
      </c>
      <c r="AV219" s="11" t="s">
        <v>85</v>
      </c>
      <c r="AW219" s="11" t="s">
        <v>39</v>
      </c>
      <c r="AX219" s="11" t="s">
        <v>83</v>
      </c>
      <c r="AY219" s="187" t="s">
        <v>195</v>
      </c>
    </row>
    <row r="220" spans="2:65" s="1" customFormat="1" ht="16.5" customHeight="1">
      <c r="B220" s="172"/>
      <c r="C220" s="173" t="s">
        <v>419</v>
      </c>
      <c r="D220" s="173" t="s">
        <v>197</v>
      </c>
      <c r="E220" s="174" t="s">
        <v>345</v>
      </c>
      <c r="F220" s="175" t="s">
        <v>346</v>
      </c>
      <c r="G220" s="176" t="s">
        <v>303</v>
      </c>
      <c r="H220" s="177">
        <v>400.755</v>
      </c>
      <c r="I220" s="178"/>
      <c r="J220" s="179">
        <f>ROUND(I220*H220,2)</f>
        <v>0</v>
      </c>
      <c r="K220" s="175"/>
      <c r="L220" s="40"/>
      <c r="M220" s="180" t="s">
        <v>5</v>
      </c>
      <c r="N220" s="181" t="s">
        <v>46</v>
      </c>
      <c r="O220" s="41"/>
      <c r="P220" s="182">
        <f>O220*H220</f>
        <v>0</v>
      </c>
      <c r="Q220" s="182">
        <v>0</v>
      </c>
      <c r="R220" s="182">
        <f>Q220*H220</f>
        <v>0</v>
      </c>
      <c r="S220" s="182">
        <v>0</v>
      </c>
      <c r="T220" s="183">
        <f>S220*H220</f>
        <v>0</v>
      </c>
      <c r="AR220" s="23" t="s">
        <v>201</v>
      </c>
      <c r="AT220" s="23" t="s">
        <v>197</v>
      </c>
      <c r="AU220" s="23" t="s">
        <v>211</v>
      </c>
      <c r="AY220" s="23" t="s">
        <v>195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23" t="s">
        <v>83</v>
      </c>
      <c r="BK220" s="184">
        <f>ROUND(I220*H220,2)</f>
        <v>0</v>
      </c>
      <c r="BL220" s="23" t="s">
        <v>201</v>
      </c>
      <c r="BM220" s="23" t="s">
        <v>2139</v>
      </c>
    </row>
    <row r="221" spans="2:65" s="10" customFormat="1" ht="29.85" customHeight="1">
      <c r="B221" s="159"/>
      <c r="D221" s="160" t="s">
        <v>74</v>
      </c>
      <c r="E221" s="170" t="s">
        <v>255</v>
      </c>
      <c r="F221" s="170" t="s">
        <v>421</v>
      </c>
      <c r="I221" s="162"/>
      <c r="J221" s="171">
        <f>BK221</f>
        <v>0</v>
      </c>
      <c r="L221" s="159"/>
      <c r="M221" s="164"/>
      <c r="N221" s="165"/>
      <c r="O221" s="165"/>
      <c r="P221" s="166">
        <f>P222+P232+P280</f>
        <v>0</v>
      </c>
      <c r="Q221" s="165"/>
      <c r="R221" s="166">
        <f>R222+R232+R280</f>
        <v>8.6725490999999977</v>
      </c>
      <c r="S221" s="165"/>
      <c r="T221" s="167">
        <f>T222+T232+T280</f>
        <v>0</v>
      </c>
      <c r="AR221" s="160" t="s">
        <v>83</v>
      </c>
      <c r="AT221" s="168" t="s">
        <v>74</v>
      </c>
      <c r="AU221" s="168" t="s">
        <v>83</v>
      </c>
      <c r="AY221" s="160" t="s">
        <v>195</v>
      </c>
      <c r="BK221" s="169">
        <f>BK222+BK232+BK280</f>
        <v>0</v>
      </c>
    </row>
    <row r="222" spans="2:65" s="10" customFormat="1" ht="14.85" customHeight="1">
      <c r="B222" s="159"/>
      <c r="D222" s="160" t="s">
        <v>74</v>
      </c>
      <c r="E222" s="170" t="s">
        <v>422</v>
      </c>
      <c r="F222" s="170" t="s">
        <v>423</v>
      </c>
      <c r="I222" s="162"/>
      <c r="J222" s="171">
        <f>BK222</f>
        <v>0</v>
      </c>
      <c r="L222" s="159"/>
      <c r="M222" s="164"/>
      <c r="N222" s="165"/>
      <c r="O222" s="165"/>
      <c r="P222" s="166">
        <f>SUM(P223:P231)</f>
        <v>0</v>
      </c>
      <c r="Q222" s="165"/>
      <c r="R222" s="166">
        <f>SUM(R223:R231)</f>
        <v>7.1209999999999996E-2</v>
      </c>
      <c r="S222" s="165"/>
      <c r="T222" s="167">
        <f>SUM(T223:T231)</f>
        <v>0</v>
      </c>
      <c r="AR222" s="160" t="s">
        <v>83</v>
      </c>
      <c r="AT222" s="168" t="s">
        <v>74</v>
      </c>
      <c r="AU222" s="168" t="s">
        <v>85</v>
      </c>
      <c r="AY222" s="160" t="s">
        <v>195</v>
      </c>
      <c r="BK222" s="169">
        <f>SUM(BK223:BK231)</f>
        <v>0</v>
      </c>
    </row>
    <row r="223" spans="2:65" s="1" customFormat="1" ht="16.5" customHeight="1">
      <c r="B223" s="172"/>
      <c r="C223" s="173" t="s">
        <v>424</v>
      </c>
      <c r="D223" s="173" t="s">
        <v>197</v>
      </c>
      <c r="E223" s="174" t="s">
        <v>425</v>
      </c>
      <c r="F223" s="175" t="s">
        <v>426</v>
      </c>
      <c r="G223" s="176" t="s">
        <v>325</v>
      </c>
      <c r="H223" s="177">
        <v>4</v>
      </c>
      <c r="I223" s="178"/>
      <c r="J223" s="179">
        <f>ROUND(I223*H223,2)</f>
        <v>0</v>
      </c>
      <c r="K223" s="175"/>
      <c r="L223" s="40"/>
      <c r="M223" s="180" t="s">
        <v>5</v>
      </c>
      <c r="N223" s="181" t="s">
        <v>46</v>
      </c>
      <c r="O223" s="41"/>
      <c r="P223" s="182">
        <f>O223*H223</f>
        <v>0</v>
      </c>
      <c r="Q223" s="182">
        <v>1.1999999999999999E-3</v>
      </c>
      <c r="R223" s="182">
        <f>Q223*H223</f>
        <v>4.7999999999999996E-3</v>
      </c>
      <c r="S223" s="182">
        <v>0</v>
      </c>
      <c r="T223" s="183">
        <f>S223*H223</f>
        <v>0</v>
      </c>
      <c r="AR223" s="23" t="s">
        <v>201</v>
      </c>
      <c r="AT223" s="23" t="s">
        <v>197</v>
      </c>
      <c r="AU223" s="23" t="s">
        <v>211</v>
      </c>
      <c r="AY223" s="23" t="s">
        <v>195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23" t="s">
        <v>83</v>
      </c>
      <c r="BK223" s="184">
        <f>ROUND(I223*H223,2)</f>
        <v>0</v>
      </c>
      <c r="BL223" s="23" t="s">
        <v>201</v>
      </c>
      <c r="BM223" s="23" t="s">
        <v>2140</v>
      </c>
    </row>
    <row r="224" spans="2:65" s="1" customFormat="1" ht="25.5" customHeight="1">
      <c r="B224" s="172"/>
      <c r="C224" s="213" t="s">
        <v>428</v>
      </c>
      <c r="D224" s="213" t="s">
        <v>316</v>
      </c>
      <c r="E224" s="214" t="s">
        <v>429</v>
      </c>
      <c r="F224" s="215" t="s">
        <v>430</v>
      </c>
      <c r="G224" s="216" t="s">
        <v>325</v>
      </c>
      <c r="H224" s="217">
        <v>2</v>
      </c>
      <c r="I224" s="218"/>
      <c r="J224" s="219">
        <f>ROUND(I224*H224,2)</f>
        <v>0</v>
      </c>
      <c r="K224" s="215"/>
      <c r="L224" s="220"/>
      <c r="M224" s="221" t="s">
        <v>5</v>
      </c>
      <c r="N224" s="222" t="s">
        <v>46</v>
      </c>
      <c r="O224" s="41"/>
      <c r="P224" s="182">
        <f>O224*H224</f>
        <v>0</v>
      </c>
      <c r="Q224" s="182">
        <v>1.2200000000000001E-2</v>
      </c>
      <c r="R224" s="182">
        <f>Q224*H224</f>
        <v>2.4400000000000002E-2</v>
      </c>
      <c r="S224" s="182">
        <v>0</v>
      </c>
      <c r="T224" s="183">
        <f>S224*H224</f>
        <v>0</v>
      </c>
      <c r="AR224" s="23" t="s">
        <v>255</v>
      </c>
      <c r="AT224" s="23" t="s">
        <v>316</v>
      </c>
      <c r="AU224" s="23" t="s">
        <v>211</v>
      </c>
      <c r="AY224" s="23" t="s">
        <v>195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23" t="s">
        <v>83</v>
      </c>
      <c r="BK224" s="184">
        <f>ROUND(I224*H224,2)</f>
        <v>0</v>
      </c>
      <c r="BL224" s="23" t="s">
        <v>201</v>
      </c>
      <c r="BM224" s="23" t="s">
        <v>2141</v>
      </c>
    </row>
    <row r="225" spans="2:65" s="1" customFormat="1" ht="40.5">
      <c r="B225" s="40"/>
      <c r="D225" s="186" t="s">
        <v>209</v>
      </c>
      <c r="F225" s="194" t="s">
        <v>432</v>
      </c>
      <c r="I225" s="195"/>
      <c r="L225" s="40"/>
      <c r="M225" s="196"/>
      <c r="N225" s="41"/>
      <c r="O225" s="41"/>
      <c r="P225" s="41"/>
      <c r="Q225" s="41"/>
      <c r="R225" s="41"/>
      <c r="S225" s="41"/>
      <c r="T225" s="69"/>
      <c r="AT225" s="23" t="s">
        <v>209</v>
      </c>
      <c r="AU225" s="23" t="s">
        <v>211</v>
      </c>
    </row>
    <row r="226" spans="2:65" s="1" customFormat="1" ht="25.5" customHeight="1">
      <c r="B226" s="172"/>
      <c r="C226" s="213" t="s">
        <v>433</v>
      </c>
      <c r="D226" s="213" t="s">
        <v>316</v>
      </c>
      <c r="E226" s="214" t="s">
        <v>434</v>
      </c>
      <c r="F226" s="215" t="s">
        <v>1926</v>
      </c>
      <c r="G226" s="216" t="s">
        <v>325</v>
      </c>
      <c r="H226" s="217">
        <v>2</v>
      </c>
      <c r="I226" s="218"/>
      <c r="J226" s="219">
        <f>ROUND(I226*H226,2)</f>
        <v>0</v>
      </c>
      <c r="K226" s="215"/>
      <c r="L226" s="220"/>
      <c r="M226" s="221" t="s">
        <v>5</v>
      </c>
      <c r="N226" s="222" t="s">
        <v>46</v>
      </c>
      <c r="O226" s="41"/>
      <c r="P226" s="182">
        <f>O226*H226</f>
        <v>0</v>
      </c>
      <c r="Q226" s="182">
        <v>1.01E-2</v>
      </c>
      <c r="R226" s="182">
        <f>Q226*H226</f>
        <v>2.0199999999999999E-2</v>
      </c>
      <c r="S226" s="182">
        <v>0</v>
      </c>
      <c r="T226" s="183">
        <f>S226*H226</f>
        <v>0</v>
      </c>
      <c r="AR226" s="23" t="s">
        <v>255</v>
      </c>
      <c r="AT226" s="23" t="s">
        <v>316</v>
      </c>
      <c r="AU226" s="23" t="s">
        <v>211</v>
      </c>
      <c r="AY226" s="23" t="s">
        <v>195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23" t="s">
        <v>83</v>
      </c>
      <c r="BK226" s="184">
        <f>ROUND(I226*H226,2)</f>
        <v>0</v>
      </c>
      <c r="BL226" s="23" t="s">
        <v>201</v>
      </c>
      <c r="BM226" s="23" t="s">
        <v>2142</v>
      </c>
    </row>
    <row r="227" spans="2:65" s="1" customFormat="1" ht="67.5">
      <c r="B227" s="40"/>
      <c r="D227" s="186" t="s">
        <v>209</v>
      </c>
      <c r="F227" s="194" t="s">
        <v>437</v>
      </c>
      <c r="I227" s="195"/>
      <c r="L227" s="40"/>
      <c r="M227" s="196"/>
      <c r="N227" s="41"/>
      <c r="O227" s="41"/>
      <c r="P227" s="41"/>
      <c r="Q227" s="41"/>
      <c r="R227" s="41"/>
      <c r="S227" s="41"/>
      <c r="T227" s="69"/>
      <c r="AT227" s="23" t="s">
        <v>209</v>
      </c>
      <c r="AU227" s="23" t="s">
        <v>211</v>
      </c>
    </row>
    <row r="228" spans="2:65" s="1" customFormat="1" ht="16.5" customHeight="1">
      <c r="B228" s="172"/>
      <c r="C228" s="173" t="s">
        <v>438</v>
      </c>
      <c r="D228" s="173" t="s">
        <v>197</v>
      </c>
      <c r="E228" s="174" t="s">
        <v>444</v>
      </c>
      <c r="F228" s="175" t="s">
        <v>445</v>
      </c>
      <c r="G228" s="176" t="s">
        <v>325</v>
      </c>
      <c r="H228" s="177">
        <v>1</v>
      </c>
      <c r="I228" s="178"/>
      <c r="J228" s="179">
        <f>ROUND(I228*H228,2)</f>
        <v>0</v>
      </c>
      <c r="K228" s="175"/>
      <c r="L228" s="40"/>
      <c r="M228" s="180" t="s">
        <v>5</v>
      </c>
      <c r="N228" s="181" t="s">
        <v>46</v>
      </c>
      <c r="O228" s="41"/>
      <c r="P228" s="182">
        <f>O228*H228</f>
        <v>0</v>
      </c>
      <c r="Q228" s="182">
        <v>1.7099999999999999E-3</v>
      </c>
      <c r="R228" s="182">
        <f>Q228*H228</f>
        <v>1.7099999999999999E-3</v>
      </c>
      <c r="S228" s="182">
        <v>0</v>
      </c>
      <c r="T228" s="183">
        <f>S228*H228</f>
        <v>0</v>
      </c>
      <c r="AR228" s="23" t="s">
        <v>201</v>
      </c>
      <c r="AT228" s="23" t="s">
        <v>197</v>
      </c>
      <c r="AU228" s="23" t="s">
        <v>211</v>
      </c>
      <c r="AY228" s="23" t="s">
        <v>195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23" t="s">
        <v>83</v>
      </c>
      <c r="BK228" s="184">
        <f>ROUND(I228*H228,2)</f>
        <v>0</v>
      </c>
      <c r="BL228" s="23" t="s">
        <v>201</v>
      </c>
      <c r="BM228" s="23" t="s">
        <v>2143</v>
      </c>
    </row>
    <row r="229" spans="2:65" s="1" customFormat="1" ht="16.5" customHeight="1">
      <c r="B229" s="172"/>
      <c r="C229" s="213" t="s">
        <v>443</v>
      </c>
      <c r="D229" s="213" t="s">
        <v>316</v>
      </c>
      <c r="E229" s="214" t="s">
        <v>453</v>
      </c>
      <c r="F229" s="215" t="s">
        <v>454</v>
      </c>
      <c r="G229" s="216" t="s">
        <v>325</v>
      </c>
      <c r="H229" s="217">
        <v>1</v>
      </c>
      <c r="I229" s="218"/>
      <c r="J229" s="219">
        <f>ROUND(I229*H229,2)</f>
        <v>0</v>
      </c>
      <c r="K229" s="215"/>
      <c r="L229" s="220"/>
      <c r="M229" s="221" t="s">
        <v>5</v>
      </c>
      <c r="N229" s="222" t="s">
        <v>46</v>
      </c>
      <c r="O229" s="41"/>
      <c r="P229" s="182">
        <f>O229*H229</f>
        <v>0</v>
      </c>
      <c r="Q229" s="182">
        <v>2.01E-2</v>
      </c>
      <c r="R229" s="182">
        <f>Q229*H229</f>
        <v>2.01E-2</v>
      </c>
      <c r="S229" s="182">
        <v>0</v>
      </c>
      <c r="T229" s="183">
        <f>S229*H229</f>
        <v>0</v>
      </c>
      <c r="AR229" s="23" t="s">
        <v>255</v>
      </c>
      <c r="AT229" s="23" t="s">
        <v>316</v>
      </c>
      <c r="AU229" s="23" t="s">
        <v>211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2144</v>
      </c>
    </row>
    <row r="230" spans="2:65" s="1" customFormat="1" ht="40.5">
      <c r="B230" s="40"/>
      <c r="D230" s="186" t="s">
        <v>209</v>
      </c>
      <c r="F230" s="194" t="s">
        <v>1757</v>
      </c>
      <c r="I230" s="195"/>
      <c r="L230" s="40"/>
      <c r="M230" s="196"/>
      <c r="N230" s="41"/>
      <c r="O230" s="41"/>
      <c r="P230" s="41"/>
      <c r="Q230" s="41"/>
      <c r="R230" s="41"/>
      <c r="S230" s="41"/>
      <c r="T230" s="69"/>
      <c r="AT230" s="23" t="s">
        <v>209</v>
      </c>
      <c r="AU230" s="23" t="s">
        <v>211</v>
      </c>
    </row>
    <row r="231" spans="2:65" s="1" customFormat="1" ht="16.5" customHeight="1">
      <c r="B231" s="172"/>
      <c r="C231" s="173" t="s">
        <v>447</v>
      </c>
      <c r="D231" s="173" t="s">
        <v>197</v>
      </c>
      <c r="E231" s="174" t="s">
        <v>457</v>
      </c>
      <c r="F231" s="175" t="s">
        <v>458</v>
      </c>
      <c r="G231" s="176" t="s">
        <v>303</v>
      </c>
      <c r="H231" s="177">
        <v>7.0999999999999994E-2</v>
      </c>
      <c r="I231" s="178"/>
      <c r="J231" s="179">
        <f>ROUND(I231*H231,2)</f>
        <v>0</v>
      </c>
      <c r="K231" s="175"/>
      <c r="L231" s="40"/>
      <c r="M231" s="180" t="s">
        <v>5</v>
      </c>
      <c r="N231" s="181" t="s">
        <v>46</v>
      </c>
      <c r="O231" s="41"/>
      <c r="P231" s="182">
        <f>O231*H231</f>
        <v>0</v>
      </c>
      <c r="Q231" s="182">
        <v>0</v>
      </c>
      <c r="R231" s="182">
        <f>Q231*H231</f>
        <v>0</v>
      </c>
      <c r="S231" s="182">
        <v>0</v>
      </c>
      <c r="T231" s="183">
        <f>S231*H231</f>
        <v>0</v>
      </c>
      <c r="AR231" s="23" t="s">
        <v>201</v>
      </c>
      <c r="AT231" s="23" t="s">
        <v>197</v>
      </c>
      <c r="AU231" s="23" t="s">
        <v>211</v>
      </c>
      <c r="AY231" s="23" t="s">
        <v>195</v>
      </c>
      <c r="BE231" s="184">
        <f>IF(N231="základní",J231,0)</f>
        <v>0</v>
      </c>
      <c r="BF231" s="184">
        <f>IF(N231="snížená",J231,0)</f>
        <v>0</v>
      </c>
      <c r="BG231" s="184">
        <f>IF(N231="zákl. přenesená",J231,0)</f>
        <v>0</v>
      </c>
      <c r="BH231" s="184">
        <f>IF(N231="sníž. přenesená",J231,0)</f>
        <v>0</v>
      </c>
      <c r="BI231" s="184">
        <f>IF(N231="nulová",J231,0)</f>
        <v>0</v>
      </c>
      <c r="BJ231" s="23" t="s">
        <v>83</v>
      </c>
      <c r="BK231" s="184">
        <f>ROUND(I231*H231,2)</f>
        <v>0</v>
      </c>
      <c r="BL231" s="23" t="s">
        <v>201</v>
      </c>
      <c r="BM231" s="23" t="s">
        <v>2145</v>
      </c>
    </row>
    <row r="232" spans="2:65" s="10" customFormat="1" ht="22.35" customHeight="1">
      <c r="B232" s="159"/>
      <c r="D232" s="160" t="s">
        <v>74</v>
      </c>
      <c r="E232" s="170" t="s">
        <v>460</v>
      </c>
      <c r="F232" s="170" t="s">
        <v>461</v>
      </c>
      <c r="I232" s="162"/>
      <c r="J232" s="171">
        <f>BK232</f>
        <v>0</v>
      </c>
      <c r="L232" s="159"/>
      <c r="M232" s="164"/>
      <c r="N232" s="165"/>
      <c r="O232" s="165"/>
      <c r="P232" s="166">
        <f>SUM(P233:P279)</f>
        <v>0</v>
      </c>
      <c r="Q232" s="165"/>
      <c r="R232" s="166">
        <f>SUM(R233:R279)</f>
        <v>1.0107290999999996</v>
      </c>
      <c r="S232" s="165"/>
      <c r="T232" s="167">
        <f>SUM(T233:T279)</f>
        <v>0</v>
      </c>
      <c r="AR232" s="160" t="s">
        <v>83</v>
      </c>
      <c r="AT232" s="168" t="s">
        <v>74</v>
      </c>
      <c r="AU232" s="168" t="s">
        <v>85</v>
      </c>
      <c r="AY232" s="160" t="s">
        <v>195</v>
      </c>
      <c r="BK232" s="169">
        <f>SUM(BK233:BK279)</f>
        <v>0</v>
      </c>
    </row>
    <row r="233" spans="2:65" s="1" customFormat="1" ht="25.5" customHeight="1">
      <c r="B233" s="172"/>
      <c r="C233" s="173" t="s">
        <v>452</v>
      </c>
      <c r="D233" s="173" t="s">
        <v>197</v>
      </c>
      <c r="E233" s="174" t="s">
        <v>481</v>
      </c>
      <c r="F233" s="175" t="s">
        <v>482</v>
      </c>
      <c r="G233" s="176" t="s">
        <v>207</v>
      </c>
      <c r="H233" s="177">
        <v>39.81</v>
      </c>
      <c r="I233" s="178"/>
      <c r="J233" s="179">
        <f>ROUND(I233*H233,2)</f>
        <v>0</v>
      </c>
      <c r="K233" s="175"/>
      <c r="L233" s="40"/>
      <c r="M233" s="180" t="s">
        <v>5</v>
      </c>
      <c r="N233" s="181" t="s">
        <v>46</v>
      </c>
      <c r="O233" s="41"/>
      <c r="P233" s="182">
        <f>O233*H233</f>
        <v>0</v>
      </c>
      <c r="Q233" s="182">
        <v>0</v>
      </c>
      <c r="R233" s="182">
        <f>Q233*H233</f>
        <v>0</v>
      </c>
      <c r="S233" s="182">
        <v>0</v>
      </c>
      <c r="T233" s="183">
        <f>S233*H233</f>
        <v>0</v>
      </c>
      <c r="AR233" s="23" t="s">
        <v>201</v>
      </c>
      <c r="AT233" s="23" t="s">
        <v>197</v>
      </c>
      <c r="AU233" s="23" t="s">
        <v>211</v>
      </c>
      <c r="AY233" s="23" t="s">
        <v>195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23" t="s">
        <v>83</v>
      </c>
      <c r="BK233" s="184">
        <f>ROUND(I233*H233,2)</f>
        <v>0</v>
      </c>
      <c r="BL233" s="23" t="s">
        <v>201</v>
      </c>
      <c r="BM233" s="23" t="s">
        <v>2146</v>
      </c>
    </row>
    <row r="234" spans="2:65" s="1" customFormat="1" ht="27">
      <c r="B234" s="40"/>
      <c r="D234" s="186" t="s">
        <v>209</v>
      </c>
      <c r="F234" s="194" t="s">
        <v>484</v>
      </c>
      <c r="I234" s="195"/>
      <c r="L234" s="40"/>
      <c r="M234" s="196"/>
      <c r="N234" s="41"/>
      <c r="O234" s="41"/>
      <c r="P234" s="41"/>
      <c r="Q234" s="41"/>
      <c r="R234" s="41"/>
      <c r="S234" s="41"/>
      <c r="T234" s="69"/>
      <c r="AT234" s="23" t="s">
        <v>209</v>
      </c>
      <c r="AU234" s="23" t="s">
        <v>211</v>
      </c>
    </row>
    <row r="235" spans="2:65" s="1" customFormat="1" ht="16.5" customHeight="1">
      <c r="B235" s="172"/>
      <c r="C235" s="213" t="s">
        <v>456</v>
      </c>
      <c r="D235" s="213" t="s">
        <v>316</v>
      </c>
      <c r="E235" s="214" t="s">
        <v>486</v>
      </c>
      <c r="F235" s="215" t="s">
        <v>487</v>
      </c>
      <c r="G235" s="216" t="s">
        <v>207</v>
      </c>
      <c r="H235" s="217">
        <v>39.81</v>
      </c>
      <c r="I235" s="218"/>
      <c r="J235" s="219">
        <f>ROUND(I235*H235,2)</f>
        <v>0</v>
      </c>
      <c r="K235" s="215"/>
      <c r="L235" s="220"/>
      <c r="M235" s="221" t="s">
        <v>5</v>
      </c>
      <c r="N235" s="222" t="s">
        <v>46</v>
      </c>
      <c r="O235" s="41"/>
      <c r="P235" s="182">
        <f>O235*H235</f>
        <v>0</v>
      </c>
      <c r="Q235" s="182">
        <v>2.7E-4</v>
      </c>
      <c r="R235" s="182">
        <f>Q235*H235</f>
        <v>1.07487E-2</v>
      </c>
      <c r="S235" s="182">
        <v>0</v>
      </c>
      <c r="T235" s="183">
        <f>S235*H235</f>
        <v>0</v>
      </c>
      <c r="AR235" s="23" t="s">
        <v>255</v>
      </c>
      <c r="AT235" s="23" t="s">
        <v>316</v>
      </c>
      <c r="AU235" s="23" t="s">
        <v>211</v>
      </c>
      <c r="AY235" s="23" t="s">
        <v>195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23" t="s">
        <v>83</v>
      </c>
      <c r="BK235" s="184">
        <f>ROUND(I235*H235,2)</f>
        <v>0</v>
      </c>
      <c r="BL235" s="23" t="s">
        <v>201</v>
      </c>
      <c r="BM235" s="23" t="s">
        <v>2147</v>
      </c>
    </row>
    <row r="236" spans="2:65" s="1" customFormat="1" ht="27">
      <c r="B236" s="40"/>
      <c r="D236" s="186" t="s">
        <v>209</v>
      </c>
      <c r="F236" s="194" t="s">
        <v>489</v>
      </c>
      <c r="I236" s="195"/>
      <c r="L236" s="40"/>
      <c r="M236" s="196"/>
      <c r="N236" s="41"/>
      <c r="O236" s="41"/>
      <c r="P236" s="41"/>
      <c r="Q236" s="41"/>
      <c r="R236" s="41"/>
      <c r="S236" s="41"/>
      <c r="T236" s="69"/>
      <c r="AT236" s="23" t="s">
        <v>209</v>
      </c>
      <c r="AU236" s="23" t="s">
        <v>211</v>
      </c>
    </row>
    <row r="237" spans="2:65" s="1" customFormat="1" ht="25.5" customHeight="1">
      <c r="B237" s="172"/>
      <c r="C237" s="173" t="s">
        <v>462</v>
      </c>
      <c r="D237" s="173" t="s">
        <v>197</v>
      </c>
      <c r="E237" s="174" t="s">
        <v>1057</v>
      </c>
      <c r="F237" s="175" t="s">
        <v>1058</v>
      </c>
      <c r="G237" s="176" t="s">
        <v>207</v>
      </c>
      <c r="H237" s="177">
        <v>10.119999999999999</v>
      </c>
      <c r="I237" s="178"/>
      <c r="J237" s="179">
        <f>ROUND(I237*H237,2)</f>
        <v>0</v>
      </c>
      <c r="K237" s="175"/>
      <c r="L237" s="40"/>
      <c r="M237" s="180" t="s">
        <v>5</v>
      </c>
      <c r="N237" s="181" t="s">
        <v>46</v>
      </c>
      <c r="O237" s="41"/>
      <c r="P237" s="182">
        <f>O237*H237</f>
        <v>0</v>
      </c>
      <c r="Q237" s="182">
        <v>0</v>
      </c>
      <c r="R237" s="182">
        <f>Q237*H237</f>
        <v>0</v>
      </c>
      <c r="S237" s="182">
        <v>0</v>
      </c>
      <c r="T237" s="183">
        <f>S237*H237</f>
        <v>0</v>
      </c>
      <c r="AR237" s="23" t="s">
        <v>201</v>
      </c>
      <c r="AT237" s="23" t="s">
        <v>197</v>
      </c>
      <c r="AU237" s="23" t="s">
        <v>211</v>
      </c>
      <c r="AY237" s="23" t="s">
        <v>195</v>
      </c>
      <c r="BE237" s="184">
        <f>IF(N237="základní",J237,0)</f>
        <v>0</v>
      </c>
      <c r="BF237" s="184">
        <f>IF(N237="snížená",J237,0)</f>
        <v>0</v>
      </c>
      <c r="BG237" s="184">
        <f>IF(N237="zákl. přenesená",J237,0)</f>
        <v>0</v>
      </c>
      <c r="BH237" s="184">
        <f>IF(N237="sníž. přenesená",J237,0)</f>
        <v>0</v>
      </c>
      <c r="BI237" s="184">
        <f>IF(N237="nulová",J237,0)</f>
        <v>0</v>
      </c>
      <c r="BJ237" s="23" t="s">
        <v>83</v>
      </c>
      <c r="BK237" s="184">
        <f>ROUND(I237*H237,2)</f>
        <v>0</v>
      </c>
      <c r="BL237" s="23" t="s">
        <v>201</v>
      </c>
      <c r="BM237" s="23" t="s">
        <v>2148</v>
      </c>
    </row>
    <row r="238" spans="2:65" s="1" customFormat="1" ht="27">
      <c r="B238" s="40"/>
      <c r="D238" s="186" t="s">
        <v>209</v>
      </c>
      <c r="F238" s="194" t="s">
        <v>484</v>
      </c>
      <c r="I238" s="195"/>
      <c r="L238" s="40"/>
      <c r="M238" s="196"/>
      <c r="N238" s="41"/>
      <c r="O238" s="41"/>
      <c r="P238" s="41"/>
      <c r="Q238" s="41"/>
      <c r="R238" s="41"/>
      <c r="S238" s="41"/>
      <c r="T238" s="69"/>
      <c r="AT238" s="23" t="s">
        <v>209</v>
      </c>
      <c r="AU238" s="23" t="s">
        <v>211</v>
      </c>
    </row>
    <row r="239" spans="2:65" s="1" customFormat="1" ht="16.5" customHeight="1">
      <c r="B239" s="172"/>
      <c r="C239" s="213" t="s">
        <v>466</v>
      </c>
      <c r="D239" s="213" t="s">
        <v>316</v>
      </c>
      <c r="E239" s="214" t="s">
        <v>1060</v>
      </c>
      <c r="F239" s="215" t="s">
        <v>1061</v>
      </c>
      <c r="G239" s="216" t="s">
        <v>207</v>
      </c>
      <c r="H239" s="217">
        <v>10.119999999999999</v>
      </c>
      <c r="I239" s="218"/>
      <c r="J239" s="219">
        <f>ROUND(I239*H239,2)</f>
        <v>0</v>
      </c>
      <c r="K239" s="215"/>
      <c r="L239" s="220"/>
      <c r="M239" s="221" t="s">
        <v>5</v>
      </c>
      <c r="N239" s="222" t="s">
        <v>46</v>
      </c>
      <c r="O239" s="41"/>
      <c r="P239" s="182">
        <f>O239*H239</f>
        <v>0</v>
      </c>
      <c r="Q239" s="182">
        <v>4.2000000000000002E-4</v>
      </c>
      <c r="R239" s="182">
        <f>Q239*H239</f>
        <v>4.2503999999999997E-3</v>
      </c>
      <c r="S239" s="182">
        <v>0</v>
      </c>
      <c r="T239" s="183">
        <f>S239*H239</f>
        <v>0</v>
      </c>
      <c r="AR239" s="23" t="s">
        <v>255</v>
      </c>
      <c r="AT239" s="23" t="s">
        <v>316</v>
      </c>
      <c r="AU239" s="23" t="s">
        <v>211</v>
      </c>
      <c r="AY239" s="23" t="s">
        <v>195</v>
      </c>
      <c r="BE239" s="184">
        <f>IF(N239="základní",J239,0)</f>
        <v>0</v>
      </c>
      <c r="BF239" s="184">
        <f>IF(N239="snížená",J239,0)</f>
        <v>0</v>
      </c>
      <c r="BG239" s="184">
        <f>IF(N239="zákl. přenesená",J239,0)</f>
        <v>0</v>
      </c>
      <c r="BH239" s="184">
        <f>IF(N239="sníž. přenesená",J239,0)</f>
        <v>0</v>
      </c>
      <c r="BI239" s="184">
        <f>IF(N239="nulová",J239,0)</f>
        <v>0</v>
      </c>
      <c r="BJ239" s="23" t="s">
        <v>83</v>
      </c>
      <c r="BK239" s="184">
        <f>ROUND(I239*H239,2)</f>
        <v>0</v>
      </c>
      <c r="BL239" s="23" t="s">
        <v>201</v>
      </c>
      <c r="BM239" s="23" t="s">
        <v>2149</v>
      </c>
    </row>
    <row r="240" spans="2:65" s="1" customFormat="1" ht="27">
      <c r="B240" s="40"/>
      <c r="D240" s="186" t="s">
        <v>209</v>
      </c>
      <c r="F240" s="194" t="s">
        <v>489</v>
      </c>
      <c r="I240" s="195"/>
      <c r="L240" s="40"/>
      <c r="M240" s="196"/>
      <c r="N240" s="41"/>
      <c r="O240" s="41"/>
      <c r="P240" s="41"/>
      <c r="Q240" s="41"/>
      <c r="R240" s="41"/>
      <c r="S240" s="41"/>
      <c r="T240" s="69"/>
      <c r="AT240" s="23" t="s">
        <v>209</v>
      </c>
      <c r="AU240" s="23" t="s">
        <v>211</v>
      </c>
    </row>
    <row r="241" spans="2:65" s="1" customFormat="1" ht="25.5" customHeight="1">
      <c r="B241" s="172"/>
      <c r="C241" s="173" t="s">
        <v>471</v>
      </c>
      <c r="D241" s="173" t="s">
        <v>197</v>
      </c>
      <c r="E241" s="174" t="s">
        <v>463</v>
      </c>
      <c r="F241" s="175" t="s">
        <v>464</v>
      </c>
      <c r="G241" s="176" t="s">
        <v>207</v>
      </c>
      <c r="H241" s="177">
        <v>407</v>
      </c>
      <c r="I241" s="178"/>
      <c r="J241" s="179">
        <f>ROUND(I241*H241,2)</f>
        <v>0</v>
      </c>
      <c r="K241" s="175"/>
      <c r="L241" s="40"/>
      <c r="M241" s="180" t="s">
        <v>5</v>
      </c>
      <c r="N241" s="181" t="s">
        <v>46</v>
      </c>
      <c r="O241" s="41"/>
      <c r="P241" s="182">
        <f>O241*H241</f>
        <v>0</v>
      </c>
      <c r="Q241" s="182">
        <v>0</v>
      </c>
      <c r="R241" s="182">
        <f>Q241*H241</f>
        <v>0</v>
      </c>
      <c r="S241" s="182">
        <v>0</v>
      </c>
      <c r="T241" s="183">
        <f>S241*H241</f>
        <v>0</v>
      </c>
      <c r="AR241" s="23" t="s">
        <v>201</v>
      </c>
      <c r="AT241" s="23" t="s">
        <v>197</v>
      </c>
      <c r="AU241" s="23" t="s">
        <v>211</v>
      </c>
      <c r="AY241" s="23" t="s">
        <v>195</v>
      </c>
      <c r="BE241" s="184">
        <f>IF(N241="základní",J241,0)</f>
        <v>0</v>
      </c>
      <c r="BF241" s="184">
        <f>IF(N241="snížená",J241,0)</f>
        <v>0</v>
      </c>
      <c r="BG241" s="184">
        <f>IF(N241="zákl. přenesená",J241,0)</f>
        <v>0</v>
      </c>
      <c r="BH241" s="184">
        <f>IF(N241="sníž. přenesená",J241,0)</f>
        <v>0</v>
      </c>
      <c r="BI241" s="184">
        <f>IF(N241="nulová",J241,0)</f>
        <v>0</v>
      </c>
      <c r="BJ241" s="23" t="s">
        <v>83</v>
      </c>
      <c r="BK241" s="184">
        <f>ROUND(I241*H241,2)</f>
        <v>0</v>
      </c>
      <c r="BL241" s="23" t="s">
        <v>201</v>
      </c>
      <c r="BM241" s="23" t="s">
        <v>2150</v>
      </c>
    </row>
    <row r="242" spans="2:65" s="1" customFormat="1" ht="16.5" customHeight="1">
      <c r="B242" s="172"/>
      <c r="C242" s="213" t="s">
        <v>476</v>
      </c>
      <c r="D242" s="213" t="s">
        <v>316</v>
      </c>
      <c r="E242" s="214" t="s">
        <v>467</v>
      </c>
      <c r="F242" s="215" t="s">
        <v>468</v>
      </c>
      <c r="G242" s="216" t="s">
        <v>207</v>
      </c>
      <c r="H242" s="217">
        <v>407</v>
      </c>
      <c r="I242" s="218"/>
      <c r="J242" s="219">
        <f>ROUND(I242*H242,2)</f>
        <v>0</v>
      </c>
      <c r="K242" s="215"/>
      <c r="L242" s="220"/>
      <c r="M242" s="221" t="s">
        <v>5</v>
      </c>
      <c r="N242" s="222" t="s">
        <v>46</v>
      </c>
      <c r="O242" s="41"/>
      <c r="P242" s="182">
        <f>O242*H242</f>
        <v>0</v>
      </c>
      <c r="Q242" s="182">
        <v>2.1099999999999999E-3</v>
      </c>
      <c r="R242" s="182">
        <f>Q242*H242</f>
        <v>0.85876999999999992</v>
      </c>
      <c r="S242" s="182">
        <v>0</v>
      </c>
      <c r="T242" s="183">
        <f>S242*H242</f>
        <v>0</v>
      </c>
      <c r="AR242" s="23" t="s">
        <v>255</v>
      </c>
      <c r="AT242" s="23" t="s">
        <v>316</v>
      </c>
      <c r="AU242" s="23" t="s">
        <v>211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2151</v>
      </c>
    </row>
    <row r="243" spans="2:65" s="1" customFormat="1" ht="27">
      <c r="B243" s="40"/>
      <c r="D243" s="186" t="s">
        <v>209</v>
      </c>
      <c r="F243" s="194" t="s">
        <v>470</v>
      </c>
      <c r="I243" s="195"/>
      <c r="L243" s="40"/>
      <c r="M243" s="196"/>
      <c r="N243" s="41"/>
      <c r="O243" s="41"/>
      <c r="P243" s="41"/>
      <c r="Q243" s="41"/>
      <c r="R243" s="41"/>
      <c r="S243" s="41"/>
      <c r="T243" s="69"/>
      <c r="AT243" s="23" t="s">
        <v>209</v>
      </c>
      <c r="AU243" s="23" t="s">
        <v>211</v>
      </c>
    </row>
    <row r="244" spans="2:65" s="1" customFormat="1" ht="16.5" customHeight="1">
      <c r="B244" s="172"/>
      <c r="C244" s="173" t="s">
        <v>480</v>
      </c>
      <c r="D244" s="173" t="s">
        <v>197</v>
      </c>
      <c r="E244" s="174" t="s">
        <v>491</v>
      </c>
      <c r="F244" s="175" t="s">
        <v>492</v>
      </c>
      <c r="G244" s="176" t="s">
        <v>325</v>
      </c>
      <c r="H244" s="177">
        <v>48</v>
      </c>
      <c r="I244" s="178"/>
      <c r="J244" s="179">
        <f>ROUND(I244*H244,2)</f>
        <v>0</v>
      </c>
      <c r="K244" s="175"/>
      <c r="L244" s="40"/>
      <c r="M244" s="180" t="s">
        <v>5</v>
      </c>
      <c r="N244" s="181" t="s">
        <v>46</v>
      </c>
      <c r="O244" s="41"/>
      <c r="P244" s="182">
        <f>O244*H244</f>
        <v>0</v>
      </c>
      <c r="Q244" s="182">
        <v>0</v>
      </c>
      <c r="R244" s="182">
        <f>Q244*H244</f>
        <v>0</v>
      </c>
      <c r="S244" s="182">
        <v>0</v>
      </c>
      <c r="T244" s="183">
        <f>S244*H244</f>
        <v>0</v>
      </c>
      <c r="AR244" s="23" t="s">
        <v>201</v>
      </c>
      <c r="AT244" s="23" t="s">
        <v>197</v>
      </c>
      <c r="AU244" s="23" t="s">
        <v>211</v>
      </c>
      <c r="AY244" s="23" t="s">
        <v>195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23" t="s">
        <v>83</v>
      </c>
      <c r="BK244" s="184">
        <f>ROUND(I244*H244,2)</f>
        <v>0</v>
      </c>
      <c r="BL244" s="23" t="s">
        <v>201</v>
      </c>
      <c r="BM244" s="23" t="s">
        <v>2152</v>
      </c>
    </row>
    <row r="245" spans="2:65" s="1" customFormat="1" ht="16.5" customHeight="1">
      <c r="B245" s="172"/>
      <c r="C245" s="213" t="s">
        <v>485</v>
      </c>
      <c r="D245" s="213" t="s">
        <v>316</v>
      </c>
      <c r="E245" s="214" t="s">
        <v>495</v>
      </c>
      <c r="F245" s="215" t="s">
        <v>496</v>
      </c>
      <c r="G245" s="216" t="s">
        <v>325</v>
      </c>
      <c r="H245" s="217">
        <v>48</v>
      </c>
      <c r="I245" s="218"/>
      <c r="J245" s="219">
        <f>ROUND(I245*H245,2)</f>
        <v>0</v>
      </c>
      <c r="K245" s="215"/>
      <c r="L245" s="220"/>
      <c r="M245" s="221" t="s">
        <v>5</v>
      </c>
      <c r="N245" s="222" t="s">
        <v>46</v>
      </c>
      <c r="O245" s="41"/>
      <c r="P245" s="182">
        <f>O245*H245</f>
        <v>0</v>
      </c>
      <c r="Q245" s="182">
        <v>8.0000000000000007E-5</v>
      </c>
      <c r="R245" s="182">
        <f>Q245*H245</f>
        <v>3.8400000000000005E-3</v>
      </c>
      <c r="S245" s="182">
        <v>0</v>
      </c>
      <c r="T245" s="183">
        <f>S245*H245</f>
        <v>0</v>
      </c>
      <c r="AR245" s="23" t="s">
        <v>255</v>
      </c>
      <c r="AT245" s="23" t="s">
        <v>316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2153</v>
      </c>
    </row>
    <row r="246" spans="2:65" s="1" customFormat="1" ht="27">
      <c r="B246" s="40"/>
      <c r="D246" s="186" t="s">
        <v>209</v>
      </c>
      <c r="F246" s="194" t="s">
        <v>498</v>
      </c>
      <c r="I246" s="195"/>
      <c r="L246" s="40"/>
      <c r="M246" s="196"/>
      <c r="N246" s="41"/>
      <c r="O246" s="41"/>
      <c r="P246" s="41"/>
      <c r="Q246" s="41"/>
      <c r="R246" s="41"/>
      <c r="S246" s="41"/>
      <c r="T246" s="69"/>
      <c r="AT246" s="23" t="s">
        <v>209</v>
      </c>
      <c r="AU246" s="23" t="s">
        <v>211</v>
      </c>
    </row>
    <row r="247" spans="2:65" s="1" customFormat="1" ht="16.5" customHeight="1">
      <c r="B247" s="172"/>
      <c r="C247" s="213" t="s">
        <v>490</v>
      </c>
      <c r="D247" s="213" t="s">
        <v>316</v>
      </c>
      <c r="E247" s="214" t="s">
        <v>1067</v>
      </c>
      <c r="F247" s="215" t="s">
        <v>501</v>
      </c>
      <c r="G247" s="216" t="s">
        <v>325</v>
      </c>
      <c r="H247" s="217">
        <v>24</v>
      </c>
      <c r="I247" s="218"/>
      <c r="J247" s="219">
        <f>ROUND(I247*H247,2)</f>
        <v>0</v>
      </c>
      <c r="K247" s="215"/>
      <c r="L247" s="220"/>
      <c r="M247" s="221" t="s">
        <v>5</v>
      </c>
      <c r="N247" s="222" t="s">
        <v>46</v>
      </c>
      <c r="O247" s="41"/>
      <c r="P247" s="182">
        <f>O247*H247</f>
        <v>0</v>
      </c>
      <c r="Q247" s="182">
        <v>6.4999999999999997E-4</v>
      </c>
      <c r="R247" s="182">
        <f>Q247*H247</f>
        <v>1.5599999999999999E-2</v>
      </c>
      <c r="S247" s="182">
        <v>0</v>
      </c>
      <c r="T247" s="183">
        <f>S247*H247</f>
        <v>0</v>
      </c>
      <c r="AR247" s="23" t="s">
        <v>255</v>
      </c>
      <c r="AT247" s="23" t="s">
        <v>316</v>
      </c>
      <c r="AU247" s="23" t="s">
        <v>211</v>
      </c>
      <c r="AY247" s="23" t="s">
        <v>195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23" t="s">
        <v>83</v>
      </c>
      <c r="BK247" s="184">
        <f>ROUND(I247*H247,2)</f>
        <v>0</v>
      </c>
      <c r="BL247" s="23" t="s">
        <v>201</v>
      </c>
      <c r="BM247" s="23" t="s">
        <v>2154</v>
      </c>
    </row>
    <row r="248" spans="2:65" s="1" customFormat="1" ht="27">
      <c r="B248" s="40"/>
      <c r="D248" s="186" t="s">
        <v>209</v>
      </c>
      <c r="F248" s="194" t="s">
        <v>503</v>
      </c>
      <c r="I248" s="195"/>
      <c r="L248" s="40"/>
      <c r="M248" s="196"/>
      <c r="N248" s="41"/>
      <c r="O248" s="41"/>
      <c r="P248" s="41"/>
      <c r="Q248" s="41"/>
      <c r="R248" s="41"/>
      <c r="S248" s="41"/>
      <c r="T248" s="69"/>
      <c r="AT248" s="23" t="s">
        <v>209</v>
      </c>
      <c r="AU248" s="23" t="s">
        <v>211</v>
      </c>
    </row>
    <row r="249" spans="2:65" s="1" customFormat="1" ht="16.5" customHeight="1">
      <c r="B249" s="172"/>
      <c r="C249" s="173" t="s">
        <v>494</v>
      </c>
      <c r="D249" s="173" t="s">
        <v>197</v>
      </c>
      <c r="E249" s="174" t="s">
        <v>1069</v>
      </c>
      <c r="F249" s="175" t="s">
        <v>1070</v>
      </c>
      <c r="G249" s="176" t="s">
        <v>325</v>
      </c>
      <c r="H249" s="177">
        <v>6</v>
      </c>
      <c r="I249" s="178"/>
      <c r="J249" s="179">
        <f>ROUND(I249*H249,2)</f>
        <v>0</v>
      </c>
      <c r="K249" s="175"/>
      <c r="L249" s="40"/>
      <c r="M249" s="180" t="s">
        <v>5</v>
      </c>
      <c r="N249" s="181" t="s">
        <v>46</v>
      </c>
      <c r="O249" s="41"/>
      <c r="P249" s="182">
        <f>O249*H249</f>
        <v>0</v>
      </c>
      <c r="Q249" s="182">
        <v>0</v>
      </c>
      <c r="R249" s="182">
        <f>Q249*H249</f>
        <v>0</v>
      </c>
      <c r="S249" s="182">
        <v>0</v>
      </c>
      <c r="T249" s="183">
        <f>S249*H249</f>
        <v>0</v>
      </c>
      <c r="AR249" s="23" t="s">
        <v>201</v>
      </c>
      <c r="AT249" s="23" t="s">
        <v>197</v>
      </c>
      <c r="AU249" s="23" t="s">
        <v>211</v>
      </c>
      <c r="AY249" s="23" t="s">
        <v>195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23" t="s">
        <v>83</v>
      </c>
      <c r="BK249" s="184">
        <f>ROUND(I249*H249,2)</f>
        <v>0</v>
      </c>
      <c r="BL249" s="23" t="s">
        <v>201</v>
      </c>
      <c r="BM249" s="23" t="s">
        <v>2155</v>
      </c>
    </row>
    <row r="250" spans="2:65" s="1" customFormat="1" ht="16.5" customHeight="1">
      <c r="B250" s="172"/>
      <c r="C250" s="213" t="s">
        <v>499</v>
      </c>
      <c r="D250" s="213" t="s">
        <v>316</v>
      </c>
      <c r="E250" s="214" t="s">
        <v>1072</v>
      </c>
      <c r="F250" s="215" t="s">
        <v>1073</v>
      </c>
      <c r="G250" s="216" t="s">
        <v>325</v>
      </c>
      <c r="H250" s="217">
        <v>6</v>
      </c>
      <c r="I250" s="218"/>
      <c r="J250" s="219">
        <f>ROUND(I250*H250,2)</f>
        <v>0</v>
      </c>
      <c r="K250" s="215"/>
      <c r="L250" s="220"/>
      <c r="M250" s="221" t="s">
        <v>5</v>
      </c>
      <c r="N250" s="222" t="s">
        <v>46</v>
      </c>
      <c r="O250" s="41"/>
      <c r="P250" s="182">
        <f>O250*H250</f>
        <v>0</v>
      </c>
      <c r="Q250" s="182">
        <v>1.1E-4</v>
      </c>
      <c r="R250" s="182">
        <f>Q250*H250</f>
        <v>6.6E-4</v>
      </c>
      <c r="S250" s="182">
        <v>0</v>
      </c>
      <c r="T250" s="183">
        <f>S250*H250</f>
        <v>0</v>
      </c>
      <c r="AR250" s="23" t="s">
        <v>255</v>
      </c>
      <c r="AT250" s="23" t="s">
        <v>316</v>
      </c>
      <c r="AU250" s="23" t="s">
        <v>211</v>
      </c>
      <c r="AY250" s="23" t="s">
        <v>195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23" t="s">
        <v>83</v>
      </c>
      <c r="BK250" s="184">
        <f>ROUND(I250*H250,2)</f>
        <v>0</v>
      </c>
      <c r="BL250" s="23" t="s">
        <v>201</v>
      </c>
      <c r="BM250" s="23" t="s">
        <v>2156</v>
      </c>
    </row>
    <row r="251" spans="2:65" s="1" customFormat="1" ht="27">
      <c r="B251" s="40"/>
      <c r="D251" s="186" t="s">
        <v>209</v>
      </c>
      <c r="F251" s="194" t="s">
        <v>498</v>
      </c>
      <c r="I251" s="195"/>
      <c r="L251" s="40"/>
      <c r="M251" s="196"/>
      <c r="N251" s="41"/>
      <c r="O251" s="41"/>
      <c r="P251" s="41"/>
      <c r="Q251" s="41"/>
      <c r="R251" s="41"/>
      <c r="S251" s="41"/>
      <c r="T251" s="69"/>
      <c r="AT251" s="23" t="s">
        <v>209</v>
      </c>
      <c r="AU251" s="23" t="s">
        <v>211</v>
      </c>
    </row>
    <row r="252" spans="2:65" s="1" customFormat="1" ht="16.5" customHeight="1">
      <c r="B252" s="172"/>
      <c r="C252" s="213" t="s">
        <v>504</v>
      </c>
      <c r="D252" s="213" t="s">
        <v>316</v>
      </c>
      <c r="E252" s="214" t="s">
        <v>1075</v>
      </c>
      <c r="F252" s="215" t="s">
        <v>1076</v>
      </c>
      <c r="G252" s="216" t="s">
        <v>325</v>
      </c>
      <c r="H252" s="217">
        <v>3</v>
      </c>
      <c r="I252" s="218"/>
      <c r="J252" s="219">
        <f>ROUND(I252*H252,2)</f>
        <v>0</v>
      </c>
      <c r="K252" s="215"/>
      <c r="L252" s="220"/>
      <c r="M252" s="221" t="s">
        <v>5</v>
      </c>
      <c r="N252" s="222" t="s">
        <v>46</v>
      </c>
      <c r="O252" s="41"/>
      <c r="P252" s="182">
        <f>O252*H252</f>
        <v>0</v>
      </c>
      <c r="Q252" s="182">
        <v>9.7000000000000005E-4</v>
      </c>
      <c r="R252" s="182">
        <f>Q252*H252</f>
        <v>2.9100000000000003E-3</v>
      </c>
      <c r="S252" s="182">
        <v>0</v>
      </c>
      <c r="T252" s="183">
        <f>S252*H252</f>
        <v>0</v>
      </c>
      <c r="AR252" s="23" t="s">
        <v>255</v>
      </c>
      <c r="AT252" s="23" t="s">
        <v>316</v>
      </c>
      <c r="AU252" s="23" t="s">
        <v>211</v>
      </c>
      <c r="AY252" s="23" t="s">
        <v>195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23" t="s">
        <v>83</v>
      </c>
      <c r="BK252" s="184">
        <f>ROUND(I252*H252,2)</f>
        <v>0</v>
      </c>
      <c r="BL252" s="23" t="s">
        <v>201</v>
      </c>
      <c r="BM252" s="23" t="s">
        <v>2157</v>
      </c>
    </row>
    <row r="253" spans="2:65" s="1" customFormat="1" ht="27">
      <c r="B253" s="40"/>
      <c r="D253" s="186" t="s">
        <v>209</v>
      </c>
      <c r="F253" s="194" t="s">
        <v>503</v>
      </c>
      <c r="I253" s="195"/>
      <c r="L253" s="40"/>
      <c r="M253" s="196"/>
      <c r="N253" s="41"/>
      <c r="O253" s="41"/>
      <c r="P253" s="41"/>
      <c r="Q253" s="41"/>
      <c r="R253" s="41"/>
      <c r="S253" s="41"/>
      <c r="T253" s="69"/>
      <c r="AT253" s="23" t="s">
        <v>209</v>
      </c>
      <c r="AU253" s="23" t="s">
        <v>211</v>
      </c>
    </row>
    <row r="254" spans="2:65" s="1" customFormat="1" ht="16.5" customHeight="1">
      <c r="B254" s="172"/>
      <c r="C254" s="173" t="s">
        <v>508</v>
      </c>
      <c r="D254" s="173" t="s">
        <v>197</v>
      </c>
      <c r="E254" s="174" t="s">
        <v>2158</v>
      </c>
      <c r="F254" s="175" t="s">
        <v>2159</v>
      </c>
      <c r="G254" s="176" t="s">
        <v>325</v>
      </c>
      <c r="H254" s="177">
        <v>2</v>
      </c>
      <c r="I254" s="178"/>
      <c r="J254" s="179">
        <f>ROUND(I254*H254,2)</f>
        <v>0</v>
      </c>
      <c r="K254" s="175"/>
      <c r="L254" s="40"/>
      <c r="M254" s="180" t="s">
        <v>5</v>
      </c>
      <c r="N254" s="181" t="s">
        <v>46</v>
      </c>
      <c r="O254" s="41"/>
      <c r="P254" s="182">
        <f>O254*H254</f>
        <v>0</v>
      </c>
      <c r="Q254" s="182">
        <v>0</v>
      </c>
      <c r="R254" s="182">
        <f>Q254*H254</f>
        <v>0</v>
      </c>
      <c r="S254" s="182">
        <v>0</v>
      </c>
      <c r="T254" s="183">
        <f>S254*H254</f>
        <v>0</v>
      </c>
      <c r="AR254" s="23" t="s">
        <v>201</v>
      </c>
      <c r="AT254" s="23" t="s">
        <v>197</v>
      </c>
      <c r="AU254" s="23" t="s">
        <v>211</v>
      </c>
      <c r="AY254" s="23" t="s">
        <v>195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23" t="s">
        <v>83</v>
      </c>
      <c r="BK254" s="184">
        <f>ROUND(I254*H254,2)</f>
        <v>0</v>
      </c>
      <c r="BL254" s="23" t="s">
        <v>201</v>
      </c>
      <c r="BM254" s="23" t="s">
        <v>2160</v>
      </c>
    </row>
    <row r="255" spans="2:65" s="1" customFormat="1" ht="16.5" customHeight="1">
      <c r="B255" s="172"/>
      <c r="C255" s="213" t="s">
        <v>391</v>
      </c>
      <c r="D255" s="213" t="s">
        <v>316</v>
      </c>
      <c r="E255" s="214" t="s">
        <v>2161</v>
      </c>
      <c r="F255" s="215" t="s">
        <v>2162</v>
      </c>
      <c r="G255" s="216" t="s">
        <v>325</v>
      </c>
      <c r="H255" s="217">
        <v>2</v>
      </c>
      <c r="I255" s="218"/>
      <c r="J255" s="219">
        <f>ROUND(I255*H255,2)</f>
        <v>0</v>
      </c>
      <c r="K255" s="215"/>
      <c r="L255" s="220"/>
      <c r="M255" s="221" t="s">
        <v>5</v>
      </c>
      <c r="N255" s="222" t="s">
        <v>46</v>
      </c>
      <c r="O255" s="41"/>
      <c r="P255" s="182">
        <f>O255*H255</f>
        <v>0</v>
      </c>
      <c r="Q255" s="182">
        <v>1.6000000000000001E-4</v>
      </c>
      <c r="R255" s="182">
        <f>Q255*H255</f>
        <v>3.2000000000000003E-4</v>
      </c>
      <c r="S255" s="182">
        <v>0</v>
      </c>
      <c r="T255" s="183">
        <f>S255*H255</f>
        <v>0</v>
      </c>
      <c r="AR255" s="23" t="s">
        <v>255</v>
      </c>
      <c r="AT255" s="23" t="s">
        <v>316</v>
      </c>
      <c r="AU255" s="23" t="s">
        <v>211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2163</v>
      </c>
    </row>
    <row r="256" spans="2:65" s="1" customFormat="1" ht="27">
      <c r="B256" s="40"/>
      <c r="D256" s="186" t="s">
        <v>209</v>
      </c>
      <c r="F256" s="194" t="s">
        <v>498</v>
      </c>
      <c r="I256" s="195"/>
      <c r="L256" s="40"/>
      <c r="M256" s="196"/>
      <c r="N256" s="41"/>
      <c r="O256" s="41"/>
      <c r="P256" s="41"/>
      <c r="Q256" s="41"/>
      <c r="R256" s="41"/>
      <c r="S256" s="41"/>
      <c r="T256" s="69"/>
      <c r="AT256" s="23" t="s">
        <v>209</v>
      </c>
      <c r="AU256" s="23" t="s">
        <v>211</v>
      </c>
    </row>
    <row r="257" spans="2:65" s="1" customFormat="1" ht="16.5" customHeight="1">
      <c r="B257" s="172"/>
      <c r="C257" s="213" t="s">
        <v>412</v>
      </c>
      <c r="D257" s="213" t="s">
        <v>316</v>
      </c>
      <c r="E257" s="214" t="s">
        <v>1386</v>
      </c>
      <c r="F257" s="215" t="s">
        <v>2164</v>
      </c>
      <c r="G257" s="216" t="s">
        <v>325</v>
      </c>
      <c r="H257" s="217">
        <v>1</v>
      </c>
      <c r="I257" s="218"/>
      <c r="J257" s="219">
        <f>ROUND(I257*H257,2)</f>
        <v>0</v>
      </c>
      <c r="K257" s="215"/>
      <c r="L257" s="220"/>
      <c r="M257" s="221" t="s">
        <v>5</v>
      </c>
      <c r="N257" s="222" t="s">
        <v>46</v>
      </c>
      <c r="O257" s="41"/>
      <c r="P257" s="182">
        <f>O257*H257</f>
        <v>0</v>
      </c>
      <c r="Q257" s="182">
        <v>1.4E-2</v>
      </c>
      <c r="R257" s="182">
        <f>Q257*H257</f>
        <v>1.4E-2</v>
      </c>
      <c r="S257" s="182">
        <v>0</v>
      </c>
      <c r="T257" s="183">
        <f>S257*H257</f>
        <v>0</v>
      </c>
      <c r="AR257" s="23" t="s">
        <v>255</v>
      </c>
      <c r="AT257" s="23" t="s">
        <v>316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2165</v>
      </c>
    </row>
    <row r="258" spans="2:65" s="1" customFormat="1" ht="16.5" customHeight="1">
      <c r="B258" s="172"/>
      <c r="C258" s="173" t="s">
        <v>520</v>
      </c>
      <c r="D258" s="173" t="s">
        <v>197</v>
      </c>
      <c r="E258" s="174" t="s">
        <v>505</v>
      </c>
      <c r="F258" s="175" t="s">
        <v>506</v>
      </c>
      <c r="G258" s="176" t="s">
        <v>325</v>
      </c>
      <c r="H258" s="177">
        <v>18</v>
      </c>
      <c r="I258" s="178"/>
      <c r="J258" s="179">
        <f>ROUND(I258*H258,2)</f>
        <v>0</v>
      </c>
      <c r="K258" s="175"/>
      <c r="L258" s="40"/>
      <c r="M258" s="180" t="s">
        <v>5</v>
      </c>
      <c r="N258" s="181" t="s">
        <v>46</v>
      </c>
      <c r="O258" s="41"/>
      <c r="P258" s="182">
        <f>O258*H258</f>
        <v>0</v>
      </c>
      <c r="Q258" s="182">
        <v>0</v>
      </c>
      <c r="R258" s="182">
        <f>Q258*H258</f>
        <v>0</v>
      </c>
      <c r="S258" s="182">
        <v>0</v>
      </c>
      <c r="T258" s="183">
        <f>S258*H258</f>
        <v>0</v>
      </c>
      <c r="AR258" s="23" t="s">
        <v>201</v>
      </c>
      <c r="AT258" s="23" t="s">
        <v>197</v>
      </c>
      <c r="AU258" s="23" t="s">
        <v>211</v>
      </c>
      <c r="AY258" s="23" t="s">
        <v>195</v>
      </c>
      <c r="BE258" s="184">
        <f>IF(N258="základní",J258,0)</f>
        <v>0</v>
      </c>
      <c r="BF258" s="184">
        <f>IF(N258="snížená",J258,0)</f>
        <v>0</v>
      </c>
      <c r="BG258" s="184">
        <f>IF(N258="zákl. přenesená",J258,0)</f>
        <v>0</v>
      </c>
      <c r="BH258" s="184">
        <f>IF(N258="sníž. přenesená",J258,0)</f>
        <v>0</v>
      </c>
      <c r="BI258" s="184">
        <f>IF(N258="nulová",J258,0)</f>
        <v>0</v>
      </c>
      <c r="BJ258" s="23" t="s">
        <v>83</v>
      </c>
      <c r="BK258" s="184">
        <f>ROUND(I258*H258,2)</f>
        <v>0</v>
      </c>
      <c r="BL258" s="23" t="s">
        <v>201</v>
      </c>
      <c r="BM258" s="23" t="s">
        <v>2166</v>
      </c>
    </row>
    <row r="259" spans="2:65" s="1" customFormat="1" ht="16.5" customHeight="1">
      <c r="B259" s="172"/>
      <c r="C259" s="213" t="s">
        <v>524</v>
      </c>
      <c r="D259" s="213" t="s">
        <v>316</v>
      </c>
      <c r="E259" s="214" t="s">
        <v>513</v>
      </c>
      <c r="F259" s="215" t="s">
        <v>514</v>
      </c>
      <c r="G259" s="216" t="s">
        <v>325</v>
      </c>
      <c r="H259" s="217">
        <v>5</v>
      </c>
      <c r="I259" s="218"/>
      <c r="J259" s="219">
        <f>ROUND(I259*H259,2)</f>
        <v>0</v>
      </c>
      <c r="K259" s="215"/>
      <c r="L259" s="220"/>
      <c r="M259" s="221" t="s">
        <v>5</v>
      </c>
      <c r="N259" s="222" t="s">
        <v>46</v>
      </c>
      <c r="O259" s="41"/>
      <c r="P259" s="182">
        <f>O259*H259</f>
        <v>0</v>
      </c>
      <c r="Q259" s="182">
        <v>2E-3</v>
      </c>
      <c r="R259" s="182">
        <f>Q259*H259</f>
        <v>0.01</v>
      </c>
      <c r="S259" s="182">
        <v>0</v>
      </c>
      <c r="T259" s="183">
        <f>S259*H259</f>
        <v>0</v>
      </c>
      <c r="AR259" s="23" t="s">
        <v>255</v>
      </c>
      <c r="AT259" s="23" t="s">
        <v>316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2167</v>
      </c>
    </row>
    <row r="260" spans="2:65" s="1" customFormat="1" ht="16.5" customHeight="1">
      <c r="B260" s="172"/>
      <c r="C260" s="213" t="s">
        <v>528</v>
      </c>
      <c r="D260" s="213" t="s">
        <v>316</v>
      </c>
      <c r="E260" s="214" t="s">
        <v>516</v>
      </c>
      <c r="F260" s="215" t="s">
        <v>517</v>
      </c>
      <c r="G260" s="216" t="s">
        <v>325</v>
      </c>
      <c r="H260" s="217">
        <v>5</v>
      </c>
      <c r="I260" s="218"/>
      <c r="J260" s="219">
        <f>ROUND(I260*H260,2)</f>
        <v>0</v>
      </c>
      <c r="K260" s="215"/>
      <c r="L260" s="220"/>
      <c r="M260" s="221" t="s">
        <v>5</v>
      </c>
      <c r="N260" s="222" t="s">
        <v>46</v>
      </c>
      <c r="O260" s="41"/>
      <c r="P260" s="182">
        <f>O260*H260</f>
        <v>0</v>
      </c>
      <c r="Q260" s="182">
        <v>2E-3</v>
      </c>
      <c r="R260" s="182">
        <f>Q260*H260</f>
        <v>0.01</v>
      </c>
      <c r="S260" s="182">
        <v>0</v>
      </c>
      <c r="T260" s="183">
        <f>S260*H260</f>
        <v>0</v>
      </c>
      <c r="AR260" s="23" t="s">
        <v>255</v>
      </c>
      <c r="AT260" s="23" t="s">
        <v>316</v>
      </c>
      <c r="AU260" s="23" t="s">
        <v>211</v>
      </c>
      <c r="AY260" s="23" t="s">
        <v>195</v>
      </c>
      <c r="BE260" s="184">
        <f>IF(N260="základní",J260,0)</f>
        <v>0</v>
      </c>
      <c r="BF260" s="184">
        <f>IF(N260="snížená",J260,0)</f>
        <v>0</v>
      </c>
      <c r="BG260" s="184">
        <f>IF(N260="zákl. přenesená",J260,0)</f>
        <v>0</v>
      </c>
      <c r="BH260" s="184">
        <f>IF(N260="sníž. přenesená",J260,0)</f>
        <v>0</v>
      </c>
      <c r="BI260" s="184">
        <f>IF(N260="nulová",J260,0)</f>
        <v>0</v>
      </c>
      <c r="BJ260" s="23" t="s">
        <v>83</v>
      </c>
      <c r="BK260" s="184">
        <f>ROUND(I260*H260,2)</f>
        <v>0</v>
      </c>
      <c r="BL260" s="23" t="s">
        <v>201</v>
      </c>
      <c r="BM260" s="23" t="s">
        <v>2168</v>
      </c>
    </row>
    <row r="261" spans="2:65" s="1" customFormat="1" ht="27">
      <c r="B261" s="40"/>
      <c r="D261" s="186" t="s">
        <v>209</v>
      </c>
      <c r="F261" s="194" t="s">
        <v>519</v>
      </c>
      <c r="I261" s="195"/>
      <c r="L261" s="40"/>
      <c r="M261" s="196"/>
      <c r="N261" s="41"/>
      <c r="O261" s="41"/>
      <c r="P261" s="41"/>
      <c r="Q261" s="41"/>
      <c r="R261" s="41"/>
      <c r="S261" s="41"/>
      <c r="T261" s="69"/>
      <c r="AT261" s="23" t="s">
        <v>209</v>
      </c>
      <c r="AU261" s="23" t="s">
        <v>211</v>
      </c>
    </row>
    <row r="262" spans="2:65" s="1" customFormat="1" ht="16.5" customHeight="1">
      <c r="B262" s="172"/>
      <c r="C262" s="213" t="s">
        <v>532</v>
      </c>
      <c r="D262" s="213" t="s">
        <v>316</v>
      </c>
      <c r="E262" s="214" t="s">
        <v>509</v>
      </c>
      <c r="F262" s="215" t="s">
        <v>510</v>
      </c>
      <c r="G262" s="216" t="s">
        <v>325</v>
      </c>
      <c r="H262" s="217">
        <v>2</v>
      </c>
      <c r="I262" s="218"/>
      <c r="J262" s="219">
        <f>ROUND(I262*H262,2)</f>
        <v>0</v>
      </c>
      <c r="K262" s="215"/>
      <c r="L262" s="220"/>
      <c r="M262" s="221" t="s">
        <v>5</v>
      </c>
      <c r="N262" s="222" t="s">
        <v>46</v>
      </c>
      <c r="O262" s="41"/>
      <c r="P262" s="182">
        <f>O262*H262</f>
        <v>0</v>
      </c>
      <c r="Q262" s="182">
        <v>3.2000000000000003E-4</v>
      </c>
      <c r="R262" s="182">
        <f>Q262*H262</f>
        <v>6.4000000000000005E-4</v>
      </c>
      <c r="S262" s="182">
        <v>0</v>
      </c>
      <c r="T262" s="183">
        <f>S262*H262</f>
        <v>0</v>
      </c>
      <c r="AR262" s="23" t="s">
        <v>255</v>
      </c>
      <c r="AT262" s="23" t="s">
        <v>316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2169</v>
      </c>
    </row>
    <row r="263" spans="2:65" s="1" customFormat="1" ht="27">
      <c r="B263" s="40"/>
      <c r="D263" s="186" t="s">
        <v>209</v>
      </c>
      <c r="F263" s="194" t="s">
        <v>512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16.5" customHeight="1">
      <c r="B264" s="172"/>
      <c r="C264" s="213" t="s">
        <v>537</v>
      </c>
      <c r="D264" s="213" t="s">
        <v>316</v>
      </c>
      <c r="E264" s="214" t="s">
        <v>521</v>
      </c>
      <c r="F264" s="215" t="s">
        <v>522</v>
      </c>
      <c r="G264" s="216" t="s">
        <v>325</v>
      </c>
      <c r="H264" s="217">
        <v>4</v>
      </c>
      <c r="I264" s="218"/>
      <c r="J264" s="219">
        <f>ROUND(I264*H264,2)</f>
        <v>0</v>
      </c>
      <c r="K264" s="215"/>
      <c r="L264" s="220"/>
      <c r="M264" s="221" t="s">
        <v>5</v>
      </c>
      <c r="N264" s="222" t="s">
        <v>46</v>
      </c>
      <c r="O264" s="41"/>
      <c r="P264" s="182">
        <f>O264*H264</f>
        <v>0</v>
      </c>
      <c r="Q264" s="182">
        <v>5.5999999999999995E-4</v>
      </c>
      <c r="R264" s="182">
        <f>Q264*H264</f>
        <v>2.2399999999999998E-3</v>
      </c>
      <c r="S264" s="182">
        <v>0</v>
      </c>
      <c r="T264" s="183">
        <f>S264*H264</f>
        <v>0</v>
      </c>
      <c r="AR264" s="23" t="s">
        <v>255</v>
      </c>
      <c r="AT264" s="23" t="s">
        <v>316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2170</v>
      </c>
    </row>
    <row r="265" spans="2:65" s="1" customFormat="1" ht="27">
      <c r="B265" s="40"/>
      <c r="D265" s="186" t="s">
        <v>209</v>
      </c>
      <c r="F265" s="194" t="s">
        <v>519</v>
      </c>
      <c r="I265" s="195"/>
      <c r="L265" s="40"/>
      <c r="M265" s="196"/>
      <c r="N265" s="41"/>
      <c r="O265" s="41"/>
      <c r="P265" s="41"/>
      <c r="Q265" s="41"/>
      <c r="R265" s="41"/>
      <c r="S265" s="41"/>
      <c r="T265" s="69"/>
      <c r="AT265" s="23" t="s">
        <v>209</v>
      </c>
      <c r="AU265" s="23" t="s">
        <v>211</v>
      </c>
    </row>
    <row r="266" spans="2:65" s="1" customFormat="1" ht="16.5" customHeight="1">
      <c r="B266" s="172"/>
      <c r="C266" s="213" t="s">
        <v>543</v>
      </c>
      <c r="D266" s="213" t="s">
        <v>316</v>
      </c>
      <c r="E266" s="214" t="s">
        <v>525</v>
      </c>
      <c r="F266" s="215" t="s">
        <v>526</v>
      </c>
      <c r="G266" s="216" t="s">
        <v>325</v>
      </c>
      <c r="H266" s="217">
        <v>2</v>
      </c>
      <c r="I266" s="218"/>
      <c r="J266" s="219">
        <f>ROUND(I266*H266,2)</f>
        <v>0</v>
      </c>
      <c r="K266" s="215"/>
      <c r="L266" s="220"/>
      <c r="M266" s="221" t="s">
        <v>5</v>
      </c>
      <c r="N266" s="222" t="s">
        <v>46</v>
      </c>
      <c r="O266" s="41"/>
      <c r="P266" s="182">
        <f>O266*H266</f>
        <v>0</v>
      </c>
      <c r="Q266" s="182">
        <v>9.6000000000000002E-4</v>
      </c>
      <c r="R266" s="182">
        <f>Q266*H266</f>
        <v>1.92E-3</v>
      </c>
      <c r="S266" s="182">
        <v>0</v>
      </c>
      <c r="T266" s="183">
        <f>S266*H266</f>
        <v>0</v>
      </c>
      <c r="AR266" s="23" t="s">
        <v>255</v>
      </c>
      <c r="AT266" s="23" t="s">
        <v>316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2171</v>
      </c>
    </row>
    <row r="267" spans="2:65" s="1" customFormat="1" ht="27">
      <c r="B267" s="40"/>
      <c r="D267" s="186" t="s">
        <v>209</v>
      </c>
      <c r="F267" s="194" t="s">
        <v>519</v>
      </c>
      <c r="I267" s="195"/>
      <c r="L267" s="40"/>
      <c r="M267" s="196"/>
      <c r="N267" s="41"/>
      <c r="O267" s="41"/>
      <c r="P267" s="41"/>
      <c r="Q267" s="41"/>
      <c r="R267" s="41"/>
      <c r="S267" s="41"/>
      <c r="T267" s="69"/>
      <c r="AT267" s="23" t="s">
        <v>209</v>
      </c>
      <c r="AU267" s="23" t="s">
        <v>211</v>
      </c>
    </row>
    <row r="268" spans="2:65" s="1" customFormat="1" ht="25.5" customHeight="1">
      <c r="B268" s="172"/>
      <c r="C268" s="173" t="s">
        <v>547</v>
      </c>
      <c r="D268" s="173" t="s">
        <v>197</v>
      </c>
      <c r="E268" s="174" t="s">
        <v>529</v>
      </c>
      <c r="F268" s="175" t="s">
        <v>1083</v>
      </c>
      <c r="G268" s="176" t="s">
        <v>325</v>
      </c>
      <c r="H268" s="177">
        <v>27</v>
      </c>
      <c r="I268" s="178"/>
      <c r="J268" s="179">
        <f>ROUND(I268*H268,2)</f>
        <v>0</v>
      </c>
      <c r="K268" s="175"/>
      <c r="L268" s="40"/>
      <c r="M268" s="180" t="s">
        <v>5</v>
      </c>
      <c r="N268" s="181" t="s">
        <v>46</v>
      </c>
      <c r="O268" s="41"/>
      <c r="P268" s="182">
        <f>O268*H268</f>
        <v>0</v>
      </c>
      <c r="Q268" s="182">
        <v>0</v>
      </c>
      <c r="R268" s="182">
        <f>Q268*H268</f>
        <v>0</v>
      </c>
      <c r="S268" s="182">
        <v>0</v>
      </c>
      <c r="T268" s="183">
        <f>S268*H268</f>
        <v>0</v>
      </c>
      <c r="AR268" s="23" t="s">
        <v>201</v>
      </c>
      <c r="AT268" s="23" t="s">
        <v>197</v>
      </c>
      <c r="AU268" s="23" t="s">
        <v>211</v>
      </c>
      <c r="AY268" s="23" t="s">
        <v>195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23" t="s">
        <v>83</v>
      </c>
      <c r="BK268" s="184">
        <f>ROUND(I268*H268,2)</f>
        <v>0</v>
      </c>
      <c r="BL268" s="23" t="s">
        <v>201</v>
      </c>
      <c r="BM268" s="23" t="s">
        <v>2172</v>
      </c>
    </row>
    <row r="269" spans="2:65" s="1" customFormat="1" ht="16.5" customHeight="1">
      <c r="B269" s="172"/>
      <c r="C269" s="213" t="s">
        <v>552</v>
      </c>
      <c r="D269" s="213" t="s">
        <v>316</v>
      </c>
      <c r="E269" s="214" t="s">
        <v>1085</v>
      </c>
      <c r="F269" s="215" t="s">
        <v>1086</v>
      </c>
      <c r="G269" s="216" t="s">
        <v>325</v>
      </c>
      <c r="H269" s="217">
        <v>3</v>
      </c>
      <c r="I269" s="218"/>
      <c r="J269" s="219">
        <f>ROUND(I269*H269,2)</f>
        <v>0</v>
      </c>
      <c r="K269" s="215"/>
      <c r="L269" s="220"/>
      <c r="M269" s="221" t="s">
        <v>5</v>
      </c>
      <c r="N269" s="222" t="s">
        <v>46</v>
      </c>
      <c r="O269" s="41"/>
      <c r="P269" s="182">
        <f>O269*H269</f>
        <v>0</v>
      </c>
      <c r="Q269" s="182">
        <v>2.5000000000000001E-3</v>
      </c>
      <c r="R269" s="182">
        <f>Q269*H269</f>
        <v>7.4999999999999997E-3</v>
      </c>
      <c r="S269" s="182">
        <v>0</v>
      </c>
      <c r="T269" s="183">
        <f>S269*H269</f>
        <v>0</v>
      </c>
      <c r="AR269" s="23" t="s">
        <v>255</v>
      </c>
      <c r="AT269" s="23" t="s">
        <v>316</v>
      </c>
      <c r="AU269" s="23" t="s">
        <v>211</v>
      </c>
      <c r="AY269" s="23" t="s">
        <v>195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23" t="s">
        <v>83</v>
      </c>
      <c r="BK269" s="184">
        <f>ROUND(I269*H269,2)</f>
        <v>0</v>
      </c>
      <c r="BL269" s="23" t="s">
        <v>201</v>
      </c>
      <c r="BM269" s="23" t="s">
        <v>2173</v>
      </c>
    </row>
    <row r="270" spans="2:65" s="1" customFormat="1" ht="54">
      <c r="B270" s="40"/>
      <c r="D270" s="186" t="s">
        <v>209</v>
      </c>
      <c r="F270" s="194" t="s">
        <v>536</v>
      </c>
      <c r="I270" s="195"/>
      <c r="L270" s="40"/>
      <c r="M270" s="196"/>
      <c r="N270" s="41"/>
      <c r="O270" s="41"/>
      <c r="P270" s="41"/>
      <c r="Q270" s="41"/>
      <c r="R270" s="41"/>
      <c r="S270" s="41"/>
      <c r="T270" s="69"/>
      <c r="AT270" s="23" t="s">
        <v>209</v>
      </c>
      <c r="AU270" s="23" t="s">
        <v>211</v>
      </c>
    </row>
    <row r="271" spans="2:65" s="1" customFormat="1" ht="16.5" customHeight="1">
      <c r="B271" s="172"/>
      <c r="C271" s="213" t="s">
        <v>557</v>
      </c>
      <c r="D271" s="213" t="s">
        <v>316</v>
      </c>
      <c r="E271" s="214" t="s">
        <v>533</v>
      </c>
      <c r="F271" s="215" t="s">
        <v>534</v>
      </c>
      <c r="G271" s="216" t="s">
        <v>325</v>
      </c>
      <c r="H271" s="217">
        <v>24</v>
      </c>
      <c r="I271" s="218"/>
      <c r="J271" s="219">
        <f>ROUND(I271*H271,2)</f>
        <v>0</v>
      </c>
      <c r="K271" s="215"/>
      <c r="L271" s="220"/>
      <c r="M271" s="221" t="s">
        <v>5</v>
      </c>
      <c r="N271" s="222" t="s">
        <v>46</v>
      </c>
      <c r="O271" s="41"/>
      <c r="P271" s="182">
        <f>O271*H271</f>
        <v>0</v>
      </c>
      <c r="Q271" s="182">
        <v>2.5000000000000001E-3</v>
      </c>
      <c r="R271" s="182">
        <f>Q271*H271</f>
        <v>0.06</v>
      </c>
      <c r="S271" s="182">
        <v>0</v>
      </c>
      <c r="T271" s="183">
        <f>S271*H271</f>
        <v>0</v>
      </c>
      <c r="AR271" s="23" t="s">
        <v>255</v>
      </c>
      <c r="AT271" s="23" t="s">
        <v>316</v>
      </c>
      <c r="AU271" s="23" t="s">
        <v>211</v>
      </c>
      <c r="AY271" s="23" t="s">
        <v>195</v>
      </c>
      <c r="BE271" s="184">
        <f>IF(N271="základní",J271,0)</f>
        <v>0</v>
      </c>
      <c r="BF271" s="184">
        <f>IF(N271="snížená",J271,0)</f>
        <v>0</v>
      </c>
      <c r="BG271" s="184">
        <f>IF(N271="zákl. přenesená",J271,0)</f>
        <v>0</v>
      </c>
      <c r="BH271" s="184">
        <f>IF(N271="sníž. přenesená",J271,0)</f>
        <v>0</v>
      </c>
      <c r="BI271" s="184">
        <f>IF(N271="nulová",J271,0)</f>
        <v>0</v>
      </c>
      <c r="BJ271" s="23" t="s">
        <v>83</v>
      </c>
      <c r="BK271" s="184">
        <f>ROUND(I271*H271,2)</f>
        <v>0</v>
      </c>
      <c r="BL271" s="23" t="s">
        <v>201</v>
      </c>
      <c r="BM271" s="23" t="s">
        <v>2174</v>
      </c>
    </row>
    <row r="272" spans="2:65" s="1" customFormat="1" ht="54">
      <c r="B272" s="40"/>
      <c r="D272" s="186" t="s">
        <v>209</v>
      </c>
      <c r="F272" s="194" t="s">
        <v>536</v>
      </c>
      <c r="I272" s="195"/>
      <c r="L272" s="40"/>
      <c r="M272" s="196"/>
      <c r="N272" s="41"/>
      <c r="O272" s="41"/>
      <c r="P272" s="41"/>
      <c r="Q272" s="41"/>
      <c r="R272" s="41"/>
      <c r="S272" s="41"/>
      <c r="T272" s="69"/>
      <c r="AT272" s="23" t="s">
        <v>209</v>
      </c>
      <c r="AU272" s="23" t="s">
        <v>211</v>
      </c>
    </row>
    <row r="273" spans="2:65" s="1" customFormat="1" ht="25.5" customHeight="1">
      <c r="B273" s="172"/>
      <c r="C273" s="173" t="s">
        <v>561</v>
      </c>
      <c r="D273" s="173" t="s">
        <v>197</v>
      </c>
      <c r="E273" s="174" t="s">
        <v>2175</v>
      </c>
      <c r="F273" s="175" t="s">
        <v>2176</v>
      </c>
      <c r="G273" s="176" t="s">
        <v>325</v>
      </c>
      <c r="H273" s="177">
        <v>1</v>
      </c>
      <c r="I273" s="178"/>
      <c r="J273" s="179">
        <f>ROUND(I273*H273,2)</f>
        <v>0</v>
      </c>
      <c r="K273" s="175"/>
      <c r="L273" s="40"/>
      <c r="M273" s="180" t="s">
        <v>5</v>
      </c>
      <c r="N273" s="181" t="s">
        <v>46</v>
      </c>
      <c r="O273" s="41"/>
      <c r="P273" s="182">
        <f>O273*H273</f>
        <v>0</v>
      </c>
      <c r="Q273" s="182">
        <v>0</v>
      </c>
      <c r="R273" s="182">
        <f>Q273*H273</f>
        <v>0</v>
      </c>
      <c r="S273" s="182">
        <v>0</v>
      </c>
      <c r="T273" s="183">
        <f>S273*H273</f>
        <v>0</v>
      </c>
      <c r="AR273" s="23" t="s">
        <v>201</v>
      </c>
      <c r="AT273" s="23" t="s">
        <v>197</v>
      </c>
      <c r="AU273" s="23" t="s">
        <v>211</v>
      </c>
      <c r="AY273" s="23" t="s">
        <v>195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23" t="s">
        <v>83</v>
      </c>
      <c r="BK273" s="184">
        <f>ROUND(I273*H273,2)</f>
        <v>0</v>
      </c>
      <c r="BL273" s="23" t="s">
        <v>201</v>
      </c>
      <c r="BM273" s="23" t="s">
        <v>2177</v>
      </c>
    </row>
    <row r="274" spans="2:65" s="1" customFormat="1" ht="16.5" customHeight="1">
      <c r="B274" s="172"/>
      <c r="C274" s="213" t="s">
        <v>565</v>
      </c>
      <c r="D274" s="213" t="s">
        <v>316</v>
      </c>
      <c r="E274" s="214" t="s">
        <v>1401</v>
      </c>
      <c r="F274" s="215" t="s">
        <v>2178</v>
      </c>
      <c r="G274" s="216" t="s">
        <v>325</v>
      </c>
      <c r="H274" s="217">
        <v>1</v>
      </c>
      <c r="I274" s="218"/>
      <c r="J274" s="219">
        <f>ROUND(I274*H274,2)</f>
        <v>0</v>
      </c>
      <c r="K274" s="215"/>
      <c r="L274" s="220"/>
      <c r="M274" s="221" t="s">
        <v>5</v>
      </c>
      <c r="N274" s="222" t="s">
        <v>46</v>
      </c>
      <c r="O274" s="41"/>
      <c r="P274" s="182">
        <f>O274*H274</f>
        <v>0</v>
      </c>
      <c r="Q274" s="182">
        <v>2.5000000000000001E-3</v>
      </c>
      <c r="R274" s="182">
        <f>Q274*H274</f>
        <v>2.5000000000000001E-3</v>
      </c>
      <c r="S274" s="182">
        <v>0</v>
      </c>
      <c r="T274" s="183">
        <f>S274*H274</f>
        <v>0</v>
      </c>
      <c r="AR274" s="23" t="s">
        <v>255</v>
      </c>
      <c r="AT274" s="23" t="s">
        <v>316</v>
      </c>
      <c r="AU274" s="23" t="s">
        <v>211</v>
      </c>
      <c r="AY274" s="23" t="s">
        <v>195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23" t="s">
        <v>83</v>
      </c>
      <c r="BK274" s="184">
        <f>ROUND(I274*H274,2)</f>
        <v>0</v>
      </c>
      <c r="BL274" s="23" t="s">
        <v>201</v>
      </c>
      <c r="BM274" s="23" t="s">
        <v>2179</v>
      </c>
    </row>
    <row r="275" spans="2:65" s="1" customFormat="1" ht="54">
      <c r="B275" s="40"/>
      <c r="D275" s="186" t="s">
        <v>209</v>
      </c>
      <c r="F275" s="194" t="s">
        <v>536</v>
      </c>
      <c r="I275" s="195"/>
      <c r="L275" s="40"/>
      <c r="M275" s="196"/>
      <c r="N275" s="41"/>
      <c r="O275" s="41"/>
      <c r="P275" s="41"/>
      <c r="Q275" s="41"/>
      <c r="R275" s="41"/>
      <c r="S275" s="41"/>
      <c r="T275" s="69"/>
      <c r="AT275" s="23" t="s">
        <v>209</v>
      </c>
      <c r="AU275" s="23" t="s">
        <v>211</v>
      </c>
    </row>
    <row r="276" spans="2:65" s="1" customFormat="1" ht="16.5" customHeight="1">
      <c r="B276" s="172"/>
      <c r="C276" s="173" t="s">
        <v>569</v>
      </c>
      <c r="D276" s="173" t="s">
        <v>197</v>
      </c>
      <c r="E276" s="174" t="s">
        <v>472</v>
      </c>
      <c r="F276" s="175" t="s">
        <v>473</v>
      </c>
      <c r="G276" s="176" t="s">
        <v>207</v>
      </c>
      <c r="H276" s="177">
        <v>1.5</v>
      </c>
      <c r="I276" s="178"/>
      <c r="J276" s="179">
        <f>ROUND(I276*H276,2)</f>
        <v>0</v>
      </c>
      <c r="K276" s="175"/>
      <c r="L276" s="40"/>
      <c r="M276" s="180" t="s">
        <v>5</v>
      </c>
      <c r="N276" s="181" t="s">
        <v>46</v>
      </c>
      <c r="O276" s="41"/>
      <c r="P276" s="182">
        <f>O276*H276</f>
        <v>0</v>
      </c>
      <c r="Q276" s="182">
        <v>4.6999999999999999E-4</v>
      </c>
      <c r="R276" s="182">
        <f>Q276*H276</f>
        <v>7.0500000000000001E-4</v>
      </c>
      <c r="S276" s="182">
        <v>0</v>
      </c>
      <c r="T276" s="183">
        <f>S276*H276</f>
        <v>0</v>
      </c>
      <c r="AR276" s="23" t="s">
        <v>201</v>
      </c>
      <c r="AT276" s="23" t="s">
        <v>197</v>
      </c>
      <c r="AU276" s="23" t="s">
        <v>211</v>
      </c>
      <c r="AY276" s="23" t="s">
        <v>195</v>
      </c>
      <c r="BE276" s="184">
        <f>IF(N276="základní",J276,0)</f>
        <v>0</v>
      </c>
      <c r="BF276" s="184">
        <f>IF(N276="snížená",J276,0)</f>
        <v>0</v>
      </c>
      <c r="BG276" s="184">
        <f>IF(N276="zákl. přenesená",J276,0)</f>
        <v>0</v>
      </c>
      <c r="BH276" s="184">
        <f>IF(N276="sníž. přenesená",J276,0)</f>
        <v>0</v>
      </c>
      <c r="BI276" s="184">
        <f>IF(N276="nulová",J276,0)</f>
        <v>0</v>
      </c>
      <c r="BJ276" s="23" t="s">
        <v>83</v>
      </c>
      <c r="BK276" s="184">
        <f>ROUND(I276*H276,2)</f>
        <v>0</v>
      </c>
      <c r="BL276" s="23" t="s">
        <v>201</v>
      </c>
      <c r="BM276" s="23" t="s">
        <v>2180</v>
      </c>
    </row>
    <row r="277" spans="2:65" s="1" customFormat="1" ht="40.5">
      <c r="B277" s="40"/>
      <c r="D277" s="186" t="s">
        <v>209</v>
      </c>
      <c r="F277" s="194" t="s">
        <v>1781</v>
      </c>
      <c r="I277" s="195"/>
      <c r="L277" s="40"/>
      <c r="M277" s="196"/>
      <c r="N277" s="41"/>
      <c r="O277" s="41"/>
      <c r="P277" s="41"/>
      <c r="Q277" s="41"/>
      <c r="R277" s="41"/>
      <c r="S277" s="41"/>
      <c r="T277" s="69"/>
      <c r="AT277" s="23" t="s">
        <v>209</v>
      </c>
      <c r="AU277" s="23" t="s">
        <v>211</v>
      </c>
    </row>
    <row r="278" spans="2:65" s="1" customFormat="1" ht="16.5" customHeight="1">
      <c r="B278" s="172"/>
      <c r="C278" s="213" t="s">
        <v>573</v>
      </c>
      <c r="D278" s="213" t="s">
        <v>316</v>
      </c>
      <c r="E278" s="214" t="s">
        <v>477</v>
      </c>
      <c r="F278" s="215" t="s">
        <v>478</v>
      </c>
      <c r="G278" s="216" t="s">
        <v>207</v>
      </c>
      <c r="H278" s="217">
        <v>1.5</v>
      </c>
      <c r="I278" s="218"/>
      <c r="J278" s="219">
        <f>ROUND(I278*H278,2)</f>
        <v>0</v>
      </c>
      <c r="K278" s="215"/>
      <c r="L278" s="220"/>
      <c r="M278" s="221" t="s">
        <v>5</v>
      </c>
      <c r="N278" s="222" t="s">
        <v>46</v>
      </c>
      <c r="O278" s="41"/>
      <c r="P278" s="182">
        <f>O278*H278</f>
        <v>0</v>
      </c>
      <c r="Q278" s="182">
        <v>2.7499999999999998E-3</v>
      </c>
      <c r="R278" s="182">
        <f>Q278*H278</f>
        <v>4.1250000000000002E-3</v>
      </c>
      <c r="S278" s="182">
        <v>0</v>
      </c>
      <c r="T278" s="183">
        <f>S278*H278</f>
        <v>0</v>
      </c>
      <c r="AR278" s="23" t="s">
        <v>255</v>
      </c>
      <c r="AT278" s="23" t="s">
        <v>316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2181</v>
      </c>
    </row>
    <row r="279" spans="2:65" s="1" customFormat="1" ht="16.5" customHeight="1">
      <c r="B279" s="172"/>
      <c r="C279" s="173" t="s">
        <v>578</v>
      </c>
      <c r="D279" s="173" t="s">
        <v>197</v>
      </c>
      <c r="E279" s="174" t="s">
        <v>538</v>
      </c>
      <c r="F279" s="175" t="s">
        <v>539</v>
      </c>
      <c r="G279" s="176" t="s">
        <v>303</v>
      </c>
      <c r="H279" s="177">
        <v>1.0109999999999999</v>
      </c>
      <c r="I279" s="178"/>
      <c r="J279" s="179">
        <f>ROUND(I279*H279,2)</f>
        <v>0</v>
      </c>
      <c r="K279" s="175"/>
      <c r="L279" s="40"/>
      <c r="M279" s="180" t="s">
        <v>5</v>
      </c>
      <c r="N279" s="181" t="s">
        <v>46</v>
      </c>
      <c r="O279" s="41"/>
      <c r="P279" s="182">
        <f>O279*H279</f>
        <v>0</v>
      </c>
      <c r="Q279" s="182">
        <v>0</v>
      </c>
      <c r="R279" s="182">
        <f>Q279*H279</f>
        <v>0</v>
      </c>
      <c r="S279" s="182">
        <v>0</v>
      </c>
      <c r="T279" s="183">
        <f>S279*H279</f>
        <v>0</v>
      </c>
      <c r="AR279" s="23" t="s">
        <v>201</v>
      </c>
      <c r="AT279" s="23" t="s">
        <v>197</v>
      </c>
      <c r="AU279" s="23" t="s">
        <v>211</v>
      </c>
      <c r="AY279" s="23" t="s">
        <v>195</v>
      </c>
      <c r="BE279" s="184">
        <f>IF(N279="základní",J279,0)</f>
        <v>0</v>
      </c>
      <c r="BF279" s="184">
        <f>IF(N279="snížená",J279,0)</f>
        <v>0</v>
      </c>
      <c r="BG279" s="184">
        <f>IF(N279="zákl. přenesená",J279,0)</f>
        <v>0</v>
      </c>
      <c r="BH279" s="184">
        <f>IF(N279="sníž. přenesená",J279,0)</f>
        <v>0</v>
      </c>
      <c r="BI279" s="184">
        <f>IF(N279="nulová",J279,0)</f>
        <v>0</v>
      </c>
      <c r="BJ279" s="23" t="s">
        <v>83</v>
      </c>
      <c r="BK279" s="184">
        <f>ROUND(I279*H279,2)</f>
        <v>0</v>
      </c>
      <c r="BL279" s="23" t="s">
        <v>201</v>
      </c>
      <c r="BM279" s="23" t="s">
        <v>2182</v>
      </c>
    </row>
    <row r="280" spans="2:65" s="10" customFormat="1" ht="22.35" customHeight="1">
      <c r="B280" s="159"/>
      <c r="D280" s="160" t="s">
        <v>74</v>
      </c>
      <c r="E280" s="170" t="s">
        <v>541</v>
      </c>
      <c r="F280" s="170" t="s">
        <v>542</v>
      </c>
      <c r="I280" s="162"/>
      <c r="J280" s="171">
        <f>BK280</f>
        <v>0</v>
      </c>
      <c r="L280" s="159"/>
      <c r="M280" s="164"/>
      <c r="N280" s="165"/>
      <c r="O280" s="165"/>
      <c r="P280" s="166">
        <f>SUM(P281:P322)</f>
        <v>0</v>
      </c>
      <c r="Q280" s="165"/>
      <c r="R280" s="166">
        <f>SUM(R281:R322)</f>
        <v>7.590609999999999</v>
      </c>
      <c r="S280" s="165"/>
      <c r="T280" s="167">
        <f>SUM(T281:T322)</f>
        <v>0</v>
      </c>
      <c r="AR280" s="160" t="s">
        <v>83</v>
      </c>
      <c r="AT280" s="168" t="s">
        <v>74</v>
      </c>
      <c r="AU280" s="168" t="s">
        <v>85</v>
      </c>
      <c r="AY280" s="160" t="s">
        <v>195</v>
      </c>
      <c r="BK280" s="169">
        <f>SUM(BK281:BK322)</f>
        <v>0</v>
      </c>
    </row>
    <row r="281" spans="2:65" s="1" customFormat="1" ht="16.5" customHeight="1">
      <c r="B281" s="172"/>
      <c r="C281" s="173" t="s">
        <v>582</v>
      </c>
      <c r="D281" s="173" t="s">
        <v>197</v>
      </c>
      <c r="E281" s="174" t="s">
        <v>544</v>
      </c>
      <c r="F281" s="175" t="s">
        <v>545</v>
      </c>
      <c r="G281" s="176" t="s">
        <v>325</v>
      </c>
      <c r="H281" s="177">
        <v>3</v>
      </c>
      <c r="I281" s="178"/>
      <c r="J281" s="179">
        <f>ROUND(I281*H281,2)</f>
        <v>0</v>
      </c>
      <c r="K281" s="175"/>
      <c r="L281" s="40"/>
      <c r="M281" s="180" t="s">
        <v>5</v>
      </c>
      <c r="N281" s="181" t="s">
        <v>46</v>
      </c>
      <c r="O281" s="41"/>
      <c r="P281" s="182">
        <f>O281*H281</f>
        <v>0</v>
      </c>
      <c r="Q281" s="182">
        <v>8.0000000000000004E-4</v>
      </c>
      <c r="R281" s="182">
        <f>Q281*H281</f>
        <v>2.4000000000000002E-3</v>
      </c>
      <c r="S281" s="182">
        <v>0</v>
      </c>
      <c r="T281" s="183">
        <f>S281*H281</f>
        <v>0</v>
      </c>
      <c r="AR281" s="23" t="s">
        <v>201</v>
      </c>
      <c r="AT281" s="23" t="s">
        <v>197</v>
      </c>
      <c r="AU281" s="23" t="s">
        <v>211</v>
      </c>
      <c r="AY281" s="23" t="s">
        <v>195</v>
      </c>
      <c r="BE281" s="184">
        <f>IF(N281="základní",J281,0)</f>
        <v>0</v>
      </c>
      <c r="BF281" s="184">
        <f>IF(N281="snížená",J281,0)</f>
        <v>0</v>
      </c>
      <c r="BG281" s="184">
        <f>IF(N281="zákl. přenesená",J281,0)</f>
        <v>0</v>
      </c>
      <c r="BH281" s="184">
        <f>IF(N281="sníž. přenesená",J281,0)</f>
        <v>0</v>
      </c>
      <c r="BI281" s="184">
        <f>IF(N281="nulová",J281,0)</f>
        <v>0</v>
      </c>
      <c r="BJ281" s="23" t="s">
        <v>83</v>
      </c>
      <c r="BK281" s="184">
        <f>ROUND(I281*H281,2)</f>
        <v>0</v>
      </c>
      <c r="BL281" s="23" t="s">
        <v>201</v>
      </c>
      <c r="BM281" s="23" t="s">
        <v>2183</v>
      </c>
    </row>
    <row r="282" spans="2:65" s="1" customFormat="1" ht="16.5" customHeight="1">
      <c r="B282" s="172"/>
      <c r="C282" s="213" t="s">
        <v>587</v>
      </c>
      <c r="D282" s="213" t="s">
        <v>316</v>
      </c>
      <c r="E282" s="214" t="s">
        <v>548</v>
      </c>
      <c r="F282" s="215" t="s">
        <v>549</v>
      </c>
      <c r="G282" s="216" t="s">
        <v>325</v>
      </c>
      <c r="H282" s="217">
        <v>3</v>
      </c>
      <c r="I282" s="218"/>
      <c r="J282" s="219">
        <f>ROUND(I282*H282,2)</f>
        <v>0</v>
      </c>
      <c r="K282" s="215"/>
      <c r="L282" s="220"/>
      <c r="M282" s="221" t="s">
        <v>5</v>
      </c>
      <c r="N282" s="222" t="s">
        <v>46</v>
      </c>
      <c r="O282" s="41"/>
      <c r="P282" s="182">
        <f>O282*H282</f>
        <v>0</v>
      </c>
      <c r="Q282" s="182">
        <v>1.4999999999999999E-2</v>
      </c>
      <c r="R282" s="182">
        <f>Q282*H282</f>
        <v>4.4999999999999998E-2</v>
      </c>
      <c r="S282" s="182">
        <v>0</v>
      </c>
      <c r="T282" s="183">
        <f>S282*H282</f>
        <v>0</v>
      </c>
      <c r="AR282" s="23" t="s">
        <v>255</v>
      </c>
      <c r="AT282" s="23" t="s">
        <v>316</v>
      </c>
      <c r="AU282" s="23" t="s">
        <v>211</v>
      </c>
      <c r="AY282" s="23" t="s">
        <v>195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23" t="s">
        <v>83</v>
      </c>
      <c r="BK282" s="184">
        <f>ROUND(I282*H282,2)</f>
        <v>0</v>
      </c>
      <c r="BL282" s="23" t="s">
        <v>201</v>
      </c>
      <c r="BM282" s="23" t="s">
        <v>2184</v>
      </c>
    </row>
    <row r="283" spans="2:65" s="1" customFormat="1" ht="40.5">
      <c r="B283" s="40"/>
      <c r="D283" s="186" t="s">
        <v>209</v>
      </c>
      <c r="F283" s="194" t="s">
        <v>551</v>
      </c>
      <c r="I283" s="195"/>
      <c r="L283" s="40"/>
      <c r="M283" s="196"/>
      <c r="N283" s="41"/>
      <c r="O283" s="41"/>
      <c r="P283" s="41"/>
      <c r="Q283" s="41"/>
      <c r="R283" s="41"/>
      <c r="S283" s="41"/>
      <c r="T283" s="69"/>
      <c r="AT283" s="23" t="s">
        <v>209</v>
      </c>
      <c r="AU283" s="23" t="s">
        <v>211</v>
      </c>
    </row>
    <row r="284" spans="2:65" s="1" customFormat="1" ht="16.5" customHeight="1">
      <c r="B284" s="172"/>
      <c r="C284" s="213" t="s">
        <v>591</v>
      </c>
      <c r="D284" s="213" t="s">
        <v>316</v>
      </c>
      <c r="E284" s="214" t="s">
        <v>553</v>
      </c>
      <c r="F284" s="215" t="s">
        <v>554</v>
      </c>
      <c r="G284" s="216" t="s">
        <v>325</v>
      </c>
      <c r="H284" s="217">
        <v>3</v>
      </c>
      <c r="I284" s="218"/>
      <c r="J284" s="219">
        <f>ROUND(I284*H284,2)</f>
        <v>0</v>
      </c>
      <c r="K284" s="215"/>
      <c r="L284" s="220"/>
      <c r="M284" s="221" t="s">
        <v>5</v>
      </c>
      <c r="N284" s="222" t="s">
        <v>46</v>
      </c>
      <c r="O284" s="41"/>
      <c r="P284" s="182">
        <f>O284*H284</f>
        <v>0</v>
      </c>
      <c r="Q284" s="182">
        <v>6.8999999999999999E-3</v>
      </c>
      <c r="R284" s="182">
        <f>Q284*H284</f>
        <v>2.07E-2</v>
      </c>
      <c r="S284" s="182">
        <v>0</v>
      </c>
      <c r="T284" s="183">
        <f>S284*H284</f>
        <v>0</v>
      </c>
      <c r="AR284" s="23" t="s">
        <v>255</v>
      </c>
      <c r="AT284" s="23" t="s">
        <v>316</v>
      </c>
      <c r="AU284" s="23" t="s">
        <v>211</v>
      </c>
      <c r="AY284" s="23" t="s">
        <v>195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23" t="s">
        <v>83</v>
      </c>
      <c r="BK284" s="184">
        <f>ROUND(I284*H284,2)</f>
        <v>0</v>
      </c>
      <c r="BL284" s="23" t="s">
        <v>201</v>
      </c>
      <c r="BM284" s="23" t="s">
        <v>2185</v>
      </c>
    </row>
    <row r="285" spans="2:65" s="1" customFormat="1" ht="27">
      <c r="B285" s="40"/>
      <c r="D285" s="186" t="s">
        <v>209</v>
      </c>
      <c r="F285" s="194" t="s">
        <v>556</v>
      </c>
      <c r="I285" s="195"/>
      <c r="L285" s="40"/>
      <c r="M285" s="196"/>
      <c r="N285" s="41"/>
      <c r="O285" s="41"/>
      <c r="P285" s="41"/>
      <c r="Q285" s="41"/>
      <c r="R285" s="41"/>
      <c r="S285" s="41"/>
      <c r="T285" s="69"/>
      <c r="AT285" s="23" t="s">
        <v>209</v>
      </c>
      <c r="AU285" s="23" t="s">
        <v>211</v>
      </c>
    </row>
    <row r="286" spans="2:65" s="1" customFormat="1" ht="16.5" customHeight="1">
      <c r="B286" s="172"/>
      <c r="C286" s="173" t="s">
        <v>595</v>
      </c>
      <c r="D286" s="173" t="s">
        <v>197</v>
      </c>
      <c r="E286" s="174" t="s">
        <v>570</v>
      </c>
      <c r="F286" s="175" t="s">
        <v>571</v>
      </c>
      <c r="G286" s="176" t="s">
        <v>325</v>
      </c>
      <c r="H286" s="177">
        <v>2</v>
      </c>
      <c r="I286" s="178"/>
      <c r="J286" s="179">
        <f>ROUND(I286*H286,2)</f>
        <v>0</v>
      </c>
      <c r="K286" s="175"/>
      <c r="L286" s="40"/>
      <c r="M286" s="180" t="s">
        <v>5</v>
      </c>
      <c r="N286" s="181" t="s">
        <v>46</v>
      </c>
      <c r="O286" s="41"/>
      <c r="P286" s="182">
        <f>O286*H286</f>
        <v>0</v>
      </c>
      <c r="Q286" s="182">
        <v>3.4000000000000002E-4</v>
      </c>
      <c r="R286" s="182">
        <f>Q286*H286</f>
        <v>6.8000000000000005E-4</v>
      </c>
      <c r="S286" s="182">
        <v>0</v>
      </c>
      <c r="T286" s="183">
        <f>S286*H286</f>
        <v>0</v>
      </c>
      <c r="AR286" s="23" t="s">
        <v>201</v>
      </c>
      <c r="AT286" s="23" t="s">
        <v>197</v>
      </c>
      <c r="AU286" s="23" t="s">
        <v>211</v>
      </c>
      <c r="AY286" s="23" t="s">
        <v>195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23" t="s">
        <v>83</v>
      </c>
      <c r="BK286" s="184">
        <f>ROUND(I286*H286,2)</f>
        <v>0</v>
      </c>
      <c r="BL286" s="23" t="s">
        <v>201</v>
      </c>
      <c r="BM286" s="23" t="s">
        <v>2186</v>
      </c>
    </row>
    <row r="287" spans="2:65" s="1" customFormat="1" ht="16.5" customHeight="1">
      <c r="B287" s="172"/>
      <c r="C287" s="213" t="s">
        <v>600</v>
      </c>
      <c r="D287" s="213" t="s">
        <v>316</v>
      </c>
      <c r="E287" s="214" t="s">
        <v>574</v>
      </c>
      <c r="F287" s="215" t="s">
        <v>575</v>
      </c>
      <c r="G287" s="216" t="s">
        <v>325</v>
      </c>
      <c r="H287" s="217">
        <v>2</v>
      </c>
      <c r="I287" s="218"/>
      <c r="J287" s="219">
        <f>ROUND(I287*H287,2)</f>
        <v>0</v>
      </c>
      <c r="K287" s="215"/>
      <c r="L287" s="220"/>
      <c r="M287" s="221" t="s">
        <v>5</v>
      </c>
      <c r="N287" s="222" t="s">
        <v>46</v>
      </c>
      <c r="O287" s="41"/>
      <c r="P287" s="182">
        <f>O287*H287</f>
        <v>0</v>
      </c>
      <c r="Q287" s="182">
        <v>3.7499999999999999E-2</v>
      </c>
      <c r="R287" s="182">
        <f>Q287*H287</f>
        <v>7.4999999999999997E-2</v>
      </c>
      <c r="S287" s="182">
        <v>0</v>
      </c>
      <c r="T287" s="183">
        <f>S287*H287</f>
        <v>0</v>
      </c>
      <c r="AR287" s="23" t="s">
        <v>255</v>
      </c>
      <c r="AT287" s="23" t="s">
        <v>316</v>
      </c>
      <c r="AU287" s="23" t="s">
        <v>211</v>
      </c>
      <c r="AY287" s="23" t="s">
        <v>195</v>
      </c>
      <c r="BE287" s="184">
        <f>IF(N287="základní",J287,0)</f>
        <v>0</v>
      </c>
      <c r="BF287" s="184">
        <f>IF(N287="snížená",J287,0)</f>
        <v>0</v>
      </c>
      <c r="BG287" s="184">
        <f>IF(N287="zákl. přenesená",J287,0)</f>
        <v>0</v>
      </c>
      <c r="BH287" s="184">
        <f>IF(N287="sníž. přenesená",J287,0)</f>
        <v>0</v>
      </c>
      <c r="BI287" s="184">
        <f>IF(N287="nulová",J287,0)</f>
        <v>0</v>
      </c>
      <c r="BJ287" s="23" t="s">
        <v>83</v>
      </c>
      <c r="BK287" s="184">
        <f>ROUND(I287*H287,2)</f>
        <v>0</v>
      </c>
      <c r="BL287" s="23" t="s">
        <v>201</v>
      </c>
      <c r="BM287" s="23" t="s">
        <v>2187</v>
      </c>
    </row>
    <row r="288" spans="2:65" s="1" customFormat="1" ht="94.5">
      <c r="B288" s="40"/>
      <c r="D288" s="186" t="s">
        <v>209</v>
      </c>
      <c r="F288" s="194" t="s">
        <v>577</v>
      </c>
      <c r="I288" s="195"/>
      <c r="L288" s="40"/>
      <c r="M288" s="196"/>
      <c r="N288" s="41"/>
      <c r="O288" s="41"/>
      <c r="P288" s="41"/>
      <c r="Q288" s="41"/>
      <c r="R288" s="41"/>
      <c r="S288" s="41"/>
      <c r="T288" s="69"/>
      <c r="AT288" s="23" t="s">
        <v>209</v>
      </c>
      <c r="AU288" s="23" t="s">
        <v>211</v>
      </c>
    </row>
    <row r="289" spans="2:65" s="1" customFormat="1" ht="16.5" customHeight="1">
      <c r="B289" s="172"/>
      <c r="C289" s="173" t="s">
        <v>604</v>
      </c>
      <c r="D289" s="173" t="s">
        <v>197</v>
      </c>
      <c r="E289" s="174" t="s">
        <v>579</v>
      </c>
      <c r="F289" s="175" t="s">
        <v>580</v>
      </c>
      <c r="G289" s="176" t="s">
        <v>325</v>
      </c>
      <c r="H289" s="177">
        <v>28</v>
      </c>
      <c r="I289" s="178"/>
      <c r="J289" s="179">
        <f>ROUND(I289*H289,2)</f>
        <v>0</v>
      </c>
      <c r="K289" s="175"/>
      <c r="L289" s="40"/>
      <c r="M289" s="180" t="s">
        <v>5</v>
      </c>
      <c r="N289" s="181" t="s">
        <v>46</v>
      </c>
      <c r="O289" s="41"/>
      <c r="P289" s="182">
        <f>O289*H289</f>
        <v>0</v>
      </c>
      <c r="Q289" s="182">
        <v>6.3829999999999998E-2</v>
      </c>
      <c r="R289" s="182">
        <f>Q289*H289</f>
        <v>1.7872399999999999</v>
      </c>
      <c r="S289" s="182">
        <v>0</v>
      </c>
      <c r="T289" s="183">
        <f>S289*H289</f>
        <v>0</v>
      </c>
      <c r="AR289" s="23" t="s">
        <v>201</v>
      </c>
      <c r="AT289" s="23" t="s">
        <v>197</v>
      </c>
      <c r="AU289" s="23" t="s">
        <v>211</v>
      </c>
      <c r="AY289" s="23" t="s">
        <v>195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23" t="s">
        <v>83</v>
      </c>
      <c r="BK289" s="184">
        <f>ROUND(I289*H289,2)</f>
        <v>0</v>
      </c>
      <c r="BL289" s="23" t="s">
        <v>201</v>
      </c>
      <c r="BM289" s="23" t="s">
        <v>2188</v>
      </c>
    </row>
    <row r="290" spans="2:65" s="1" customFormat="1" ht="16.5" customHeight="1">
      <c r="B290" s="172"/>
      <c r="C290" s="213" t="s">
        <v>608</v>
      </c>
      <c r="D290" s="213" t="s">
        <v>316</v>
      </c>
      <c r="E290" s="214" t="s">
        <v>583</v>
      </c>
      <c r="F290" s="215" t="s">
        <v>584</v>
      </c>
      <c r="G290" s="216" t="s">
        <v>325</v>
      </c>
      <c r="H290" s="217">
        <v>28</v>
      </c>
      <c r="I290" s="218"/>
      <c r="J290" s="219">
        <f>ROUND(I290*H290,2)</f>
        <v>0</v>
      </c>
      <c r="K290" s="215"/>
      <c r="L290" s="220"/>
      <c r="M290" s="221" t="s">
        <v>5</v>
      </c>
      <c r="N290" s="222" t="s">
        <v>46</v>
      </c>
      <c r="O290" s="41"/>
      <c r="P290" s="182">
        <f>O290*H290</f>
        <v>0</v>
      </c>
      <c r="Q290" s="182">
        <v>7.3000000000000001E-3</v>
      </c>
      <c r="R290" s="182">
        <f>Q290*H290</f>
        <v>0.2044</v>
      </c>
      <c r="S290" s="182">
        <v>0</v>
      </c>
      <c r="T290" s="183">
        <f>S290*H290</f>
        <v>0</v>
      </c>
      <c r="AR290" s="23" t="s">
        <v>255</v>
      </c>
      <c r="AT290" s="23" t="s">
        <v>316</v>
      </c>
      <c r="AU290" s="23" t="s">
        <v>211</v>
      </c>
      <c r="AY290" s="23" t="s">
        <v>195</v>
      </c>
      <c r="BE290" s="184">
        <f>IF(N290="základní",J290,0)</f>
        <v>0</v>
      </c>
      <c r="BF290" s="184">
        <f>IF(N290="snížená",J290,0)</f>
        <v>0</v>
      </c>
      <c r="BG290" s="184">
        <f>IF(N290="zákl. přenesená",J290,0)</f>
        <v>0</v>
      </c>
      <c r="BH290" s="184">
        <f>IF(N290="sníž. přenesená",J290,0)</f>
        <v>0</v>
      </c>
      <c r="BI290" s="184">
        <f>IF(N290="nulová",J290,0)</f>
        <v>0</v>
      </c>
      <c r="BJ290" s="23" t="s">
        <v>83</v>
      </c>
      <c r="BK290" s="184">
        <f>ROUND(I290*H290,2)</f>
        <v>0</v>
      </c>
      <c r="BL290" s="23" t="s">
        <v>201</v>
      </c>
      <c r="BM290" s="23" t="s">
        <v>2189</v>
      </c>
    </row>
    <row r="291" spans="2:65" s="1" customFormat="1" ht="40.5">
      <c r="B291" s="40"/>
      <c r="D291" s="186" t="s">
        <v>209</v>
      </c>
      <c r="F291" s="194" t="s">
        <v>586</v>
      </c>
      <c r="I291" s="195"/>
      <c r="L291" s="40"/>
      <c r="M291" s="196"/>
      <c r="N291" s="41"/>
      <c r="O291" s="41"/>
      <c r="P291" s="41"/>
      <c r="Q291" s="41"/>
      <c r="R291" s="41"/>
      <c r="S291" s="41"/>
      <c r="T291" s="69"/>
      <c r="AT291" s="23" t="s">
        <v>209</v>
      </c>
      <c r="AU291" s="23" t="s">
        <v>211</v>
      </c>
    </row>
    <row r="292" spans="2:65" s="1" customFormat="1" ht="16.5" customHeight="1">
      <c r="B292" s="172"/>
      <c r="C292" s="213" t="s">
        <v>613</v>
      </c>
      <c r="D292" s="213" t="s">
        <v>316</v>
      </c>
      <c r="E292" s="214" t="s">
        <v>588</v>
      </c>
      <c r="F292" s="215" t="s">
        <v>589</v>
      </c>
      <c r="G292" s="216" t="s">
        <v>325</v>
      </c>
      <c r="H292" s="217">
        <v>28</v>
      </c>
      <c r="I292" s="218"/>
      <c r="J292" s="219">
        <f>ROUND(I292*H292,2)</f>
        <v>0</v>
      </c>
      <c r="K292" s="215"/>
      <c r="L292" s="220"/>
      <c r="M292" s="221" t="s">
        <v>5</v>
      </c>
      <c r="N292" s="222" t="s">
        <v>46</v>
      </c>
      <c r="O292" s="41"/>
      <c r="P292" s="182">
        <f>O292*H292</f>
        <v>0</v>
      </c>
      <c r="Q292" s="182">
        <v>3.5000000000000001E-3</v>
      </c>
      <c r="R292" s="182">
        <f>Q292*H292</f>
        <v>9.8000000000000004E-2</v>
      </c>
      <c r="S292" s="182">
        <v>0</v>
      </c>
      <c r="T292" s="183">
        <f>S292*H292</f>
        <v>0</v>
      </c>
      <c r="AR292" s="23" t="s">
        <v>255</v>
      </c>
      <c r="AT292" s="23" t="s">
        <v>316</v>
      </c>
      <c r="AU292" s="23" t="s">
        <v>211</v>
      </c>
      <c r="AY292" s="23" t="s">
        <v>195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23" t="s">
        <v>83</v>
      </c>
      <c r="BK292" s="184">
        <f>ROUND(I292*H292,2)</f>
        <v>0</v>
      </c>
      <c r="BL292" s="23" t="s">
        <v>201</v>
      </c>
      <c r="BM292" s="23" t="s">
        <v>2190</v>
      </c>
    </row>
    <row r="293" spans="2:65" s="1" customFormat="1" ht="27">
      <c r="B293" s="40"/>
      <c r="D293" s="186" t="s">
        <v>209</v>
      </c>
      <c r="F293" s="194" t="s">
        <v>512</v>
      </c>
      <c r="I293" s="195"/>
      <c r="L293" s="40"/>
      <c r="M293" s="196"/>
      <c r="N293" s="41"/>
      <c r="O293" s="41"/>
      <c r="P293" s="41"/>
      <c r="Q293" s="41"/>
      <c r="R293" s="41"/>
      <c r="S293" s="41"/>
      <c r="T293" s="69"/>
      <c r="AT293" s="23" t="s">
        <v>209</v>
      </c>
      <c r="AU293" s="23" t="s">
        <v>211</v>
      </c>
    </row>
    <row r="294" spans="2:65" s="1" customFormat="1" ht="16.5" customHeight="1">
      <c r="B294" s="172"/>
      <c r="C294" s="173" t="s">
        <v>618</v>
      </c>
      <c r="D294" s="173" t="s">
        <v>197</v>
      </c>
      <c r="E294" s="174" t="s">
        <v>592</v>
      </c>
      <c r="F294" s="175" t="s">
        <v>593</v>
      </c>
      <c r="G294" s="176" t="s">
        <v>325</v>
      </c>
      <c r="H294" s="177">
        <v>3</v>
      </c>
      <c r="I294" s="178"/>
      <c r="J294" s="179">
        <f>ROUND(I294*H294,2)</f>
        <v>0</v>
      </c>
      <c r="K294" s="175"/>
      <c r="L294" s="40"/>
      <c r="M294" s="180" t="s">
        <v>5</v>
      </c>
      <c r="N294" s="181" t="s">
        <v>46</v>
      </c>
      <c r="O294" s="41"/>
      <c r="P294" s="182">
        <f>O294*H294</f>
        <v>0</v>
      </c>
      <c r="Q294" s="182">
        <v>0.12303</v>
      </c>
      <c r="R294" s="182">
        <f>Q294*H294</f>
        <v>0.36909000000000003</v>
      </c>
      <c r="S294" s="182">
        <v>0</v>
      </c>
      <c r="T294" s="183">
        <f>S294*H294</f>
        <v>0</v>
      </c>
      <c r="AR294" s="23" t="s">
        <v>201</v>
      </c>
      <c r="AT294" s="23" t="s">
        <v>197</v>
      </c>
      <c r="AU294" s="23" t="s">
        <v>211</v>
      </c>
      <c r="AY294" s="23" t="s">
        <v>195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23" t="s">
        <v>83</v>
      </c>
      <c r="BK294" s="184">
        <f>ROUND(I294*H294,2)</f>
        <v>0</v>
      </c>
      <c r="BL294" s="23" t="s">
        <v>201</v>
      </c>
      <c r="BM294" s="23" t="s">
        <v>2191</v>
      </c>
    </row>
    <row r="295" spans="2:65" s="1" customFormat="1" ht="16.5" customHeight="1">
      <c r="B295" s="172"/>
      <c r="C295" s="213" t="s">
        <v>623</v>
      </c>
      <c r="D295" s="213" t="s">
        <v>316</v>
      </c>
      <c r="E295" s="214" t="s">
        <v>596</v>
      </c>
      <c r="F295" s="215" t="s">
        <v>597</v>
      </c>
      <c r="G295" s="216" t="s">
        <v>325</v>
      </c>
      <c r="H295" s="217">
        <v>3</v>
      </c>
      <c r="I295" s="218"/>
      <c r="J295" s="219">
        <f>ROUND(I295*H295,2)</f>
        <v>0</v>
      </c>
      <c r="K295" s="215"/>
      <c r="L295" s="220"/>
      <c r="M295" s="221" t="s">
        <v>5</v>
      </c>
      <c r="N295" s="222" t="s">
        <v>46</v>
      </c>
      <c r="O295" s="41"/>
      <c r="P295" s="182">
        <f>O295*H295</f>
        <v>0</v>
      </c>
      <c r="Q295" s="182">
        <v>1.3299999999999999E-2</v>
      </c>
      <c r="R295" s="182">
        <f>Q295*H295</f>
        <v>3.9899999999999998E-2</v>
      </c>
      <c r="S295" s="182">
        <v>0</v>
      </c>
      <c r="T295" s="183">
        <f>S295*H295</f>
        <v>0</v>
      </c>
      <c r="AR295" s="23" t="s">
        <v>255</v>
      </c>
      <c r="AT295" s="23" t="s">
        <v>316</v>
      </c>
      <c r="AU295" s="23" t="s">
        <v>211</v>
      </c>
      <c r="AY295" s="23" t="s">
        <v>195</v>
      </c>
      <c r="BE295" s="184">
        <f>IF(N295="základní",J295,0)</f>
        <v>0</v>
      </c>
      <c r="BF295" s="184">
        <f>IF(N295="snížená",J295,0)</f>
        <v>0</v>
      </c>
      <c r="BG295" s="184">
        <f>IF(N295="zákl. přenesená",J295,0)</f>
        <v>0</v>
      </c>
      <c r="BH295" s="184">
        <f>IF(N295="sníž. přenesená",J295,0)</f>
        <v>0</v>
      </c>
      <c r="BI295" s="184">
        <f>IF(N295="nulová",J295,0)</f>
        <v>0</v>
      </c>
      <c r="BJ295" s="23" t="s">
        <v>83</v>
      </c>
      <c r="BK295" s="184">
        <f>ROUND(I295*H295,2)</f>
        <v>0</v>
      </c>
      <c r="BL295" s="23" t="s">
        <v>201</v>
      </c>
      <c r="BM295" s="23" t="s">
        <v>2192</v>
      </c>
    </row>
    <row r="296" spans="2:65" s="1" customFormat="1" ht="54">
      <c r="B296" s="40"/>
      <c r="D296" s="186" t="s">
        <v>209</v>
      </c>
      <c r="F296" s="194" t="s">
        <v>599</v>
      </c>
      <c r="I296" s="195"/>
      <c r="L296" s="40"/>
      <c r="M296" s="196"/>
      <c r="N296" s="41"/>
      <c r="O296" s="41"/>
      <c r="P296" s="41"/>
      <c r="Q296" s="41"/>
      <c r="R296" s="41"/>
      <c r="S296" s="41"/>
      <c r="T296" s="69"/>
      <c r="AT296" s="23" t="s">
        <v>209</v>
      </c>
      <c r="AU296" s="23" t="s">
        <v>211</v>
      </c>
    </row>
    <row r="297" spans="2:65" s="1" customFormat="1" ht="16.5" customHeight="1">
      <c r="B297" s="172"/>
      <c r="C297" s="173" t="s">
        <v>628</v>
      </c>
      <c r="D297" s="173" t="s">
        <v>197</v>
      </c>
      <c r="E297" s="174" t="s">
        <v>605</v>
      </c>
      <c r="F297" s="175" t="s">
        <v>606</v>
      </c>
      <c r="G297" s="176" t="s">
        <v>325</v>
      </c>
      <c r="H297" s="177">
        <v>2</v>
      </c>
      <c r="I297" s="178"/>
      <c r="J297" s="179">
        <f>ROUND(I297*H297,2)</f>
        <v>0</v>
      </c>
      <c r="K297" s="175"/>
      <c r="L297" s="40"/>
      <c r="M297" s="180" t="s">
        <v>5</v>
      </c>
      <c r="N297" s="181" t="s">
        <v>46</v>
      </c>
      <c r="O297" s="41"/>
      <c r="P297" s="182">
        <f>O297*H297</f>
        <v>0</v>
      </c>
      <c r="Q297" s="182">
        <v>0.32906000000000002</v>
      </c>
      <c r="R297" s="182">
        <f>Q297*H297</f>
        <v>0.65812000000000004</v>
      </c>
      <c r="S297" s="182">
        <v>0</v>
      </c>
      <c r="T297" s="183">
        <f>S297*H297</f>
        <v>0</v>
      </c>
      <c r="AR297" s="23" t="s">
        <v>201</v>
      </c>
      <c r="AT297" s="23" t="s">
        <v>197</v>
      </c>
      <c r="AU297" s="23" t="s">
        <v>211</v>
      </c>
      <c r="AY297" s="23" t="s">
        <v>195</v>
      </c>
      <c r="BE297" s="184">
        <f>IF(N297="základní",J297,0)</f>
        <v>0</v>
      </c>
      <c r="BF297" s="184">
        <f>IF(N297="snížená",J297,0)</f>
        <v>0</v>
      </c>
      <c r="BG297" s="184">
        <f>IF(N297="zákl. přenesená",J297,0)</f>
        <v>0</v>
      </c>
      <c r="BH297" s="184">
        <f>IF(N297="sníž. přenesená",J297,0)</f>
        <v>0</v>
      </c>
      <c r="BI297" s="184">
        <f>IF(N297="nulová",J297,0)</f>
        <v>0</v>
      </c>
      <c r="BJ297" s="23" t="s">
        <v>83</v>
      </c>
      <c r="BK297" s="184">
        <f>ROUND(I297*H297,2)</f>
        <v>0</v>
      </c>
      <c r="BL297" s="23" t="s">
        <v>201</v>
      </c>
      <c r="BM297" s="23" t="s">
        <v>2193</v>
      </c>
    </row>
    <row r="298" spans="2:65" s="1" customFormat="1" ht="16.5" customHeight="1">
      <c r="B298" s="172"/>
      <c r="C298" s="213" t="s">
        <v>633</v>
      </c>
      <c r="D298" s="213" t="s">
        <v>316</v>
      </c>
      <c r="E298" s="214" t="s">
        <v>609</v>
      </c>
      <c r="F298" s="215" t="s">
        <v>610</v>
      </c>
      <c r="G298" s="216" t="s">
        <v>325</v>
      </c>
      <c r="H298" s="217">
        <v>2</v>
      </c>
      <c r="I298" s="218"/>
      <c r="J298" s="219">
        <f>ROUND(I298*H298,2)</f>
        <v>0</v>
      </c>
      <c r="K298" s="215"/>
      <c r="L298" s="220"/>
      <c r="M298" s="221" t="s">
        <v>5</v>
      </c>
      <c r="N298" s="222" t="s">
        <v>46</v>
      </c>
      <c r="O298" s="41"/>
      <c r="P298" s="182">
        <f>O298*H298</f>
        <v>0</v>
      </c>
      <c r="Q298" s="182">
        <v>2.9499999999999998E-2</v>
      </c>
      <c r="R298" s="182">
        <f>Q298*H298</f>
        <v>5.8999999999999997E-2</v>
      </c>
      <c r="S298" s="182">
        <v>0</v>
      </c>
      <c r="T298" s="183">
        <f>S298*H298</f>
        <v>0</v>
      </c>
      <c r="AR298" s="23" t="s">
        <v>255</v>
      </c>
      <c r="AT298" s="23" t="s">
        <v>316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2194</v>
      </c>
    </row>
    <row r="299" spans="2:65" s="1" customFormat="1" ht="40.5">
      <c r="B299" s="40"/>
      <c r="D299" s="186" t="s">
        <v>209</v>
      </c>
      <c r="F299" s="194" t="s">
        <v>612</v>
      </c>
      <c r="I299" s="195"/>
      <c r="L299" s="40"/>
      <c r="M299" s="196"/>
      <c r="N299" s="41"/>
      <c r="O299" s="41"/>
      <c r="P299" s="41"/>
      <c r="Q299" s="41"/>
      <c r="R299" s="41"/>
      <c r="S299" s="41"/>
      <c r="T299" s="69"/>
      <c r="AT299" s="23" t="s">
        <v>209</v>
      </c>
      <c r="AU299" s="23" t="s">
        <v>211</v>
      </c>
    </row>
    <row r="300" spans="2:65" s="1" customFormat="1" ht="16.5" customHeight="1">
      <c r="B300" s="172"/>
      <c r="C300" s="173" t="s">
        <v>637</v>
      </c>
      <c r="D300" s="173" t="s">
        <v>197</v>
      </c>
      <c r="E300" s="174" t="s">
        <v>809</v>
      </c>
      <c r="F300" s="175" t="s">
        <v>810</v>
      </c>
      <c r="G300" s="176" t="s">
        <v>325</v>
      </c>
      <c r="H300" s="177">
        <v>1</v>
      </c>
      <c r="I300" s="178"/>
      <c r="J300" s="179">
        <f>ROUND(I300*H300,2)</f>
        <v>0</v>
      </c>
      <c r="K300" s="175"/>
      <c r="L300" s="40"/>
      <c r="M300" s="180" t="s">
        <v>5</v>
      </c>
      <c r="N300" s="181" t="s">
        <v>46</v>
      </c>
      <c r="O300" s="41"/>
      <c r="P300" s="182">
        <f>O300*H300</f>
        <v>0</v>
      </c>
      <c r="Q300" s="182">
        <v>0.32169999999999999</v>
      </c>
      <c r="R300" s="182">
        <f>Q300*H300</f>
        <v>0.32169999999999999</v>
      </c>
      <c r="S300" s="182">
        <v>0</v>
      </c>
      <c r="T300" s="183">
        <f>S300*H300</f>
        <v>0</v>
      </c>
      <c r="AR300" s="23" t="s">
        <v>201</v>
      </c>
      <c r="AT300" s="23" t="s">
        <v>197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2195</v>
      </c>
    </row>
    <row r="301" spans="2:65" s="1" customFormat="1" ht="40.5">
      <c r="B301" s="40"/>
      <c r="D301" s="186" t="s">
        <v>209</v>
      </c>
      <c r="F301" s="194" t="s">
        <v>812</v>
      </c>
      <c r="I301" s="195"/>
      <c r="L301" s="40"/>
      <c r="M301" s="196"/>
      <c r="N301" s="41"/>
      <c r="O301" s="41"/>
      <c r="P301" s="41"/>
      <c r="Q301" s="41"/>
      <c r="R301" s="41"/>
      <c r="S301" s="41"/>
      <c r="T301" s="69"/>
      <c r="AT301" s="23" t="s">
        <v>209</v>
      </c>
      <c r="AU301" s="23" t="s">
        <v>211</v>
      </c>
    </row>
    <row r="302" spans="2:65" s="1" customFormat="1" ht="16.5" customHeight="1">
      <c r="B302" s="172"/>
      <c r="C302" s="213" t="s">
        <v>422</v>
      </c>
      <c r="D302" s="213" t="s">
        <v>316</v>
      </c>
      <c r="E302" s="214" t="s">
        <v>813</v>
      </c>
      <c r="F302" s="215" t="s">
        <v>814</v>
      </c>
      <c r="G302" s="216" t="s">
        <v>325</v>
      </c>
      <c r="H302" s="217">
        <v>1</v>
      </c>
      <c r="I302" s="218"/>
      <c r="J302" s="219">
        <f>ROUND(I302*H302,2)</f>
        <v>0</v>
      </c>
      <c r="K302" s="215"/>
      <c r="L302" s="220"/>
      <c r="M302" s="221" t="s">
        <v>5</v>
      </c>
      <c r="N302" s="222" t="s">
        <v>46</v>
      </c>
      <c r="O302" s="41"/>
      <c r="P302" s="182">
        <f>O302*H302</f>
        <v>0</v>
      </c>
      <c r="Q302" s="182">
        <v>2.5999999999999999E-2</v>
      </c>
      <c r="R302" s="182">
        <f>Q302*H302</f>
        <v>2.5999999999999999E-2</v>
      </c>
      <c r="S302" s="182">
        <v>0</v>
      </c>
      <c r="T302" s="183">
        <f>S302*H302</f>
        <v>0</v>
      </c>
      <c r="AR302" s="23" t="s">
        <v>255</v>
      </c>
      <c r="AT302" s="23" t="s">
        <v>316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2196</v>
      </c>
    </row>
    <row r="303" spans="2:65" s="1" customFormat="1" ht="67.5">
      <c r="B303" s="40"/>
      <c r="D303" s="186" t="s">
        <v>209</v>
      </c>
      <c r="F303" s="194" t="s">
        <v>816</v>
      </c>
      <c r="I303" s="195"/>
      <c r="L303" s="40"/>
      <c r="M303" s="196"/>
      <c r="N303" s="41"/>
      <c r="O303" s="41"/>
      <c r="P303" s="41"/>
      <c r="Q303" s="41"/>
      <c r="R303" s="41"/>
      <c r="S303" s="41"/>
      <c r="T303" s="69"/>
      <c r="AT303" s="23" t="s">
        <v>209</v>
      </c>
      <c r="AU303" s="23" t="s">
        <v>211</v>
      </c>
    </row>
    <row r="304" spans="2:65" s="1" customFormat="1" ht="16.5" customHeight="1">
      <c r="B304" s="172"/>
      <c r="C304" s="173" t="s">
        <v>645</v>
      </c>
      <c r="D304" s="173" t="s">
        <v>197</v>
      </c>
      <c r="E304" s="174" t="s">
        <v>614</v>
      </c>
      <c r="F304" s="175" t="s">
        <v>615</v>
      </c>
      <c r="G304" s="176" t="s">
        <v>207</v>
      </c>
      <c r="H304" s="177">
        <v>406.55</v>
      </c>
      <c r="I304" s="178"/>
      <c r="J304" s="179">
        <f>ROUND(I304*H304,2)</f>
        <v>0</v>
      </c>
      <c r="K304" s="175"/>
      <c r="L304" s="40"/>
      <c r="M304" s="180" t="s">
        <v>5</v>
      </c>
      <c r="N304" s="181" t="s">
        <v>46</v>
      </c>
      <c r="O304" s="41"/>
      <c r="P304" s="182">
        <f>O304*H304</f>
        <v>0</v>
      </c>
      <c r="Q304" s="182">
        <v>0</v>
      </c>
      <c r="R304" s="182">
        <f>Q304*H304</f>
        <v>0</v>
      </c>
      <c r="S304" s="182">
        <v>0</v>
      </c>
      <c r="T304" s="183">
        <f>S304*H304</f>
        <v>0</v>
      </c>
      <c r="AR304" s="23" t="s">
        <v>201</v>
      </c>
      <c r="AT304" s="23" t="s">
        <v>197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2197</v>
      </c>
    </row>
    <row r="305" spans="2:65" s="1" customFormat="1" ht="67.5">
      <c r="B305" s="40"/>
      <c r="D305" s="186" t="s">
        <v>209</v>
      </c>
      <c r="F305" s="194" t="s">
        <v>617</v>
      </c>
      <c r="I305" s="195"/>
      <c r="L305" s="40"/>
      <c r="M305" s="196"/>
      <c r="N305" s="41"/>
      <c r="O305" s="41"/>
      <c r="P305" s="41"/>
      <c r="Q305" s="41"/>
      <c r="R305" s="41"/>
      <c r="S305" s="41"/>
      <c r="T305" s="69"/>
      <c r="AT305" s="23" t="s">
        <v>209</v>
      </c>
      <c r="AU305" s="23" t="s">
        <v>211</v>
      </c>
    </row>
    <row r="306" spans="2:65" s="1" customFormat="1" ht="16.5" customHeight="1">
      <c r="B306" s="172"/>
      <c r="C306" s="173" t="s">
        <v>460</v>
      </c>
      <c r="D306" s="173" t="s">
        <v>197</v>
      </c>
      <c r="E306" s="174" t="s">
        <v>619</v>
      </c>
      <c r="F306" s="175" t="s">
        <v>620</v>
      </c>
      <c r="G306" s="176" t="s">
        <v>325</v>
      </c>
      <c r="H306" s="177">
        <v>1</v>
      </c>
      <c r="I306" s="178"/>
      <c r="J306" s="179">
        <f>ROUND(I306*H306,2)</f>
        <v>0</v>
      </c>
      <c r="K306" s="175"/>
      <c r="L306" s="40"/>
      <c r="M306" s="180" t="s">
        <v>5</v>
      </c>
      <c r="N306" s="181" t="s">
        <v>46</v>
      </c>
      <c r="O306" s="41"/>
      <c r="P306" s="182">
        <f>O306*H306</f>
        <v>0</v>
      </c>
      <c r="Q306" s="182">
        <v>0</v>
      </c>
      <c r="R306" s="182">
        <f>Q306*H306</f>
        <v>0</v>
      </c>
      <c r="S306" s="182">
        <v>0</v>
      </c>
      <c r="T306" s="183">
        <f>S306*H306</f>
        <v>0</v>
      </c>
      <c r="AR306" s="23" t="s">
        <v>201</v>
      </c>
      <c r="AT306" s="23" t="s">
        <v>197</v>
      </c>
      <c r="AU306" s="23" t="s">
        <v>211</v>
      </c>
      <c r="AY306" s="23" t="s">
        <v>195</v>
      </c>
      <c r="BE306" s="184">
        <f>IF(N306="základní",J306,0)</f>
        <v>0</v>
      </c>
      <c r="BF306" s="184">
        <f>IF(N306="snížená",J306,0)</f>
        <v>0</v>
      </c>
      <c r="BG306" s="184">
        <f>IF(N306="zákl. přenesená",J306,0)</f>
        <v>0</v>
      </c>
      <c r="BH306" s="184">
        <f>IF(N306="sníž. přenesená",J306,0)</f>
        <v>0</v>
      </c>
      <c r="BI306" s="184">
        <f>IF(N306="nulová",J306,0)</f>
        <v>0</v>
      </c>
      <c r="BJ306" s="23" t="s">
        <v>83</v>
      </c>
      <c r="BK306" s="184">
        <f>ROUND(I306*H306,2)</f>
        <v>0</v>
      </c>
      <c r="BL306" s="23" t="s">
        <v>201</v>
      </c>
      <c r="BM306" s="23" t="s">
        <v>2198</v>
      </c>
    </row>
    <row r="307" spans="2:65" s="1" customFormat="1" ht="27">
      <c r="B307" s="40"/>
      <c r="D307" s="186" t="s">
        <v>209</v>
      </c>
      <c r="F307" s="194" t="s">
        <v>622</v>
      </c>
      <c r="I307" s="195"/>
      <c r="L307" s="40"/>
      <c r="M307" s="196"/>
      <c r="N307" s="41"/>
      <c r="O307" s="41"/>
      <c r="P307" s="41"/>
      <c r="Q307" s="41"/>
      <c r="R307" s="41"/>
      <c r="S307" s="41"/>
      <c r="T307" s="69"/>
      <c r="AT307" s="23" t="s">
        <v>209</v>
      </c>
      <c r="AU307" s="23" t="s">
        <v>211</v>
      </c>
    </row>
    <row r="308" spans="2:65" s="1" customFormat="1" ht="16.5" customHeight="1">
      <c r="B308" s="172"/>
      <c r="C308" s="173" t="s">
        <v>654</v>
      </c>
      <c r="D308" s="173" t="s">
        <v>197</v>
      </c>
      <c r="E308" s="174" t="s">
        <v>624</v>
      </c>
      <c r="F308" s="175" t="s">
        <v>625</v>
      </c>
      <c r="G308" s="176" t="s">
        <v>207</v>
      </c>
      <c r="H308" s="177">
        <v>406.55</v>
      </c>
      <c r="I308" s="178"/>
      <c r="J308" s="179">
        <f>ROUND(I308*H308,2)</f>
        <v>0</v>
      </c>
      <c r="K308" s="175"/>
      <c r="L308" s="40"/>
      <c r="M308" s="180" t="s">
        <v>5</v>
      </c>
      <c r="N308" s="181" t="s">
        <v>46</v>
      </c>
      <c r="O308" s="41"/>
      <c r="P308" s="182">
        <f>O308*H308</f>
        <v>0</v>
      </c>
      <c r="Q308" s="182">
        <v>0</v>
      </c>
      <c r="R308" s="182">
        <f>Q308*H308</f>
        <v>0</v>
      </c>
      <c r="S308" s="182">
        <v>0</v>
      </c>
      <c r="T308" s="183">
        <f>S308*H308</f>
        <v>0</v>
      </c>
      <c r="AR308" s="23" t="s">
        <v>201</v>
      </c>
      <c r="AT308" s="23" t="s">
        <v>197</v>
      </c>
      <c r="AU308" s="23" t="s">
        <v>211</v>
      </c>
      <c r="AY308" s="23" t="s">
        <v>195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23" t="s">
        <v>83</v>
      </c>
      <c r="BK308" s="184">
        <f>ROUND(I308*H308,2)</f>
        <v>0</v>
      </c>
      <c r="BL308" s="23" t="s">
        <v>201</v>
      </c>
      <c r="BM308" s="23" t="s">
        <v>2199</v>
      </c>
    </row>
    <row r="309" spans="2:65" s="1" customFormat="1" ht="27">
      <c r="B309" s="40"/>
      <c r="D309" s="186" t="s">
        <v>209</v>
      </c>
      <c r="F309" s="194" t="s">
        <v>627</v>
      </c>
      <c r="I309" s="195"/>
      <c r="L309" s="40"/>
      <c r="M309" s="196"/>
      <c r="N309" s="41"/>
      <c r="O309" s="41"/>
      <c r="P309" s="41"/>
      <c r="Q309" s="41"/>
      <c r="R309" s="41"/>
      <c r="S309" s="41"/>
      <c r="T309" s="69"/>
      <c r="AT309" s="23" t="s">
        <v>209</v>
      </c>
      <c r="AU309" s="23" t="s">
        <v>211</v>
      </c>
    </row>
    <row r="310" spans="2:65" s="1" customFormat="1" ht="16.5" customHeight="1">
      <c r="B310" s="172"/>
      <c r="C310" s="173" t="s">
        <v>541</v>
      </c>
      <c r="D310" s="173" t="s">
        <v>197</v>
      </c>
      <c r="E310" s="174" t="s">
        <v>629</v>
      </c>
      <c r="F310" s="175" t="s">
        <v>630</v>
      </c>
      <c r="G310" s="176" t="s">
        <v>325</v>
      </c>
      <c r="H310" s="177">
        <v>8</v>
      </c>
      <c r="I310" s="178"/>
      <c r="J310" s="179">
        <f>ROUND(I310*H310,2)</f>
        <v>0</v>
      </c>
      <c r="K310" s="175"/>
      <c r="L310" s="40"/>
      <c r="M310" s="180" t="s">
        <v>5</v>
      </c>
      <c r="N310" s="181" t="s">
        <v>46</v>
      </c>
      <c r="O310" s="41"/>
      <c r="P310" s="182">
        <f>O310*H310</f>
        <v>0</v>
      </c>
      <c r="Q310" s="182">
        <v>0.46009</v>
      </c>
      <c r="R310" s="182">
        <f>Q310*H310</f>
        <v>3.68072</v>
      </c>
      <c r="S310" s="182">
        <v>0</v>
      </c>
      <c r="T310" s="183">
        <f>S310*H310</f>
        <v>0</v>
      </c>
      <c r="AR310" s="23" t="s">
        <v>201</v>
      </c>
      <c r="AT310" s="23" t="s">
        <v>197</v>
      </c>
      <c r="AU310" s="23" t="s">
        <v>211</v>
      </c>
      <c r="AY310" s="23" t="s">
        <v>195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23" t="s">
        <v>83</v>
      </c>
      <c r="BK310" s="184">
        <f>ROUND(I310*H310,2)</f>
        <v>0</v>
      </c>
      <c r="BL310" s="23" t="s">
        <v>201</v>
      </c>
      <c r="BM310" s="23" t="s">
        <v>2200</v>
      </c>
    </row>
    <row r="311" spans="2:65" s="1" customFormat="1" ht="27">
      <c r="B311" s="40"/>
      <c r="D311" s="186" t="s">
        <v>209</v>
      </c>
      <c r="F311" s="194" t="s">
        <v>632</v>
      </c>
      <c r="I311" s="195"/>
      <c r="L311" s="40"/>
      <c r="M311" s="196"/>
      <c r="N311" s="41"/>
      <c r="O311" s="41"/>
      <c r="P311" s="41"/>
      <c r="Q311" s="41"/>
      <c r="R311" s="41"/>
      <c r="S311" s="41"/>
      <c r="T311" s="69"/>
      <c r="AT311" s="23" t="s">
        <v>209</v>
      </c>
      <c r="AU311" s="23" t="s">
        <v>211</v>
      </c>
    </row>
    <row r="312" spans="2:65" s="1" customFormat="1" ht="16.5" customHeight="1">
      <c r="B312" s="172"/>
      <c r="C312" s="173" t="s">
        <v>663</v>
      </c>
      <c r="D312" s="173" t="s">
        <v>197</v>
      </c>
      <c r="E312" s="174" t="s">
        <v>634</v>
      </c>
      <c r="F312" s="175" t="s">
        <v>635</v>
      </c>
      <c r="G312" s="176" t="s">
        <v>207</v>
      </c>
      <c r="H312" s="177">
        <v>407</v>
      </c>
      <c r="I312" s="178"/>
      <c r="J312" s="179">
        <f>ROUND(I312*H312,2)</f>
        <v>0</v>
      </c>
      <c r="K312" s="175"/>
      <c r="L312" s="40"/>
      <c r="M312" s="180" t="s">
        <v>5</v>
      </c>
      <c r="N312" s="181" t="s">
        <v>46</v>
      </c>
      <c r="O312" s="41"/>
      <c r="P312" s="182">
        <f>O312*H312</f>
        <v>0</v>
      </c>
      <c r="Q312" s="182">
        <v>9.0000000000000006E-5</v>
      </c>
      <c r="R312" s="182">
        <f>Q312*H312</f>
        <v>3.6630000000000003E-2</v>
      </c>
      <c r="S312" s="182">
        <v>0</v>
      </c>
      <c r="T312" s="183">
        <f>S312*H312</f>
        <v>0</v>
      </c>
      <c r="AR312" s="23" t="s">
        <v>201</v>
      </c>
      <c r="AT312" s="23" t="s">
        <v>197</v>
      </c>
      <c r="AU312" s="23" t="s">
        <v>211</v>
      </c>
      <c r="AY312" s="23" t="s">
        <v>195</v>
      </c>
      <c r="BE312" s="184">
        <f>IF(N312="základní",J312,0)</f>
        <v>0</v>
      </c>
      <c r="BF312" s="184">
        <f>IF(N312="snížená",J312,0)</f>
        <v>0</v>
      </c>
      <c r="BG312" s="184">
        <f>IF(N312="zákl. přenesená",J312,0)</f>
        <v>0</v>
      </c>
      <c r="BH312" s="184">
        <f>IF(N312="sníž. přenesená",J312,0)</f>
        <v>0</v>
      </c>
      <c r="BI312" s="184">
        <f>IF(N312="nulová",J312,0)</f>
        <v>0</v>
      </c>
      <c r="BJ312" s="23" t="s">
        <v>83</v>
      </c>
      <c r="BK312" s="184">
        <f>ROUND(I312*H312,2)</f>
        <v>0</v>
      </c>
      <c r="BL312" s="23" t="s">
        <v>201</v>
      </c>
      <c r="BM312" s="23" t="s">
        <v>2201</v>
      </c>
    </row>
    <row r="313" spans="2:65" s="1" customFormat="1" ht="16.5" customHeight="1">
      <c r="B313" s="172"/>
      <c r="C313" s="173" t="s">
        <v>661</v>
      </c>
      <c r="D313" s="173" t="s">
        <v>197</v>
      </c>
      <c r="E313" s="174" t="s">
        <v>638</v>
      </c>
      <c r="F313" s="175" t="s">
        <v>639</v>
      </c>
      <c r="G313" s="176" t="s">
        <v>207</v>
      </c>
      <c r="H313" s="177">
        <v>820</v>
      </c>
      <c r="I313" s="178"/>
      <c r="J313" s="179">
        <f>ROUND(I313*H313,2)</f>
        <v>0</v>
      </c>
      <c r="K313" s="175"/>
      <c r="L313" s="40"/>
      <c r="M313" s="180" t="s">
        <v>5</v>
      </c>
      <c r="N313" s="181" t="s">
        <v>46</v>
      </c>
      <c r="O313" s="41"/>
      <c r="P313" s="182">
        <f>O313*H313</f>
        <v>0</v>
      </c>
      <c r="Q313" s="182">
        <v>1.9000000000000001E-4</v>
      </c>
      <c r="R313" s="182">
        <f>Q313*H313</f>
        <v>0.15580000000000002</v>
      </c>
      <c r="S313" s="182">
        <v>0</v>
      </c>
      <c r="T313" s="183">
        <f>S313*H313</f>
        <v>0</v>
      </c>
      <c r="AR313" s="23" t="s">
        <v>201</v>
      </c>
      <c r="AT313" s="23" t="s">
        <v>197</v>
      </c>
      <c r="AU313" s="23" t="s">
        <v>211</v>
      </c>
      <c r="AY313" s="23" t="s">
        <v>195</v>
      </c>
      <c r="BE313" s="184">
        <f>IF(N313="základní",J313,0)</f>
        <v>0</v>
      </c>
      <c r="BF313" s="184">
        <f>IF(N313="snížená",J313,0)</f>
        <v>0</v>
      </c>
      <c r="BG313" s="184">
        <f>IF(N313="zákl. přenesená",J313,0)</f>
        <v>0</v>
      </c>
      <c r="BH313" s="184">
        <f>IF(N313="sníž. přenesená",J313,0)</f>
        <v>0</v>
      </c>
      <c r="BI313" s="184">
        <f>IF(N313="nulová",J313,0)</f>
        <v>0</v>
      </c>
      <c r="BJ313" s="23" t="s">
        <v>83</v>
      </c>
      <c r="BK313" s="184">
        <f>ROUND(I313*H313,2)</f>
        <v>0</v>
      </c>
      <c r="BL313" s="23" t="s">
        <v>201</v>
      </c>
      <c r="BM313" s="23" t="s">
        <v>2202</v>
      </c>
    </row>
    <row r="314" spans="2:65" s="1" customFormat="1" ht="54">
      <c r="B314" s="40"/>
      <c r="D314" s="186" t="s">
        <v>209</v>
      </c>
      <c r="F314" s="194" t="s">
        <v>641</v>
      </c>
      <c r="I314" s="195"/>
      <c r="L314" s="40"/>
      <c r="M314" s="196"/>
      <c r="N314" s="41"/>
      <c r="O314" s="41"/>
      <c r="P314" s="41"/>
      <c r="Q314" s="41"/>
      <c r="R314" s="41"/>
      <c r="S314" s="41"/>
      <c r="T314" s="69"/>
      <c r="AT314" s="23" t="s">
        <v>209</v>
      </c>
      <c r="AU314" s="23" t="s">
        <v>211</v>
      </c>
    </row>
    <row r="315" spans="2:65" s="1" customFormat="1" ht="16.5" customHeight="1">
      <c r="B315" s="172"/>
      <c r="C315" s="173" t="s">
        <v>675</v>
      </c>
      <c r="D315" s="173" t="s">
        <v>197</v>
      </c>
      <c r="E315" s="174" t="s">
        <v>642</v>
      </c>
      <c r="F315" s="175" t="s">
        <v>643</v>
      </c>
      <c r="G315" s="176" t="s">
        <v>325</v>
      </c>
      <c r="H315" s="177">
        <v>33</v>
      </c>
      <c r="I315" s="178"/>
      <c r="J315" s="179">
        <f>ROUND(I315*H315,2)</f>
        <v>0</v>
      </c>
      <c r="K315" s="175"/>
      <c r="L315" s="40"/>
      <c r="M315" s="180" t="s">
        <v>5</v>
      </c>
      <c r="N315" s="181" t="s">
        <v>46</v>
      </c>
      <c r="O315" s="41"/>
      <c r="P315" s="182">
        <f>O315*H315</f>
        <v>0</v>
      </c>
      <c r="Q315" s="182">
        <v>3.1E-4</v>
      </c>
      <c r="R315" s="182">
        <f>Q315*H315</f>
        <v>1.023E-2</v>
      </c>
      <c r="S315" s="182">
        <v>0</v>
      </c>
      <c r="T315" s="183">
        <f>S315*H315</f>
        <v>0</v>
      </c>
      <c r="AR315" s="23" t="s">
        <v>201</v>
      </c>
      <c r="AT315" s="23" t="s">
        <v>197</v>
      </c>
      <c r="AU315" s="23" t="s">
        <v>211</v>
      </c>
      <c r="AY315" s="23" t="s">
        <v>195</v>
      </c>
      <c r="BE315" s="184">
        <f>IF(N315="základní",J315,0)</f>
        <v>0</v>
      </c>
      <c r="BF315" s="184">
        <f>IF(N315="snížená",J315,0)</f>
        <v>0</v>
      </c>
      <c r="BG315" s="184">
        <f>IF(N315="zákl. přenesená",J315,0)</f>
        <v>0</v>
      </c>
      <c r="BH315" s="184">
        <f>IF(N315="sníž. přenesená",J315,0)</f>
        <v>0</v>
      </c>
      <c r="BI315" s="184">
        <f>IF(N315="nulová",J315,0)</f>
        <v>0</v>
      </c>
      <c r="BJ315" s="23" t="s">
        <v>83</v>
      </c>
      <c r="BK315" s="184">
        <f>ROUND(I315*H315,2)</f>
        <v>0</v>
      </c>
      <c r="BL315" s="23" t="s">
        <v>201</v>
      </c>
      <c r="BM315" s="23" t="s">
        <v>2203</v>
      </c>
    </row>
    <row r="316" spans="2:65" s="1" customFormat="1" ht="16.5" customHeight="1">
      <c r="B316" s="172"/>
      <c r="C316" s="173" t="s">
        <v>681</v>
      </c>
      <c r="D316" s="173" t="s">
        <v>197</v>
      </c>
      <c r="E316" s="174" t="s">
        <v>646</v>
      </c>
      <c r="F316" s="175" t="s">
        <v>647</v>
      </c>
      <c r="G316" s="176" t="s">
        <v>325</v>
      </c>
      <c r="H316" s="177">
        <v>2</v>
      </c>
      <c r="I316" s="178"/>
      <c r="J316" s="179">
        <f>ROUND(I316*H316,2)</f>
        <v>0</v>
      </c>
      <c r="K316" s="175"/>
      <c r="L316" s="40"/>
      <c r="M316" s="180" t="s">
        <v>5</v>
      </c>
      <c r="N316" s="181" t="s">
        <v>46</v>
      </c>
      <c r="O316" s="41"/>
      <c r="P316" s="182">
        <f>O316*H316</f>
        <v>0</v>
      </c>
      <c r="Q316" s="182">
        <v>0</v>
      </c>
      <c r="R316" s="182">
        <f>Q316*H316</f>
        <v>0</v>
      </c>
      <c r="S316" s="182">
        <v>0</v>
      </c>
      <c r="T316" s="183">
        <f>S316*H316</f>
        <v>0</v>
      </c>
      <c r="AR316" s="23" t="s">
        <v>201</v>
      </c>
      <c r="AT316" s="23" t="s">
        <v>197</v>
      </c>
      <c r="AU316" s="23" t="s">
        <v>211</v>
      </c>
      <c r="AY316" s="23" t="s">
        <v>195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23" t="s">
        <v>83</v>
      </c>
      <c r="BK316" s="184">
        <f>ROUND(I316*H316,2)</f>
        <v>0</v>
      </c>
      <c r="BL316" s="23" t="s">
        <v>201</v>
      </c>
      <c r="BM316" s="23" t="s">
        <v>2204</v>
      </c>
    </row>
    <row r="317" spans="2:65" s="1" customFormat="1" ht="27">
      <c r="B317" s="40"/>
      <c r="D317" s="186" t="s">
        <v>209</v>
      </c>
      <c r="F317" s="194" t="s">
        <v>649</v>
      </c>
      <c r="I317" s="195"/>
      <c r="L317" s="40"/>
      <c r="M317" s="196"/>
      <c r="N317" s="41"/>
      <c r="O317" s="41"/>
      <c r="P317" s="41"/>
      <c r="Q317" s="41"/>
      <c r="R317" s="41"/>
      <c r="S317" s="41"/>
      <c r="T317" s="69"/>
      <c r="AT317" s="23" t="s">
        <v>209</v>
      </c>
      <c r="AU317" s="23" t="s">
        <v>211</v>
      </c>
    </row>
    <row r="318" spans="2:65" s="1" customFormat="1" ht="16.5" customHeight="1">
      <c r="B318" s="172"/>
      <c r="C318" s="173" t="s">
        <v>685</v>
      </c>
      <c r="D318" s="173" t="s">
        <v>197</v>
      </c>
      <c r="E318" s="174" t="s">
        <v>650</v>
      </c>
      <c r="F318" s="175" t="s">
        <v>651</v>
      </c>
      <c r="G318" s="176" t="s">
        <v>325</v>
      </c>
      <c r="H318" s="177">
        <v>28</v>
      </c>
      <c r="I318" s="178"/>
      <c r="J318" s="179">
        <f>ROUND(I318*H318,2)</f>
        <v>0</v>
      </c>
      <c r="K318" s="175"/>
      <c r="L318" s="40"/>
      <c r="M318" s="180" t="s">
        <v>5</v>
      </c>
      <c r="N318" s="181" t="s">
        <v>46</v>
      </c>
      <c r="O318" s="41"/>
      <c r="P318" s="182">
        <f>O318*H318</f>
        <v>0</v>
      </c>
      <c r="Q318" s="182">
        <v>0</v>
      </c>
      <c r="R318" s="182">
        <f>Q318*H318</f>
        <v>0</v>
      </c>
      <c r="S318" s="182">
        <v>0</v>
      </c>
      <c r="T318" s="183">
        <f>S318*H318</f>
        <v>0</v>
      </c>
      <c r="AR318" s="23" t="s">
        <v>201</v>
      </c>
      <c r="AT318" s="23" t="s">
        <v>197</v>
      </c>
      <c r="AU318" s="23" t="s">
        <v>211</v>
      </c>
      <c r="AY318" s="23" t="s">
        <v>195</v>
      </c>
      <c r="BE318" s="184">
        <f>IF(N318="základní",J318,0)</f>
        <v>0</v>
      </c>
      <c r="BF318" s="184">
        <f>IF(N318="snížená",J318,0)</f>
        <v>0</v>
      </c>
      <c r="BG318" s="184">
        <f>IF(N318="zákl. přenesená",J318,0)</f>
        <v>0</v>
      </c>
      <c r="BH318" s="184">
        <f>IF(N318="sníž. přenesená",J318,0)</f>
        <v>0</v>
      </c>
      <c r="BI318" s="184">
        <f>IF(N318="nulová",J318,0)</f>
        <v>0</v>
      </c>
      <c r="BJ318" s="23" t="s">
        <v>83</v>
      </c>
      <c r="BK318" s="184">
        <f>ROUND(I318*H318,2)</f>
        <v>0</v>
      </c>
      <c r="BL318" s="23" t="s">
        <v>201</v>
      </c>
      <c r="BM318" s="23" t="s">
        <v>2205</v>
      </c>
    </row>
    <row r="319" spans="2:65" s="1" customFormat="1" ht="27">
      <c r="B319" s="40"/>
      <c r="D319" s="186" t="s">
        <v>209</v>
      </c>
      <c r="F319" s="194" t="s">
        <v>653</v>
      </c>
      <c r="I319" s="195"/>
      <c r="L319" s="40"/>
      <c r="M319" s="196"/>
      <c r="N319" s="41"/>
      <c r="O319" s="41"/>
      <c r="P319" s="41"/>
      <c r="Q319" s="41"/>
      <c r="R319" s="41"/>
      <c r="S319" s="41"/>
      <c r="T319" s="69"/>
      <c r="AT319" s="23" t="s">
        <v>209</v>
      </c>
      <c r="AU319" s="23" t="s">
        <v>211</v>
      </c>
    </row>
    <row r="320" spans="2:65" s="1" customFormat="1" ht="16.5" customHeight="1">
      <c r="B320" s="172"/>
      <c r="C320" s="173" t="s">
        <v>689</v>
      </c>
      <c r="D320" s="173" t="s">
        <v>197</v>
      </c>
      <c r="E320" s="174" t="s">
        <v>655</v>
      </c>
      <c r="F320" s="175" t="s">
        <v>656</v>
      </c>
      <c r="G320" s="176" t="s">
        <v>325</v>
      </c>
      <c r="H320" s="177">
        <v>2</v>
      </c>
      <c r="I320" s="178"/>
      <c r="J320" s="179">
        <f>ROUND(I320*H320,2)</f>
        <v>0</v>
      </c>
      <c r="K320" s="175"/>
      <c r="L320" s="40"/>
      <c r="M320" s="180" t="s">
        <v>5</v>
      </c>
      <c r="N320" s="181" t="s">
        <v>46</v>
      </c>
      <c r="O320" s="41"/>
      <c r="P320" s="182">
        <f>O320*H320</f>
        <v>0</v>
      </c>
      <c r="Q320" s="182">
        <v>0</v>
      </c>
      <c r="R320" s="182">
        <f>Q320*H320</f>
        <v>0</v>
      </c>
      <c r="S320" s="182">
        <v>0</v>
      </c>
      <c r="T320" s="183">
        <f>S320*H320</f>
        <v>0</v>
      </c>
      <c r="AR320" s="23" t="s">
        <v>201</v>
      </c>
      <c r="AT320" s="23" t="s">
        <v>197</v>
      </c>
      <c r="AU320" s="23" t="s">
        <v>211</v>
      </c>
      <c r="AY320" s="23" t="s">
        <v>195</v>
      </c>
      <c r="BE320" s="184">
        <f>IF(N320="základní",J320,0)</f>
        <v>0</v>
      </c>
      <c r="BF320" s="184">
        <f>IF(N320="snížená",J320,0)</f>
        <v>0</v>
      </c>
      <c r="BG320" s="184">
        <f>IF(N320="zákl. přenesená",J320,0)</f>
        <v>0</v>
      </c>
      <c r="BH320" s="184">
        <f>IF(N320="sníž. přenesená",J320,0)</f>
        <v>0</v>
      </c>
      <c r="BI320" s="184">
        <f>IF(N320="nulová",J320,0)</f>
        <v>0</v>
      </c>
      <c r="BJ320" s="23" t="s">
        <v>83</v>
      </c>
      <c r="BK320" s="184">
        <f>ROUND(I320*H320,2)</f>
        <v>0</v>
      </c>
      <c r="BL320" s="23" t="s">
        <v>201</v>
      </c>
      <c r="BM320" s="23" t="s">
        <v>2206</v>
      </c>
    </row>
    <row r="321" spans="2:65" s="1" customFormat="1" ht="27">
      <c r="B321" s="40"/>
      <c r="D321" s="186" t="s">
        <v>209</v>
      </c>
      <c r="F321" s="194" t="s">
        <v>658</v>
      </c>
      <c r="I321" s="195"/>
      <c r="L321" s="40"/>
      <c r="M321" s="196"/>
      <c r="N321" s="41"/>
      <c r="O321" s="41"/>
      <c r="P321" s="41"/>
      <c r="Q321" s="41"/>
      <c r="R321" s="41"/>
      <c r="S321" s="41"/>
      <c r="T321" s="69"/>
      <c r="AT321" s="23" t="s">
        <v>209</v>
      </c>
      <c r="AU321" s="23" t="s">
        <v>211</v>
      </c>
    </row>
    <row r="322" spans="2:65" s="1" customFormat="1" ht="16.5" customHeight="1">
      <c r="B322" s="172"/>
      <c r="C322" s="173" t="s">
        <v>1123</v>
      </c>
      <c r="D322" s="173" t="s">
        <v>197</v>
      </c>
      <c r="E322" s="174" t="s">
        <v>538</v>
      </c>
      <c r="F322" s="175" t="s">
        <v>539</v>
      </c>
      <c r="G322" s="176" t="s">
        <v>303</v>
      </c>
      <c r="H322" s="177">
        <v>7.5910000000000002</v>
      </c>
      <c r="I322" s="178"/>
      <c r="J322" s="179">
        <f>ROUND(I322*H322,2)</f>
        <v>0</v>
      </c>
      <c r="K322" s="175"/>
      <c r="L322" s="40"/>
      <c r="M322" s="180" t="s">
        <v>5</v>
      </c>
      <c r="N322" s="181" t="s">
        <v>46</v>
      </c>
      <c r="O322" s="41"/>
      <c r="P322" s="182">
        <f>O322*H322</f>
        <v>0</v>
      </c>
      <c r="Q322" s="182">
        <v>0</v>
      </c>
      <c r="R322" s="182">
        <f>Q322*H322</f>
        <v>0</v>
      </c>
      <c r="S322" s="182">
        <v>0</v>
      </c>
      <c r="T322" s="183">
        <f>S322*H322</f>
        <v>0</v>
      </c>
      <c r="AR322" s="23" t="s">
        <v>201</v>
      </c>
      <c r="AT322" s="23" t="s">
        <v>197</v>
      </c>
      <c r="AU322" s="23" t="s">
        <v>211</v>
      </c>
      <c r="AY322" s="23" t="s">
        <v>195</v>
      </c>
      <c r="BE322" s="184">
        <f>IF(N322="základní",J322,0)</f>
        <v>0</v>
      </c>
      <c r="BF322" s="184">
        <f>IF(N322="snížená",J322,0)</f>
        <v>0</v>
      </c>
      <c r="BG322" s="184">
        <f>IF(N322="zákl. přenesená",J322,0)</f>
        <v>0</v>
      </c>
      <c r="BH322" s="184">
        <f>IF(N322="sníž. přenesená",J322,0)</f>
        <v>0</v>
      </c>
      <c r="BI322" s="184">
        <f>IF(N322="nulová",J322,0)</f>
        <v>0</v>
      </c>
      <c r="BJ322" s="23" t="s">
        <v>83</v>
      </c>
      <c r="BK322" s="184">
        <f>ROUND(I322*H322,2)</f>
        <v>0</v>
      </c>
      <c r="BL322" s="23" t="s">
        <v>201</v>
      </c>
      <c r="BM322" s="23" t="s">
        <v>2207</v>
      </c>
    </row>
    <row r="323" spans="2:65" s="10" customFormat="1" ht="29.85" customHeight="1">
      <c r="B323" s="159"/>
      <c r="D323" s="160" t="s">
        <v>74</v>
      </c>
      <c r="E323" s="170" t="s">
        <v>261</v>
      </c>
      <c r="F323" s="170" t="s">
        <v>660</v>
      </c>
      <c r="I323" s="162"/>
      <c r="J323" s="171">
        <f>BK323</f>
        <v>0</v>
      </c>
      <c r="L323" s="159"/>
      <c r="M323" s="164"/>
      <c r="N323" s="165"/>
      <c r="O323" s="165"/>
      <c r="P323" s="166">
        <f>P324+P330</f>
        <v>0</v>
      </c>
      <c r="Q323" s="165"/>
      <c r="R323" s="166">
        <f>R324+R330</f>
        <v>0</v>
      </c>
      <c r="S323" s="165"/>
      <c r="T323" s="167">
        <f>T324+T330</f>
        <v>0</v>
      </c>
      <c r="AR323" s="160" t="s">
        <v>83</v>
      </c>
      <c r="AT323" s="168" t="s">
        <v>74</v>
      </c>
      <c r="AU323" s="168" t="s">
        <v>83</v>
      </c>
      <c r="AY323" s="160" t="s">
        <v>195</v>
      </c>
      <c r="BK323" s="169">
        <f>BK324+BK330</f>
        <v>0</v>
      </c>
    </row>
    <row r="324" spans="2:65" s="10" customFormat="1" ht="14.85" customHeight="1">
      <c r="B324" s="159"/>
      <c r="D324" s="160" t="s">
        <v>74</v>
      </c>
      <c r="E324" s="170" t="s">
        <v>661</v>
      </c>
      <c r="F324" s="170" t="s">
        <v>662</v>
      </c>
      <c r="I324" s="162"/>
      <c r="J324" s="171">
        <f>BK324</f>
        <v>0</v>
      </c>
      <c r="L324" s="159"/>
      <c r="M324" s="164"/>
      <c r="N324" s="165"/>
      <c r="O324" s="165"/>
      <c r="P324" s="166">
        <f>SUM(P325:P329)</f>
        <v>0</v>
      </c>
      <c r="Q324" s="165"/>
      <c r="R324" s="166">
        <f>SUM(R325:R329)</f>
        <v>0</v>
      </c>
      <c r="S324" s="165"/>
      <c r="T324" s="167">
        <f>SUM(T325:T329)</f>
        <v>0</v>
      </c>
      <c r="AR324" s="160" t="s">
        <v>83</v>
      </c>
      <c r="AT324" s="168" t="s">
        <v>74</v>
      </c>
      <c r="AU324" s="168" t="s">
        <v>85</v>
      </c>
      <c r="AY324" s="160" t="s">
        <v>195</v>
      </c>
      <c r="BK324" s="169">
        <f>SUM(BK325:BK329)</f>
        <v>0</v>
      </c>
    </row>
    <row r="325" spans="2:65" s="1" customFormat="1" ht="16.5" customHeight="1">
      <c r="B325" s="172"/>
      <c r="C325" s="173" t="s">
        <v>670</v>
      </c>
      <c r="D325" s="173" t="s">
        <v>197</v>
      </c>
      <c r="E325" s="174" t="s">
        <v>664</v>
      </c>
      <c r="F325" s="175" t="s">
        <v>665</v>
      </c>
      <c r="G325" s="176" t="s">
        <v>207</v>
      </c>
      <c r="H325" s="177">
        <v>901.16</v>
      </c>
      <c r="I325" s="178"/>
      <c r="J325" s="179">
        <f>ROUND(I325*H325,2)</f>
        <v>0</v>
      </c>
      <c r="K325" s="175"/>
      <c r="L325" s="40"/>
      <c r="M325" s="180" t="s">
        <v>5</v>
      </c>
      <c r="N325" s="181" t="s">
        <v>46</v>
      </c>
      <c r="O325" s="41"/>
      <c r="P325" s="182">
        <f>O325*H325</f>
        <v>0</v>
      </c>
      <c r="Q325" s="182">
        <v>0</v>
      </c>
      <c r="R325" s="182">
        <f>Q325*H325</f>
        <v>0</v>
      </c>
      <c r="S325" s="182">
        <v>0</v>
      </c>
      <c r="T325" s="183">
        <f>S325*H325</f>
        <v>0</v>
      </c>
      <c r="AR325" s="23" t="s">
        <v>201</v>
      </c>
      <c r="AT325" s="23" t="s">
        <v>197</v>
      </c>
      <c r="AU325" s="23" t="s">
        <v>211</v>
      </c>
      <c r="AY325" s="23" t="s">
        <v>195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23" t="s">
        <v>83</v>
      </c>
      <c r="BK325" s="184">
        <f>ROUND(I325*H325,2)</f>
        <v>0</v>
      </c>
      <c r="BL325" s="23" t="s">
        <v>201</v>
      </c>
      <c r="BM325" s="23" t="s">
        <v>2208</v>
      </c>
    </row>
    <row r="326" spans="2:65" s="1" customFormat="1" ht="27">
      <c r="B326" s="40"/>
      <c r="D326" s="186" t="s">
        <v>209</v>
      </c>
      <c r="F326" s="194" t="s">
        <v>667</v>
      </c>
      <c r="I326" s="195"/>
      <c r="L326" s="40"/>
      <c r="M326" s="196"/>
      <c r="N326" s="41"/>
      <c r="O326" s="41"/>
      <c r="P326" s="41"/>
      <c r="Q326" s="41"/>
      <c r="R326" s="41"/>
      <c r="S326" s="41"/>
      <c r="T326" s="69"/>
      <c r="AT326" s="23" t="s">
        <v>209</v>
      </c>
      <c r="AU326" s="23" t="s">
        <v>211</v>
      </c>
    </row>
    <row r="327" spans="2:65" s="11" customFormat="1">
      <c r="B327" s="185"/>
      <c r="D327" s="186" t="s">
        <v>203</v>
      </c>
      <c r="E327" s="187" t="s">
        <v>5</v>
      </c>
      <c r="F327" s="188" t="s">
        <v>2209</v>
      </c>
      <c r="H327" s="189">
        <v>85.26</v>
      </c>
      <c r="I327" s="190"/>
      <c r="L327" s="185"/>
      <c r="M327" s="191"/>
      <c r="N327" s="192"/>
      <c r="O327" s="192"/>
      <c r="P327" s="192"/>
      <c r="Q327" s="192"/>
      <c r="R327" s="192"/>
      <c r="S327" s="192"/>
      <c r="T327" s="193"/>
      <c r="AT327" s="187" t="s">
        <v>203</v>
      </c>
      <c r="AU327" s="187" t="s">
        <v>211</v>
      </c>
      <c r="AV327" s="11" t="s">
        <v>85</v>
      </c>
      <c r="AW327" s="11" t="s">
        <v>39</v>
      </c>
      <c r="AX327" s="11" t="s">
        <v>75</v>
      </c>
      <c r="AY327" s="187" t="s">
        <v>195</v>
      </c>
    </row>
    <row r="328" spans="2:65" s="11" customFormat="1">
      <c r="B328" s="185"/>
      <c r="D328" s="186" t="s">
        <v>203</v>
      </c>
      <c r="E328" s="187" t="s">
        <v>5</v>
      </c>
      <c r="F328" s="188" t="s">
        <v>2210</v>
      </c>
      <c r="H328" s="189">
        <v>815.9</v>
      </c>
      <c r="I328" s="190"/>
      <c r="L328" s="185"/>
      <c r="M328" s="191"/>
      <c r="N328" s="192"/>
      <c r="O328" s="192"/>
      <c r="P328" s="192"/>
      <c r="Q328" s="192"/>
      <c r="R328" s="192"/>
      <c r="S328" s="192"/>
      <c r="T328" s="193"/>
      <c r="AT328" s="187" t="s">
        <v>203</v>
      </c>
      <c r="AU328" s="187" t="s">
        <v>211</v>
      </c>
      <c r="AV328" s="11" t="s">
        <v>85</v>
      </c>
      <c r="AW328" s="11" t="s">
        <v>39</v>
      </c>
      <c r="AX328" s="11" t="s">
        <v>75</v>
      </c>
      <c r="AY328" s="187" t="s">
        <v>195</v>
      </c>
    </row>
    <row r="329" spans="2:65" s="13" customFormat="1">
      <c r="B329" s="205"/>
      <c r="D329" s="186" t="s">
        <v>203</v>
      </c>
      <c r="E329" s="206" t="s">
        <v>5</v>
      </c>
      <c r="F329" s="207" t="s">
        <v>254</v>
      </c>
      <c r="H329" s="208">
        <v>901.16</v>
      </c>
      <c r="I329" s="209"/>
      <c r="L329" s="205"/>
      <c r="M329" s="210"/>
      <c r="N329" s="211"/>
      <c r="O329" s="211"/>
      <c r="P329" s="211"/>
      <c r="Q329" s="211"/>
      <c r="R329" s="211"/>
      <c r="S329" s="211"/>
      <c r="T329" s="212"/>
      <c r="AT329" s="206" t="s">
        <v>203</v>
      </c>
      <c r="AU329" s="206" t="s">
        <v>211</v>
      </c>
      <c r="AV329" s="13" t="s">
        <v>201</v>
      </c>
      <c r="AW329" s="13" t="s">
        <v>39</v>
      </c>
      <c r="AX329" s="13" t="s">
        <v>83</v>
      </c>
      <c r="AY329" s="206" t="s">
        <v>195</v>
      </c>
    </row>
    <row r="330" spans="2:65" s="10" customFormat="1" ht="22.35" customHeight="1">
      <c r="B330" s="159"/>
      <c r="D330" s="160" t="s">
        <v>74</v>
      </c>
      <c r="E330" s="170" t="s">
        <v>670</v>
      </c>
      <c r="F330" s="170" t="s">
        <v>671</v>
      </c>
      <c r="I330" s="162"/>
      <c r="J330" s="171">
        <f>BK330</f>
        <v>0</v>
      </c>
      <c r="L330" s="159"/>
      <c r="M330" s="164"/>
      <c r="N330" s="165"/>
      <c r="O330" s="165"/>
      <c r="P330" s="166">
        <f>SUM(P331:P340)</f>
        <v>0</v>
      </c>
      <c r="Q330" s="165"/>
      <c r="R330" s="166">
        <f>SUM(R331:R340)</f>
        <v>0</v>
      </c>
      <c r="S330" s="165"/>
      <c r="T330" s="167">
        <f>SUM(T331:T340)</f>
        <v>0</v>
      </c>
      <c r="AR330" s="160" t="s">
        <v>83</v>
      </c>
      <c r="AT330" s="168" t="s">
        <v>74</v>
      </c>
      <c r="AU330" s="168" t="s">
        <v>85</v>
      </c>
      <c r="AY330" s="160" t="s">
        <v>195</v>
      </c>
      <c r="BK330" s="169">
        <f>SUM(BK331:BK340)</f>
        <v>0</v>
      </c>
    </row>
    <row r="331" spans="2:65" s="1" customFormat="1" ht="16.5" customHeight="1">
      <c r="B331" s="172"/>
      <c r="C331" s="173" t="s">
        <v>1126</v>
      </c>
      <c r="D331" s="173" t="s">
        <v>197</v>
      </c>
      <c r="E331" s="174" t="s">
        <v>672</v>
      </c>
      <c r="F331" s="175" t="s">
        <v>673</v>
      </c>
      <c r="G331" s="176" t="s">
        <v>303</v>
      </c>
      <c r="H331" s="177">
        <v>397.08100000000002</v>
      </c>
      <c r="I331" s="178"/>
      <c r="J331" s="179">
        <f>ROUND(I331*H331,2)</f>
        <v>0</v>
      </c>
      <c r="K331" s="175"/>
      <c r="L331" s="40"/>
      <c r="M331" s="180" t="s">
        <v>5</v>
      </c>
      <c r="N331" s="181" t="s">
        <v>46</v>
      </c>
      <c r="O331" s="41"/>
      <c r="P331" s="182">
        <f>O331*H331</f>
        <v>0</v>
      </c>
      <c r="Q331" s="182">
        <v>0</v>
      </c>
      <c r="R331" s="182">
        <f>Q331*H331</f>
        <v>0</v>
      </c>
      <c r="S331" s="182">
        <v>0</v>
      </c>
      <c r="T331" s="183">
        <f>S331*H331</f>
        <v>0</v>
      </c>
      <c r="AR331" s="23" t="s">
        <v>201</v>
      </c>
      <c r="AT331" s="23" t="s">
        <v>197</v>
      </c>
      <c r="AU331" s="23" t="s">
        <v>211</v>
      </c>
      <c r="AY331" s="23" t="s">
        <v>195</v>
      </c>
      <c r="BE331" s="184">
        <f>IF(N331="základní",J331,0)</f>
        <v>0</v>
      </c>
      <c r="BF331" s="184">
        <f>IF(N331="snížená",J331,0)</f>
        <v>0</v>
      </c>
      <c r="BG331" s="184">
        <f>IF(N331="zákl. přenesená",J331,0)</f>
        <v>0</v>
      </c>
      <c r="BH331" s="184">
        <f>IF(N331="sníž. přenesená",J331,0)</f>
        <v>0</v>
      </c>
      <c r="BI331" s="184">
        <f>IF(N331="nulová",J331,0)</f>
        <v>0</v>
      </c>
      <c r="BJ331" s="23" t="s">
        <v>83</v>
      </c>
      <c r="BK331" s="184">
        <f>ROUND(I331*H331,2)</f>
        <v>0</v>
      </c>
      <c r="BL331" s="23" t="s">
        <v>201</v>
      </c>
      <c r="BM331" s="23" t="s">
        <v>2211</v>
      </c>
    </row>
    <row r="332" spans="2:65" s="1" customFormat="1" ht="16.5" customHeight="1">
      <c r="B332" s="172"/>
      <c r="C332" s="173" t="s">
        <v>1435</v>
      </c>
      <c r="D332" s="173" t="s">
        <v>197</v>
      </c>
      <c r="E332" s="174" t="s">
        <v>676</v>
      </c>
      <c r="F332" s="175" t="s">
        <v>677</v>
      </c>
      <c r="G332" s="176" t="s">
        <v>303</v>
      </c>
      <c r="H332" s="177">
        <v>3573.7289999999998</v>
      </c>
      <c r="I332" s="178"/>
      <c r="J332" s="179">
        <f>ROUND(I332*H332,2)</f>
        <v>0</v>
      </c>
      <c r="K332" s="175"/>
      <c r="L332" s="40"/>
      <c r="M332" s="180" t="s">
        <v>5</v>
      </c>
      <c r="N332" s="181" t="s">
        <v>46</v>
      </c>
      <c r="O332" s="41"/>
      <c r="P332" s="182">
        <f>O332*H332</f>
        <v>0</v>
      </c>
      <c r="Q332" s="182">
        <v>0</v>
      </c>
      <c r="R332" s="182">
        <f>Q332*H332</f>
        <v>0</v>
      </c>
      <c r="S332" s="182">
        <v>0</v>
      </c>
      <c r="T332" s="183">
        <f>S332*H332</f>
        <v>0</v>
      </c>
      <c r="AR332" s="23" t="s">
        <v>201</v>
      </c>
      <c r="AT332" s="23" t="s">
        <v>197</v>
      </c>
      <c r="AU332" s="23" t="s">
        <v>211</v>
      </c>
      <c r="AY332" s="23" t="s">
        <v>195</v>
      </c>
      <c r="BE332" s="184">
        <f>IF(N332="základní",J332,0)</f>
        <v>0</v>
      </c>
      <c r="BF332" s="184">
        <f>IF(N332="snížená",J332,0)</f>
        <v>0</v>
      </c>
      <c r="BG332" s="184">
        <f>IF(N332="zákl. přenesená",J332,0)</f>
        <v>0</v>
      </c>
      <c r="BH332" s="184">
        <f>IF(N332="sníž. přenesená",J332,0)</f>
        <v>0</v>
      </c>
      <c r="BI332" s="184">
        <f>IF(N332="nulová",J332,0)</f>
        <v>0</v>
      </c>
      <c r="BJ332" s="23" t="s">
        <v>83</v>
      </c>
      <c r="BK332" s="184">
        <f>ROUND(I332*H332,2)</f>
        <v>0</v>
      </c>
      <c r="BL332" s="23" t="s">
        <v>201</v>
      </c>
      <c r="BM332" s="23" t="s">
        <v>2212</v>
      </c>
    </row>
    <row r="333" spans="2:65" s="1" customFormat="1" ht="54">
      <c r="B333" s="40"/>
      <c r="D333" s="186" t="s">
        <v>209</v>
      </c>
      <c r="F333" s="194" t="s">
        <v>679</v>
      </c>
      <c r="I333" s="195"/>
      <c r="L333" s="40"/>
      <c r="M333" s="196"/>
      <c r="N333" s="41"/>
      <c r="O333" s="41"/>
      <c r="P333" s="41"/>
      <c r="Q333" s="41"/>
      <c r="R333" s="41"/>
      <c r="S333" s="41"/>
      <c r="T333" s="69"/>
      <c r="AT333" s="23" t="s">
        <v>209</v>
      </c>
      <c r="AU333" s="23" t="s">
        <v>211</v>
      </c>
    </row>
    <row r="334" spans="2:65" s="11" customFormat="1">
      <c r="B334" s="185"/>
      <c r="D334" s="186" t="s">
        <v>203</v>
      </c>
      <c r="F334" s="188" t="s">
        <v>2213</v>
      </c>
      <c r="H334" s="189">
        <v>3573.7289999999998</v>
      </c>
      <c r="I334" s="190"/>
      <c r="L334" s="185"/>
      <c r="M334" s="191"/>
      <c r="N334" s="192"/>
      <c r="O334" s="192"/>
      <c r="P334" s="192"/>
      <c r="Q334" s="192"/>
      <c r="R334" s="192"/>
      <c r="S334" s="192"/>
      <c r="T334" s="193"/>
      <c r="AT334" s="187" t="s">
        <v>203</v>
      </c>
      <c r="AU334" s="187" t="s">
        <v>211</v>
      </c>
      <c r="AV334" s="11" t="s">
        <v>85</v>
      </c>
      <c r="AW334" s="11" t="s">
        <v>6</v>
      </c>
      <c r="AX334" s="11" t="s">
        <v>83</v>
      </c>
      <c r="AY334" s="187" t="s">
        <v>195</v>
      </c>
    </row>
    <row r="335" spans="2:65" s="1" customFormat="1" ht="16.5" customHeight="1">
      <c r="B335" s="172"/>
      <c r="C335" s="173" t="s">
        <v>1438</v>
      </c>
      <c r="D335" s="173" t="s">
        <v>197</v>
      </c>
      <c r="E335" s="174" t="s">
        <v>682</v>
      </c>
      <c r="F335" s="175" t="s">
        <v>683</v>
      </c>
      <c r="G335" s="176" t="s">
        <v>303</v>
      </c>
      <c r="H335" s="177">
        <v>397.08100000000002</v>
      </c>
      <c r="I335" s="178"/>
      <c r="J335" s="179">
        <f>ROUND(I335*H335,2)</f>
        <v>0</v>
      </c>
      <c r="K335" s="175"/>
      <c r="L335" s="40"/>
      <c r="M335" s="180" t="s">
        <v>5</v>
      </c>
      <c r="N335" s="181" t="s">
        <v>46</v>
      </c>
      <c r="O335" s="41"/>
      <c r="P335" s="182">
        <f>O335*H335</f>
        <v>0</v>
      </c>
      <c r="Q335" s="182">
        <v>0</v>
      </c>
      <c r="R335" s="182">
        <f>Q335*H335</f>
        <v>0</v>
      </c>
      <c r="S335" s="182">
        <v>0</v>
      </c>
      <c r="T335" s="183">
        <f>S335*H335</f>
        <v>0</v>
      </c>
      <c r="AR335" s="23" t="s">
        <v>201</v>
      </c>
      <c r="AT335" s="23" t="s">
        <v>197</v>
      </c>
      <c r="AU335" s="23" t="s">
        <v>211</v>
      </c>
      <c r="AY335" s="23" t="s">
        <v>195</v>
      </c>
      <c r="BE335" s="184">
        <f>IF(N335="základní",J335,0)</f>
        <v>0</v>
      </c>
      <c r="BF335" s="184">
        <f>IF(N335="snížená",J335,0)</f>
        <v>0</v>
      </c>
      <c r="BG335" s="184">
        <f>IF(N335="zákl. přenesená",J335,0)</f>
        <v>0</v>
      </c>
      <c r="BH335" s="184">
        <f>IF(N335="sníž. přenesená",J335,0)</f>
        <v>0</v>
      </c>
      <c r="BI335" s="184">
        <f>IF(N335="nulová",J335,0)</f>
        <v>0</v>
      </c>
      <c r="BJ335" s="23" t="s">
        <v>83</v>
      </c>
      <c r="BK335" s="184">
        <f>ROUND(I335*H335,2)</f>
        <v>0</v>
      </c>
      <c r="BL335" s="23" t="s">
        <v>201</v>
      </c>
      <c r="BM335" s="23" t="s">
        <v>2214</v>
      </c>
    </row>
    <row r="336" spans="2:65" s="1" customFormat="1" ht="25.5" customHeight="1">
      <c r="B336" s="172"/>
      <c r="C336" s="173" t="s">
        <v>1440</v>
      </c>
      <c r="D336" s="173" t="s">
        <v>197</v>
      </c>
      <c r="E336" s="174" t="s">
        <v>686</v>
      </c>
      <c r="F336" s="175" t="s">
        <v>687</v>
      </c>
      <c r="G336" s="176" t="s">
        <v>303</v>
      </c>
      <c r="H336" s="177">
        <v>198.71700000000001</v>
      </c>
      <c r="I336" s="178"/>
      <c r="J336" s="179">
        <f>ROUND(I336*H336,2)</f>
        <v>0</v>
      </c>
      <c r="K336" s="175"/>
      <c r="L336" s="40"/>
      <c r="M336" s="180" t="s">
        <v>5</v>
      </c>
      <c r="N336" s="181" t="s">
        <v>46</v>
      </c>
      <c r="O336" s="41"/>
      <c r="P336" s="182">
        <f>O336*H336</f>
        <v>0</v>
      </c>
      <c r="Q336" s="182">
        <v>0</v>
      </c>
      <c r="R336" s="182">
        <f>Q336*H336</f>
        <v>0</v>
      </c>
      <c r="S336" s="182">
        <v>0</v>
      </c>
      <c r="T336" s="183">
        <f>S336*H336</f>
        <v>0</v>
      </c>
      <c r="AR336" s="23" t="s">
        <v>201</v>
      </c>
      <c r="AT336" s="23" t="s">
        <v>197</v>
      </c>
      <c r="AU336" s="23" t="s">
        <v>211</v>
      </c>
      <c r="AY336" s="23" t="s">
        <v>195</v>
      </c>
      <c r="BE336" s="184">
        <f>IF(N336="základní",J336,0)</f>
        <v>0</v>
      </c>
      <c r="BF336" s="184">
        <f>IF(N336="snížená",J336,0)</f>
        <v>0</v>
      </c>
      <c r="BG336" s="184">
        <f>IF(N336="zákl. přenesená",J336,0)</f>
        <v>0</v>
      </c>
      <c r="BH336" s="184">
        <f>IF(N336="sníž. přenesená",J336,0)</f>
        <v>0</v>
      </c>
      <c r="BI336" s="184">
        <f>IF(N336="nulová",J336,0)</f>
        <v>0</v>
      </c>
      <c r="BJ336" s="23" t="s">
        <v>83</v>
      </c>
      <c r="BK336" s="184">
        <f>ROUND(I336*H336,2)</f>
        <v>0</v>
      </c>
      <c r="BL336" s="23" t="s">
        <v>201</v>
      </c>
      <c r="BM336" s="23" t="s">
        <v>2215</v>
      </c>
    </row>
    <row r="337" spans="2:65" s="1" customFormat="1" ht="27">
      <c r="B337" s="40"/>
      <c r="D337" s="186" t="s">
        <v>209</v>
      </c>
      <c r="F337" s="194" t="s">
        <v>305</v>
      </c>
      <c r="I337" s="195"/>
      <c r="L337" s="40"/>
      <c r="M337" s="196"/>
      <c r="N337" s="41"/>
      <c r="O337" s="41"/>
      <c r="P337" s="41"/>
      <c r="Q337" s="41"/>
      <c r="R337" s="41"/>
      <c r="S337" s="41"/>
      <c r="T337" s="69"/>
      <c r="AT337" s="23" t="s">
        <v>209</v>
      </c>
      <c r="AU337" s="23" t="s">
        <v>211</v>
      </c>
    </row>
    <row r="338" spans="2:65" s="1" customFormat="1" ht="16.5" customHeight="1">
      <c r="B338" s="172"/>
      <c r="C338" s="173" t="s">
        <v>1442</v>
      </c>
      <c r="D338" s="173" t="s">
        <v>197</v>
      </c>
      <c r="E338" s="174" t="s">
        <v>690</v>
      </c>
      <c r="F338" s="175" t="s">
        <v>691</v>
      </c>
      <c r="G338" s="176" t="s">
        <v>303</v>
      </c>
      <c r="H338" s="177">
        <v>198.364</v>
      </c>
      <c r="I338" s="178"/>
      <c r="J338" s="179">
        <f>ROUND(I338*H338,2)</f>
        <v>0</v>
      </c>
      <c r="K338" s="175"/>
      <c r="L338" s="40"/>
      <c r="M338" s="180" t="s">
        <v>5</v>
      </c>
      <c r="N338" s="181" t="s">
        <v>46</v>
      </c>
      <c r="O338" s="41"/>
      <c r="P338" s="182">
        <f>O338*H338</f>
        <v>0</v>
      </c>
      <c r="Q338" s="182">
        <v>0</v>
      </c>
      <c r="R338" s="182">
        <f>Q338*H338</f>
        <v>0</v>
      </c>
      <c r="S338" s="182">
        <v>0</v>
      </c>
      <c r="T338" s="183">
        <f>S338*H338</f>
        <v>0</v>
      </c>
      <c r="AR338" s="23" t="s">
        <v>201</v>
      </c>
      <c r="AT338" s="23" t="s">
        <v>197</v>
      </c>
      <c r="AU338" s="23" t="s">
        <v>211</v>
      </c>
      <c r="AY338" s="23" t="s">
        <v>195</v>
      </c>
      <c r="BE338" s="184">
        <f>IF(N338="základní",J338,0)</f>
        <v>0</v>
      </c>
      <c r="BF338" s="184">
        <f>IF(N338="snížená",J338,0)</f>
        <v>0</v>
      </c>
      <c r="BG338" s="184">
        <f>IF(N338="zákl. přenesená",J338,0)</f>
        <v>0</v>
      </c>
      <c r="BH338" s="184">
        <f>IF(N338="sníž. přenesená",J338,0)</f>
        <v>0</v>
      </c>
      <c r="BI338" s="184">
        <f>IF(N338="nulová",J338,0)</f>
        <v>0</v>
      </c>
      <c r="BJ338" s="23" t="s">
        <v>83</v>
      </c>
      <c r="BK338" s="184">
        <f>ROUND(I338*H338,2)</f>
        <v>0</v>
      </c>
      <c r="BL338" s="23" t="s">
        <v>201</v>
      </c>
      <c r="BM338" s="23" t="s">
        <v>2216</v>
      </c>
    </row>
    <row r="339" spans="2:65" s="1" customFormat="1" ht="27">
      <c r="B339" s="40"/>
      <c r="D339" s="186" t="s">
        <v>209</v>
      </c>
      <c r="F339" s="194" t="s">
        <v>305</v>
      </c>
      <c r="I339" s="195"/>
      <c r="L339" s="40"/>
      <c r="M339" s="196"/>
      <c r="N339" s="41"/>
      <c r="O339" s="41"/>
      <c r="P339" s="41"/>
      <c r="Q339" s="41"/>
      <c r="R339" s="41"/>
      <c r="S339" s="41"/>
      <c r="T339" s="69"/>
      <c r="AT339" s="23" t="s">
        <v>209</v>
      </c>
      <c r="AU339" s="23" t="s">
        <v>211</v>
      </c>
    </row>
    <row r="340" spans="2:65" s="11" customFormat="1">
      <c r="B340" s="185"/>
      <c r="D340" s="186" t="s">
        <v>203</v>
      </c>
      <c r="E340" s="187" t="s">
        <v>5</v>
      </c>
      <c r="F340" s="188" t="s">
        <v>2217</v>
      </c>
      <c r="H340" s="189">
        <v>198.364</v>
      </c>
      <c r="I340" s="190"/>
      <c r="L340" s="185"/>
      <c r="M340" s="223"/>
      <c r="N340" s="224"/>
      <c r="O340" s="224"/>
      <c r="P340" s="224"/>
      <c r="Q340" s="224"/>
      <c r="R340" s="224"/>
      <c r="S340" s="224"/>
      <c r="T340" s="225"/>
      <c r="AT340" s="187" t="s">
        <v>203</v>
      </c>
      <c r="AU340" s="187" t="s">
        <v>211</v>
      </c>
      <c r="AV340" s="11" t="s">
        <v>85</v>
      </c>
      <c r="AW340" s="11" t="s">
        <v>39</v>
      </c>
      <c r="AX340" s="11" t="s">
        <v>83</v>
      </c>
      <c r="AY340" s="187" t="s">
        <v>195</v>
      </c>
    </row>
    <row r="341" spans="2:65" s="1" customFormat="1" ht="6.95" customHeight="1">
      <c r="B341" s="55"/>
      <c r="C341" s="56"/>
      <c r="D341" s="56"/>
      <c r="E341" s="56"/>
      <c r="F341" s="56"/>
      <c r="G341" s="56"/>
      <c r="H341" s="56"/>
      <c r="I341" s="126"/>
      <c r="J341" s="56"/>
      <c r="K341" s="56"/>
      <c r="L341" s="40"/>
    </row>
  </sheetData>
  <autoFilter ref="C88:K340"/>
  <mergeCells count="10">
    <mergeCell ref="J51:J52"/>
    <mergeCell ref="E79:H79"/>
    <mergeCell ref="E81:H81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8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92"/>
  <sheetViews>
    <sheetView showGridLines="0" workbookViewId="0">
      <pane ySplit="1" topLeftCell="A255" activePane="bottomLeft" state="frozen"/>
      <selection pane="bottomLeft" activeCell="K90" sqref="K90:K29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118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2218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ROUND(J89,2)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ROUND(SUM(BE89:BE291), 2)</f>
        <v>0</v>
      </c>
      <c r="G30" s="41"/>
      <c r="H30" s="41"/>
      <c r="I30" s="118">
        <v>0.21</v>
      </c>
      <c r="J30" s="117">
        <f>ROUND(ROUND((SUM(BE89:BE291)),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ROUND(SUM(BF89:BF291), 2)</f>
        <v>0</v>
      </c>
      <c r="G31" s="41"/>
      <c r="H31" s="41"/>
      <c r="I31" s="118">
        <v>0.15</v>
      </c>
      <c r="J31" s="117">
        <f>ROUND(ROUND((SUM(BF89:BF291)),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ROUND(SUM(BG89:BG291),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ROUND(SUM(BH89:BH291),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ROUND(SUM(BI89:BI291),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 xml:space="preserve">18_2017_12 - SO 12 Ul. U Výhybky - vodovod 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J89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J90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J91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J152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J163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J175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J176</f>
        <v>0</v>
      </c>
      <c r="K62" s="147"/>
    </row>
    <row r="63" spans="2:47" s="8" customFormat="1" ht="19.899999999999999" customHeight="1">
      <c r="B63" s="141"/>
      <c r="C63" s="142"/>
      <c r="D63" s="143" t="s">
        <v>172</v>
      </c>
      <c r="E63" s="144"/>
      <c r="F63" s="144"/>
      <c r="G63" s="144"/>
      <c r="H63" s="144"/>
      <c r="I63" s="145"/>
      <c r="J63" s="146">
        <f>J192</f>
        <v>0</v>
      </c>
      <c r="K63" s="147"/>
    </row>
    <row r="64" spans="2:47" s="8" customFormat="1" ht="14.85" customHeight="1">
      <c r="B64" s="141"/>
      <c r="C64" s="142"/>
      <c r="D64" s="143" t="s">
        <v>173</v>
      </c>
      <c r="E64" s="144"/>
      <c r="F64" s="144"/>
      <c r="G64" s="144"/>
      <c r="H64" s="144"/>
      <c r="I64" s="145"/>
      <c r="J64" s="146">
        <f>J193</f>
        <v>0</v>
      </c>
      <c r="K64" s="147"/>
    </row>
    <row r="65" spans="2:12" s="8" customFormat="1" ht="14.85" customHeight="1">
      <c r="B65" s="141"/>
      <c r="C65" s="142"/>
      <c r="D65" s="143" t="s">
        <v>174</v>
      </c>
      <c r="E65" s="144"/>
      <c r="F65" s="144"/>
      <c r="G65" s="144"/>
      <c r="H65" s="144"/>
      <c r="I65" s="145"/>
      <c r="J65" s="146">
        <f>J205</f>
        <v>0</v>
      </c>
      <c r="K65" s="147"/>
    </row>
    <row r="66" spans="2:12" s="8" customFormat="1" ht="14.85" customHeight="1">
      <c r="B66" s="141"/>
      <c r="C66" s="142"/>
      <c r="D66" s="143" t="s">
        <v>175</v>
      </c>
      <c r="E66" s="144"/>
      <c r="F66" s="144"/>
      <c r="G66" s="144"/>
      <c r="H66" s="144"/>
      <c r="I66" s="145"/>
      <c r="J66" s="146">
        <f>J235</f>
        <v>0</v>
      </c>
      <c r="K66" s="147"/>
    </row>
    <row r="67" spans="2:12" s="8" customFormat="1" ht="19.899999999999999" customHeight="1">
      <c r="B67" s="141"/>
      <c r="C67" s="142"/>
      <c r="D67" s="143" t="s">
        <v>176</v>
      </c>
      <c r="E67" s="144"/>
      <c r="F67" s="144"/>
      <c r="G67" s="144"/>
      <c r="H67" s="144"/>
      <c r="I67" s="145"/>
      <c r="J67" s="146">
        <f>J274</f>
        <v>0</v>
      </c>
      <c r="K67" s="147"/>
    </row>
    <row r="68" spans="2:12" s="8" customFormat="1" ht="14.85" customHeight="1">
      <c r="B68" s="141"/>
      <c r="C68" s="142"/>
      <c r="D68" s="143" t="s">
        <v>177</v>
      </c>
      <c r="E68" s="144"/>
      <c r="F68" s="144"/>
      <c r="G68" s="144"/>
      <c r="H68" s="144"/>
      <c r="I68" s="145"/>
      <c r="J68" s="146">
        <f>J275</f>
        <v>0</v>
      </c>
      <c r="K68" s="147"/>
    </row>
    <row r="69" spans="2:12" s="8" customFormat="1" ht="14.85" customHeight="1">
      <c r="B69" s="141"/>
      <c r="C69" s="142"/>
      <c r="D69" s="143" t="s">
        <v>178</v>
      </c>
      <c r="E69" s="144"/>
      <c r="F69" s="144"/>
      <c r="G69" s="144"/>
      <c r="H69" s="144"/>
      <c r="I69" s="145"/>
      <c r="J69" s="146">
        <f>J281</f>
        <v>0</v>
      </c>
      <c r="K69" s="147"/>
    </row>
    <row r="70" spans="2:12" s="1" customFormat="1" ht="21.75" customHeight="1">
      <c r="B70" s="40"/>
      <c r="C70" s="41"/>
      <c r="D70" s="41"/>
      <c r="E70" s="41"/>
      <c r="F70" s="41"/>
      <c r="G70" s="41"/>
      <c r="H70" s="41"/>
      <c r="I70" s="105"/>
      <c r="J70" s="41"/>
      <c r="K70" s="44"/>
    </row>
    <row r="71" spans="2:12" s="1" customFormat="1" ht="6.95" customHeight="1">
      <c r="B71" s="55"/>
      <c r="C71" s="56"/>
      <c r="D71" s="56"/>
      <c r="E71" s="56"/>
      <c r="F71" s="56"/>
      <c r="G71" s="56"/>
      <c r="H71" s="56"/>
      <c r="I71" s="126"/>
      <c r="J71" s="56"/>
      <c r="K71" s="57"/>
    </row>
    <row r="75" spans="2:12" s="1" customFormat="1" ht="6.95" customHeight="1">
      <c r="B75" s="58"/>
      <c r="C75" s="59"/>
      <c r="D75" s="59"/>
      <c r="E75" s="59"/>
      <c r="F75" s="59"/>
      <c r="G75" s="59"/>
      <c r="H75" s="59"/>
      <c r="I75" s="127"/>
      <c r="J75" s="59"/>
      <c r="K75" s="59"/>
      <c r="L75" s="40"/>
    </row>
    <row r="76" spans="2:12" s="1" customFormat="1" ht="36.950000000000003" customHeight="1">
      <c r="B76" s="40"/>
      <c r="C76" s="60" t="s">
        <v>179</v>
      </c>
      <c r="L76" s="40"/>
    </row>
    <row r="77" spans="2:12" s="1" customFormat="1" ht="6.95" customHeight="1">
      <c r="B77" s="40"/>
      <c r="L77" s="40"/>
    </row>
    <row r="78" spans="2:12" s="1" customFormat="1" ht="14.45" customHeight="1">
      <c r="B78" s="40"/>
      <c r="C78" s="62" t="s">
        <v>19</v>
      </c>
      <c r="L78" s="40"/>
    </row>
    <row r="79" spans="2:12" s="1" customFormat="1" ht="16.5" customHeight="1">
      <c r="B79" s="40"/>
      <c r="E79" s="345" t="str">
        <f>E7</f>
        <v>Rekonstrukce vodovodu a kanalizace, oblast Radvanice a Bartovice</v>
      </c>
      <c r="F79" s="346"/>
      <c r="G79" s="346"/>
      <c r="H79" s="346"/>
      <c r="L79" s="40"/>
    </row>
    <row r="80" spans="2:12" s="1" customFormat="1" ht="14.45" customHeight="1">
      <c r="B80" s="40"/>
      <c r="C80" s="62" t="s">
        <v>158</v>
      </c>
      <c r="L80" s="40"/>
    </row>
    <row r="81" spans="2:65" s="1" customFormat="1" ht="17.25" customHeight="1">
      <c r="B81" s="40"/>
      <c r="E81" s="318" t="str">
        <f>E9</f>
        <v xml:space="preserve">18_2017_12 - SO 12 Ul. U Výhybky - vodovod </v>
      </c>
      <c r="F81" s="347"/>
      <c r="G81" s="347"/>
      <c r="H81" s="347"/>
      <c r="L81" s="40"/>
    </row>
    <row r="82" spans="2:65" s="1" customFormat="1" ht="6.95" customHeight="1">
      <c r="B82" s="40"/>
      <c r="L82" s="40"/>
    </row>
    <row r="83" spans="2:65" s="1" customFormat="1" ht="18" customHeight="1">
      <c r="B83" s="40"/>
      <c r="C83" s="62" t="s">
        <v>23</v>
      </c>
      <c r="F83" s="148" t="str">
        <f>F12</f>
        <v>Ostrava</v>
      </c>
      <c r="I83" s="149" t="s">
        <v>25</v>
      </c>
      <c r="J83" s="66" t="str">
        <f>IF(J12="","",J12)</f>
        <v>11.12.2017</v>
      </c>
      <c r="L83" s="40"/>
    </row>
    <row r="84" spans="2:65" s="1" customFormat="1" ht="6.95" customHeight="1">
      <c r="B84" s="40"/>
      <c r="L84" s="40"/>
    </row>
    <row r="85" spans="2:65" s="1" customFormat="1" ht="15">
      <c r="B85" s="40"/>
      <c r="C85" s="62" t="s">
        <v>27</v>
      </c>
      <c r="F85" s="148" t="str">
        <f>E15</f>
        <v>Statutární město Ostrava</v>
      </c>
      <c r="I85" s="149" t="s">
        <v>35</v>
      </c>
      <c r="J85" s="148" t="str">
        <f>E21</f>
        <v>Ing. Renata Fuková</v>
      </c>
      <c r="L85" s="40"/>
    </row>
    <row r="86" spans="2:65" s="1" customFormat="1" ht="14.45" customHeight="1">
      <c r="B86" s="40"/>
      <c r="C86" s="62" t="s">
        <v>33</v>
      </c>
      <c r="F86" s="148" t="str">
        <f>IF(E18="","",E18)</f>
        <v/>
      </c>
      <c r="L86" s="40"/>
    </row>
    <row r="87" spans="2:65" s="1" customFormat="1" ht="10.35" customHeight="1">
      <c r="B87" s="40"/>
      <c r="L87" s="40"/>
    </row>
    <row r="88" spans="2:65" s="9" customFormat="1" ht="29.25" customHeight="1">
      <c r="B88" s="150"/>
      <c r="C88" s="151" t="s">
        <v>180</v>
      </c>
      <c r="D88" s="152" t="s">
        <v>60</v>
      </c>
      <c r="E88" s="152" t="s">
        <v>56</v>
      </c>
      <c r="F88" s="152" t="s">
        <v>181</v>
      </c>
      <c r="G88" s="152" t="s">
        <v>182</v>
      </c>
      <c r="H88" s="152" t="s">
        <v>183</v>
      </c>
      <c r="I88" s="153" t="s">
        <v>184</v>
      </c>
      <c r="J88" s="152" t="s">
        <v>162</v>
      </c>
      <c r="K88" s="154" t="s">
        <v>185</v>
      </c>
      <c r="L88" s="150"/>
      <c r="M88" s="72" t="s">
        <v>186</v>
      </c>
      <c r="N88" s="73" t="s">
        <v>45</v>
      </c>
      <c r="O88" s="73" t="s">
        <v>187</v>
      </c>
      <c r="P88" s="73" t="s">
        <v>188</v>
      </c>
      <c r="Q88" s="73" t="s">
        <v>189</v>
      </c>
      <c r="R88" s="73" t="s">
        <v>190</v>
      </c>
      <c r="S88" s="73" t="s">
        <v>191</v>
      </c>
      <c r="T88" s="74" t="s">
        <v>192</v>
      </c>
    </row>
    <row r="89" spans="2:65" s="1" customFormat="1" ht="29.25" customHeight="1">
      <c r="B89" s="40"/>
      <c r="C89" s="76" t="s">
        <v>163</v>
      </c>
      <c r="J89" s="155">
        <f>BK89</f>
        <v>0</v>
      </c>
      <c r="L89" s="40"/>
      <c r="M89" s="75"/>
      <c r="N89" s="67"/>
      <c r="O89" s="67"/>
      <c r="P89" s="156">
        <f>P90</f>
        <v>0</v>
      </c>
      <c r="Q89" s="67"/>
      <c r="R89" s="156">
        <f>R90</f>
        <v>232.78018094000001</v>
      </c>
      <c r="S89" s="67"/>
      <c r="T89" s="157">
        <f>T90</f>
        <v>59.544352000000003</v>
      </c>
      <c r="AT89" s="23" t="s">
        <v>74</v>
      </c>
      <c r="AU89" s="23" t="s">
        <v>164</v>
      </c>
      <c r="BK89" s="158">
        <f>BK90</f>
        <v>0</v>
      </c>
    </row>
    <row r="90" spans="2:65" s="10" customFormat="1" ht="37.35" customHeight="1">
      <c r="B90" s="159"/>
      <c r="D90" s="160" t="s">
        <v>74</v>
      </c>
      <c r="E90" s="161" t="s">
        <v>193</v>
      </c>
      <c r="F90" s="161" t="s">
        <v>194</v>
      </c>
      <c r="I90" s="162"/>
      <c r="J90" s="163">
        <f>BK90</f>
        <v>0</v>
      </c>
      <c r="L90" s="159"/>
      <c r="M90" s="164"/>
      <c r="N90" s="165"/>
      <c r="O90" s="165"/>
      <c r="P90" s="166">
        <f>P91+P152+P163+P175+P192+P274</f>
        <v>0</v>
      </c>
      <c r="Q90" s="165"/>
      <c r="R90" s="166">
        <f>R91+R152+R163+R175+R192+R274</f>
        <v>232.78018094000001</v>
      </c>
      <c r="S90" s="165"/>
      <c r="T90" s="167">
        <f>T91+T152+T163+T175+T192+T274</f>
        <v>59.544352000000003</v>
      </c>
      <c r="AR90" s="160" t="s">
        <v>83</v>
      </c>
      <c r="AT90" s="168" t="s">
        <v>74</v>
      </c>
      <c r="AU90" s="168" t="s">
        <v>75</v>
      </c>
      <c r="AY90" s="160" t="s">
        <v>195</v>
      </c>
      <c r="BK90" s="169">
        <f>BK91+BK152+BK163+BK175+BK192+BK274</f>
        <v>0</v>
      </c>
    </row>
    <row r="91" spans="2:65" s="10" customFormat="1" ht="19.899999999999999" customHeight="1">
      <c r="B91" s="159"/>
      <c r="D91" s="160" t="s">
        <v>74</v>
      </c>
      <c r="E91" s="170" t="s">
        <v>83</v>
      </c>
      <c r="F91" s="170" t="s">
        <v>196</v>
      </c>
      <c r="I91" s="162"/>
      <c r="J91" s="171">
        <f>BK91</f>
        <v>0</v>
      </c>
      <c r="L91" s="159"/>
      <c r="M91" s="164"/>
      <c r="N91" s="165"/>
      <c r="O91" s="165"/>
      <c r="P91" s="166">
        <f>SUM(P92:P151)</f>
        <v>0</v>
      </c>
      <c r="Q91" s="165"/>
      <c r="R91" s="166">
        <f>SUM(R92:R151)</f>
        <v>85.7576404</v>
      </c>
      <c r="S91" s="165"/>
      <c r="T91" s="167">
        <f>SUM(T92:T151)</f>
        <v>0</v>
      </c>
      <c r="AR91" s="160" t="s">
        <v>83</v>
      </c>
      <c r="AT91" s="168" t="s">
        <v>74</v>
      </c>
      <c r="AU91" s="168" t="s">
        <v>83</v>
      </c>
      <c r="AY91" s="160" t="s">
        <v>195</v>
      </c>
      <c r="BK91" s="169">
        <f>SUM(BK92:BK151)</f>
        <v>0</v>
      </c>
    </row>
    <row r="92" spans="2:65" s="1" customFormat="1" ht="25.5" customHeight="1">
      <c r="B92" s="172"/>
      <c r="C92" s="173" t="s">
        <v>83</v>
      </c>
      <c r="D92" s="173" t="s">
        <v>197</v>
      </c>
      <c r="E92" s="174" t="s">
        <v>212</v>
      </c>
      <c r="F92" s="175" t="s">
        <v>213</v>
      </c>
      <c r="G92" s="176" t="s">
        <v>207</v>
      </c>
      <c r="H92" s="177">
        <v>3</v>
      </c>
      <c r="I92" s="178"/>
      <c r="J92" s="179">
        <f>ROUND(I92*H92,2)</f>
        <v>0</v>
      </c>
      <c r="K92" s="175"/>
      <c r="L92" s="40"/>
      <c r="M92" s="180" t="s">
        <v>5</v>
      </c>
      <c r="N92" s="181" t="s">
        <v>46</v>
      </c>
      <c r="O92" s="41"/>
      <c r="P92" s="182">
        <f>O92*H92</f>
        <v>0</v>
      </c>
      <c r="Q92" s="182">
        <v>8.6800000000000002E-3</v>
      </c>
      <c r="R92" s="182">
        <f>Q92*H92</f>
        <v>2.6040000000000001E-2</v>
      </c>
      <c r="S92" s="182">
        <v>0</v>
      </c>
      <c r="T92" s="183">
        <f>S92*H92</f>
        <v>0</v>
      </c>
      <c r="AR92" s="23" t="s">
        <v>201</v>
      </c>
      <c r="AT92" s="23" t="s">
        <v>197</v>
      </c>
      <c r="AU92" s="23" t="s">
        <v>85</v>
      </c>
      <c r="AY92" s="23" t="s">
        <v>195</v>
      </c>
      <c r="BE92" s="184">
        <f>IF(N92="základní",J92,0)</f>
        <v>0</v>
      </c>
      <c r="BF92" s="184">
        <f>IF(N92="snížená",J92,0)</f>
        <v>0</v>
      </c>
      <c r="BG92" s="184">
        <f>IF(N92="zákl. přenesená",J92,0)</f>
        <v>0</v>
      </c>
      <c r="BH92" s="184">
        <f>IF(N92="sníž. přenesená",J92,0)</f>
        <v>0</v>
      </c>
      <c r="BI92" s="184">
        <f>IF(N92="nulová",J92,0)</f>
        <v>0</v>
      </c>
      <c r="BJ92" s="23" t="s">
        <v>83</v>
      </c>
      <c r="BK92" s="184">
        <f>ROUND(I92*H92,2)</f>
        <v>0</v>
      </c>
      <c r="BL92" s="23" t="s">
        <v>201</v>
      </c>
      <c r="BM92" s="23" t="s">
        <v>2219</v>
      </c>
    </row>
    <row r="93" spans="2:65" s="1" customFormat="1" ht="94.5">
      <c r="B93" s="40"/>
      <c r="D93" s="186" t="s">
        <v>209</v>
      </c>
      <c r="F93" s="194" t="s">
        <v>215</v>
      </c>
      <c r="I93" s="195"/>
      <c r="L93" s="40"/>
      <c r="M93" s="196"/>
      <c r="N93" s="41"/>
      <c r="O93" s="41"/>
      <c r="P93" s="41"/>
      <c r="Q93" s="41"/>
      <c r="R93" s="41"/>
      <c r="S93" s="41"/>
      <c r="T93" s="69"/>
      <c r="AT93" s="23" t="s">
        <v>209</v>
      </c>
      <c r="AU93" s="23" t="s">
        <v>85</v>
      </c>
    </row>
    <row r="94" spans="2:65" s="1" customFormat="1" ht="16.5" customHeight="1">
      <c r="B94" s="172"/>
      <c r="C94" s="173" t="s">
        <v>85</v>
      </c>
      <c r="D94" s="173" t="s">
        <v>197</v>
      </c>
      <c r="E94" s="174" t="s">
        <v>226</v>
      </c>
      <c r="F94" s="175" t="s">
        <v>227</v>
      </c>
      <c r="G94" s="176" t="s">
        <v>228</v>
      </c>
      <c r="H94" s="177">
        <v>38.411000000000001</v>
      </c>
      <c r="I94" s="178"/>
      <c r="J94" s="179">
        <f>ROUND(I94*H94,2)</f>
        <v>0</v>
      </c>
      <c r="K94" s="175"/>
      <c r="L94" s="40"/>
      <c r="M94" s="180" t="s">
        <v>5</v>
      </c>
      <c r="N94" s="181" t="s">
        <v>46</v>
      </c>
      <c r="O94" s="41"/>
      <c r="P94" s="182">
        <f>O94*H94</f>
        <v>0</v>
      </c>
      <c r="Q94" s="182">
        <v>0</v>
      </c>
      <c r="R94" s="182">
        <f>Q94*H94</f>
        <v>0</v>
      </c>
      <c r="S94" s="182">
        <v>0</v>
      </c>
      <c r="T94" s="183">
        <f>S94*H94</f>
        <v>0</v>
      </c>
      <c r="AR94" s="23" t="s">
        <v>201</v>
      </c>
      <c r="AT94" s="23" t="s">
        <v>197</v>
      </c>
      <c r="AU94" s="23" t="s">
        <v>85</v>
      </c>
      <c r="AY94" s="23" t="s">
        <v>195</v>
      </c>
      <c r="BE94" s="184">
        <f>IF(N94="základní",J94,0)</f>
        <v>0</v>
      </c>
      <c r="BF94" s="184">
        <f>IF(N94="snížená",J94,0)</f>
        <v>0</v>
      </c>
      <c r="BG94" s="184">
        <f>IF(N94="zákl. přenesená",J94,0)</f>
        <v>0</v>
      </c>
      <c r="BH94" s="184">
        <f>IF(N94="sníž. přenesená",J94,0)</f>
        <v>0</v>
      </c>
      <c r="BI94" s="184">
        <f>IF(N94="nulová",J94,0)</f>
        <v>0</v>
      </c>
      <c r="BJ94" s="23" t="s">
        <v>83</v>
      </c>
      <c r="BK94" s="184">
        <f>ROUND(I94*H94,2)</f>
        <v>0</v>
      </c>
      <c r="BL94" s="23" t="s">
        <v>201</v>
      </c>
      <c r="BM94" s="23" t="s">
        <v>2220</v>
      </c>
    </row>
    <row r="95" spans="2:65" s="1" customFormat="1" ht="40.5">
      <c r="B95" s="40"/>
      <c r="D95" s="186" t="s">
        <v>209</v>
      </c>
      <c r="F95" s="194" t="s">
        <v>230</v>
      </c>
      <c r="I95" s="195"/>
      <c r="L95" s="40"/>
      <c r="M95" s="196"/>
      <c r="N95" s="41"/>
      <c r="O95" s="41"/>
      <c r="P95" s="41"/>
      <c r="Q95" s="41"/>
      <c r="R95" s="41"/>
      <c r="S95" s="41"/>
      <c r="T95" s="69"/>
      <c r="AT95" s="23" t="s">
        <v>209</v>
      </c>
      <c r="AU95" s="23" t="s">
        <v>85</v>
      </c>
    </row>
    <row r="96" spans="2:65" s="11" customFormat="1">
      <c r="B96" s="185"/>
      <c r="D96" s="186" t="s">
        <v>203</v>
      </c>
      <c r="E96" s="187" t="s">
        <v>5</v>
      </c>
      <c r="F96" s="188" t="s">
        <v>2221</v>
      </c>
      <c r="H96" s="189">
        <v>38.411000000000001</v>
      </c>
      <c r="I96" s="190"/>
      <c r="L96" s="185"/>
      <c r="M96" s="191"/>
      <c r="N96" s="192"/>
      <c r="O96" s="192"/>
      <c r="P96" s="192"/>
      <c r="Q96" s="192"/>
      <c r="R96" s="192"/>
      <c r="S96" s="192"/>
      <c r="T96" s="193"/>
      <c r="AT96" s="187" t="s">
        <v>203</v>
      </c>
      <c r="AU96" s="187" t="s">
        <v>85</v>
      </c>
      <c r="AV96" s="11" t="s">
        <v>85</v>
      </c>
      <c r="AW96" s="11" t="s">
        <v>39</v>
      </c>
      <c r="AX96" s="11" t="s">
        <v>83</v>
      </c>
      <c r="AY96" s="187" t="s">
        <v>195</v>
      </c>
    </row>
    <row r="97" spans="2:65" s="1" customFormat="1" ht="16.5" customHeight="1">
      <c r="B97" s="172"/>
      <c r="C97" s="173" t="s">
        <v>211</v>
      </c>
      <c r="D97" s="173" t="s">
        <v>197</v>
      </c>
      <c r="E97" s="174" t="s">
        <v>233</v>
      </c>
      <c r="F97" s="175" t="s">
        <v>234</v>
      </c>
      <c r="G97" s="176" t="s">
        <v>228</v>
      </c>
      <c r="H97" s="177">
        <v>109.746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0</v>
      </c>
      <c r="R97" s="182">
        <f>Q97*H97</f>
        <v>0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2222</v>
      </c>
    </row>
    <row r="98" spans="2:65" s="1" customFormat="1" ht="40.5">
      <c r="B98" s="40"/>
      <c r="D98" s="186" t="s">
        <v>209</v>
      </c>
      <c r="F98" s="194" t="s">
        <v>236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1" customFormat="1">
      <c r="B99" s="185"/>
      <c r="D99" s="186" t="s">
        <v>203</v>
      </c>
      <c r="E99" s="187" t="s">
        <v>5</v>
      </c>
      <c r="F99" s="188" t="s">
        <v>2223</v>
      </c>
      <c r="H99" s="189">
        <v>131.905</v>
      </c>
      <c r="I99" s="190"/>
      <c r="L99" s="185"/>
      <c r="M99" s="191"/>
      <c r="N99" s="192"/>
      <c r="O99" s="192"/>
      <c r="P99" s="192"/>
      <c r="Q99" s="192"/>
      <c r="R99" s="192"/>
      <c r="S99" s="192"/>
      <c r="T99" s="193"/>
      <c r="AT99" s="187" t="s">
        <v>203</v>
      </c>
      <c r="AU99" s="187" t="s">
        <v>85</v>
      </c>
      <c r="AV99" s="11" t="s">
        <v>85</v>
      </c>
      <c r="AW99" s="11" t="s">
        <v>39</v>
      </c>
      <c r="AX99" s="11" t="s">
        <v>75</v>
      </c>
      <c r="AY99" s="187" t="s">
        <v>195</v>
      </c>
    </row>
    <row r="100" spans="2:65" s="12" customFormat="1">
      <c r="B100" s="197"/>
      <c r="D100" s="186" t="s">
        <v>203</v>
      </c>
      <c r="E100" s="198" t="s">
        <v>5</v>
      </c>
      <c r="F100" s="199" t="s">
        <v>1574</v>
      </c>
      <c r="H100" s="200">
        <v>131.905</v>
      </c>
      <c r="I100" s="201"/>
      <c r="L100" s="197"/>
      <c r="M100" s="202"/>
      <c r="N100" s="203"/>
      <c r="O100" s="203"/>
      <c r="P100" s="203"/>
      <c r="Q100" s="203"/>
      <c r="R100" s="203"/>
      <c r="S100" s="203"/>
      <c r="T100" s="204"/>
      <c r="AT100" s="198" t="s">
        <v>203</v>
      </c>
      <c r="AU100" s="198" t="s">
        <v>85</v>
      </c>
      <c r="AV100" s="12" t="s">
        <v>211</v>
      </c>
      <c r="AW100" s="12" t="s">
        <v>39</v>
      </c>
      <c r="AX100" s="12" t="s">
        <v>75</v>
      </c>
      <c r="AY100" s="198" t="s">
        <v>195</v>
      </c>
    </row>
    <row r="101" spans="2:65" s="11" customFormat="1">
      <c r="B101" s="185"/>
      <c r="D101" s="186" t="s">
        <v>203</v>
      </c>
      <c r="E101" s="187" t="s">
        <v>5</v>
      </c>
      <c r="F101" s="188" t="s">
        <v>2224</v>
      </c>
      <c r="H101" s="189">
        <v>5.508</v>
      </c>
      <c r="I101" s="190"/>
      <c r="L101" s="185"/>
      <c r="M101" s="191"/>
      <c r="N101" s="192"/>
      <c r="O101" s="192"/>
      <c r="P101" s="192"/>
      <c r="Q101" s="192"/>
      <c r="R101" s="192"/>
      <c r="S101" s="192"/>
      <c r="T101" s="193"/>
      <c r="AT101" s="187" t="s">
        <v>203</v>
      </c>
      <c r="AU101" s="187" t="s">
        <v>85</v>
      </c>
      <c r="AV101" s="11" t="s">
        <v>85</v>
      </c>
      <c r="AW101" s="11" t="s">
        <v>39</v>
      </c>
      <c r="AX101" s="11" t="s">
        <v>75</v>
      </c>
      <c r="AY101" s="187" t="s">
        <v>195</v>
      </c>
    </row>
    <row r="102" spans="2:65" s="12" customFormat="1">
      <c r="B102" s="197"/>
      <c r="D102" s="186" t="s">
        <v>203</v>
      </c>
      <c r="E102" s="198" t="s">
        <v>5</v>
      </c>
      <c r="F102" s="199" t="s">
        <v>250</v>
      </c>
      <c r="H102" s="200">
        <v>5.508</v>
      </c>
      <c r="I102" s="201"/>
      <c r="L102" s="197"/>
      <c r="M102" s="202"/>
      <c r="N102" s="203"/>
      <c r="O102" s="203"/>
      <c r="P102" s="203"/>
      <c r="Q102" s="203"/>
      <c r="R102" s="203"/>
      <c r="S102" s="203"/>
      <c r="T102" s="204"/>
      <c r="AT102" s="198" t="s">
        <v>203</v>
      </c>
      <c r="AU102" s="198" t="s">
        <v>85</v>
      </c>
      <c r="AV102" s="12" t="s">
        <v>211</v>
      </c>
      <c r="AW102" s="12" t="s">
        <v>39</v>
      </c>
      <c r="AX102" s="12" t="s">
        <v>75</v>
      </c>
      <c r="AY102" s="198" t="s">
        <v>195</v>
      </c>
    </row>
    <row r="103" spans="2:65" s="11" customFormat="1">
      <c r="B103" s="185"/>
      <c r="D103" s="186" t="s">
        <v>203</v>
      </c>
      <c r="E103" s="187" t="s">
        <v>5</v>
      </c>
      <c r="F103" s="188" t="s">
        <v>2225</v>
      </c>
      <c r="H103" s="189">
        <v>-26.321999999999999</v>
      </c>
      <c r="I103" s="190"/>
      <c r="L103" s="185"/>
      <c r="M103" s="191"/>
      <c r="N103" s="192"/>
      <c r="O103" s="192"/>
      <c r="P103" s="192"/>
      <c r="Q103" s="192"/>
      <c r="R103" s="192"/>
      <c r="S103" s="192"/>
      <c r="T103" s="193"/>
      <c r="AT103" s="187" t="s">
        <v>203</v>
      </c>
      <c r="AU103" s="187" t="s">
        <v>85</v>
      </c>
      <c r="AV103" s="11" t="s">
        <v>85</v>
      </c>
      <c r="AW103" s="11" t="s">
        <v>39</v>
      </c>
      <c r="AX103" s="11" t="s">
        <v>75</v>
      </c>
      <c r="AY103" s="187" t="s">
        <v>195</v>
      </c>
    </row>
    <row r="104" spans="2:65" s="11" customFormat="1">
      <c r="B104" s="185"/>
      <c r="D104" s="186" t="s">
        <v>203</v>
      </c>
      <c r="E104" s="187" t="s">
        <v>5</v>
      </c>
      <c r="F104" s="188" t="s">
        <v>2226</v>
      </c>
      <c r="H104" s="189">
        <v>-1.345</v>
      </c>
      <c r="I104" s="190"/>
      <c r="L104" s="185"/>
      <c r="M104" s="191"/>
      <c r="N104" s="192"/>
      <c r="O104" s="192"/>
      <c r="P104" s="192"/>
      <c r="Q104" s="192"/>
      <c r="R104" s="192"/>
      <c r="S104" s="192"/>
      <c r="T104" s="193"/>
      <c r="AT104" s="187" t="s">
        <v>203</v>
      </c>
      <c r="AU104" s="187" t="s">
        <v>85</v>
      </c>
      <c r="AV104" s="11" t="s">
        <v>85</v>
      </c>
      <c r="AW104" s="11" t="s">
        <v>39</v>
      </c>
      <c r="AX104" s="11" t="s">
        <v>75</v>
      </c>
      <c r="AY104" s="187" t="s">
        <v>195</v>
      </c>
    </row>
    <row r="105" spans="2:65" s="12" customFormat="1">
      <c r="B105" s="197"/>
      <c r="D105" s="186" t="s">
        <v>203</v>
      </c>
      <c r="E105" s="198" t="s">
        <v>5</v>
      </c>
      <c r="F105" s="199" t="s">
        <v>253</v>
      </c>
      <c r="H105" s="200">
        <v>-27.667000000000002</v>
      </c>
      <c r="I105" s="201"/>
      <c r="L105" s="197"/>
      <c r="M105" s="202"/>
      <c r="N105" s="203"/>
      <c r="O105" s="203"/>
      <c r="P105" s="203"/>
      <c r="Q105" s="203"/>
      <c r="R105" s="203"/>
      <c r="S105" s="203"/>
      <c r="T105" s="204"/>
      <c r="AT105" s="198" t="s">
        <v>203</v>
      </c>
      <c r="AU105" s="198" t="s">
        <v>85</v>
      </c>
      <c r="AV105" s="12" t="s">
        <v>211</v>
      </c>
      <c r="AW105" s="12" t="s">
        <v>39</v>
      </c>
      <c r="AX105" s="12" t="s">
        <v>75</v>
      </c>
      <c r="AY105" s="198" t="s">
        <v>195</v>
      </c>
    </row>
    <row r="106" spans="2:65" s="13" customFormat="1">
      <c r="B106" s="205"/>
      <c r="D106" s="186" t="s">
        <v>203</v>
      </c>
      <c r="E106" s="206" t="s">
        <v>5</v>
      </c>
      <c r="F106" s="207" t="s">
        <v>254</v>
      </c>
      <c r="H106" s="208">
        <v>109.746</v>
      </c>
      <c r="I106" s="209"/>
      <c r="L106" s="205"/>
      <c r="M106" s="210"/>
      <c r="N106" s="211"/>
      <c r="O106" s="211"/>
      <c r="P106" s="211"/>
      <c r="Q106" s="211"/>
      <c r="R106" s="211"/>
      <c r="S106" s="211"/>
      <c r="T106" s="212"/>
      <c r="AT106" s="206" t="s">
        <v>203</v>
      </c>
      <c r="AU106" s="206" t="s">
        <v>85</v>
      </c>
      <c r="AV106" s="13" t="s">
        <v>201</v>
      </c>
      <c r="AW106" s="13" t="s">
        <v>39</v>
      </c>
      <c r="AX106" s="13" t="s">
        <v>83</v>
      </c>
      <c r="AY106" s="206" t="s">
        <v>195</v>
      </c>
    </row>
    <row r="107" spans="2:65" s="1" customFormat="1" ht="16.5" customHeight="1">
      <c r="B107" s="172"/>
      <c r="C107" s="173" t="s">
        <v>201</v>
      </c>
      <c r="D107" s="173" t="s">
        <v>197</v>
      </c>
      <c r="E107" s="174" t="s">
        <v>256</v>
      </c>
      <c r="F107" s="175" t="s">
        <v>257</v>
      </c>
      <c r="G107" s="176" t="s">
        <v>228</v>
      </c>
      <c r="H107" s="177">
        <v>54.872999999999998</v>
      </c>
      <c r="I107" s="178"/>
      <c r="J107" s="179">
        <f>ROUND(I107*H107,2)</f>
        <v>0</v>
      </c>
      <c r="K107" s="175"/>
      <c r="L107" s="40"/>
      <c r="M107" s="180" t="s">
        <v>5</v>
      </c>
      <c r="N107" s="181" t="s">
        <v>46</v>
      </c>
      <c r="O107" s="41"/>
      <c r="P107" s="182">
        <f>O107*H107</f>
        <v>0</v>
      </c>
      <c r="Q107" s="182">
        <v>0</v>
      </c>
      <c r="R107" s="182">
        <f>Q107*H107</f>
        <v>0</v>
      </c>
      <c r="S107" s="182">
        <v>0</v>
      </c>
      <c r="T107" s="183">
        <f>S107*H107</f>
        <v>0</v>
      </c>
      <c r="AR107" s="23" t="s">
        <v>201</v>
      </c>
      <c r="AT107" s="23" t="s">
        <v>197</v>
      </c>
      <c r="AU107" s="23" t="s">
        <v>85</v>
      </c>
      <c r="AY107" s="23" t="s">
        <v>195</v>
      </c>
      <c r="BE107" s="184">
        <f>IF(N107="základní",J107,0)</f>
        <v>0</v>
      </c>
      <c r="BF107" s="184">
        <f>IF(N107="snížená",J107,0)</f>
        <v>0</v>
      </c>
      <c r="BG107" s="184">
        <f>IF(N107="zákl. přenesená",J107,0)</f>
        <v>0</v>
      </c>
      <c r="BH107" s="184">
        <f>IF(N107="sníž. přenesená",J107,0)</f>
        <v>0</v>
      </c>
      <c r="BI107" s="184">
        <f>IF(N107="nulová",J107,0)</f>
        <v>0</v>
      </c>
      <c r="BJ107" s="23" t="s">
        <v>83</v>
      </c>
      <c r="BK107" s="184">
        <f>ROUND(I107*H107,2)</f>
        <v>0</v>
      </c>
      <c r="BL107" s="23" t="s">
        <v>201</v>
      </c>
      <c r="BM107" s="23" t="s">
        <v>2227</v>
      </c>
    </row>
    <row r="108" spans="2:65" s="1" customFormat="1" ht="54">
      <c r="B108" s="40"/>
      <c r="D108" s="186" t="s">
        <v>209</v>
      </c>
      <c r="F108" s="194" t="s">
        <v>259</v>
      </c>
      <c r="I108" s="195"/>
      <c r="L108" s="40"/>
      <c r="M108" s="196"/>
      <c r="N108" s="41"/>
      <c r="O108" s="41"/>
      <c r="P108" s="41"/>
      <c r="Q108" s="41"/>
      <c r="R108" s="41"/>
      <c r="S108" s="41"/>
      <c r="T108" s="69"/>
      <c r="AT108" s="23" t="s">
        <v>209</v>
      </c>
      <c r="AU108" s="23" t="s">
        <v>85</v>
      </c>
    </row>
    <row r="109" spans="2:65" s="11" customFormat="1">
      <c r="B109" s="185"/>
      <c r="D109" s="186" t="s">
        <v>203</v>
      </c>
      <c r="E109" s="187" t="s">
        <v>5</v>
      </c>
      <c r="F109" s="188" t="s">
        <v>2228</v>
      </c>
      <c r="H109" s="189">
        <v>54.872999999999998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83</v>
      </c>
      <c r="AY109" s="187" t="s">
        <v>195</v>
      </c>
    </row>
    <row r="110" spans="2:65" s="1" customFormat="1" ht="16.5" customHeight="1">
      <c r="B110" s="172"/>
      <c r="C110" s="173" t="s">
        <v>220</v>
      </c>
      <c r="D110" s="173" t="s">
        <v>197</v>
      </c>
      <c r="E110" s="174" t="s">
        <v>262</v>
      </c>
      <c r="F110" s="175" t="s">
        <v>263</v>
      </c>
      <c r="G110" s="176" t="s">
        <v>264</v>
      </c>
      <c r="H110" s="177">
        <v>263.81</v>
      </c>
      <c r="I110" s="178"/>
      <c r="J110" s="179">
        <f>ROUND(I110*H110,2)</f>
        <v>0</v>
      </c>
      <c r="K110" s="175"/>
      <c r="L110" s="40"/>
      <c r="M110" s="180" t="s">
        <v>5</v>
      </c>
      <c r="N110" s="181" t="s">
        <v>46</v>
      </c>
      <c r="O110" s="41"/>
      <c r="P110" s="182">
        <f>O110*H110</f>
        <v>0</v>
      </c>
      <c r="Q110" s="182">
        <v>8.4000000000000003E-4</v>
      </c>
      <c r="R110" s="182">
        <f>Q110*H110</f>
        <v>0.2216004</v>
      </c>
      <c r="S110" s="182">
        <v>0</v>
      </c>
      <c r="T110" s="183">
        <f>S110*H110</f>
        <v>0</v>
      </c>
      <c r="AR110" s="23" t="s">
        <v>201</v>
      </c>
      <c r="AT110" s="23" t="s">
        <v>197</v>
      </c>
      <c r="AU110" s="23" t="s">
        <v>85</v>
      </c>
      <c r="AY110" s="23" t="s">
        <v>195</v>
      </c>
      <c r="BE110" s="184">
        <f>IF(N110="základní",J110,0)</f>
        <v>0</v>
      </c>
      <c r="BF110" s="184">
        <f>IF(N110="snížená",J110,0)</f>
        <v>0</v>
      </c>
      <c r="BG110" s="184">
        <f>IF(N110="zákl. přenesená",J110,0)</f>
        <v>0</v>
      </c>
      <c r="BH110" s="184">
        <f>IF(N110="sníž. přenesená",J110,0)</f>
        <v>0</v>
      </c>
      <c r="BI110" s="184">
        <f>IF(N110="nulová",J110,0)</f>
        <v>0</v>
      </c>
      <c r="BJ110" s="23" t="s">
        <v>83</v>
      </c>
      <c r="BK110" s="184">
        <f>ROUND(I110*H110,2)</f>
        <v>0</v>
      </c>
      <c r="BL110" s="23" t="s">
        <v>201</v>
      </c>
      <c r="BM110" s="23" t="s">
        <v>2229</v>
      </c>
    </row>
    <row r="111" spans="2:65" s="1" customFormat="1" ht="54">
      <c r="B111" s="40"/>
      <c r="D111" s="186" t="s">
        <v>209</v>
      </c>
      <c r="F111" s="194" t="s">
        <v>266</v>
      </c>
      <c r="I111" s="195"/>
      <c r="L111" s="40"/>
      <c r="M111" s="196"/>
      <c r="N111" s="41"/>
      <c r="O111" s="41"/>
      <c r="P111" s="41"/>
      <c r="Q111" s="41"/>
      <c r="R111" s="41"/>
      <c r="S111" s="41"/>
      <c r="T111" s="69"/>
      <c r="AT111" s="23" t="s">
        <v>209</v>
      </c>
      <c r="AU111" s="23" t="s">
        <v>85</v>
      </c>
    </row>
    <row r="112" spans="2:65" s="11" customFormat="1">
      <c r="B112" s="185"/>
      <c r="D112" s="186" t="s">
        <v>203</v>
      </c>
      <c r="E112" s="187" t="s">
        <v>5</v>
      </c>
      <c r="F112" s="188" t="s">
        <v>2230</v>
      </c>
      <c r="H112" s="189">
        <v>263.81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83</v>
      </c>
      <c r="AY112" s="187" t="s">
        <v>195</v>
      </c>
    </row>
    <row r="113" spans="2:65" s="1" customFormat="1" ht="16.5" customHeight="1">
      <c r="B113" s="172"/>
      <c r="C113" s="173" t="s">
        <v>225</v>
      </c>
      <c r="D113" s="173" t="s">
        <v>197</v>
      </c>
      <c r="E113" s="174" t="s">
        <v>275</v>
      </c>
      <c r="F113" s="175" t="s">
        <v>276</v>
      </c>
      <c r="G113" s="176" t="s">
        <v>264</v>
      </c>
      <c r="H113" s="177">
        <v>263.81</v>
      </c>
      <c r="I113" s="178"/>
      <c r="J113" s="179">
        <f>ROUND(I113*H113,2)</f>
        <v>0</v>
      </c>
      <c r="K113" s="175"/>
      <c r="L113" s="40"/>
      <c r="M113" s="180" t="s">
        <v>5</v>
      </c>
      <c r="N113" s="181" t="s">
        <v>46</v>
      </c>
      <c r="O113" s="41"/>
      <c r="P113" s="182">
        <f>O113*H113</f>
        <v>0</v>
      </c>
      <c r="Q113" s="182">
        <v>0</v>
      </c>
      <c r="R113" s="182">
        <f>Q113*H113</f>
        <v>0</v>
      </c>
      <c r="S113" s="182">
        <v>0</v>
      </c>
      <c r="T113" s="183">
        <f>S113*H113</f>
        <v>0</v>
      </c>
      <c r="AR113" s="23" t="s">
        <v>201</v>
      </c>
      <c r="AT113" s="23" t="s">
        <v>197</v>
      </c>
      <c r="AU113" s="23" t="s">
        <v>85</v>
      </c>
      <c r="AY113" s="23" t="s">
        <v>195</v>
      </c>
      <c r="BE113" s="184">
        <f>IF(N113="základní",J113,0)</f>
        <v>0</v>
      </c>
      <c r="BF113" s="184">
        <f>IF(N113="snížená",J113,0)</f>
        <v>0</v>
      </c>
      <c r="BG113" s="184">
        <f>IF(N113="zákl. přenesená",J113,0)</f>
        <v>0</v>
      </c>
      <c r="BH113" s="184">
        <f>IF(N113="sníž. přenesená",J113,0)</f>
        <v>0</v>
      </c>
      <c r="BI113" s="184">
        <f>IF(N113="nulová",J113,0)</f>
        <v>0</v>
      </c>
      <c r="BJ113" s="23" t="s">
        <v>83</v>
      </c>
      <c r="BK113" s="184">
        <f>ROUND(I113*H113,2)</f>
        <v>0</v>
      </c>
      <c r="BL113" s="23" t="s">
        <v>201</v>
      </c>
      <c r="BM113" s="23" t="s">
        <v>2231</v>
      </c>
    </row>
    <row r="114" spans="2:65" s="1" customFormat="1" ht="40.5">
      <c r="B114" s="40"/>
      <c r="D114" s="186" t="s">
        <v>209</v>
      </c>
      <c r="F114" s="194" t="s">
        <v>278</v>
      </c>
      <c r="I114" s="195"/>
      <c r="L114" s="40"/>
      <c r="M114" s="196"/>
      <c r="N114" s="41"/>
      <c r="O114" s="41"/>
      <c r="P114" s="41"/>
      <c r="Q114" s="41"/>
      <c r="R114" s="41"/>
      <c r="S114" s="41"/>
      <c r="T114" s="69"/>
      <c r="AT114" s="23" t="s">
        <v>209</v>
      </c>
      <c r="AU114" s="23" t="s">
        <v>85</v>
      </c>
    </row>
    <row r="115" spans="2:65" s="1" customFormat="1" ht="16.5" customHeight="1">
      <c r="B115" s="172"/>
      <c r="C115" s="173" t="s">
        <v>232</v>
      </c>
      <c r="D115" s="173" t="s">
        <v>197</v>
      </c>
      <c r="E115" s="174" t="s">
        <v>280</v>
      </c>
      <c r="F115" s="175" t="s">
        <v>281</v>
      </c>
      <c r="G115" s="176" t="s">
        <v>228</v>
      </c>
      <c r="H115" s="177">
        <v>109.746</v>
      </c>
      <c r="I115" s="178"/>
      <c r="J115" s="179">
        <f>ROUND(I115*H115,2)</f>
        <v>0</v>
      </c>
      <c r="K115" s="175"/>
      <c r="L115" s="40"/>
      <c r="M115" s="180" t="s">
        <v>5</v>
      </c>
      <c r="N115" s="181" t="s">
        <v>46</v>
      </c>
      <c r="O115" s="41"/>
      <c r="P115" s="182">
        <f>O115*H115</f>
        <v>0</v>
      </c>
      <c r="Q115" s="182">
        <v>0</v>
      </c>
      <c r="R115" s="182">
        <f>Q115*H115</f>
        <v>0</v>
      </c>
      <c r="S115" s="182">
        <v>0</v>
      </c>
      <c r="T115" s="183">
        <f>S115*H115</f>
        <v>0</v>
      </c>
      <c r="AR115" s="23" t="s">
        <v>201</v>
      </c>
      <c r="AT115" s="23" t="s">
        <v>197</v>
      </c>
      <c r="AU115" s="23" t="s">
        <v>85</v>
      </c>
      <c r="AY115" s="23" t="s">
        <v>195</v>
      </c>
      <c r="BE115" s="184">
        <f>IF(N115="základní",J115,0)</f>
        <v>0</v>
      </c>
      <c r="BF115" s="184">
        <f>IF(N115="snížená",J115,0)</f>
        <v>0</v>
      </c>
      <c r="BG115" s="184">
        <f>IF(N115="zákl. přenesená",J115,0)</f>
        <v>0</v>
      </c>
      <c r="BH115" s="184">
        <f>IF(N115="sníž. přenesená",J115,0)</f>
        <v>0</v>
      </c>
      <c r="BI115" s="184">
        <f>IF(N115="nulová",J115,0)</f>
        <v>0</v>
      </c>
      <c r="BJ115" s="23" t="s">
        <v>83</v>
      </c>
      <c r="BK115" s="184">
        <f>ROUND(I115*H115,2)</f>
        <v>0</v>
      </c>
      <c r="BL115" s="23" t="s">
        <v>201</v>
      </c>
      <c r="BM115" s="23" t="s">
        <v>2232</v>
      </c>
    </row>
    <row r="116" spans="2:65" s="1" customFormat="1" ht="54">
      <c r="B116" s="40"/>
      <c r="D116" s="186" t="s">
        <v>209</v>
      </c>
      <c r="F116" s="194" t="s">
        <v>283</v>
      </c>
      <c r="I116" s="195"/>
      <c r="L116" s="40"/>
      <c r="M116" s="196"/>
      <c r="N116" s="41"/>
      <c r="O116" s="41"/>
      <c r="P116" s="41"/>
      <c r="Q116" s="41"/>
      <c r="R116" s="41"/>
      <c r="S116" s="41"/>
      <c r="T116" s="69"/>
      <c r="AT116" s="23" t="s">
        <v>209</v>
      </c>
      <c r="AU116" s="23" t="s">
        <v>85</v>
      </c>
    </row>
    <row r="117" spans="2:65" s="1" customFormat="1" ht="16.5" customHeight="1">
      <c r="B117" s="172"/>
      <c r="C117" s="173" t="s">
        <v>255</v>
      </c>
      <c r="D117" s="173" t="s">
        <v>197</v>
      </c>
      <c r="E117" s="174" t="s">
        <v>285</v>
      </c>
      <c r="F117" s="175" t="s">
        <v>286</v>
      </c>
      <c r="G117" s="176" t="s">
        <v>228</v>
      </c>
      <c r="H117" s="177">
        <v>89.186999999999998</v>
      </c>
      <c r="I117" s="178"/>
      <c r="J117" s="179">
        <f>ROUND(I117*H117,2)</f>
        <v>0</v>
      </c>
      <c r="K117" s="175"/>
      <c r="L117" s="40"/>
      <c r="M117" s="180" t="s">
        <v>5</v>
      </c>
      <c r="N117" s="181" t="s">
        <v>46</v>
      </c>
      <c r="O117" s="41"/>
      <c r="P117" s="182">
        <f>O117*H117</f>
        <v>0</v>
      </c>
      <c r="Q117" s="182">
        <v>0</v>
      </c>
      <c r="R117" s="182">
        <f>Q117*H117</f>
        <v>0</v>
      </c>
      <c r="S117" s="182">
        <v>0</v>
      </c>
      <c r="T117" s="183">
        <f>S117*H117</f>
        <v>0</v>
      </c>
      <c r="AR117" s="23" t="s">
        <v>201</v>
      </c>
      <c r="AT117" s="23" t="s">
        <v>197</v>
      </c>
      <c r="AU117" s="23" t="s">
        <v>85</v>
      </c>
      <c r="AY117" s="23" t="s">
        <v>195</v>
      </c>
      <c r="BE117" s="184">
        <f>IF(N117="základní",J117,0)</f>
        <v>0</v>
      </c>
      <c r="BF117" s="184">
        <f>IF(N117="snížená",J117,0)</f>
        <v>0</v>
      </c>
      <c r="BG117" s="184">
        <f>IF(N117="zákl. přenesená",J117,0)</f>
        <v>0</v>
      </c>
      <c r="BH117" s="184">
        <f>IF(N117="sníž. přenesená",J117,0)</f>
        <v>0</v>
      </c>
      <c r="BI117" s="184">
        <f>IF(N117="nulová",J117,0)</f>
        <v>0</v>
      </c>
      <c r="BJ117" s="23" t="s">
        <v>83</v>
      </c>
      <c r="BK117" s="184">
        <f>ROUND(I117*H117,2)</f>
        <v>0</v>
      </c>
      <c r="BL117" s="23" t="s">
        <v>201</v>
      </c>
      <c r="BM117" s="23" t="s">
        <v>2233</v>
      </c>
    </row>
    <row r="118" spans="2:65" s="1" customFormat="1" ht="67.5">
      <c r="B118" s="40"/>
      <c r="D118" s="186" t="s">
        <v>209</v>
      </c>
      <c r="F118" s="194" t="s">
        <v>288</v>
      </c>
      <c r="I118" s="195"/>
      <c r="L118" s="40"/>
      <c r="M118" s="196"/>
      <c r="N118" s="41"/>
      <c r="O118" s="41"/>
      <c r="P118" s="41"/>
      <c r="Q118" s="41"/>
      <c r="R118" s="41"/>
      <c r="S118" s="41"/>
      <c r="T118" s="69"/>
      <c r="AT118" s="23" t="s">
        <v>209</v>
      </c>
      <c r="AU118" s="23" t="s">
        <v>85</v>
      </c>
    </row>
    <row r="119" spans="2:65" s="11" customFormat="1">
      <c r="B119" s="185"/>
      <c r="D119" s="186" t="s">
        <v>203</v>
      </c>
      <c r="E119" s="187" t="s">
        <v>5</v>
      </c>
      <c r="F119" s="188" t="s">
        <v>2234</v>
      </c>
      <c r="H119" s="189">
        <v>109.746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75</v>
      </c>
      <c r="AY119" s="187" t="s">
        <v>195</v>
      </c>
    </row>
    <row r="120" spans="2:65" s="12" customFormat="1">
      <c r="B120" s="197"/>
      <c r="D120" s="186" t="s">
        <v>203</v>
      </c>
      <c r="E120" s="198" t="s">
        <v>5</v>
      </c>
      <c r="F120" s="199" t="s">
        <v>290</v>
      </c>
      <c r="H120" s="200">
        <v>109.746</v>
      </c>
      <c r="I120" s="201"/>
      <c r="L120" s="197"/>
      <c r="M120" s="202"/>
      <c r="N120" s="203"/>
      <c r="O120" s="203"/>
      <c r="P120" s="203"/>
      <c r="Q120" s="203"/>
      <c r="R120" s="203"/>
      <c r="S120" s="203"/>
      <c r="T120" s="204"/>
      <c r="AT120" s="198" t="s">
        <v>203</v>
      </c>
      <c r="AU120" s="198" t="s">
        <v>85</v>
      </c>
      <c r="AV120" s="12" t="s">
        <v>211</v>
      </c>
      <c r="AW120" s="12" t="s">
        <v>39</v>
      </c>
      <c r="AX120" s="12" t="s">
        <v>75</v>
      </c>
      <c r="AY120" s="198" t="s">
        <v>195</v>
      </c>
    </row>
    <row r="121" spans="2:65" s="11" customFormat="1">
      <c r="B121" s="185"/>
      <c r="D121" s="186" t="s">
        <v>203</v>
      </c>
      <c r="E121" s="187" t="s">
        <v>5</v>
      </c>
      <c r="F121" s="188" t="s">
        <v>2235</v>
      </c>
      <c r="H121" s="189">
        <v>-19.855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65" s="11" customFormat="1">
      <c r="B122" s="185"/>
      <c r="D122" s="186" t="s">
        <v>203</v>
      </c>
      <c r="E122" s="187" t="s">
        <v>5</v>
      </c>
      <c r="F122" s="188" t="s">
        <v>2236</v>
      </c>
      <c r="H122" s="189">
        <v>-0.70399999999999996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65" s="12" customFormat="1">
      <c r="B123" s="197"/>
      <c r="D123" s="186" t="s">
        <v>203</v>
      </c>
      <c r="E123" s="198" t="s">
        <v>5</v>
      </c>
      <c r="F123" s="199" t="s">
        <v>292</v>
      </c>
      <c r="H123" s="200">
        <v>-20.559000000000001</v>
      </c>
      <c r="I123" s="201"/>
      <c r="L123" s="197"/>
      <c r="M123" s="202"/>
      <c r="N123" s="203"/>
      <c r="O123" s="203"/>
      <c r="P123" s="203"/>
      <c r="Q123" s="203"/>
      <c r="R123" s="203"/>
      <c r="S123" s="203"/>
      <c r="T123" s="204"/>
      <c r="AT123" s="198" t="s">
        <v>203</v>
      </c>
      <c r="AU123" s="198" t="s">
        <v>85</v>
      </c>
      <c r="AV123" s="12" t="s">
        <v>211</v>
      </c>
      <c r="AW123" s="12" t="s">
        <v>39</v>
      </c>
      <c r="AX123" s="12" t="s">
        <v>75</v>
      </c>
      <c r="AY123" s="198" t="s">
        <v>195</v>
      </c>
    </row>
    <row r="124" spans="2:65" s="13" customFormat="1">
      <c r="B124" s="205"/>
      <c r="D124" s="186" t="s">
        <v>203</v>
      </c>
      <c r="E124" s="206" t="s">
        <v>5</v>
      </c>
      <c r="F124" s="207" t="s">
        <v>254</v>
      </c>
      <c r="H124" s="208">
        <v>89.186999999999998</v>
      </c>
      <c r="I124" s="209"/>
      <c r="L124" s="205"/>
      <c r="M124" s="210"/>
      <c r="N124" s="211"/>
      <c r="O124" s="211"/>
      <c r="P124" s="211"/>
      <c r="Q124" s="211"/>
      <c r="R124" s="211"/>
      <c r="S124" s="211"/>
      <c r="T124" s="212"/>
      <c r="AT124" s="206" t="s">
        <v>203</v>
      </c>
      <c r="AU124" s="206" t="s">
        <v>85</v>
      </c>
      <c r="AV124" s="13" t="s">
        <v>201</v>
      </c>
      <c r="AW124" s="13" t="s">
        <v>39</v>
      </c>
      <c r="AX124" s="13" t="s">
        <v>83</v>
      </c>
      <c r="AY124" s="206" t="s">
        <v>195</v>
      </c>
    </row>
    <row r="125" spans="2:65" s="1" customFormat="1" ht="16.5" customHeight="1">
      <c r="B125" s="172"/>
      <c r="C125" s="173" t="s">
        <v>261</v>
      </c>
      <c r="D125" s="173" t="s">
        <v>197</v>
      </c>
      <c r="E125" s="174" t="s">
        <v>294</v>
      </c>
      <c r="F125" s="175" t="s">
        <v>295</v>
      </c>
      <c r="G125" s="176" t="s">
        <v>228</v>
      </c>
      <c r="H125" s="177">
        <v>89.186999999999998</v>
      </c>
      <c r="I125" s="178"/>
      <c r="J125" s="179">
        <f>ROUND(I125*H125,2)</f>
        <v>0</v>
      </c>
      <c r="K125" s="175"/>
      <c r="L125" s="40"/>
      <c r="M125" s="180" t="s">
        <v>5</v>
      </c>
      <c r="N125" s="181" t="s">
        <v>46</v>
      </c>
      <c r="O125" s="41"/>
      <c r="P125" s="182">
        <f>O125*H125</f>
        <v>0</v>
      </c>
      <c r="Q125" s="182">
        <v>0</v>
      </c>
      <c r="R125" s="182">
        <f>Q125*H125</f>
        <v>0</v>
      </c>
      <c r="S125" s="182">
        <v>0</v>
      </c>
      <c r="T125" s="183">
        <f>S125*H125</f>
        <v>0</v>
      </c>
      <c r="AR125" s="23" t="s">
        <v>201</v>
      </c>
      <c r="AT125" s="23" t="s">
        <v>197</v>
      </c>
      <c r="AU125" s="23" t="s">
        <v>85</v>
      </c>
      <c r="AY125" s="23" t="s">
        <v>195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23" t="s">
        <v>83</v>
      </c>
      <c r="BK125" s="184">
        <f>ROUND(I125*H125,2)</f>
        <v>0</v>
      </c>
      <c r="BL125" s="23" t="s">
        <v>201</v>
      </c>
      <c r="BM125" s="23" t="s">
        <v>2237</v>
      </c>
    </row>
    <row r="126" spans="2:65" s="1" customFormat="1" ht="16.5" customHeight="1">
      <c r="B126" s="172"/>
      <c r="C126" s="173" t="s">
        <v>274</v>
      </c>
      <c r="D126" s="173" t="s">
        <v>197</v>
      </c>
      <c r="E126" s="174" t="s">
        <v>298</v>
      </c>
      <c r="F126" s="175" t="s">
        <v>299</v>
      </c>
      <c r="G126" s="176" t="s">
        <v>228</v>
      </c>
      <c r="H126" s="177">
        <v>89.186999999999998</v>
      </c>
      <c r="I126" s="178"/>
      <c r="J126" s="179">
        <f>ROUND(I126*H126,2)</f>
        <v>0</v>
      </c>
      <c r="K126" s="175"/>
      <c r="L126" s="40"/>
      <c r="M126" s="180" t="s">
        <v>5</v>
      </c>
      <c r="N126" s="181" t="s">
        <v>46</v>
      </c>
      <c r="O126" s="41"/>
      <c r="P126" s="182">
        <f>O126*H126</f>
        <v>0</v>
      </c>
      <c r="Q126" s="182">
        <v>0</v>
      </c>
      <c r="R126" s="182">
        <f>Q126*H126</f>
        <v>0</v>
      </c>
      <c r="S126" s="182">
        <v>0</v>
      </c>
      <c r="T126" s="183">
        <f>S126*H126</f>
        <v>0</v>
      </c>
      <c r="AR126" s="23" t="s">
        <v>201</v>
      </c>
      <c r="AT126" s="23" t="s">
        <v>197</v>
      </c>
      <c r="AU126" s="23" t="s">
        <v>85</v>
      </c>
      <c r="AY126" s="23" t="s">
        <v>195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23" t="s">
        <v>83</v>
      </c>
      <c r="BK126" s="184">
        <f>ROUND(I126*H126,2)</f>
        <v>0</v>
      </c>
      <c r="BL126" s="23" t="s">
        <v>201</v>
      </c>
      <c r="BM126" s="23" t="s">
        <v>2238</v>
      </c>
    </row>
    <row r="127" spans="2:65" s="1" customFormat="1" ht="16.5" customHeight="1">
      <c r="B127" s="172"/>
      <c r="C127" s="173" t="s">
        <v>279</v>
      </c>
      <c r="D127" s="173" t="s">
        <v>197</v>
      </c>
      <c r="E127" s="174" t="s">
        <v>301</v>
      </c>
      <c r="F127" s="175" t="s">
        <v>302</v>
      </c>
      <c r="G127" s="176" t="s">
        <v>303</v>
      </c>
      <c r="H127" s="177">
        <v>147.15899999999999</v>
      </c>
      <c r="I127" s="178"/>
      <c r="J127" s="179">
        <f>ROUND(I127*H127,2)</f>
        <v>0</v>
      </c>
      <c r="K127" s="175"/>
      <c r="L127" s="40"/>
      <c r="M127" s="180" t="s">
        <v>5</v>
      </c>
      <c r="N127" s="181" t="s">
        <v>46</v>
      </c>
      <c r="O127" s="41"/>
      <c r="P127" s="182">
        <f>O127*H127</f>
        <v>0</v>
      </c>
      <c r="Q127" s="182">
        <v>0</v>
      </c>
      <c r="R127" s="182">
        <f>Q127*H127</f>
        <v>0</v>
      </c>
      <c r="S127" s="182">
        <v>0</v>
      </c>
      <c r="T127" s="183">
        <f>S127*H127</f>
        <v>0</v>
      </c>
      <c r="AR127" s="23" t="s">
        <v>201</v>
      </c>
      <c r="AT127" s="23" t="s">
        <v>197</v>
      </c>
      <c r="AU127" s="23" t="s">
        <v>85</v>
      </c>
      <c r="AY127" s="23" t="s">
        <v>195</v>
      </c>
      <c r="BE127" s="184">
        <f>IF(N127="základní",J127,0)</f>
        <v>0</v>
      </c>
      <c r="BF127" s="184">
        <f>IF(N127="snížená",J127,0)</f>
        <v>0</v>
      </c>
      <c r="BG127" s="184">
        <f>IF(N127="zákl. přenesená",J127,0)</f>
        <v>0</v>
      </c>
      <c r="BH127" s="184">
        <f>IF(N127="sníž. přenesená",J127,0)</f>
        <v>0</v>
      </c>
      <c r="BI127" s="184">
        <f>IF(N127="nulová",J127,0)</f>
        <v>0</v>
      </c>
      <c r="BJ127" s="23" t="s">
        <v>83</v>
      </c>
      <c r="BK127" s="184">
        <f>ROUND(I127*H127,2)</f>
        <v>0</v>
      </c>
      <c r="BL127" s="23" t="s">
        <v>201</v>
      </c>
      <c r="BM127" s="23" t="s">
        <v>2239</v>
      </c>
    </row>
    <row r="128" spans="2:65" s="1" customFormat="1" ht="27">
      <c r="B128" s="40"/>
      <c r="D128" s="186" t="s">
        <v>209</v>
      </c>
      <c r="F128" s="194" t="s">
        <v>305</v>
      </c>
      <c r="I128" s="195"/>
      <c r="L128" s="40"/>
      <c r="M128" s="196"/>
      <c r="N128" s="41"/>
      <c r="O128" s="41"/>
      <c r="P128" s="41"/>
      <c r="Q128" s="41"/>
      <c r="R128" s="41"/>
      <c r="S128" s="41"/>
      <c r="T128" s="69"/>
      <c r="AT128" s="23" t="s">
        <v>209</v>
      </c>
      <c r="AU128" s="23" t="s">
        <v>85</v>
      </c>
    </row>
    <row r="129" spans="2:65" s="11" customFormat="1">
      <c r="B129" s="185"/>
      <c r="D129" s="186" t="s">
        <v>203</v>
      </c>
      <c r="E129" s="187" t="s">
        <v>5</v>
      </c>
      <c r="F129" s="188" t="s">
        <v>2240</v>
      </c>
      <c r="H129" s="189">
        <v>147.15899999999999</v>
      </c>
      <c r="I129" s="190"/>
      <c r="L129" s="185"/>
      <c r="M129" s="191"/>
      <c r="N129" s="192"/>
      <c r="O129" s="192"/>
      <c r="P129" s="192"/>
      <c r="Q129" s="192"/>
      <c r="R129" s="192"/>
      <c r="S129" s="192"/>
      <c r="T129" s="193"/>
      <c r="AT129" s="187" t="s">
        <v>203</v>
      </c>
      <c r="AU129" s="187" t="s">
        <v>85</v>
      </c>
      <c r="AV129" s="11" t="s">
        <v>85</v>
      </c>
      <c r="AW129" s="11" t="s">
        <v>39</v>
      </c>
      <c r="AX129" s="11" t="s">
        <v>83</v>
      </c>
      <c r="AY129" s="187" t="s">
        <v>195</v>
      </c>
    </row>
    <row r="130" spans="2:65" s="1" customFormat="1" ht="16.5" customHeight="1">
      <c r="B130" s="172"/>
      <c r="C130" s="173" t="s">
        <v>284</v>
      </c>
      <c r="D130" s="173" t="s">
        <v>197</v>
      </c>
      <c r="E130" s="174" t="s">
        <v>308</v>
      </c>
      <c r="F130" s="175" t="s">
        <v>309</v>
      </c>
      <c r="G130" s="176" t="s">
        <v>228</v>
      </c>
      <c r="H130" s="177">
        <v>45.005000000000003</v>
      </c>
      <c r="I130" s="178"/>
      <c r="J130" s="179">
        <f>ROUND(I130*H130,2)</f>
        <v>0</v>
      </c>
      <c r="K130" s="175"/>
      <c r="L130" s="40"/>
      <c r="M130" s="180" t="s">
        <v>5</v>
      </c>
      <c r="N130" s="181" t="s">
        <v>46</v>
      </c>
      <c r="O130" s="41"/>
      <c r="P130" s="182">
        <f>O130*H130</f>
        <v>0</v>
      </c>
      <c r="Q130" s="182">
        <v>0</v>
      </c>
      <c r="R130" s="182">
        <f>Q130*H130</f>
        <v>0</v>
      </c>
      <c r="S130" s="182">
        <v>0</v>
      </c>
      <c r="T130" s="183">
        <f>S130*H130</f>
        <v>0</v>
      </c>
      <c r="AR130" s="23" t="s">
        <v>201</v>
      </c>
      <c r="AT130" s="23" t="s">
        <v>197</v>
      </c>
      <c r="AU130" s="23" t="s">
        <v>85</v>
      </c>
      <c r="AY130" s="23" t="s">
        <v>195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23" t="s">
        <v>83</v>
      </c>
      <c r="BK130" s="184">
        <f>ROUND(I130*H130,2)</f>
        <v>0</v>
      </c>
      <c r="BL130" s="23" t="s">
        <v>201</v>
      </c>
      <c r="BM130" s="23" t="s">
        <v>2241</v>
      </c>
    </row>
    <row r="131" spans="2:65" s="1" customFormat="1" ht="81">
      <c r="B131" s="40"/>
      <c r="D131" s="186" t="s">
        <v>209</v>
      </c>
      <c r="F131" s="194" t="s">
        <v>311</v>
      </c>
      <c r="I131" s="195"/>
      <c r="L131" s="40"/>
      <c r="M131" s="196"/>
      <c r="N131" s="41"/>
      <c r="O131" s="41"/>
      <c r="P131" s="41"/>
      <c r="Q131" s="41"/>
      <c r="R131" s="41"/>
      <c r="S131" s="41"/>
      <c r="T131" s="69"/>
      <c r="AT131" s="23" t="s">
        <v>209</v>
      </c>
      <c r="AU131" s="23" t="s">
        <v>85</v>
      </c>
    </row>
    <row r="132" spans="2:65" s="11" customFormat="1">
      <c r="B132" s="185"/>
      <c r="D132" s="186" t="s">
        <v>203</v>
      </c>
      <c r="E132" s="187" t="s">
        <v>5</v>
      </c>
      <c r="F132" s="188" t="s">
        <v>2234</v>
      </c>
      <c r="H132" s="189">
        <v>109.746</v>
      </c>
      <c r="I132" s="190"/>
      <c r="L132" s="185"/>
      <c r="M132" s="191"/>
      <c r="N132" s="192"/>
      <c r="O132" s="192"/>
      <c r="P132" s="192"/>
      <c r="Q132" s="192"/>
      <c r="R132" s="192"/>
      <c r="S132" s="192"/>
      <c r="T132" s="193"/>
      <c r="AT132" s="187" t="s">
        <v>203</v>
      </c>
      <c r="AU132" s="187" t="s">
        <v>85</v>
      </c>
      <c r="AV132" s="11" t="s">
        <v>85</v>
      </c>
      <c r="AW132" s="11" t="s">
        <v>39</v>
      </c>
      <c r="AX132" s="11" t="s">
        <v>75</v>
      </c>
      <c r="AY132" s="187" t="s">
        <v>195</v>
      </c>
    </row>
    <row r="133" spans="2:65" s="12" customFormat="1">
      <c r="B133" s="197"/>
      <c r="D133" s="186" t="s">
        <v>203</v>
      </c>
      <c r="E133" s="198" t="s">
        <v>5</v>
      </c>
      <c r="F133" s="199" t="s">
        <v>290</v>
      </c>
      <c r="H133" s="200">
        <v>109.746</v>
      </c>
      <c r="I133" s="201"/>
      <c r="L133" s="197"/>
      <c r="M133" s="202"/>
      <c r="N133" s="203"/>
      <c r="O133" s="203"/>
      <c r="P133" s="203"/>
      <c r="Q133" s="203"/>
      <c r="R133" s="203"/>
      <c r="S133" s="203"/>
      <c r="T133" s="204"/>
      <c r="AT133" s="198" t="s">
        <v>203</v>
      </c>
      <c r="AU133" s="198" t="s">
        <v>85</v>
      </c>
      <c r="AV133" s="12" t="s">
        <v>211</v>
      </c>
      <c r="AW133" s="12" t="s">
        <v>39</v>
      </c>
      <c r="AX133" s="12" t="s">
        <v>75</v>
      </c>
      <c r="AY133" s="198" t="s">
        <v>195</v>
      </c>
    </row>
    <row r="134" spans="2:65" s="11" customFormat="1">
      <c r="B134" s="185"/>
      <c r="D134" s="186" t="s">
        <v>203</v>
      </c>
      <c r="E134" s="187" t="s">
        <v>5</v>
      </c>
      <c r="F134" s="188" t="s">
        <v>2235</v>
      </c>
      <c r="H134" s="189">
        <v>-19.855</v>
      </c>
      <c r="I134" s="190"/>
      <c r="L134" s="185"/>
      <c r="M134" s="191"/>
      <c r="N134" s="192"/>
      <c r="O134" s="192"/>
      <c r="P134" s="192"/>
      <c r="Q134" s="192"/>
      <c r="R134" s="192"/>
      <c r="S134" s="192"/>
      <c r="T134" s="193"/>
      <c r="AT134" s="187" t="s">
        <v>203</v>
      </c>
      <c r="AU134" s="187" t="s">
        <v>85</v>
      </c>
      <c r="AV134" s="11" t="s">
        <v>85</v>
      </c>
      <c r="AW134" s="11" t="s">
        <v>39</v>
      </c>
      <c r="AX134" s="11" t="s">
        <v>75</v>
      </c>
      <c r="AY134" s="187" t="s">
        <v>195</v>
      </c>
    </row>
    <row r="135" spans="2:65" s="11" customFormat="1">
      <c r="B135" s="185"/>
      <c r="D135" s="186" t="s">
        <v>203</v>
      </c>
      <c r="E135" s="187" t="s">
        <v>5</v>
      </c>
      <c r="F135" s="188" t="s">
        <v>2236</v>
      </c>
      <c r="H135" s="189">
        <v>-0.70399999999999996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65" s="12" customFormat="1">
      <c r="B136" s="197"/>
      <c r="D136" s="186" t="s">
        <v>203</v>
      </c>
      <c r="E136" s="198" t="s">
        <v>5</v>
      </c>
      <c r="F136" s="199" t="s">
        <v>292</v>
      </c>
      <c r="H136" s="200">
        <v>-20.559000000000001</v>
      </c>
      <c r="I136" s="201"/>
      <c r="L136" s="197"/>
      <c r="M136" s="202"/>
      <c r="N136" s="203"/>
      <c r="O136" s="203"/>
      <c r="P136" s="203"/>
      <c r="Q136" s="203"/>
      <c r="R136" s="203"/>
      <c r="S136" s="203"/>
      <c r="T136" s="204"/>
      <c r="AT136" s="198" t="s">
        <v>203</v>
      </c>
      <c r="AU136" s="198" t="s">
        <v>85</v>
      </c>
      <c r="AV136" s="12" t="s">
        <v>211</v>
      </c>
      <c r="AW136" s="12" t="s">
        <v>39</v>
      </c>
      <c r="AX136" s="12" t="s">
        <v>75</v>
      </c>
      <c r="AY136" s="198" t="s">
        <v>195</v>
      </c>
    </row>
    <row r="137" spans="2:65" s="11" customFormat="1">
      <c r="B137" s="185"/>
      <c r="D137" s="186" t="s">
        <v>203</v>
      </c>
      <c r="E137" s="187" t="s">
        <v>5</v>
      </c>
      <c r="F137" s="188" t="s">
        <v>2242</v>
      </c>
      <c r="H137" s="189">
        <v>-42.55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65" s="11" customFormat="1">
      <c r="B138" s="185"/>
      <c r="D138" s="186" t="s">
        <v>203</v>
      </c>
      <c r="E138" s="187" t="s">
        <v>5</v>
      </c>
      <c r="F138" s="188" t="s">
        <v>2243</v>
      </c>
      <c r="H138" s="189">
        <v>-1.6319999999999999</v>
      </c>
      <c r="I138" s="190"/>
      <c r="L138" s="185"/>
      <c r="M138" s="191"/>
      <c r="N138" s="192"/>
      <c r="O138" s="192"/>
      <c r="P138" s="192"/>
      <c r="Q138" s="192"/>
      <c r="R138" s="192"/>
      <c r="S138" s="192"/>
      <c r="T138" s="193"/>
      <c r="AT138" s="187" t="s">
        <v>203</v>
      </c>
      <c r="AU138" s="187" t="s">
        <v>85</v>
      </c>
      <c r="AV138" s="11" t="s">
        <v>85</v>
      </c>
      <c r="AW138" s="11" t="s">
        <v>39</v>
      </c>
      <c r="AX138" s="11" t="s">
        <v>75</v>
      </c>
      <c r="AY138" s="187" t="s">
        <v>195</v>
      </c>
    </row>
    <row r="139" spans="2:65" s="12" customFormat="1">
      <c r="B139" s="197"/>
      <c r="D139" s="186" t="s">
        <v>203</v>
      </c>
      <c r="E139" s="198" t="s">
        <v>5</v>
      </c>
      <c r="F139" s="199" t="s">
        <v>314</v>
      </c>
      <c r="H139" s="200">
        <v>-44.182000000000002</v>
      </c>
      <c r="I139" s="201"/>
      <c r="L139" s="197"/>
      <c r="M139" s="202"/>
      <c r="N139" s="203"/>
      <c r="O139" s="203"/>
      <c r="P139" s="203"/>
      <c r="Q139" s="203"/>
      <c r="R139" s="203"/>
      <c r="S139" s="203"/>
      <c r="T139" s="204"/>
      <c r="AT139" s="198" t="s">
        <v>203</v>
      </c>
      <c r="AU139" s="198" t="s">
        <v>85</v>
      </c>
      <c r="AV139" s="12" t="s">
        <v>211</v>
      </c>
      <c r="AW139" s="12" t="s">
        <v>39</v>
      </c>
      <c r="AX139" s="12" t="s">
        <v>75</v>
      </c>
      <c r="AY139" s="198" t="s">
        <v>195</v>
      </c>
    </row>
    <row r="140" spans="2:65" s="13" customFormat="1">
      <c r="B140" s="205"/>
      <c r="D140" s="186" t="s">
        <v>203</v>
      </c>
      <c r="E140" s="206" t="s">
        <v>5</v>
      </c>
      <c r="F140" s="207" t="s">
        <v>254</v>
      </c>
      <c r="H140" s="208">
        <v>45.005000000000003</v>
      </c>
      <c r="I140" s="209"/>
      <c r="L140" s="205"/>
      <c r="M140" s="210"/>
      <c r="N140" s="211"/>
      <c r="O140" s="211"/>
      <c r="P140" s="211"/>
      <c r="Q140" s="211"/>
      <c r="R140" s="211"/>
      <c r="S140" s="211"/>
      <c r="T140" s="212"/>
      <c r="AT140" s="206" t="s">
        <v>203</v>
      </c>
      <c r="AU140" s="206" t="s">
        <v>85</v>
      </c>
      <c r="AV140" s="13" t="s">
        <v>201</v>
      </c>
      <c r="AW140" s="13" t="s">
        <v>39</v>
      </c>
      <c r="AX140" s="13" t="s">
        <v>83</v>
      </c>
      <c r="AY140" s="206" t="s">
        <v>195</v>
      </c>
    </row>
    <row r="141" spans="2:65" s="1" customFormat="1" ht="16.5" customHeight="1">
      <c r="B141" s="172"/>
      <c r="C141" s="213" t="s">
        <v>293</v>
      </c>
      <c r="D141" s="213" t="s">
        <v>316</v>
      </c>
      <c r="E141" s="214" t="s">
        <v>317</v>
      </c>
      <c r="F141" s="215" t="s">
        <v>318</v>
      </c>
      <c r="G141" s="216" t="s">
        <v>303</v>
      </c>
      <c r="H141" s="217">
        <v>85.51</v>
      </c>
      <c r="I141" s="218"/>
      <c r="J141" s="219">
        <f>ROUND(I141*H141,2)</f>
        <v>0</v>
      </c>
      <c r="K141" s="215"/>
      <c r="L141" s="220"/>
      <c r="M141" s="221" t="s">
        <v>5</v>
      </c>
      <c r="N141" s="222" t="s">
        <v>46</v>
      </c>
      <c r="O141" s="41"/>
      <c r="P141" s="182">
        <f>O141*H141</f>
        <v>0</v>
      </c>
      <c r="Q141" s="182">
        <v>1</v>
      </c>
      <c r="R141" s="182">
        <f>Q141*H141</f>
        <v>85.51</v>
      </c>
      <c r="S141" s="182">
        <v>0</v>
      </c>
      <c r="T141" s="183">
        <f>S141*H141</f>
        <v>0</v>
      </c>
      <c r="AR141" s="23" t="s">
        <v>255</v>
      </c>
      <c r="AT141" s="23" t="s">
        <v>316</v>
      </c>
      <c r="AU141" s="23" t="s">
        <v>85</v>
      </c>
      <c r="AY141" s="23" t="s">
        <v>195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23" t="s">
        <v>83</v>
      </c>
      <c r="BK141" s="184">
        <f>ROUND(I141*H141,2)</f>
        <v>0</v>
      </c>
      <c r="BL141" s="23" t="s">
        <v>201</v>
      </c>
      <c r="BM141" s="23" t="s">
        <v>2244</v>
      </c>
    </row>
    <row r="142" spans="2:65" s="1" customFormat="1" ht="27">
      <c r="B142" s="40"/>
      <c r="D142" s="186" t="s">
        <v>209</v>
      </c>
      <c r="F142" s="194" t="s">
        <v>320</v>
      </c>
      <c r="I142" s="195"/>
      <c r="L142" s="40"/>
      <c r="M142" s="196"/>
      <c r="N142" s="41"/>
      <c r="O142" s="41"/>
      <c r="P142" s="41"/>
      <c r="Q142" s="41"/>
      <c r="R142" s="41"/>
      <c r="S142" s="41"/>
      <c r="T142" s="69"/>
      <c r="AT142" s="23" t="s">
        <v>209</v>
      </c>
      <c r="AU142" s="23" t="s">
        <v>85</v>
      </c>
    </row>
    <row r="143" spans="2:65" s="11" customFormat="1">
      <c r="B143" s="185"/>
      <c r="D143" s="186" t="s">
        <v>203</v>
      </c>
      <c r="E143" s="187" t="s">
        <v>5</v>
      </c>
      <c r="F143" s="188" t="s">
        <v>2245</v>
      </c>
      <c r="H143" s="189">
        <v>85.51</v>
      </c>
      <c r="I143" s="190"/>
      <c r="L143" s="185"/>
      <c r="M143" s="191"/>
      <c r="N143" s="192"/>
      <c r="O143" s="192"/>
      <c r="P143" s="192"/>
      <c r="Q143" s="192"/>
      <c r="R143" s="192"/>
      <c r="S143" s="192"/>
      <c r="T143" s="193"/>
      <c r="AT143" s="187" t="s">
        <v>203</v>
      </c>
      <c r="AU143" s="187" t="s">
        <v>85</v>
      </c>
      <c r="AV143" s="11" t="s">
        <v>85</v>
      </c>
      <c r="AW143" s="11" t="s">
        <v>39</v>
      </c>
      <c r="AX143" s="11" t="s">
        <v>83</v>
      </c>
      <c r="AY143" s="187" t="s">
        <v>195</v>
      </c>
    </row>
    <row r="144" spans="2:65" s="1" customFormat="1" ht="16.5" customHeight="1">
      <c r="B144" s="172"/>
      <c r="C144" s="173" t="s">
        <v>297</v>
      </c>
      <c r="D144" s="173" t="s">
        <v>197</v>
      </c>
      <c r="E144" s="174" t="s">
        <v>329</v>
      </c>
      <c r="F144" s="175" t="s">
        <v>330</v>
      </c>
      <c r="G144" s="176" t="s">
        <v>228</v>
      </c>
      <c r="H144" s="177">
        <v>20.559000000000001</v>
      </c>
      <c r="I144" s="178"/>
      <c r="J144" s="179">
        <f>ROUND(I144*H144,2)</f>
        <v>0</v>
      </c>
      <c r="K144" s="175"/>
      <c r="L144" s="40"/>
      <c r="M144" s="180" t="s">
        <v>5</v>
      </c>
      <c r="N144" s="181" t="s">
        <v>46</v>
      </c>
      <c r="O144" s="41"/>
      <c r="P144" s="182">
        <f>O144*H144</f>
        <v>0</v>
      </c>
      <c r="Q144" s="182">
        <v>0</v>
      </c>
      <c r="R144" s="182">
        <f>Q144*H144</f>
        <v>0</v>
      </c>
      <c r="S144" s="182">
        <v>0</v>
      </c>
      <c r="T144" s="183">
        <f>S144*H144</f>
        <v>0</v>
      </c>
      <c r="AR144" s="23" t="s">
        <v>201</v>
      </c>
      <c r="AT144" s="23" t="s">
        <v>197</v>
      </c>
      <c r="AU144" s="23" t="s">
        <v>85</v>
      </c>
      <c r="AY144" s="23" t="s">
        <v>195</v>
      </c>
      <c r="BE144" s="184">
        <f>IF(N144="základní",J144,0)</f>
        <v>0</v>
      </c>
      <c r="BF144" s="184">
        <f>IF(N144="snížená",J144,0)</f>
        <v>0</v>
      </c>
      <c r="BG144" s="184">
        <f>IF(N144="zákl. přenesená",J144,0)</f>
        <v>0</v>
      </c>
      <c r="BH144" s="184">
        <f>IF(N144="sníž. přenesená",J144,0)</f>
        <v>0</v>
      </c>
      <c r="BI144" s="184">
        <f>IF(N144="nulová",J144,0)</f>
        <v>0</v>
      </c>
      <c r="BJ144" s="23" t="s">
        <v>83</v>
      </c>
      <c r="BK144" s="184">
        <f>ROUND(I144*H144,2)</f>
        <v>0</v>
      </c>
      <c r="BL144" s="23" t="s">
        <v>201</v>
      </c>
      <c r="BM144" s="23" t="s">
        <v>2246</v>
      </c>
    </row>
    <row r="145" spans="2:65" s="1" customFormat="1" ht="54">
      <c r="B145" s="40"/>
      <c r="D145" s="186" t="s">
        <v>209</v>
      </c>
      <c r="F145" s="194" t="s">
        <v>332</v>
      </c>
      <c r="I145" s="195"/>
      <c r="L145" s="40"/>
      <c r="M145" s="196"/>
      <c r="N145" s="41"/>
      <c r="O145" s="41"/>
      <c r="P145" s="41"/>
      <c r="Q145" s="41"/>
      <c r="R145" s="41"/>
      <c r="S145" s="41"/>
      <c r="T145" s="69"/>
      <c r="AT145" s="23" t="s">
        <v>209</v>
      </c>
      <c r="AU145" s="23" t="s">
        <v>85</v>
      </c>
    </row>
    <row r="146" spans="2:65" s="11" customFormat="1">
      <c r="B146" s="185"/>
      <c r="D146" s="186" t="s">
        <v>203</v>
      </c>
      <c r="E146" s="187" t="s">
        <v>5</v>
      </c>
      <c r="F146" s="188" t="s">
        <v>2247</v>
      </c>
      <c r="H146" s="189">
        <v>19.855</v>
      </c>
      <c r="I146" s="190"/>
      <c r="L146" s="185"/>
      <c r="M146" s="191"/>
      <c r="N146" s="192"/>
      <c r="O146" s="192"/>
      <c r="P146" s="192"/>
      <c r="Q146" s="192"/>
      <c r="R146" s="192"/>
      <c r="S146" s="192"/>
      <c r="T146" s="193"/>
      <c r="AT146" s="187" t="s">
        <v>203</v>
      </c>
      <c r="AU146" s="187" t="s">
        <v>85</v>
      </c>
      <c r="AV146" s="11" t="s">
        <v>85</v>
      </c>
      <c r="AW146" s="11" t="s">
        <v>39</v>
      </c>
      <c r="AX146" s="11" t="s">
        <v>75</v>
      </c>
      <c r="AY146" s="187" t="s">
        <v>195</v>
      </c>
    </row>
    <row r="147" spans="2:65" s="11" customFormat="1">
      <c r="B147" s="185"/>
      <c r="D147" s="186" t="s">
        <v>203</v>
      </c>
      <c r="E147" s="187" t="s">
        <v>5</v>
      </c>
      <c r="F147" s="188" t="s">
        <v>2248</v>
      </c>
      <c r="H147" s="189">
        <v>0.70399999999999996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65" s="12" customFormat="1">
      <c r="B148" s="197"/>
      <c r="D148" s="186" t="s">
        <v>203</v>
      </c>
      <c r="E148" s="198" t="s">
        <v>5</v>
      </c>
      <c r="F148" s="199" t="s">
        <v>292</v>
      </c>
      <c r="H148" s="200">
        <v>20.559000000000001</v>
      </c>
      <c r="I148" s="201"/>
      <c r="L148" s="197"/>
      <c r="M148" s="202"/>
      <c r="N148" s="203"/>
      <c r="O148" s="203"/>
      <c r="P148" s="203"/>
      <c r="Q148" s="203"/>
      <c r="R148" s="203"/>
      <c r="S148" s="203"/>
      <c r="T148" s="204"/>
      <c r="AT148" s="198" t="s">
        <v>203</v>
      </c>
      <c r="AU148" s="198" t="s">
        <v>85</v>
      </c>
      <c r="AV148" s="12" t="s">
        <v>211</v>
      </c>
      <c r="AW148" s="12" t="s">
        <v>39</v>
      </c>
      <c r="AX148" s="12" t="s">
        <v>83</v>
      </c>
      <c r="AY148" s="198" t="s">
        <v>195</v>
      </c>
    </row>
    <row r="149" spans="2:65" s="1" customFormat="1" ht="16.5" customHeight="1">
      <c r="B149" s="172"/>
      <c r="C149" s="173" t="s">
        <v>11</v>
      </c>
      <c r="D149" s="173" t="s">
        <v>197</v>
      </c>
      <c r="E149" s="174" t="s">
        <v>323</v>
      </c>
      <c r="F149" s="175" t="s">
        <v>324</v>
      </c>
      <c r="G149" s="176" t="s">
        <v>325</v>
      </c>
      <c r="H149" s="177">
        <v>3</v>
      </c>
      <c r="I149" s="178"/>
      <c r="J149" s="179">
        <f>ROUND(I149*H149,2)</f>
        <v>0</v>
      </c>
      <c r="K149" s="175"/>
      <c r="L149" s="40"/>
      <c r="M149" s="180" t="s">
        <v>5</v>
      </c>
      <c r="N149" s="181" t="s">
        <v>46</v>
      </c>
      <c r="O149" s="41"/>
      <c r="P149" s="182">
        <f>O149*H149</f>
        <v>0</v>
      </c>
      <c r="Q149" s="182">
        <v>0</v>
      </c>
      <c r="R149" s="182">
        <f>Q149*H149</f>
        <v>0</v>
      </c>
      <c r="S149" s="182">
        <v>0</v>
      </c>
      <c r="T149" s="183">
        <f>S149*H149</f>
        <v>0</v>
      </c>
      <c r="AR149" s="23" t="s">
        <v>201</v>
      </c>
      <c r="AT149" s="23" t="s">
        <v>197</v>
      </c>
      <c r="AU149" s="23" t="s">
        <v>85</v>
      </c>
      <c r="AY149" s="23" t="s">
        <v>195</v>
      </c>
      <c r="BE149" s="184">
        <f>IF(N149="základní",J149,0)</f>
        <v>0</v>
      </c>
      <c r="BF149" s="184">
        <f>IF(N149="snížená",J149,0)</f>
        <v>0</v>
      </c>
      <c r="BG149" s="184">
        <f>IF(N149="zákl. přenesená",J149,0)</f>
        <v>0</v>
      </c>
      <c r="BH149" s="184">
        <f>IF(N149="sníž. přenesená",J149,0)</f>
        <v>0</v>
      </c>
      <c r="BI149" s="184">
        <f>IF(N149="nulová",J149,0)</f>
        <v>0</v>
      </c>
      <c r="BJ149" s="23" t="s">
        <v>83</v>
      </c>
      <c r="BK149" s="184">
        <f>ROUND(I149*H149,2)</f>
        <v>0</v>
      </c>
      <c r="BL149" s="23" t="s">
        <v>201</v>
      </c>
      <c r="BM149" s="23" t="s">
        <v>2249</v>
      </c>
    </row>
    <row r="150" spans="2:65" s="1" customFormat="1" ht="121.5">
      <c r="B150" s="40"/>
      <c r="D150" s="186" t="s">
        <v>209</v>
      </c>
      <c r="F150" s="194" t="s">
        <v>327</v>
      </c>
      <c r="I150" s="195"/>
      <c r="L150" s="40"/>
      <c r="M150" s="196"/>
      <c r="N150" s="41"/>
      <c r="O150" s="41"/>
      <c r="P150" s="41"/>
      <c r="Q150" s="41"/>
      <c r="R150" s="41"/>
      <c r="S150" s="41"/>
      <c r="T150" s="69"/>
      <c r="AT150" s="23" t="s">
        <v>209</v>
      </c>
      <c r="AU150" s="23" t="s">
        <v>85</v>
      </c>
    </row>
    <row r="151" spans="2:65" s="1" customFormat="1" ht="16.5" customHeight="1">
      <c r="B151" s="172"/>
      <c r="C151" s="173" t="s">
        <v>307</v>
      </c>
      <c r="D151" s="173" t="s">
        <v>197</v>
      </c>
      <c r="E151" s="174" t="s">
        <v>345</v>
      </c>
      <c r="F151" s="175" t="s">
        <v>346</v>
      </c>
      <c r="G151" s="176" t="s">
        <v>303</v>
      </c>
      <c r="H151" s="177">
        <v>85.757999999999996</v>
      </c>
      <c r="I151" s="178"/>
      <c r="J151" s="179">
        <f>ROUND(I151*H151,2)</f>
        <v>0</v>
      </c>
      <c r="K151" s="175"/>
      <c r="L151" s="40"/>
      <c r="M151" s="180" t="s">
        <v>5</v>
      </c>
      <c r="N151" s="181" t="s">
        <v>46</v>
      </c>
      <c r="O151" s="41"/>
      <c r="P151" s="182">
        <f>O151*H151</f>
        <v>0</v>
      </c>
      <c r="Q151" s="182">
        <v>0</v>
      </c>
      <c r="R151" s="182">
        <f>Q151*H151</f>
        <v>0</v>
      </c>
      <c r="S151" s="182">
        <v>0</v>
      </c>
      <c r="T151" s="183">
        <f>S151*H151</f>
        <v>0</v>
      </c>
      <c r="AR151" s="23" t="s">
        <v>201</v>
      </c>
      <c r="AT151" s="23" t="s">
        <v>197</v>
      </c>
      <c r="AU151" s="23" t="s">
        <v>85</v>
      </c>
      <c r="AY151" s="23" t="s">
        <v>195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23" t="s">
        <v>83</v>
      </c>
      <c r="BK151" s="184">
        <f>ROUND(I151*H151,2)</f>
        <v>0</v>
      </c>
      <c r="BL151" s="23" t="s">
        <v>201</v>
      </c>
      <c r="BM151" s="23" t="s">
        <v>2250</v>
      </c>
    </row>
    <row r="152" spans="2:65" s="10" customFormat="1" ht="29.85" customHeight="1">
      <c r="B152" s="159"/>
      <c r="D152" s="160" t="s">
        <v>74</v>
      </c>
      <c r="E152" s="170" t="s">
        <v>279</v>
      </c>
      <c r="F152" s="170" t="s">
        <v>348</v>
      </c>
      <c r="I152" s="162"/>
      <c r="J152" s="171">
        <f>BK152</f>
        <v>0</v>
      </c>
      <c r="L152" s="159"/>
      <c r="M152" s="164"/>
      <c r="N152" s="165"/>
      <c r="O152" s="165"/>
      <c r="P152" s="166">
        <f>SUM(P153:P162)</f>
        <v>0</v>
      </c>
      <c r="Q152" s="165"/>
      <c r="R152" s="166">
        <f>SUM(R153:R162)</f>
        <v>0</v>
      </c>
      <c r="S152" s="165"/>
      <c r="T152" s="167">
        <f>SUM(T153:T162)</f>
        <v>59.544352000000003</v>
      </c>
      <c r="AR152" s="160" t="s">
        <v>83</v>
      </c>
      <c r="AT152" s="168" t="s">
        <v>74</v>
      </c>
      <c r="AU152" s="168" t="s">
        <v>83</v>
      </c>
      <c r="AY152" s="160" t="s">
        <v>195</v>
      </c>
      <c r="BK152" s="169">
        <f>SUM(BK153:BK162)</f>
        <v>0</v>
      </c>
    </row>
    <row r="153" spans="2:65" s="1" customFormat="1" ht="16.5" customHeight="1">
      <c r="B153" s="172"/>
      <c r="C153" s="173" t="s">
        <v>315</v>
      </c>
      <c r="D153" s="173" t="s">
        <v>197</v>
      </c>
      <c r="E153" s="174" t="s">
        <v>356</v>
      </c>
      <c r="F153" s="175" t="s">
        <v>357</v>
      </c>
      <c r="G153" s="176" t="s">
        <v>264</v>
      </c>
      <c r="H153" s="177">
        <v>67.48</v>
      </c>
      <c r="I153" s="178"/>
      <c r="J153" s="179">
        <f>ROUND(I153*H153,2)</f>
        <v>0</v>
      </c>
      <c r="K153" s="175"/>
      <c r="L153" s="40"/>
      <c r="M153" s="180" t="s">
        <v>5</v>
      </c>
      <c r="N153" s="181" t="s">
        <v>46</v>
      </c>
      <c r="O153" s="41"/>
      <c r="P153" s="182">
        <f>O153*H153</f>
        <v>0</v>
      </c>
      <c r="Q153" s="182">
        <v>0</v>
      </c>
      <c r="R153" s="182">
        <f>Q153*H153</f>
        <v>0</v>
      </c>
      <c r="S153" s="182">
        <v>0.44</v>
      </c>
      <c r="T153" s="183">
        <f>S153*H153</f>
        <v>29.691200000000002</v>
      </c>
      <c r="AR153" s="23" t="s">
        <v>201</v>
      </c>
      <c r="AT153" s="23" t="s">
        <v>197</v>
      </c>
      <c r="AU153" s="23" t="s">
        <v>85</v>
      </c>
      <c r="AY153" s="23" t="s">
        <v>195</v>
      </c>
      <c r="BE153" s="184">
        <f>IF(N153="základní",J153,0)</f>
        <v>0</v>
      </c>
      <c r="BF153" s="184">
        <f>IF(N153="snížená",J153,0)</f>
        <v>0</v>
      </c>
      <c r="BG153" s="184">
        <f>IF(N153="zákl. přenesená",J153,0)</f>
        <v>0</v>
      </c>
      <c r="BH153" s="184">
        <f>IF(N153="sníž. přenesená",J153,0)</f>
        <v>0</v>
      </c>
      <c r="BI153" s="184">
        <f>IF(N153="nulová",J153,0)</f>
        <v>0</v>
      </c>
      <c r="BJ153" s="23" t="s">
        <v>83</v>
      </c>
      <c r="BK153" s="184">
        <f>ROUND(I153*H153,2)</f>
        <v>0</v>
      </c>
      <c r="BL153" s="23" t="s">
        <v>201</v>
      </c>
      <c r="BM153" s="23" t="s">
        <v>2251</v>
      </c>
    </row>
    <row r="154" spans="2:65" s="1" customFormat="1" ht="67.5">
      <c r="B154" s="40"/>
      <c r="D154" s="186" t="s">
        <v>209</v>
      </c>
      <c r="F154" s="194" t="s">
        <v>359</v>
      </c>
      <c r="I154" s="195"/>
      <c r="L154" s="40"/>
      <c r="M154" s="196"/>
      <c r="N154" s="41"/>
      <c r="O154" s="41"/>
      <c r="P154" s="41"/>
      <c r="Q154" s="41"/>
      <c r="R154" s="41"/>
      <c r="S154" s="41"/>
      <c r="T154" s="69"/>
      <c r="AT154" s="23" t="s">
        <v>209</v>
      </c>
      <c r="AU154" s="23" t="s">
        <v>85</v>
      </c>
    </row>
    <row r="155" spans="2:65" s="11" customFormat="1">
      <c r="B155" s="185"/>
      <c r="D155" s="186" t="s">
        <v>203</v>
      </c>
      <c r="E155" s="187" t="s">
        <v>5</v>
      </c>
      <c r="F155" s="188" t="s">
        <v>2252</v>
      </c>
      <c r="H155" s="189">
        <v>64.2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203</v>
      </c>
      <c r="AU155" s="187" t="s">
        <v>85</v>
      </c>
      <c r="AV155" s="11" t="s">
        <v>85</v>
      </c>
      <c r="AW155" s="11" t="s">
        <v>39</v>
      </c>
      <c r="AX155" s="11" t="s">
        <v>75</v>
      </c>
      <c r="AY155" s="187" t="s">
        <v>195</v>
      </c>
    </row>
    <row r="156" spans="2:65" s="11" customFormat="1">
      <c r="B156" s="185"/>
      <c r="D156" s="186" t="s">
        <v>203</v>
      </c>
      <c r="E156" s="187" t="s">
        <v>5</v>
      </c>
      <c r="F156" s="188" t="s">
        <v>2253</v>
      </c>
      <c r="H156" s="189">
        <v>3.28</v>
      </c>
      <c r="I156" s="190"/>
      <c r="L156" s="185"/>
      <c r="M156" s="191"/>
      <c r="N156" s="192"/>
      <c r="O156" s="192"/>
      <c r="P156" s="192"/>
      <c r="Q156" s="192"/>
      <c r="R156" s="192"/>
      <c r="S156" s="192"/>
      <c r="T156" s="193"/>
      <c r="AT156" s="187" t="s">
        <v>203</v>
      </c>
      <c r="AU156" s="187" t="s">
        <v>85</v>
      </c>
      <c r="AV156" s="11" t="s">
        <v>85</v>
      </c>
      <c r="AW156" s="11" t="s">
        <v>39</v>
      </c>
      <c r="AX156" s="11" t="s">
        <v>75</v>
      </c>
      <c r="AY156" s="187" t="s">
        <v>195</v>
      </c>
    </row>
    <row r="157" spans="2:65" s="13" customFormat="1">
      <c r="B157" s="205"/>
      <c r="D157" s="186" t="s">
        <v>203</v>
      </c>
      <c r="E157" s="206" t="s">
        <v>5</v>
      </c>
      <c r="F157" s="207" t="s">
        <v>254</v>
      </c>
      <c r="H157" s="208">
        <v>67.48</v>
      </c>
      <c r="I157" s="209"/>
      <c r="L157" s="205"/>
      <c r="M157" s="210"/>
      <c r="N157" s="211"/>
      <c r="O157" s="211"/>
      <c r="P157" s="211"/>
      <c r="Q157" s="211"/>
      <c r="R157" s="211"/>
      <c r="S157" s="211"/>
      <c r="T157" s="212"/>
      <c r="AT157" s="206" t="s">
        <v>203</v>
      </c>
      <c r="AU157" s="206" t="s">
        <v>85</v>
      </c>
      <c r="AV157" s="13" t="s">
        <v>201</v>
      </c>
      <c r="AW157" s="13" t="s">
        <v>39</v>
      </c>
      <c r="AX157" s="13" t="s">
        <v>83</v>
      </c>
      <c r="AY157" s="206" t="s">
        <v>195</v>
      </c>
    </row>
    <row r="158" spans="2:65" s="1" customFormat="1" ht="16.5" customHeight="1">
      <c r="B158" s="172"/>
      <c r="C158" s="173" t="s">
        <v>322</v>
      </c>
      <c r="D158" s="173" t="s">
        <v>197</v>
      </c>
      <c r="E158" s="174" t="s">
        <v>363</v>
      </c>
      <c r="F158" s="175" t="s">
        <v>364</v>
      </c>
      <c r="G158" s="176" t="s">
        <v>264</v>
      </c>
      <c r="H158" s="177">
        <v>94.471999999999994</v>
      </c>
      <c r="I158" s="178"/>
      <c r="J158" s="179">
        <f>ROUND(I158*H158,2)</f>
        <v>0</v>
      </c>
      <c r="K158" s="175"/>
      <c r="L158" s="40"/>
      <c r="M158" s="180" t="s">
        <v>5</v>
      </c>
      <c r="N158" s="181" t="s">
        <v>46</v>
      </c>
      <c r="O158" s="41"/>
      <c r="P158" s="182">
        <f>O158*H158</f>
        <v>0</v>
      </c>
      <c r="Q158" s="182">
        <v>0</v>
      </c>
      <c r="R158" s="182">
        <f>Q158*H158</f>
        <v>0</v>
      </c>
      <c r="S158" s="182">
        <v>0.316</v>
      </c>
      <c r="T158" s="183">
        <f>S158*H158</f>
        <v>29.853151999999998</v>
      </c>
      <c r="AR158" s="23" t="s">
        <v>201</v>
      </c>
      <c r="AT158" s="23" t="s">
        <v>197</v>
      </c>
      <c r="AU158" s="23" t="s">
        <v>85</v>
      </c>
      <c r="AY158" s="23" t="s">
        <v>195</v>
      </c>
      <c r="BE158" s="184">
        <f>IF(N158="základní",J158,0)</f>
        <v>0</v>
      </c>
      <c r="BF158" s="184">
        <f>IF(N158="snížená",J158,0)</f>
        <v>0</v>
      </c>
      <c r="BG158" s="184">
        <f>IF(N158="zákl. přenesená",J158,0)</f>
        <v>0</v>
      </c>
      <c r="BH158" s="184">
        <f>IF(N158="sníž. přenesená",J158,0)</f>
        <v>0</v>
      </c>
      <c r="BI158" s="184">
        <f>IF(N158="nulová",J158,0)</f>
        <v>0</v>
      </c>
      <c r="BJ158" s="23" t="s">
        <v>83</v>
      </c>
      <c r="BK158" s="184">
        <f>ROUND(I158*H158,2)</f>
        <v>0</v>
      </c>
      <c r="BL158" s="23" t="s">
        <v>201</v>
      </c>
      <c r="BM158" s="23" t="s">
        <v>2254</v>
      </c>
    </row>
    <row r="159" spans="2:65" s="1" customFormat="1" ht="67.5">
      <c r="B159" s="40"/>
      <c r="D159" s="186" t="s">
        <v>209</v>
      </c>
      <c r="F159" s="194" t="s">
        <v>366</v>
      </c>
      <c r="I159" s="195"/>
      <c r="L159" s="40"/>
      <c r="M159" s="196"/>
      <c r="N159" s="41"/>
      <c r="O159" s="41"/>
      <c r="P159" s="41"/>
      <c r="Q159" s="41"/>
      <c r="R159" s="41"/>
      <c r="S159" s="41"/>
      <c r="T159" s="69"/>
      <c r="AT159" s="23" t="s">
        <v>209</v>
      </c>
      <c r="AU159" s="23" t="s">
        <v>85</v>
      </c>
    </row>
    <row r="160" spans="2:65" s="11" customFormat="1">
      <c r="B160" s="185"/>
      <c r="D160" s="186" t="s">
        <v>203</v>
      </c>
      <c r="E160" s="187" t="s">
        <v>5</v>
      </c>
      <c r="F160" s="188" t="s">
        <v>2255</v>
      </c>
      <c r="H160" s="189">
        <v>89.88</v>
      </c>
      <c r="I160" s="190"/>
      <c r="L160" s="185"/>
      <c r="M160" s="191"/>
      <c r="N160" s="192"/>
      <c r="O160" s="192"/>
      <c r="P160" s="192"/>
      <c r="Q160" s="192"/>
      <c r="R160" s="192"/>
      <c r="S160" s="192"/>
      <c r="T160" s="193"/>
      <c r="AT160" s="187" t="s">
        <v>203</v>
      </c>
      <c r="AU160" s="187" t="s">
        <v>85</v>
      </c>
      <c r="AV160" s="11" t="s">
        <v>85</v>
      </c>
      <c r="AW160" s="11" t="s">
        <v>39</v>
      </c>
      <c r="AX160" s="11" t="s">
        <v>75</v>
      </c>
      <c r="AY160" s="187" t="s">
        <v>195</v>
      </c>
    </row>
    <row r="161" spans="2:65" s="11" customFormat="1">
      <c r="B161" s="185"/>
      <c r="D161" s="186" t="s">
        <v>203</v>
      </c>
      <c r="E161" s="187" t="s">
        <v>5</v>
      </c>
      <c r="F161" s="188" t="s">
        <v>2256</v>
      </c>
      <c r="H161" s="189">
        <v>4.5919999999999996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203</v>
      </c>
      <c r="AU161" s="187" t="s">
        <v>85</v>
      </c>
      <c r="AV161" s="11" t="s">
        <v>85</v>
      </c>
      <c r="AW161" s="11" t="s">
        <v>39</v>
      </c>
      <c r="AX161" s="11" t="s">
        <v>75</v>
      </c>
      <c r="AY161" s="187" t="s">
        <v>195</v>
      </c>
    </row>
    <row r="162" spans="2:65" s="13" customFormat="1">
      <c r="B162" s="205"/>
      <c r="D162" s="186" t="s">
        <v>203</v>
      </c>
      <c r="E162" s="206" t="s">
        <v>5</v>
      </c>
      <c r="F162" s="207" t="s">
        <v>254</v>
      </c>
      <c r="H162" s="208">
        <v>94.471999999999994</v>
      </c>
      <c r="I162" s="209"/>
      <c r="L162" s="205"/>
      <c r="M162" s="210"/>
      <c r="N162" s="211"/>
      <c r="O162" s="211"/>
      <c r="P162" s="211"/>
      <c r="Q162" s="211"/>
      <c r="R162" s="211"/>
      <c r="S162" s="211"/>
      <c r="T162" s="212"/>
      <c r="AT162" s="206" t="s">
        <v>203</v>
      </c>
      <c r="AU162" s="206" t="s">
        <v>85</v>
      </c>
      <c r="AV162" s="13" t="s">
        <v>201</v>
      </c>
      <c r="AW162" s="13" t="s">
        <v>39</v>
      </c>
      <c r="AX162" s="13" t="s">
        <v>83</v>
      </c>
      <c r="AY162" s="206" t="s">
        <v>195</v>
      </c>
    </row>
    <row r="163" spans="2:65" s="10" customFormat="1" ht="29.85" customHeight="1">
      <c r="B163" s="159"/>
      <c r="D163" s="160" t="s">
        <v>74</v>
      </c>
      <c r="E163" s="170" t="s">
        <v>201</v>
      </c>
      <c r="F163" s="170" t="s">
        <v>369</v>
      </c>
      <c r="I163" s="162"/>
      <c r="J163" s="171">
        <f>BK163</f>
        <v>0</v>
      </c>
      <c r="L163" s="159"/>
      <c r="M163" s="164"/>
      <c r="N163" s="165"/>
      <c r="O163" s="165"/>
      <c r="P163" s="166">
        <f>SUM(P164:P174)</f>
        <v>0</v>
      </c>
      <c r="Q163" s="165"/>
      <c r="R163" s="166">
        <f>SUM(R164:R174)</f>
        <v>83.976328940000002</v>
      </c>
      <c r="S163" s="165"/>
      <c r="T163" s="167">
        <f>SUM(T164:T174)</f>
        <v>0</v>
      </c>
      <c r="AR163" s="160" t="s">
        <v>83</v>
      </c>
      <c r="AT163" s="168" t="s">
        <v>74</v>
      </c>
      <c r="AU163" s="168" t="s">
        <v>83</v>
      </c>
      <c r="AY163" s="160" t="s">
        <v>195</v>
      </c>
      <c r="BK163" s="169">
        <f>SUM(BK164:BK174)</f>
        <v>0</v>
      </c>
    </row>
    <row r="164" spans="2:65" s="1" customFormat="1" ht="16.5" customHeight="1">
      <c r="B164" s="172"/>
      <c r="C164" s="173" t="s">
        <v>328</v>
      </c>
      <c r="D164" s="173" t="s">
        <v>197</v>
      </c>
      <c r="E164" s="174" t="s">
        <v>371</v>
      </c>
      <c r="F164" s="175" t="s">
        <v>372</v>
      </c>
      <c r="G164" s="176" t="s">
        <v>228</v>
      </c>
      <c r="H164" s="177">
        <v>44.182000000000002</v>
      </c>
      <c r="I164" s="178"/>
      <c r="J164" s="179">
        <f>ROUND(I164*H164,2)</f>
        <v>0</v>
      </c>
      <c r="K164" s="175"/>
      <c r="L164" s="40"/>
      <c r="M164" s="180" t="s">
        <v>5</v>
      </c>
      <c r="N164" s="181" t="s">
        <v>46</v>
      </c>
      <c r="O164" s="41"/>
      <c r="P164" s="182">
        <f>O164*H164</f>
        <v>0</v>
      </c>
      <c r="Q164" s="182">
        <v>1.8907700000000001</v>
      </c>
      <c r="R164" s="182">
        <f>Q164*H164</f>
        <v>83.538000140000008</v>
      </c>
      <c r="S164" s="182">
        <v>0</v>
      </c>
      <c r="T164" s="183">
        <f>S164*H164</f>
        <v>0</v>
      </c>
      <c r="AR164" s="23" t="s">
        <v>201</v>
      </c>
      <c r="AT164" s="23" t="s">
        <v>197</v>
      </c>
      <c r="AU164" s="23" t="s">
        <v>85</v>
      </c>
      <c r="AY164" s="23" t="s">
        <v>195</v>
      </c>
      <c r="BE164" s="184">
        <f>IF(N164="základní",J164,0)</f>
        <v>0</v>
      </c>
      <c r="BF164" s="184">
        <f>IF(N164="snížená",J164,0)</f>
        <v>0</v>
      </c>
      <c r="BG164" s="184">
        <f>IF(N164="zákl. přenesená",J164,0)</f>
        <v>0</v>
      </c>
      <c r="BH164" s="184">
        <f>IF(N164="sníž. přenesená",J164,0)</f>
        <v>0</v>
      </c>
      <c r="BI164" s="184">
        <f>IF(N164="nulová",J164,0)</f>
        <v>0</v>
      </c>
      <c r="BJ164" s="23" t="s">
        <v>83</v>
      </c>
      <c r="BK164" s="184">
        <f>ROUND(I164*H164,2)</f>
        <v>0</v>
      </c>
      <c r="BL164" s="23" t="s">
        <v>201</v>
      </c>
      <c r="BM164" s="23" t="s">
        <v>2257</v>
      </c>
    </row>
    <row r="165" spans="2:65" s="1" customFormat="1" ht="54">
      <c r="B165" s="40"/>
      <c r="D165" s="186" t="s">
        <v>209</v>
      </c>
      <c r="F165" s="194" t="s">
        <v>374</v>
      </c>
      <c r="I165" s="195"/>
      <c r="L165" s="40"/>
      <c r="M165" s="196"/>
      <c r="N165" s="41"/>
      <c r="O165" s="41"/>
      <c r="P165" s="41"/>
      <c r="Q165" s="41"/>
      <c r="R165" s="41"/>
      <c r="S165" s="41"/>
      <c r="T165" s="69"/>
      <c r="AT165" s="23" t="s">
        <v>209</v>
      </c>
      <c r="AU165" s="23" t="s">
        <v>85</v>
      </c>
    </row>
    <row r="166" spans="2:65" s="11" customFormat="1">
      <c r="B166" s="185"/>
      <c r="D166" s="186" t="s">
        <v>203</v>
      </c>
      <c r="E166" s="187" t="s">
        <v>5</v>
      </c>
      <c r="F166" s="188" t="s">
        <v>2258</v>
      </c>
      <c r="H166" s="189">
        <v>42.55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203</v>
      </c>
      <c r="AU166" s="187" t="s">
        <v>85</v>
      </c>
      <c r="AV166" s="11" t="s">
        <v>85</v>
      </c>
      <c r="AW166" s="11" t="s">
        <v>39</v>
      </c>
      <c r="AX166" s="11" t="s">
        <v>75</v>
      </c>
      <c r="AY166" s="187" t="s">
        <v>195</v>
      </c>
    </row>
    <row r="167" spans="2:65" s="11" customFormat="1">
      <c r="B167" s="185"/>
      <c r="D167" s="186" t="s">
        <v>203</v>
      </c>
      <c r="E167" s="187" t="s">
        <v>5</v>
      </c>
      <c r="F167" s="188" t="s">
        <v>2259</v>
      </c>
      <c r="H167" s="189">
        <v>1.6319999999999999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203</v>
      </c>
      <c r="AU167" s="187" t="s">
        <v>85</v>
      </c>
      <c r="AV167" s="11" t="s">
        <v>85</v>
      </c>
      <c r="AW167" s="11" t="s">
        <v>39</v>
      </c>
      <c r="AX167" s="11" t="s">
        <v>75</v>
      </c>
      <c r="AY167" s="187" t="s">
        <v>195</v>
      </c>
    </row>
    <row r="168" spans="2:65" s="12" customFormat="1">
      <c r="B168" s="197"/>
      <c r="D168" s="186" t="s">
        <v>203</v>
      </c>
      <c r="E168" s="198" t="s">
        <v>5</v>
      </c>
      <c r="F168" s="199" t="s">
        <v>314</v>
      </c>
      <c r="H168" s="200">
        <v>44.182000000000002</v>
      </c>
      <c r="I168" s="201"/>
      <c r="L168" s="197"/>
      <c r="M168" s="202"/>
      <c r="N168" s="203"/>
      <c r="O168" s="203"/>
      <c r="P168" s="203"/>
      <c r="Q168" s="203"/>
      <c r="R168" s="203"/>
      <c r="S168" s="203"/>
      <c r="T168" s="204"/>
      <c r="AT168" s="198" t="s">
        <v>203</v>
      </c>
      <c r="AU168" s="198" t="s">
        <v>85</v>
      </c>
      <c r="AV168" s="12" t="s">
        <v>211</v>
      </c>
      <c r="AW168" s="12" t="s">
        <v>39</v>
      </c>
      <c r="AX168" s="12" t="s">
        <v>83</v>
      </c>
      <c r="AY168" s="198" t="s">
        <v>195</v>
      </c>
    </row>
    <row r="169" spans="2:65" s="1" customFormat="1" ht="16.5" customHeight="1">
      <c r="B169" s="172"/>
      <c r="C169" s="173" t="s">
        <v>334</v>
      </c>
      <c r="D169" s="173" t="s">
        <v>197</v>
      </c>
      <c r="E169" s="174" t="s">
        <v>378</v>
      </c>
      <c r="F169" s="175" t="s">
        <v>379</v>
      </c>
      <c r="G169" s="176" t="s">
        <v>228</v>
      </c>
      <c r="H169" s="177">
        <v>0.189</v>
      </c>
      <c r="I169" s="178"/>
      <c r="J169" s="179">
        <f>ROUND(I169*H169,2)</f>
        <v>0</v>
      </c>
      <c r="K169" s="175"/>
      <c r="L169" s="40"/>
      <c r="M169" s="180" t="s">
        <v>5</v>
      </c>
      <c r="N169" s="181" t="s">
        <v>46</v>
      </c>
      <c r="O169" s="41"/>
      <c r="P169" s="182">
        <f>O169*H169</f>
        <v>0</v>
      </c>
      <c r="Q169" s="182">
        <v>2.234</v>
      </c>
      <c r="R169" s="182">
        <f>Q169*H169</f>
        <v>0.42222599999999999</v>
      </c>
      <c r="S169" s="182">
        <v>0</v>
      </c>
      <c r="T169" s="183">
        <f>S169*H169</f>
        <v>0</v>
      </c>
      <c r="AR169" s="23" t="s">
        <v>201</v>
      </c>
      <c r="AT169" s="23" t="s">
        <v>197</v>
      </c>
      <c r="AU169" s="23" t="s">
        <v>85</v>
      </c>
      <c r="AY169" s="23" t="s">
        <v>195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23" t="s">
        <v>83</v>
      </c>
      <c r="BK169" s="184">
        <f>ROUND(I169*H169,2)</f>
        <v>0</v>
      </c>
      <c r="BL169" s="23" t="s">
        <v>201</v>
      </c>
      <c r="BM169" s="23" t="s">
        <v>2260</v>
      </c>
    </row>
    <row r="170" spans="2:65" s="1" customFormat="1" ht="40.5">
      <c r="B170" s="40"/>
      <c r="D170" s="186" t="s">
        <v>209</v>
      </c>
      <c r="F170" s="194" t="s">
        <v>381</v>
      </c>
      <c r="I170" s="195"/>
      <c r="L170" s="40"/>
      <c r="M170" s="196"/>
      <c r="N170" s="41"/>
      <c r="O170" s="41"/>
      <c r="P170" s="41"/>
      <c r="Q170" s="41"/>
      <c r="R170" s="41"/>
      <c r="S170" s="41"/>
      <c r="T170" s="69"/>
      <c r="AT170" s="23" t="s">
        <v>209</v>
      </c>
      <c r="AU170" s="23" t="s">
        <v>85</v>
      </c>
    </row>
    <row r="171" spans="2:65" s="11" customFormat="1">
      <c r="B171" s="185"/>
      <c r="D171" s="186" t="s">
        <v>203</v>
      </c>
      <c r="E171" s="187" t="s">
        <v>5</v>
      </c>
      <c r="F171" s="188" t="s">
        <v>763</v>
      </c>
      <c r="H171" s="189">
        <v>0.189</v>
      </c>
      <c r="I171" s="190"/>
      <c r="L171" s="185"/>
      <c r="M171" s="191"/>
      <c r="N171" s="192"/>
      <c r="O171" s="192"/>
      <c r="P171" s="192"/>
      <c r="Q171" s="192"/>
      <c r="R171" s="192"/>
      <c r="S171" s="192"/>
      <c r="T171" s="193"/>
      <c r="AT171" s="187" t="s">
        <v>203</v>
      </c>
      <c r="AU171" s="187" t="s">
        <v>85</v>
      </c>
      <c r="AV171" s="11" t="s">
        <v>85</v>
      </c>
      <c r="AW171" s="11" t="s">
        <v>39</v>
      </c>
      <c r="AX171" s="11" t="s">
        <v>83</v>
      </c>
      <c r="AY171" s="187" t="s">
        <v>195</v>
      </c>
    </row>
    <row r="172" spans="2:65" s="1" customFormat="1" ht="16.5" customHeight="1">
      <c r="B172" s="172"/>
      <c r="C172" s="173" t="s">
        <v>10</v>
      </c>
      <c r="D172" s="173" t="s">
        <v>197</v>
      </c>
      <c r="E172" s="174" t="s">
        <v>384</v>
      </c>
      <c r="F172" s="175" t="s">
        <v>385</v>
      </c>
      <c r="G172" s="176" t="s">
        <v>264</v>
      </c>
      <c r="H172" s="177">
        <v>2.52</v>
      </c>
      <c r="I172" s="178"/>
      <c r="J172" s="179">
        <f>ROUND(I172*H172,2)</f>
        <v>0</v>
      </c>
      <c r="K172" s="175"/>
      <c r="L172" s="40"/>
      <c r="M172" s="180" t="s">
        <v>5</v>
      </c>
      <c r="N172" s="181" t="s">
        <v>46</v>
      </c>
      <c r="O172" s="41"/>
      <c r="P172" s="182">
        <f>O172*H172</f>
        <v>0</v>
      </c>
      <c r="Q172" s="182">
        <v>6.3899999999999998E-3</v>
      </c>
      <c r="R172" s="182">
        <f>Q172*H172</f>
        <v>1.61028E-2</v>
      </c>
      <c r="S172" s="182">
        <v>0</v>
      </c>
      <c r="T172" s="183">
        <f>S172*H172</f>
        <v>0</v>
      </c>
      <c r="AR172" s="23" t="s">
        <v>201</v>
      </c>
      <c r="AT172" s="23" t="s">
        <v>197</v>
      </c>
      <c r="AU172" s="23" t="s">
        <v>85</v>
      </c>
      <c r="AY172" s="23" t="s">
        <v>195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23" t="s">
        <v>83</v>
      </c>
      <c r="BK172" s="184">
        <f>ROUND(I172*H172,2)</f>
        <v>0</v>
      </c>
      <c r="BL172" s="23" t="s">
        <v>201</v>
      </c>
      <c r="BM172" s="23" t="s">
        <v>2261</v>
      </c>
    </row>
    <row r="173" spans="2:65" s="11" customFormat="1">
      <c r="B173" s="185"/>
      <c r="D173" s="186" t="s">
        <v>203</v>
      </c>
      <c r="E173" s="187" t="s">
        <v>5</v>
      </c>
      <c r="F173" s="188" t="s">
        <v>765</v>
      </c>
      <c r="H173" s="189">
        <v>2.52</v>
      </c>
      <c r="I173" s="190"/>
      <c r="L173" s="185"/>
      <c r="M173" s="191"/>
      <c r="N173" s="192"/>
      <c r="O173" s="192"/>
      <c r="P173" s="192"/>
      <c r="Q173" s="192"/>
      <c r="R173" s="192"/>
      <c r="S173" s="192"/>
      <c r="T173" s="193"/>
      <c r="AT173" s="187" t="s">
        <v>203</v>
      </c>
      <c r="AU173" s="187" t="s">
        <v>85</v>
      </c>
      <c r="AV173" s="11" t="s">
        <v>85</v>
      </c>
      <c r="AW173" s="11" t="s">
        <v>39</v>
      </c>
      <c r="AX173" s="11" t="s">
        <v>83</v>
      </c>
      <c r="AY173" s="187" t="s">
        <v>195</v>
      </c>
    </row>
    <row r="174" spans="2:65" s="1" customFormat="1" ht="16.5" customHeight="1">
      <c r="B174" s="172"/>
      <c r="C174" s="173" t="s">
        <v>344</v>
      </c>
      <c r="D174" s="173" t="s">
        <v>197</v>
      </c>
      <c r="E174" s="174" t="s">
        <v>345</v>
      </c>
      <c r="F174" s="175" t="s">
        <v>346</v>
      </c>
      <c r="G174" s="176" t="s">
        <v>303</v>
      </c>
      <c r="H174" s="177">
        <v>83.975999999999999</v>
      </c>
      <c r="I174" s="178"/>
      <c r="J174" s="179">
        <f>ROUND(I174*H174,2)</f>
        <v>0</v>
      </c>
      <c r="K174" s="175"/>
      <c r="L174" s="40"/>
      <c r="M174" s="180" t="s">
        <v>5</v>
      </c>
      <c r="N174" s="181" t="s">
        <v>46</v>
      </c>
      <c r="O174" s="41"/>
      <c r="P174" s="182">
        <f>O174*H174</f>
        <v>0</v>
      </c>
      <c r="Q174" s="182">
        <v>0</v>
      </c>
      <c r="R174" s="182">
        <f>Q174*H174</f>
        <v>0</v>
      </c>
      <c r="S174" s="182">
        <v>0</v>
      </c>
      <c r="T174" s="183">
        <f>S174*H174</f>
        <v>0</v>
      </c>
      <c r="AR174" s="23" t="s">
        <v>201</v>
      </c>
      <c r="AT174" s="23" t="s">
        <v>197</v>
      </c>
      <c r="AU174" s="23" t="s">
        <v>85</v>
      </c>
      <c r="AY174" s="23" t="s">
        <v>195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23" t="s">
        <v>83</v>
      </c>
      <c r="BK174" s="184">
        <f>ROUND(I174*H174,2)</f>
        <v>0</v>
      </c>
      <c r="BL174" s="23" t="s">
        <v>201</v>
      </c>
      <c r="BM174" s="23" t="s">
        <v>2262</v>
      </c>
    </row>
    <row r="175" spans="2:65" s="10" customFormat="1" ht="29.85" customHeight="1">
      <c r="B175" s="159"/>
      <c r="D175" s="160" t="s">
        <v>74</v>
      </c>
      <c r="E175" s="170" t="s">
        <v>220</v>
      </c>
      <c r="F175" s="170" t="s">
        <v>390</v>
      </c>
      <c r="I175" s="162"/>
      <c r="J175" s="171">
        <f>BK175</f>
        <v>0</v>
      </c>
      <c r="L175" s="159"/>
      <c r="M175" s="164"/>
      <c r="N175" s="165"/>
      <c r="O175" s="165"/>
      <c r="P175" s="166">
        <f>P176</f>
        <v>0</v>
      </c>
      <c r="Q175" s="165"/>
      <c r="R175" s="166">
        <f>R176</f>
        <v>60.124679999999998</v>
      </c>
      <c r="S175" s="165"/>
      <c r="T175" s="167">
        <f>T176</f>
        <v>0</v>
      </c>
      <c r="AR175" s="160" t="s">
        <v>83</v>
      </c>
      <c r="AT175" s="168" t="s">
        <v>74</v>
      </c>
      <c r="AU175" s="168" t="s">
        <v>83</v>
      </c>
      <c r="AY175" s="160" t="s">
        <v>195</v>
      </c>
      <c r="BK175" s="169">
        <f>BK176</f>
        <v>0</v>
      </c>
    </row>
    <row r="176" spans="2:65" s="10" customFormat="1" ht="14.85" customHeight="1">
      <c r="B176" s="159"/>
      <c r="D176" s="160" t="s">
        <v>74</v>
      </c>
      <c r="E176" s="170" t="s">
        <v>391</v>
      </c>
      <c r="F176" s="170" t="s">
        <v>392</v>
      </c>
      <c r="I176" s="162"/>
      <c r="J176" s="171">
        <f>BK176</f>
        <v>0</v>
      </c>
      <c r="L176" s="159"/>
      <c r="M176" s="164"/>
      <c r="N176" s="165"/>
      <c r="O176" s="165"/>
      <c r="P176" s="166">
        <f>SUM(P177:P191)</f>
        <v>0</v>
      </c>
      <c r="Q176" s="165"/>
      <c r="R176" s="166">
        <f>SUM(R177:R191)</f>
        <v>60.124679999999998</v>
      </c>
      <c r="S176" s="165"/>
      <c r="T176" s="167">
        <f>SUM(T177:T191)</f>
        <v>0</v>
      </c>
      <c r="AR176" s="160" t="s">
        <v>83</v>
      </c>
      <c r="AT176" s="168" t="s">
        <v>74</v>
      </c>
      <c r="AU176" s="168" t="s">
        <v>85</v>
      </c>
      <c r="AY176" s="160" t="s">
        <v>195</v>
      </c>
      <c r="BK176" s="169">
        <f>SUM(BK177:BK191)</f>
        <v>0</v>
      </c>
    </row>
    <row r="177" spans="2:65" s="1" customFormat="1" ht="16.5" customHeight="1">
      <c r="B177" s="172"/>
      <c r="C177" s="173" t="s">
        <v>349</v>
      </c>
      <c r="D177" s="173" t="s">
        <v>197</v>
      </c>
      <c r="E177" s="174" t="s">
        <v>394</v>
      </c>
      <c r="F177" s="175" t="s">
        <v>395</v>
      </c>
      <c r="G177" s="176" t="s">
        <v>264</v>
      </c>
      <c r="H177" s="177">
        <v>67.48</v>
      </c>
      <c r="I177" s="178"/>
      <c r="J177" s="179">
        <f>ROUND(I177*H177,2)</f>
        <v>0</v>
      </c>
      <c r="K177" s="175"/>
      <c r="L177" s="40"/>
      <c r="M177" s="180" t="s">
        <v>5</v>
      </c>
      <c r="N177" s="181" t="s">
        <v>46</v>
      </c>
      <c r="O177" s="41"/>
      <c r="P177" s="182">
        <f>O177*H177</f>
        <v>0</v>
      </c>
      <c r="Q177" s="182">
        <v>0.29699999999999999</v>
      </c>
      <c r="R177" s="182">
        <f>Q177*H177</f>
        <v>20.04156</v>
      </c>
      <c r="S177" s="182">
        <v>0</v>
      </c>
      <c r="T177" s="183">
        <f>S177*H177</f>
        <v>0</v>
      </c>
      <c r="AR177" s="23" t="s">
        <v>201</v>
      </c>
      <c r="AT177" s="23" t="s">
        <v>197</v>
      </c>
      <c r="AU177" s="23" t="s">
        <v>211</v>
      </c>
      <c r="AY177" s="23" t="s">
        <v>195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23" t="s">
        <v>83</v>
      </c>
      <c r="BK177" s="184">
        <f>ROUND(I177*H177,2)</f>
        <v>0</v>
      </c>
      <c r="BL177" s="23" t="s">
        <v>201</v>
      </c>
      <c r="BM177" s="23" t="s">
        <v>2263</v>
      </c>
    </row>
    <row r="178" spans="2:65" s="1" customFormat="1" ht="54">
      <c r="B178" s="40"/>
      <c r="D178" s="186" t="s">
        <v>209</v>
      </c>
      <c r="F178" s="194" t="s">
        <v>397</v>
      </c>
      <c r="I178" s="195"/>
      <c r="L178" s="40"/>
      <c r="M178" s="196"/>
      <c r="N178" s="41"/>
      <c r="O178" s="41"/>
      <c r="P178" s="41"/>
      <c r="Q178" s="41"/>
      <c r="R178" s="41"/>
      <c r="S178" s="41"/>
      <c r="T178" s="69"/>
      <c r="AT178" s="23" t="s">
        <v>209</v>
      </c>
      <c r="AU178" s="23" t="s">
        <v>211</v>
      </c>
    </row>
    <row r="179" spans="2:65" s="11" customFormat="1">
      <c r="B179" s="185"/>
      <c r="D179" s="186" t="s">
        <v>203</v>
      </c>
      <c r="E179" s="187" t="s">
        <v>5</v>
      </c>
      <c r="F179" s="188" t="s">
        <v>2252</v>
      </c>
      <c r="H179" s="189">
        <v>64.2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203</v>
      </c>
      <c r="AU179" s="187" t="s">
        <v>211</v>
      </c>
      <c r="AV179" s="11" t="s">
        <v>85</v>
      </c>
      <c r="AW179" s="11" t="s">
        <v>39</v>
      </c>
      <c r="AX179" s="11" t="s">
        <v>75</v>
      </c>
      <c r="AY179" s="187" t="s">
        <v>195</v>
      </c>
    </row>
    <row r="180" spans="2:65" s="11" customFormat="1">
      <c r="B180" s="185"/>
      <c r="D180" s="186" t="s">
        <v>203</v>
      </c>
      <c r="E180" s="187" t="s">
        <v>5</v>
      </c>
      <c r="F180" s="188" t="s">
        <v>2253</v>
      </c>
      <c r="H180" s="189">
        <v>3.28</v>
      </c>
      <c r="I180" s="190"/>
      <c r="L180" s="185"/>
      <c r="M180" s="191"/>
      <c r="N180" s="192"/>
      <c r="O180" s="192"/>
      <c r="P180" s="192"/>
      <c r="Q180" s="192"/>
      <c r="R180" s="192"/>
      <c r="S180" s="192"/>
      <c r="T180" s="193"/>
      <c r="AT180" s="187" t="s">
        <v>203</v>
      </c>
      <c r="AU180" s="187" t="s">
        <v>211</v>
      </c>
      <c r="AV180" s="11" t="s">
        <v>85</v>
      </c>
      <c r="AW180" s="11" t="s">
        <v>39</v>
      </c>
      <c r="AX180" s="11" t="s">
        <v>75</v>
      </c>
      <c r="AY180" s="187" t="s">
        <v>195</v>
      </c>
    </row>
    <row r="181" spans="2:65" s="13" customFormat="1">
      <c r="B181" s="205"/>
      <c r="D181" s="186" t="s">
        <v>203</v>
      </c>
      <c r="E181" s="206" t="s">
        <v>5</v>
      </c>
      <c r="F181" s="207" t="s">
        <v>254</v>
      </c>
      <c r="H181" s="208">
        <v>67.48</v>
      </c>
      <c r="I181" s="209"/>
      <c r="L181" s="205"/>
      <c r="M181" s="210"/>
      <c r="N181" s="211"/>
      <c r="O181" s="211"/>
      <c r="P181" s="211"/>
      <c r="Q181" s="211"/>
      <c r="R181" s="211"/>
      <c r="S181" s="211"/>
      <c r="T181" s="212"/>
      <c r="AT181" s="206" t="s">
        <v>203</v>
      </c>
      <c r="AU181" s="206" t="s">
        <v>211</v>
      </c>
      <c r="AV181" s="13" t="s">
        <v>201</v>
      </c>
      <c r="AW181" s="13" t="s">
        <v>39</v>
      </c>
      <c r="AX181" s="13" t="s">
        <v>83</v>
      </c>
      <c r="AY181" s="206" t="s">
        <v>195</v>
      </c>
    </row>
    <row r="182" spans="2:65" s="1" customFormat="1" ht="16.5" customHeight="1">
      <c r="B182" s="172"/>
      <c r="C182" s="173" t="s">
        <v>355</v>
      </c>
      <c r="D182" s="173" t="s">
        <v>197</v>
      </c>
      <c r="E182" s="174" t="s">
        <v>399</v>
      </c>
      <c r="F182" s="175" t="s">
        <v>400</v>
      </c>
      <c r="G182" s="176" t="s">
        <v>264</v>
      </c>
      <c r="H182" s="177">
        <v>67.48</v>
      </c>
      <c r="I182" s="178"/>
      <c r="J182" s="179">
        <f>ROUND(I182*H182,2)</f>
        <v>0</v>
      </c>
      <c r="K182" s="175"/>
      <c r="L182" s="40"/>
      <c r="M182" s="180" t="s">
        <v>5</v>
      </c>
      <c r="N182" s="181" t="s">
        <v>46</v>
      </c>
      <c r="O182" s="41"/>
      <c r="P182" s="182">
        <f>O182*H182</f>
        <v>0</v>
      </c>
      <c r="Q182" s="182">
        <v>0.29160000000000003</v>
      </c>
      <c r="R182" s="182">
        <f>Q182*H182</f>
        <v>19.677168000000002</v>
      </c>
      <c r="S182" s="182">
        <v>0</v>
      </c>
      <c r="T182" s="183">
        <f>S182*H182</f>
        <v>0</v>
      </c>
      <c r="AR182" s="23" t="s">
        <v>201</v>
      </c>
      <c r="AT182" s="23" t="s">
        <v>197</v>
      </c>
      <c r="AU182" s="23" t="s">
        <v>211</v>
      </c>
      <c r="AY182" s="23" t="s">
        <v>195</v>
      </c>
      <c r="BE182" s="184">
        <f>IF(N182="základní",J182,0)</f>
        <v>0</v>
      </c>
      <c r="BF182" s="184">
        <f>IF(N182="snížená",J182,0)</f>
        <v>0</v>
      </c>
      <c r="BG182" s="184">
        <f>IF(N182="zákl. přenesená",J182,0)</f>
        <v>0</v>
      </c>
      <c r="BH182" s="184">
        <f>IF(N182="sníž. přenesená",J182,0)</f>
        <v>0</v>
      </c>
      <c r="BI182" s="184">
        <f>IF(N182="nulová",J182,0)</f>
        <v>0</v>
      </c>
      <c r="BJ182" s="23" t="s">
        <v>83</v>
      </c>
      <c r="BK182" s="184">
        <f>ROUND(I182*H182,2)</f>
        <v>0</v>
      </c>
      <c r="BL182" s="23" t="s">
        <v>201</v>
      </c>
      <c r="BM182" s="23" t="s">
        <v>2264</v>
      </c>
    </row>
    <row r="183" spans="2:65" s="1" customFormat="1" ht="54">
      <c r="B183" s="40"/>
      <c r="D183" s="186" t="s">
        <v>209</v>
      </c>
      <c r="F183" s="194" t="s">
        <v>402</v>
      </c>
      <c r="I183" s="195"/>
      <c r="L183" s="40"/>
      <c r="M183" s="196"/>
      <c r="N183" s="41"/>
      <c r="O183" s="41"/>
      <c r="P183" s="41"/>
      <c r="Q183" s="41"/>
      <c r="R183" s="41"/>
      <c r="S183" s="41"/>
      <c r="T183" s="69"/>
      <c r="AT183" s="23" t="s">
        <v>209</v>
      </c>
      <c r="AU183" s="23" t="s">
        <v>211</v>
      </c>
    </row>
    <row r="184" spans="2:65" s="1" customFormat="1" ht="16.5" customHeight="1">
      <c r="B184" s="172"/>
      <c r="C184" s="173" t="s">
        <v>362</v>
      </c>
      <c r="D184" s="173" t="s">
        <v>197</v>
      </c>
      <c r="E184" s="174" t="s">
        <v>404</v>
      </c>
      <c r="F184" s="175" t="s">
        <v>405</v>
      </c>
      <c r="G184" s="176" t="s">
        <v>264</v>
      </c>
      <c r="H184" s="177">
        <v>94.471999999999994</v>
      </c>
      <c r="I184" s="178"/>
      <c r="J184" s="179">
        <f>ROUND(I184*H184,2)</f>
        <v>0</v>
      </c>
      <c r="K184" s="175"/>
      <c r="L184" s="40"/>
      <c r="M184" s="180" t="s">
        <v>5</v>
      </c>
      <c r="N184" s="181" t="s">
        <v>46</v>
      </c>
      <c r="O184" s="41"/>
      <c r="P184" s="182">
        <f>O184*H184</f>
        <v>0</v>
      </c>
      <c r="Q184" s="182">
        <v>0.108</v>
      </c>
      <c r="R184" s="182">
        <f>Q184*H184</f>
        <v>10.202976</v>
      </c>
      <c r="S184" s="182">
        <v>0</v>
      </c>
      <c r="T184" s="183">
        <f>S184*H184</f>
        <v>0</v>
      </c>
      <c r="AR184" s="23" t="s">
        <v>201</v>
      </c>
      <c r="AT184" s="23" t="s">
        <v>197</v>
      </c>
      <c r="AU184" s="23" t="s">
        <v>211</v>
      </c>
      <c r="AY184" s="23" t="s">
        <v>195</v>
      </c>
      <c r="BE184" s="184">
        <f>IF(N184="základní",J184,0)</f>
        <v>0</v>
      </c>
      <c r="BF184" s="184">
        <f>IF(N184="snížená",J184,0)</f>
        <v>0</v>
      </c>
      <c r="BG184" s="184">
        <f>IF(N184="zákl. přenesená",J184,0)</f>
        <v>0</v>
      </c>
      <c r="BH184" s="184">
        <f>IF(N184="sníž. přenesená",J184,0)</f>
        <v>0</v>
      </c>
      <c r="BI184" s="184">
        <f>IF(N184="nulová",J184,0)</f>
        <v>0</v>
      </c>
      <c r="BJ184" s="23" t="s">
        <v>83</v>
      </c>
      <c r="BK184" s="184">
        <f>ROUND(I184*H184,2)</f>
        <v>0</v>
      </c>
      <c r="BL184" s="23" t="s">
        <v>201</v>
      </c>
      <c r="BM184" s="23" t="s">
        <v>2265</v>
      </c>
    </row>
    <row r="185" spans="2:65" s="1" customFormat="1" ht="40.5">
      <c r="B185" s="40"/>
      <c r="D185" s="186" t="s">
        <v>209</v>
      </c>
      <c r="F185" s="194" t="s">
        <v>407</v>
      </c>
      <c r="I185" s="195"/>
      <c r="L185" s="40"/>
      <c r="M185" s="196"/>
      <c r="N185" s="41"/>
      <c r="O185" s="41"/>
      <c r="P185" s="41"/>
      <c r="Q185" s="41"/>
      <c r="R185" s="41"/>
      <c r="S185" s="41"/>
      <c r="T185" s="69"/>
      <c r="AT185" s="23" t="s">
        <v>209</v>
      </c>
      <c r="AU185" s="23" t="s">
        <v>211</v>
      </c>
    </row>
    <row r="186" spans="2:65" s="11" customFormat="1">
      <c r="B186" s="185"/>
      <c r="D186" s="186" t="s">
        <v>203</v>
      </c>
      <c r="E186" s="187" t="s">
        <v>5</v>
      </c>
      <c r="F186" s="188" t="s">
        <v>2255</v>
      </c>
      <c r="H186" s="189">
        <v>89.88</v>
      </c>
      <c r="I186" s="190"/>
      <c r="L186" s="185"/>
      <c r="M186" s="191"/>
      <c r="N186" s="192"/>
      <c r="O186" s="192"/>
      <c r="P186" s="192"/>
      <c r="Q186" s="192"/>
      <c r="R186" s="192"/>
      <c r="S186" s="192"/>
      <c r="T186" s="193"/>
      <c r="AT186" s="187" t="s">
        <v>203</v>
      </c>
      <c r="AU186" s="187" t="s">
        <v>211</v>
      </c>
      <c r="AV186" s="11" t="s">
        <v>85</v>
      </c>
      <c r="AW186" s="11" t="s">
        <v>39</v>
      </c>
      <c r="AX186" s="11" t="s">
        <v>75</v>
      </c>
      <c r="AY186" s="187" t="s">
        <v>195</v>
      </c>
    </row>
    <row r="187" spans="2:65" s="11" customFormat="1">
      <c r="B187" s="185"/>
      <c r="D187" s="186" t="s">
        <v>203</v>
      </c>
      <c r="E187" s="187" t="s">
        <v>5</v>
      </c>
      <c r="F187" s="188" t="s">
        <v>2256</v>
      </c>
      <c r="H187" s="189">
        <v>4.5919999999999996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203</v>
      </c>
      <c r="AU187" s="187" t="s">
        <v>211</v>
      </c>
      <c r="AV187" s="11" t="s">
        <v>85</v>
      </c>
      <c r="AW187" s="11" t="s">
        <v>39</v>
      </c>
      <c r="AX187" s="11" t="s">
        <v>75</v>
      </c>
      <c r="AY187" s="187" t="s">
        <v>195</v>
      </c>
    </row>
    <row r="188" spans="2:65" s="13" customFormat="1">
      <c r="B188" s="205"/>
      <c r="D188" s="186" t="s">
        <v>203</v>
      </c>
      <c r="E188" s="206" t="s">
        <v>5</v>
      </c>
      <c r="F188" s="207" t="s">
        <v>254</v>
      </c>
      <c r="H188" s="208">
        <v>94.471999999999994</v>
      </c>
      <c r="I188" s="209"/>
      <c r="L188" s="205"/>
      <c r="M188" s="210"/>
      <c r="N188" s="211"/>
      <c r="O188" s="211"/>
      <c r="P188" s="211"/>
      <c r="Q188" s="211"/>
      <c r="R188" s="211"/>
      <c r="S188" s="211"/>
      <c r="T188" s="212"/>
      <c r="AT188" s="206" t="s">
        <v>203</v>
      </c>
      <c r="AU188" s="206" t="s">
        <v>211</v>
      </c>
      <c r="AV188" s="13" t="s">
        <v>201</v>
      </c>
      <c r="AW188" s="13" t="s">
        <v>39</v>
      </c>
      <c r="AX188" s="13" t="s">
        <v>83</v>
      </c>
      <c r="AY188" s="206" t="s">
        <v>195</v>
      </c>
    </row>
    <row r="189" spans="2:65" s="1" customFormat="1" ht="16.5" customHeight="1">
      <c r="B189" s="172"/>
      <c r="C189" s="173" t="s">
        <v>370</v>
      </c>
      <c r="D189" s="173" t="s">
        <v>197</v>
      </c>
      <c r="E189" s="174" t="s">
        <v>404</v>
      </c>
      <c r="F189" s="175" t="s">
        <v>405</v>
      </c>
      <c r="G189" s="176" t="s">
        <v>264</v>
      </c>
      <c r="H189" s="177">
        <v>94.471999999999994</v>
      </c>
      <c r="I189" s="178"/>
      <c r="J189" s="179">
        <f>ROUND(I189*H189,2)</f>
        <v>0</v>
      </c>
      <c r="K189" s="175"/>
      <c r="L189" s="40"/>
      <c r="M189" s="180" t="s">
        <v>5</v>
      </c>
      <c r="N189" s="181" t="s">
        <v>46</v>
      </c>
      <c r="O189" s="41"/>
      <c r="P189" s="182">
        <f>O189*H189</f>
        <v>0</v>
      </c>
      <c r="Q189" s="182">
        <v>0.108</v>
      </c>
      <c r="R189" s="182">
        <f>Q189*H189</f>
        <v>10.202976</v>
      </c>
      <c r="S189" s="182">
        <v>0</v>
      </c>
      <c r="T189" s="183">
        <f>S189*H189</f>
        <v>0</v>
      </c>
      <c r="AR189" s="23" t="s">
        <v>201</v>
      </c>
      <c r="AT189" s="23" t="s">
        <v>197</v>
      </c>
      <c r="AU189" s="23" t="s">
        <v>211</v>
      </c>
      <c r="AY189" s="23" t="s">
        <v>195</v>
      </c>
      <c r="BE189" s="184">
        <f>IF(N189="základní",J189,0)</f>
        <v>0</v>
      </c>
      <c r="BF189" s="184">
        <f>IF(N189="snížená",J189,0)</f>
        <v>0</v>
      </c>
      <c r="BG189" s="184">
        <f>IF(N189="zákl. přenesená",J189,0)</f>
        <v>0</v>
      </c>
      <c r="BH189" s="184">
        <f>IF(N189="sníž. přenesená",J189,0)</f>
        <v>0</v>
      </c>
      <c r="BI189" s="184">
        <f>IF(N189="nulová",J189,0)</f>
        <v>0</v>
      </c>
      <c r="BJ189" s="23" t="s">
        <v>83</v>
      </c>
      <c r="BK189" s="184">
        <f>ROUND(I189*H189,2)</f>
        <v>0</v>
      </c>
      <c r="BL189" s="23" t="s">
        <v>201</v>
      </c>
      <c r="BM189" s="23" t="s">
        <v>2266</v>
      </c>
    </row>
    <row r="190" spans="2:65" s="1" customFormat="1" ht="40.5">
      <c r="B190" s="40"/>
      <c r="D190" s="186" t="s">
        <v>209</v>
      </c>
      <c r="F190" s="194" t="s">
        <v>407</v>
      </c>
      <c r="I190" s="195"/>
      <c r="L190" s="40"/>
      <c r="M190" s="196"/>
      <c r="N190" s="41"/>
      <c r="O190" s="41"/>
      <c r="P190" s="41"/>
      <c r="Q190" s="41"/>
      <c r="R190" s="41"/>
      <c r="S190" s="41"/>
      <c r="T190" s="69"/>
      <c r="AT190" s="23" t="s">
        <v>209</v>
      </c>
      <c r="AU190" s="23" t="s">
        <v>211</v>
      </c>
    </row>
    <row r="191" spans="2:65" s="1" customFormat="1" ht="16.5" customHeight="1">
      <c r="B191" s="172"/>
      <c r="C191" s="173" t="s">
        <v>377</v>
      </c>
      <c r="D191" s="173" t="s">
        <v>197</v>
      </c>
      <c r="E191" s="174" t="s">
        <v>345</v>
      </c>
      <c r="F191" s="175" t="s">
        <v>346</v>
      </c>
      <c r="G191" s="176" t="s">
        <v>303</v>
      </c>
      <c r="H191" s="177">
        <v>60.125</v>
      </c>
      <c r="I191" s="178"/>
      <c r="J191" s="179">
        <f>ROUND(I191*H191,2)</f>
        <v>0</v>
      </c>
      <c r="K191" s="175"/>
      <c r="L191" s="40"/>
      <c r="M191" s="180" t="s">
        <v>5</v>
      </c>
      <c r="N191" s="181" t="s">
        <v>46</v>
      </c>
      <c r="O191" s="41"/>
      <c r="P191" s="182">
        <f>O191*H191</f>
        <v>0</v>
      </c>
      <c r="Q191" s="182">
        <v>0</v>
      </c>
      <c r="R191" s="182">
        <f>Q191*H191</f>
        <v>0</v>
      </c>
      <c r="S191" s="182">
        <v>0</v>
      </c>
      <c r="T191" s="183">
        <f>S191*H191</f>
        <v>0</v>
      </c>
      <c r="AR191" s="23" t="s">
        <v>201</v>
      </c>
      <c r="AT191" s="23" t="s">
        <v>197</v>
      </c>
      <c r="AU191" s="23" t="s">
        <v>211</v>
      </c>
      <c r="AY191" s="23" t="s">
        <v>195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23" t="s">
        <v>83</v>
      </c>
      <c r="BK191" s="184">
        <f>ROUND(I191*H191,2)</f>
        <v>0</v>
      </c>
      <c r="BL191" s="23" t="s">
        <v>201</v>
      </c>
      <c r="BM191" s="23" t="s">
        <v>2267</v>
      </c>
    </row>
    <row r="192" spans="2:65" s="10" customFormat="1" ht="29.85" customHeight="1">
      <c r="B192" s="159"/>
      <c r="D192" s="160" t="s">
        <v>74</v>
      </c>
      <c r="E192" s="170" t="s">
        <v>255</v>
      </c>
      <c r="F192" s="170" t="s">
        <v>421</v>
      </c>
      <c r="I192" s="162"/>
      <c r="J192" s="171">
        <f>BK192</f>
        <v>0</v>
      </c>
      <c r="L192" s="159"/>
      <c r="M192" s="164"/>
      <c r="N192" s="165"/>
      <c r="O192" s="165"/>
      <c r="P192" s="166">
        <f>P193+P205+P235</f>
        <v>0</v>
      </c>
      <c r="Q192" s="165"/>
      <c r="R192" s="166">
        <f>R193+R205+R235</f>
        <v>2.9215316000000002</v>
      </c>
      <c r="S192" s="165"/>
      <c r="T192" s="167">
        <f>T193+T205+T235</f>
        <v>0</v>
      </c>
      <c r="AR192" s="160" t="s">
        <v>83</v>
      </c>
      <c r="AT192" s="168" t="s">
        <v>74</v>
      </c>
      <c r="AU192" s="168" t="s">
        <v>83</v>
      </c>
      <c r="AY192" s="160" t="s">
        <v>195</v>
      </c>
      <c r="BK192" s="169">
        <f>BK193+BK205+BK235</f>
        <v>0</v>
      </c>
    </row>
    <row r="193" spans="2:65" s="10" customFormat="1" ht="14.85" customHeight="1">
      <c r="B193" s="159"/>
      <c r="D193" s="160" t="s">
        <v>74</v>
      </c>
      <c r="E193" s="170" t="s">
        <v>422</v>
      </c>
      <c r="F193" s="170" t="s">
        <v>423</v>
      </c>
      <c r="I193" s="162"/>
      <c r="J193" s="171">
        <f>BK193</f>
        <v>0</v>
      </c>
      <c r="L193" s="159"/>
      <c r="M193" s="164"/>
      <c r="N193" s="165"/>
      <c r="O193" s="165"/>
      <c r="P193" s="166">
        <f>SUM(P194:P204)</f>
        <v>0</v>
      </c>
      <c r="Q193" s="165"/>
      <c r="R193" s="166">
        <f>SUM(R194:R204)</f>
        <v>8.9609999999999995E-2</v>
      </c>
      <c r="S193" s="165"/>
      <c r="T193" s="167">
        <f>SUM(T194:T204)</f>
        <v>0</v>
      </c>
      <c r="AR193" s="160" t="s">
        <v>83</v>
      </c>
      <c r="AT193" s="168" t="s">
        <v>74</v>
      </c>
      <c r="AU193" s="168" t="s">
        <v>85</v>
      </c>
      <c r="AY193" s="160" t="s">
        <v>195</v>
      </c>
      <c r="BK193" s="169">
        <f>SUM(BK194:BK204)</f>
        <v>0</v>
      </c>
    </row>
    <row r="194" spans="2:65" s="1" customFormat="1" ht="16.5" customHeight="1">
      <c r="B194" s="172"/>
      <c r="C194" s="173" t="s">
        <v>383</v>
      </c>
      <c r="D194" s="173" t="s">
        <v>197</v>
      </c>
      <c r="E194" s="174" t="s">
        <v>425</v>
      </c>
      <c r="F194" s="175" t="s">
        <v>426</v>
      </c>
      <c r="G194" s="176" t="s">
        <v>325</v>
      </c>
      <c r="H194" s="177">
        <v>6</v>
      </c>
      <c r="I194" s="178"/>
      <c r="J194" s="179">
        <f>ROUND(I194*H194,2)</f>
        <v>0</v>
      </c>
      <c r="K194" s="175"/>
      <c r="L194" s="40"/>
      <c r="M194" s="180" t="s">
        <v>5</v>
      </c>
      <c r="N194" s="181" t="s">
        <v>46</v>
      </c>
      <c r="O194" s="41"/>
      <c r="P194" s="182">
        <f>O194*H194</f>
        <v>0</v>
      </c>
      <c r="Q194" s="182">
        <v>1.1999999999999999E-3</v>
      </c>
      <c r="R194" s="182">
        <f>Q194*H194</f>
        <v>7.1999999999999998E-3</v>
      </c>
      <c r="S194" s="182">
        <v>0</v>
      </c>
      <c r="T194" s="183">
        <f>S194*H194</f>
        <v>0</v>
      </c>
      <c r="AR194" s="23" t="s">
        <v>201</v>
      </c>
      <c r="AT194" s="23" t="s">
        <v>197</v>
      </c>
      <c r="AU194" s="23" t="s">
        <v>211</v>
      </c>
      <c r="AY194" s="23" t="s">
        <v>195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23" t="s">
        <v>83</v>
      </c>
      <c r="BK194" s="184">
        <f>ROUND(I194*H194,2)</f>
        <v>0</v>
      </c>
      <c r="BL194" s="23" t="s">
        <v>201</v>
      </c>
      <c r="BM194" s="23" t="s">
        <v>2268</v>
      </c>
    </row>
    <row r="195" spans="2:65" s="1" customFormat="1" ht="25.5" customHeight="1">
      <c r="B195" s="172"/>
      <c r="C195" s="213" t="s">
        <v>388</v>
      </c>
      <c r="D195" s="213" t="s">
        <v>316</v>
      </c>
      <c r="E195" s="214" t="s">
        <v>429</v>
      </c>
      <c r="F195" s="215" t="s">
        <v>430</v>
      </c>
      <c r="G195" s="216" t="s">
        <v>325</v>
      </c>
      <c r="H195" s="217">
        <v>2</v>
      </c>
      <c r="I195" s="218"/>
      <c r="J195" s="219">
        <f>ROUND(I195*H195,2)</f>
        <v>0</v>
      </c>
      <c r="K195" s="215"/>
      <c r="L195" s="220"/>
      <c r="M195" s="221" t="s">
        <v>5</v>
      </c>
      <c r="N195" s="222" t="s">
        <v>46</v>
      </c>
      <c r="O195" s="41"/>
      <c r="P195" s="182">
        <f>O195*H195</f>
        <v>0</v>
      </c>
      <c r="Q195" s="182">
        <v>1.2200000000000001E-2</v>
      </c>
      <c r="R195" s="182">
        <f>Q195*H195</f>
        <v>2.4400000000000002E-2</v>
      </c>
      <c r="S195" s="182">
        <v>0</v>
      </c>
      <c r="T195" s="183">
        <f>S195*H195</f>
        <v>0</v>
      </c>
      <c r="AR195" s="23" t="s">
        <v>255</v>
      </c>
      <c r="AT195" s="23" t="s">
        <v>316</v>
      </c>
      <c r="AU195" s="23" t="s">
        <v>211</v>
      </c>
      <c r="AY195" s="23" t="s">
        <v>195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23" t="s">
        <v>83</v>
      </c>
      <c r="BK195" s="184">
        <f>ROUND(I195*H195,2)</f>
        <v>0</v>
      </c>
      <c r="BL195" s="23" t="s">
        <v>201</v>
      </c>
      <c r="BM195" s="23" t="s">
        <v>2269</v>
      </c>
    </row>
    <row r="196" spans="2:65" s="1" customFormat="1" ht="40.5">
      <c r="B196" s="40"/>
      <c r="D196" s="186" t="s">
        <v>209</v>
      </c>
      <c r="F196" s="194" t="s">
        <v>432</v>
      </c>
      <c r="I196" s="195"/>
      <c r="L196" s="40"/>
      <c r="M196" s="196"/>
      <c r="N196" s="41"/>
      <c r="O196" s="41"/>
      <c r="P196" s="41"/>
      <c r="Q196" s="41"/>
      <c r="R196" s="41"/>
      <c r="S196" s="41"/>
      <c r="T196" s="69"/>
      <c r="AT196" s="23" t="s">
        <v>209</v>
      </c>
      <c r="AU196" s="23" t="s">
        <v>211</v>
      </c>
    </row>
    <row r="197" spans="2:65" s="1" customFormat="1" ht="25.5" customHeight="1">
      <c r="B197" s="172"/>
      <c r="C197" s="213" t="s">
        <v>393</v>
      </c>
      <c r="D197" s="213" t="s">
        <v>316</v>
      </c>
      <c r="E197" s="214" t="s">
        <v>434</v>
      </c>
      <c r="F197" s="215" t="s">
        <v>435</v>
      </c>
      <c r="G197" s="216" t="s">
        <v>325</v>
      </c>
      <c r="H197" s="217">
        <v>2</v>
      </c>
      <c r="I197" s="218"/>
      <c r="J197" s="219">
        <f>ROUND(I197*H197,2)</f>
        <v>0</v>
      </c>
      <c r="K197" s="215"/>
      <c r="L197" s="220"/>
      <c r="M197" s="221" t="s">
        <v>5</v>
      </c>
      <c r="N197" s="222" t="s">
        <v>46</v>
      </c>
      <c r="O197" s="41"/>
      <c r="P197" s="182">
        <f>O197*H197</f>
        <v>0</v>
      </c>
      <c r="Q197" s="182">
        <v>1.01E-2</v>
      </c>
      <c r="R197" s="182">
        <f>Q197*H197</f>
        <v>2.0199999999999999E-2</v>
      </c>
      <c r="S197" s="182">
        <v>0</v>
      </c>
      <c r="T197" s="183">
        <f>S197*H197</f>
        <v>0</v>
      </c>
      <c r="AR197" s="23" t="s">
        <v>255</v>
      </c>
      <c r="AT197" s="23" t="s">
        <v>316</v>
      </c>
      <c r="AU197" s="23" t="s">
        <v>211</v>
      </c>
      <c r="AY197" s="23" t="s">
        <v>195</v>
      </c>
      <c r="BE197" s="184">
        <f>IF(N197="základní",J197,0)</f>
        <v>0</v>
      </c>
      <c r="BF197" s="184">
        <f>IF(N197="snížená",J197,0)</f>
        <v>0</v>
      </c>
      <c r="BG197" s="184">
        <f>IF(N197="zákl. přenesená",J197,0)</f>
        <v>0</v>
      </c>
      <c r="BH197" s="184">
        <f>IF(N197="sníž. přenesená",J197,0)</f>
        <v>0</v>
      </c>
      <c r="BI197" s="184">
        <f>IF(N197="nulová",J197,0)</f>
        <v>0</v>
      </c>
      <c r="BJ197" s="23" t="s">
        <v>83</v>
      </c>
      <c r="BK197" s="184">
        <f>ROUND(I197*H197,2)</f>
        <v>0</v>
      </c>
      <c r="BL197" s="23" t="s">
        <v>201</v>
      </c>
      <c r="BM197" s="23" t="s">
        <v>2270</v>
      </c>
    </row>
    <row r="198" spans="2:65" s="1" customFormat="1" ht="67.5">
      <c r="B198" s="40"/>
      <c r="D198" s="186" t="s">
        <v>209</v>
      </c>
      <c r="F198" s="194" t="s">
        <v>437</v>
      </c>
      <c r="I198" s="195"/>
      <c r="L198" s="40"/>
      <c r="M198" s="196"/>
      <c r="N198" s="41"/>
      <c r="O198" s="41"/>
      <c r="P198" s="41"/>
      <c r="Q198" s="41"/>
      <c r="R198" s="41"/>
      <c r="S198" s="41"/>
      <c r="T198" s="69"/>
      <c r="AT198" s="23" t="s">
        <v>209</v>
      </c>
      <c r="AU198" s="23" t="s">
        <v>211</v>
      </c>
    </row>
    <row r="199" spans="2:65" s="1" customFormat="1" ht="25.5" customHeight="1">
      <c r="B199" s="172"/>
      <c r="C199" s="213" t="s">
        <v>398</v>
      </c>
      <c r="D199" s="213" t="s">
        <v>316</v>
      </c>
      <c r="E199" s="214" t="s">
        <v>439</v>
      </c>
      <c r="F199" s="215" t="s">
        <v>440</v>
      </c>
      <c r="G199" s="216" t="s">
        <v>325</v>
      </c>
      <c r="H199" s="217">
        <v>2</v>
      </c>
      <c r="I199" s="218"/>
      <c r="J199" s="219">
        <f>ROUND(I199*H199,2)</f>
        <v>0</v>
      </c>
      <c r="K199" s="215"/>
      <c r="L199" s="220"/>
      <c r="M199" s="221" t="s">
        <v>5</v>
      </c>
      <c r="N199" s="222" t="s">
        <v>46</v>
      </c>
      <c r="O199" s="41"/>
      <c r="P199" s="182">
        <f>O199*H199</f>
        <v>0</v>
      </c>
      <c r="Q199" s="182">
        <v>8.0000000000000002E-3</v>
      </c>
      <c r="R199" s="182">
        <f>Q199*H199</f>
        <v>1.6E-2</v>
      </c>
      <c r="S199" s="182">
        <v>0</v>
      </c>
      <c r="T199" s="183">
        <f>S199*H199</f>
        <v>0</v>
      </c>
      <c r="AR199" s="23" t="s">
        <v>255</v>
      </c>
      <c r="AT199" s="23" t="s">
        <v>316</v>
      </c>
      <c r="AU199" s="23" t="s">
        <v>211</v>
      </c>
      <c r="AY199" s="23" t="s">
        <v>195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23" t="s">
        <v>83</v>
      </c>
      <c r="BK199" s="184">
        <f>ROUND(I199*H199,2)</f>
        <v>0</v>
      </c>
      <c r="BL199" s="23" t="s">
        <v>201</v>
      </c>
      <c r="BM199" s="23" t="s">
        <v>2271</v>
      </c>
    </row>
    <row r="200" spans="2:65" s="1" customFormat="1" ht="121.5">
      <c r="B200" s="40"/>
      <c r="D200" s="186" t="s">
        <v>209</v>
      </c>
      <c r="F200" s="194" t="s">
        <v>442</v>
      </c>
      <c r="I200" s="195"/>
      <c r="L200" s="40"/>
      <c r="M200" s="196"/>
      <c r="N200" s="41"/>
      <c r="O200" s="41"/>
      <c r="P200" s="41"/>
      <c r="Q200" s="41"/>
      <c r="R200" s="41"/>
      <c r="S200" s="41"/>
      <c r="T200" s="69"/>
      <c r="AT200" s="23" t="s">
        <v>209</v>
      </c>
      <c r="AU200" s="23" t="s">
        <v>211</v>
      </c>
    </row>
    <row r="201" spans="2:65" s="1" customFormat="1" ht="16.5" customHeight="1">
      <c r="B201" s="172"/>
      <c r="C201" s="173" t="s">
        <v>403</v>
      </c>
      <c r="D201" s="173" t="s">
        <v>197</v>
      </c>
      <c r="E201" s="174" t="s">
        <v>444</v>
      </c>
      <c r="F201" s="175" t="s">
        <v>445</v>
      </c>
      <c r="G201" s="176" t="s">
        <v>325</v>
      </c>
      <c r="H201" s="177">
        <v>1</v>
      </c>
      <c r="I201" s="178"/>
      <c r="J201" s="179">
        <f>ROUND(I201*H201,2)</f>
        <v>0</v>
      </c>
      <c r="K201" s="175"/>
      <c r="L201" s="40"/>
      <c r="M201" s="180" t="s">
        <v>5</v>
      </c>
      <c r="N201" s="181" t="s">
        <v>46</v>
      </c>
      <c r="O201" s="41"/>
      <c r="P201" s="182">
        <f>O201*H201</f>
        <v>0</v>
      </c>
      <c r="Q201" s="182">
        <v>1.7099999999999999E-3</v>
      </c>
      <c r="R201" s="182">
        <f>Q201*H201</f>
        <v>1.7099999999999999E-3</v>
      </c>
      <c r="S201" s="182">
        <v>0</v>
      </c>
      <c r="T201" s="183">
        <f>S201*H201</f>
        <v>0</v>
      </c>
      <c r="AR201" s="23" t="s">
        <v>201</v>
      </c>
      <c r="AT201" s="23" t="s">
        <v>197</v>
      </c>
      <c r="AU201" s="23" t="s">
        <v>211</v>
      </c>
      <c r="AY201" s="23" t="s">
        <v>195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23" t="s">
        <v>83</v>
      </c>
      <c r="BK201" s="184">
        <f>ROUND(I201*H201,2)</f>
        <v>0</v>
      </c>
      <c r="BL201" s="23" t="s">
        <v>201</v>
      </c>
      <c r="BM201" s="23" t="s">
        <v>2272</v>
      </c>
    </row>
    <row r="202" spans="2:65" s="1" customFormat="1" ht="16.5" customHeight="1">
      <c r="B202" s="172"/>
      <c r="C202" s="213" t="s">
        <v>408</v>
      </c>
      <c r="D202" s="213" t="s">
        <v>316</v>
      </c>
      <c r="E202" s="214" t="s">
        <v>453</v>
      </c>
      <c r="F202" s="215" t="s">
        <v>454</v>
      </c>
      <c r="G202" s="216" t="s">
        <v>325</v>
      </c>
      <c r="H202" s="217">
        <v>1</v>
      </c>
      <c r="I202" s="218"/>
      <c r="J202" s="219">
        <f>ROUND(I202*H202,2)</f>
        <v>0</v>
      </c>
      <c r="K202" s="215"/>
      <c r="L202" s="220"/>
      <c r="M202" s="221" t="s">
        <v>5</v>
      </c>
      <c r="N202" s="222" t="s">
        <v>46</v>
      </c>
      <c r="O202" s="41"/>
      <c r="P202" s="182">
        <f>O202*H202</f>
        <v>0</v>
      </c>
      <c r="Q202" s="182">
        <v>2.01E-2</v>
      </c>
      <c r="R202" s="182">
        <f>Q202*H202</f>
        <v>2.01E-2</v>
      </c>
      <c r="S202" s="182">
        <v>0</v>
      </c>
      <c r="T202" s="183">
        <f>S202*H202</f>
        <v>0</v>
      </c>
      <c r="AR202" s="23" t="s">
        <v>255</v>
      </c>
      <c r="AT202" s="23" t="s">
        <v>316</v>
      </c>
      <c r="AU202" s="23" t="s">
        <v>211</v>
      </c>
      <c r="AY202" s="23" t="s">
        <v>195</v>
      </c>
      <c r="BE202" s="184">
        <f>IF(N202="základní",J202,0)</f>
        <v>0</v>
      </c>
      <c r="BF202" s="184">
        <f>IF(N202="snížená",J202,0)</f>
        <v>0</v>
      </c>
      <c r="BG202" s="184">
        <f>IF(N202="zákl. přenesená",J202,0)</f>
        <v>0</v>
      </c>
      <c r="BH202" s="184">
        <f>IF(N202="sníž. přenesená",J202,0)</f>
        <v>0</v>
      </c>
      <c r="BI202" s="184">
        <f>IF(N202="nulová",J202,0)</f>
        <v>0</v>
      </c>
      <c r="BJ202" s="23" t="s">
        <v>83</v>
      </c>
      <c r="BK202" s="184">
        <f>ROUND(I202*H202,2)</f>
        <v>0</v>
      </c>
      <c r="BL202" s="23" t="s">
        <v>201</v>
      </c>
      <c r="BM202" s="23" t="s">
        <v>2273</v>
      </c>
    </row>
    <row r="203" spans="2:65" s="1" customFormat="1" ht="40.5">
      <c r="B203" s="40"/>
      <c r="D203" s="186" t="s">
        <v>209</v>
      </c>
      <c r="F203" s="194" t="s">
        <v>2274</v>
      </c>
      <c r="I203" s="195"/>
      <c r="L203" s="40"/>
      <c r="M203" s="196"/>
      <c r="N203" s="41"/>
      <c r="O203" s="41"/>
      <c r="P203" s="41"/>
      <c r="Q203" s="41"/>
      <c r="R203" s="41"/>
      <c r="S203" s="41"/>
      <c r="T203" s="69"/>
      <c r="AT203" s="23" t="s">
        <v>209</v>
      </c>
      <c r="AU203" s="23" t="s">
        <v>211</v>
      </c>
    </row>
    <row r="204" spans="2:65" s="1" customFormat="1" ht="16.5" customHeight="1">
      <c r="B204" s="172"/>
      <c r="C204" s="173" t="s">
        <v>410</v>
      </c>
      <c r="D204" s="173" t="s">
        <v>197</v>
      </c>
      <c r="E204" s="174" t="s">
        <v>457</v>
      </c>
      <c r="F204" s="175" t="s">
        <v>458</v>
      </c>
      <c r="G204" s="176" t="s">
        <v>303</v>
      </c>
      <c r="H204" s="177">
        <v>0.09</v>
      </c>
      <c r="I204" s="178"/>
      <c r="J204" s="179">
        <f>ROUND(I204*H204,2)</f>
        <v>0</v>
      </c>
      <c r="K204" s="175"/>
      <c r="L204" s="40"/>
      <c r="M204" s="180" t="s">
        <v>5</v>
      </c>
      <c r="N204" s="181" t="s">
        <v>46</v>
      </c>
      <c r="O204" s="41"/>
      <c r="P204" s="182">
        <f>O204*H204</f>
        <v>0</v>
      </c>
      <c r="Q204" s="182">
        <v>0</v>
      </c>
      <c r="R204" s="182">
        <f>Q204*H204</f>
        <v>0</v>
      </c>
      <c r="S204" s="182">
        <v>0</v>
      </c>
      <c r="T204" s="183">
        <f>S204*H204</f>
        <v>0</v>
      </c>
      <c r="AR204" s="23" t="s">
        <v>201</v>
      </c>
      <c r="AT204" s="23" t="s">
        <v>197</v>
      </c>
      <c r="AU204" s="23" t="s">
        <v>211</v>
      </c>
      <c r="AY204" s="23" t="s">
        <v>195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23" t="s">
        <v>83</v>
      </c>
      <c r="BK204" s="184">
        <f>ROUND(I204*H204,2)</f>
        <v>0</v>
      </c>
      <c r="BL204" s="23" t="s">
        <v>201</v>
      </c>
      <c r="BM204" s="23" t="s">
        <v>2275</v>
      </c>
    </row>
    <row r="205" spans="2:65" s="10" customFormat="1" ht="22.35" customHeight="1">
      <c r="B205" s="159"/>
      <c r="D205" s="160" t="s">
        <v>74</v>
      </c>
      <c r="E205" s="170" t="s">
        <v>460</v>
      </c>
      <c r="F205" s="170" t="s">
        <v>461</v>
      </c>
      <c r="I205" s="162"/>
      <c r="J205" s="171">
        <f>BK205</f>
        <v>0</v>
      </c>
      <c r="L205" s="159"/>
      <c r="M205" s="164"/>
      <c r="N205" s="165"/>
      <c r="O205" s="165"/>
      <c r="P205" s="166">
        <f>SUM(P206:P234)</f>
        <v>0</v>
      </c>
      <c r="Q205" s="165"/>
      <c r="R205" s="166">
        <f>SUM(R206:R234)</f>
        <v>0.21572160000000001</v>
      </c>
      <c r="S205" s="165"/>
      <c r="T205" s="167">
        <f>SUM(T206:T234)</f>
        <v>0</v>
      </c>
      <c r="AR205" s="160" t="s">
        <v>83</v>
      </c>
      <c r="AT205" s="168" t="s">
        <v>74</v>
      </c>
      <c r="AU205" s="168" t="s">
        <v>85</v>
      </c>
      <c r="AY205" s="160" t="s">
        <v>195</v>
      </c>
      <c r="BK205" s="169">
        <f>SUM(BK206:BK234)</f>
        <v>0</v>
      </c>
    </row>
    <row r="206" spans="2:65" s="1" customFormat="1" ht="25.5" customHeight="1">
      <c r="B206" s="172"/>
      <c r="C206" s="173" t="s">
        <v>414</v>
      </c>
      <c r="D206" s="173" t="s">
        <v>197</v>
      </c>
      <c r="E206" s="174" t="s">
        <v>481</v>
      </c>
      <c r="F206" s="175" t="s">
        <v>482</v>
      </c>
      <c r="G206" s="176" t="s">
        <v>207</v>
      </c>
      <c r="H206" s="177">
        <v>4.08</v>
      </c>
      <c r="I206" s="178"/>
      <c r="J206" s="179">
        <f>ROUND(I206*H206,2)</f>
        <v>0</v>
      </c>
      <c r="K206" s="175"/>
      <c r="L206" s="40"/>
      <c r="M206" s="180" t="s">
        <v>5</v>
      </c>
      <c r="N206" s="181" t="s">
        <v>46</v>
      </c>
      <c r="O206" s="41"/>
      <c r="P206" s="182">
        <f>O206*H206</f>
        <v>0</v>
      </c>
      <c r="Q206" s="182">
        <v>0</v>
      </c>
      <c r="R206" s="182">
        <f>Q206*H206</f>
        <v>0</v>
      </c>
      <c r="S206" s="182">
        <v>0</v>
      </c>
      <c r="T206" s="183">
        <f>S206*H206</f>
        <v>0</v>
      </c>
      <c r="AR206" s="23" t="s">
        <v>201</v>
      </c>
      <c r="AT206" s="23" t="s">
        <v>197</v>
      </c>
      <c r="AU206" s="23" t="s">
        <v>211</v>
      </c>
      <c r="AY206" s="23" t="s">
        <v>195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23" t="s">
        <v>83</v>
      </c>
      <c r="BK206" s="184">
        <f>ROUND(I206*H206,2)</f>
        <v>0</v>
      </c>
      <c r="BL206" s="23" t="s">
        <v>201</v>
      </c>
      <c r="BM206" s="23" t="s">
        <v>2276</v>
      </c>
    </row>
    <row r="207" spans="2:65" s="1" customFormat="1" ht="27">
      <c r="B207" s="40"/>
      <c r="D207" s="186" t="s">
        <v>209</v>
      </c>
      <c r="F207" s="194" t="s">
        <v>484</v>
      </c>
      <c r="I207" s="195"/>
      <c r="L207" s="40"/>
      <c r="M207" s="196"/>
      <c r="N207" s="41"/>
      <c r="O207" s="41"/>
      <c r="P207" s="41"/>
      <c r="Q207" s="41"/>
      <c r="R207" s="41"/>
      <c r="S207" s="41"/>
      <c r="T207" s="69"/>
      <c r="AT207" s="23" t="s">
        <v>209</v>
      </c>
      <c r="AU207" s="23" t="s">
        <v>211</v>
      </c>
    </row>
    <row r="208" spans="2:65" s="1" customFormat="1" ht="16.5" customHeight="1">
      <c r="B208" s="172"/>
      <c r="C208" s="213" t="s">
        <v>419</v>
      </c>
      <c r="D208" s="213" t="s">
        <v>316</v>
      </c>
      <c r="E208" s="214" t="s">
        <v>486</v>
      </c>
      <c r="F208" s="215" t="s">
        <v>487</v>
      </c>
      <c r="G208" s="216" t="s">
        <v>207</v>
      </c>
      <c r="H208" s="217">
        <v>4.08</v>
      </c>
      <c r="I208" s="218"/>
      <c r="J208" s="219">
        <f>ROUND(I208*H208,2)</f>
        <v>0</v>
      </c>
      <c r="K208" s="215"/>
      <c r="L208" s="220"/>
      <c r="M208" s="221" t="s">
        <v>5</v>
      </c>
      <c r="N208" s="222" t="s">
        <v>46</v>
      </c>
      <c r="O208" s="41"/>
      <c r="P208" s="182">
        <f>O208*H208</f>
        <v>0</v>
      </c>
      <c r="Q208" s="182">
        <v>2.7E-4</v>
      </c>
      <c r="R208" s="182">
        <f>Q208*H208</f>
        <v>1.1016000000000001E-3</v>
      </c>
      <c r="S208" s="182">
        <v>0</v>
      </c>
      <c r="T208" s="183">
        <f>S208*H208</f>
        <v>0</v>
      </c>
      <c r="AR208" s="23" t="s">
        <v>255</v>
      </c>
      <c r="AT208" s="23" t="s">
        <v>316</v>
      </c>
      <c r="AU208" s="23" t="s">
        <v>211</v>
      </c>
      <c r="AY208" s="23" t="s">
        <v>195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23" t="s">
        <v>83</v>
      </c>
      <c r="BK208" s="184">
        <f>ROUND(I208*H208,2)</f>
        <v>0</v>
      </c>
      <c r="BL208" s="23" t="s">
        <v>201</v>
      </c>
      <c r="BM208" s="23" t="s">
        <v>2277</v>
      </c>
    </row>
    <row r="209" spans="2:65" s="1" customFormat="1" ht="27">
      <c r="B209" s="40"/>
      <c r="D209" s="186" t="s">
        <v>209</v>
      </c>
      <c r="F209" s="194" t="s">
        <v>489</v>
      </c>
      <c r="I209" s="195"/>
      <c r="L209" s="40"/>
      <c r="M209" s="196"/>
      <c r="N209" s="41"/>
      <c r="O209" s="41"/>
      <c r="P209" s="41"/>
      <c r="Q209" s="41"/>
      <c r="R209" s="41"/>
      <c r="S209" s="41"/>
      <c r="T209" s="69"/>
      <c r="AT209" s="23" t="s">
        <v>209</v>
      </c>
      <c r="AU209" s="23" t="s">
        <v>211</v>
      </c>
    </row>
    <row r="210" spans="2:65" s="1" customFormat="1" ht="25.5" customHeight="1">
      <c r="B210" s="172"/>
      <c r="C210" s="173" t="s">
        <v>424</v>
      </c>
      <c r="D210" s="173" t="s">
        <v>197</v>
      </c>
      <c r="E210" s="174" t="s">
        <v>463</v>
      </c>
      <c r="F210" s="175" t="s">
        <v>464</v>
      </c>
      <c r="G210" s="176" t="s">
        <v>207</v>
      </c>
      <c r="H210" s="177">
        <v>85.1</v>
      </c>
      <c r="I210" s="178"/>
      <c r="J210" s="179">
        <f>ROUND(I210*H210,2)</f>
        <v>0</v>
      </c>
      <c r="K210" s="175"/>
      <c r="L210" s="40"/>
      <c r="M210" s="180" t="s">
        <v>5</v>
      </c>
      <c r="N210" s="181" t="s">
        <v>46</v>
      </c>
      <c r="O210" s="41"/>
      <c r="P210" s="182">
        <f>O210*H210</f>
        <v>0</v>
      </c>
      <c r="Q210" s="182">
        <v>0</v>
      </c>
      <c r="R210" s="182">
        <f>Q210*H210</f>
        <v>0</v>
      </c>
      <c r="S210" s="182">
        <v>0</v>
      </c>
      <c r="T210" s="183">
        <f>S210*H210</f>
        <v>0</v>
      </c>
      <c r="AR210" s="23" t="s">
        <v>201</v>
      </c>
      <c r="AT210" s="23" t="s">
        <v>197</v>
      </c>
      <c r="AU210" s="23" t="s">
        <v>211</v>
      </c>
      <c r="AY210" s="23" t="s">
        <v>195</v>
      </c>
      <c r="BE210" s="184">
        <f>IF(N210="základní",J210,0)</f>
        <v>0</v>
      </c>
      <c r="BF210" s="184">
        <f>IF(N210="snížená",J210,0)</f>
        <v>0</v>
      </c>
      <c r="BG210" s="184">
        <f>IF(N210="zákl. přenesená",J210,0)</f>
        <v>0</v>
      </c>
      <c r="BH210" s="184">
        <f>IF(N210="sníž. přenesená",J210,0)</f>
        <v>0</v>
      </c>
      <c r="BI210" s="184">
        <f>IF(N210="nulová",J210,0)</f>
        <v>0</v>
      </c>
      <c r="BJ210" s="23" t="s">
        <v>83</v>
      </c>
      <c r="BK210" s="184">
        <f>ROUND(I210*H210,2)</f>
        <v>0</v>
      </c>
      <c r="BL210" s="23" t="s">
        <v>201</v>
      </c>
      <c r="BM210" s="23" t="s">
        <v>2278</v>
      </c>
    </row>
    <row r="211" spans="2:65" s="1" customFormat="1" ht="16.5" customHeight="1">
      <c r="B211" s="172"/>
      <c r="C211" s="213" t="s">
        <v>428</v>
      </c>
      <c r="D211" s="213" t="s">
        <v>316</v>
      </c>
      <c r="E211" s="214" t="s">
        <v>467</v>
      </c>
      <c r="F211" s="215" t="s">
        <v>468</v>
      </c>
      <c r="G211" s="216" t="s">
        <v>207</v>
      </c>
      <c r="H211" s="217">
        <v>86</v>
      </c>
      <c r="I211" s="218"/>
      <c r="J211" s="219">
        <f>ROUND(I211*H211,2)</f>
        <v>0</v>
      </c>
      <c r="K211" s="215"/>
      <c r="L211" s="220"/>
      <c r="M211" s="221" t="s">
        <v>5</v>
      </c>
      <c r="N211" s="222" t="s">
        <v>46</v>
      </c>
      <c r="O211" s="41"/>
      <c r="P211" s="182">
        <f>O211*H211</f>
        <v>0</v>
      </c>
      <c r="Q211" s="182">
        <v>2.1099999999999999E-3</v>
      </c>
      <c r="R211" s="182">
        <f>Q211*H211</f>
        <v>0.18145999999999998</v>
      </c>
      <c r="S211" s="182">
        <v>0</v>
      </c>
      <c r="T211" s="183">
        <f>S211*H211</f>
        <v>0</v>
      </c>
      <c r="AR211" s="23" t="s">
        <v>255</v>
      </c>
      <c r="AT211" s="23" t="s">
        <v>316</v>
      </c>
      <c r="AU211" s="23" t="s">
        <v>211</v>
      </c>
      <c r="AY211" s="23" t="s">
        <v>195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23" t="s">
        <v>83</v>
      </c>
      <c r="BK211" s="184">
        <f>ROUND(I211*H211,2)</f>
        <v>0</v>
      </c>
      <c r="BL211" s="23" t="s">
        <v>201</v>
      </c>
      <c r="BM211" s="23" t="s">
        <v>2279</v>
      </c>
    </row>
    <row r="212" spans="2:65" s="1" customFormat="1" ht="27">
      <c r="B212" s="40"/>
      <c r="D212" s="186" t="s">
        <v>209</v>
      </c>
      <c r="F212" s="194" t="s">
        <v>470</v>
      </c>
      <c r="I212" s="195"/>
      <c r="L212" s="40"/>
      <c r="M212" s="196"/>
      <c r="N212" s="41"/>
      <c r="O212" s="41"/>
      <c r="P212" s="41"/>
      <c r="Q212" s="41"/>
      <c r="R212" s="41"/>
      <c r="S212" s="41"/>
      <c r="T212" s="69"/>
      <c r="AT212" s="23" t="s">
        <v>209</v>
      </c>
      <c r="AU212" s="23" t="s">
        <v>211</v>
      </c>
    </row>
    <row r="213" spans="2:65" s="1" customFormat="1" ht="16.5" customHeight="1">
      <c r="B213" s="172"/>
      <c r="C213" s="173" t="s">
        <v>433</v>
      </c>
      <c r="D213" s="173" t="s">
        <v>197</v>
      </c>
      <c r="E213" s="174" t="s">
        <v>491</v>
      </c>
      <c r="F213" s="175" t="s">
        <v>492</v>
      </c>
      <c r="G213" s="176" t="s">
        <v>325</v>
      </c>
      <c r="H213" s="177">
        <v>6</v>
      </c>
      <c r="I213" s="178"/>
      <c r="J213" s="179">
        <f>ROUND(I213*H213,2)</f>
        <v>0</v>
      </c>
      <c r="K213" s="175"/>
      <c r="L213" s="40"/>
      <c r="M213" s="180" t="s">
        <v>5</v>
      </c>
      <c r="N213" s="181" t="s">
        <v>46</v>
      </c>
      <c r="O213" s="41"/>
      <c r="P213" s="182">
        <f>O213*H213</f>
        <v>0</v>
      </c>
      <c r="Q213" s="182">
        <v>0</v>
      </c>
      <c r="R213" s="182">
        <f>Q213*H213</f>
        <v>0</v>
      </c>
      <c r="S213" s="182">
        <v>0</v>
      </c>
      <c r="T213" s="183">
        <f>S213*H213</f>
        <v>0</v>
      </c>
      <c r="AR213" s="23" t="s">
        <v>201</v>
      </c>
      <c r="AT213" s="23" t="s">
        <v>197</v>
      </c>
      <c r="AU213" s="23" t="s">
        <v>211</v>
      </c>
      <c r="AY213" s="23" t="s">
        <v>195</v>
      </c>
      <c r="BE213" s="184">
        <f>IF(N213="základní",J213,0)</f>
        <v>0</v>
      </c>
      <c r="BF213" s="184">
        <f>IF(N213="snížená",J213,0)</f>
        <v>0</v>
      </c>
      <c r="BG213" s="184">
        <f>IF(N213="zákl. přenesená",J213,0)</f>
        <v>0</v>
      </c>
      <c r="BH213" s="184">
        <f>IF(N213="sníž. přenesená",J213,0)</f>
        <v>0</v>
      </c>
      <c r="BI213" s="184">
        <f>IF(N213="nulová",J213,0)</f>
        <v>0</v>
      </c>
      <c r="BJ213" s="23" t="s">
        <v>83</v>
      </c>
      <c r="BK213" s="184">
        <f>ROUND(I213*H213,2)</f>
        <v>0</v>
      </c>
      <c r="BL213" s="23" t="s">
        <v>201</v>
      </c>
      <c r="BM213" s="23" t="s">
        <v>2280</v>
      </c>
    </row>
    <row r="214" spans="2:65" s="1" customFormat="1" ht="16.5" customHeight="1">
      <c r="B214" s="172"/>
      <c r="C214" s="213" t="s">
        <v>438</v>
      </c>
      <c r="D214" s="213" t="s">
        <v>316</v>
      </c>
      <c r="E214" s="214" t="s">
        <v>495</v>
      </c>
      <c r="F214" s="215" t="s">
        <v>496</v>
      </c>
      <c r="G214" s="216" t="s">
        <v>325</v>
      </c>
      <c r="H214" s="217">
        <v>6</v>
      </c>
      <c r="I214" s="218"/>
      <c r="J214" s="219">
        <f>ROUND(I214*H214,2)</f>
        <v>0</v>
      </c>
      <c r="K214" s="215"/>
      <c r="L214" s="220"/>
      <c r="M214" s="221" t="s">
        <v>5</v>
      </c>
      <c r="N214" s="222" t="s">
        <v>46</v>
      </c>
      <c r="O214" s="41"/>
      <c r="P214" s="182">
        <f>O214*H214</f>
        <v>0</v>
      </c>
      <c r="Q214" s="182">
        <v>8.0000000000000007E-5</v>
      </c>
      <c r="R214" s="182">
        <f>Q214*H214</f>
        <v>4.8000000000000007E-4</v>
      </c>
      <c r="S214" s="182">
        <v>0</v>
      </c>
      <c r="T214" s="183">
        <f>S214*H214</f>
        <v>0</v>
      </c>
      <c r="AR214" s="23" t="s">
        <v>255</v>
      </c>
      <c r="AT214" s="23" t="s">
        <v>316</v>
      </c>
      <c r="AU214" s="23" t="s">
        <v>211</v>
      </c>
      <c r="AY214" s="23" t="s">
        <v>195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23" t="s">
        <v>83</v>
      </c>
      <c r="BK214" s="184">
        <f>ROUND(I214*H214,2)</f>
        <v>0</v>
      </c>
      <c r="BL214" s="23" t="s">
        <v>201</v>
      </c>
      <c r="BM214" s="23" t="s">
        <v>2281</v>
      </c>
    </row>
    <row r="215" spans="2:65" s="1" customFormat="1" ht="27">
      <c r="B215" s="40"/>
      <c r="D215" s="186" t="s">
        <v>209</v>
      </c>
      <c r="F215" s="194" t="s">
        <v>498</v>
      </c>
      <c r="I215" s="195"/>
      <c r="L215" s="40"/>
      <c r="M215" s="196"/>
      <c r="N215" s="41"/>
      <c r="O215" s="41"/>
      <c r="P215" s="41"/>
      <c r="Q215" s="41"/>
      <c r="R215" s="41"/>
      <c r="S215" s="41"/>
      <c r="T215" s="69"/>
      <c r="AT215" s="23" t="s">
        <v>209</v>
      </c>
      <c r="AU215" s="23" t="s">
        <v>211</v>
      </c>
    </row>
    <row r="216" spans="2:65" s="1" customFormat="1" ht="16.5" customHeight="1">
      <c r="B216" s="172"/>
      <c r="C216" s="213" t="s">
        <v>443</v>
      </c>
      <c r="D216" s="213" t="s">
        <v>316</v>
      </c>
      <c r="E216" s="214" t="s">
        <v>1067</v>
      </c>
      <c r="F216" s="215" t="s">
        <v>501</v>
      </c>
      <c r="G216" s="216" t="s">
        <v>325</v>
      </c>
      <c r="H216" s="217">
        <v>3</v>
      </c>
      <c r="I216" s="218"/>
      <c r="J216" s="219">
        <f>ROUND(I216*H216,2)</f>
        <v>0</v>
      </c>
      <c r="K216" s="215"/>
      <c r="L216" s="220"/>
      <c r="M216" s="221" t="s">
        <v>5</v>
      </c>
      <c r="N216" s="222" t="s">
        <v>46</v>
      </c>
      <c r="O216" s="41"/>
      <c r="P216" s="182">
        <f>O216*H216</f>
        <v>0</v>
      </c>
      <c r="Q216" s="182">
        <v>6.4999999999999997E-4</v>
      </c>
      <c r="R216" s="182">
        <f>Q216*H216</f>
        <v>1.9499999999999999E-3</v>
      </c>
      <c r="S216" s="182">
        <v>0</v>
      </c>
      <c r="T216" s="183">
        <f>S216*H216</f>
        <v>0</v>
      </c>
      <c r="AR216" s="23" t="s">
        <v>255</v>
      </c>
      <c r="AT216" s="23" t="s">
        <v>316</v>
      </c>
      <c r="AU216" s="23" t="s">
        <v>211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2282</v>
      </c>
    </row>
    <row r="217" spans="2:65" s="1" customFormat="1" ht="27">
      <c r="B217" s="40"/>
      <c r="D217" s="186" t="s">
        <v>209</v>
      </c>
      <c r="F217" s="194" t="s">
        <v>503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211</v>
      </c>
    </row>
    <row r="218" spans="2:65" s="1" customFormat="1" ht="16.5" customHeight="1">
      <c r="B218" s="172"/>
      <c r="C218" s="173" t="s">
        <v>447</v>
      </c>
      <c r="D218" s="173" t="s">
        <v>197</v>
      </c>
      <c r="E218" s="174" t="s">
        <v>505</v>
      </c>
      <c r="F218" s="175" t="s">
        <v>506</v>
      </c>
      <c r="G218" s="176" t="s">
        <v>325</v>
      </c>
      <c r="H218" s="177">
        <v>12</v>
      </c>
      <c r="I218" s="178"/>
      <c r="J218" s="179">
        <f>ROUND(I218*H218,2)</f>
        <v>0</v>
      </c>
      <c r="K218" s="175"/>
      <c r="L218" s="40"/>
      <c r="M218" s="180" t="s">
        <v>5</v>
      </c>
      <c r="N218" s="181" t="s">
        <v>46</v>
      </c>
      <c r="O218" s="41"/>
      <c r="P218" s="182">
        <f>O218*H218</f>
        <v>0</v>
      </c>
      <c r="Q218" s="182">
        <v>0</v>
      </c>
      <c r="R218" s="182">
        <f>Q218*H218</f>
        <v>0</v>
      </c>
      <c r="S218" s="182">
        <v>0</v>
      </c>
      <c r="T218" s="183">
        <f>S218*H218</f>
        <v>0</v>
      </c>
      <c r="AR218" s="23" t="s">
        <v>201</v>
      </c>
      <c r="AT218" s="23" t="s">
        <v>197</v>
      </c>
      <c r="AU218" s="23" t="s">
        <v>211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2283</v>
      </c>
    </row>
    <row r="219" spans="2:65" s="1" customFormat="1" ht="16.5" customHeight="1">
      <c r="B219" s="172"/>
      <c r="C219" s="213" t="s">
        <v>452</v>
      </c>
      <c r="D219" s="213" t="s">
        <v>316</v>
      </c>
      <c r="E219" s="214" t="s">
        <v>513</v>
      </c>
      <c r="F219" s="215" t="s">
        <v>514</v>
      </c>
      <c r="G219" s="216" t="s">
        <v>325</v>
      </c>
      <c r="H219" s="217">
        <v>4</v>
      </c>
      <c r="I219" s="218"/>
      <c r="J219" s="219">
        <f>ROUND(I219*H219,2)</f>
        <v>0</v>
      </c>
      <c r="K219" s="215"/>
      <c r="L219" s="220"/>
      <c r="M219" s="221" t="s">
        <v>5</v>
      </c>
      <c r="N219" s="222" t="s">
        <v>46</v>
      </c>
      <c r="O219" s="41"/>
      <c r="P219" s="182">
        <f>O219*H219</f>
        <v>0</v>
      </c>
      <c r="Q219" s="182">
        <v>2E-3</v>
      </c>
      <c r="R219" s="182">
        <f>Q219*H219</f>
        <v>8.0000000000000002E-3</v>
      </c>
      <c r="S219" s="182">
        <v>0</v>
      </c>
      <c r="T219" s="183">
        <f>S219*H219</f>
        <v>0</v>
      </c>
      <c r="AR219" s="23" t="s">
        <v>255</v>
      </c>
      <c r="AT219" s="23" t="s">
        <v>316</v>
      </c>
      <c r="AU219" s="23" t="s">
        <v>211</v>
      </c>
      <c r="AY219" s="23" t="s">
        <v>195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23" t="s">
        <v>83</v>
      </c>
      <c r="BK219" s="184">
        <f>ROUND(I219*H219,2)</f>
        <v>0</v>
      </c>
      <c r="BL219" s="23" t="s">
        <v>201</v>
      </c>
      <c r="BM219" s="23" t="s">
        <v>2284</v>
      </c>
    </row>
    <row r="220" spans="2:65" s="1" customFormat="1" ht="16.5" customHeight="1">
      <c r="B220" s="172"/>
      <c r="C220" s="213" t="s">
        <v>456</v>
      </c>
      <c r="D220" s="213" t="s">
        <v>316</v>
      </c>
      <c r="E220" s="214" t="s">
        <v>516</v>
      </c>
      <c r="F220" s="215" t="s">
        <v>517</v>
      </c>
      <c r="G220" s="216" t="s">
        <v>325</v>
      </c>
      <c r="H220" s="217">
        <v>4</v>
      </c>
      <c r="I220" s="218"/>
      <c r="J220" s="219">
        <f>ROUND(I220*H220,2)</f>
        <v>0</v>
      </c>
      <c r="K220" s="215"/>
      <c r="L220" s="220"/>
      <c r="M220" s="221" t="s">
        <v>5</v>
      </c>
      <c r="N220" s="222" t="s">
        <v>46</v>
      </c>
      <c r="O220" s="41"/>
      <c r="P220" s="182">
        <f>O220*H220</f>
        <v>0</v>
      </c>
      <c r="Q220" s="182">
        <v>2E-3</v>
      </c>
      <c r="R220" s="182">
        <f>Q220*H220</f>
        <v>8.0000000000000002E-3</v>
      </c>
      <c r="S220" s="182">
        <v>0</v>
      </c>
      <c r="T220" s="183">
        <f>S220*H220</f>
        <v>0</v>
      </c>
      <c r="AR220" s="23" t="s">
        <v>255</v>
      </c>
      <c r="AT220" s="23" t="s">
        <v>316</v>
      </c>
      <c r="AU220" s="23" t="s">
        <v>211</v>
      </c>
      <c r="AY220" s="23" t="s">
        <v>195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23" t="s">
        <v>83</v>
      </c>
      <c r="BK220" s="184">
        <f>ROUND(I220*H220,2)</f>
        <v>0</v>
      </c>
      <c r="BL220" s="23" t="s">
        <v>201</v>
      </c>
      <c r="BM220" s="23" t="s">
        <v>2285</v>
      </c>
    </row>
    <row r="221" spans="2:65" s="1" customFormat="1" ht="27">
      <c r="B221" s="40"/>
      <c r="D221" s="186" t="s">
        <v>209</v>
      </c>
      <c r="F221" s="194" t="s">
        <v>519</v>
      </c>
      <c r="I221" s="195"/>
      <c r="L221" s="40"/>
      <c r="M221" s="196"/>
      <c r="N221" s="41"/>
      <c r="O221" s="41"/>
      <c r="P221" s="41"/>
      <c r="Q221" s="41"/>
      <c r="R221" s="41"/>
      <c r="S221" s="41"/>
      <c r="T221" s="69"/>
      <c r="AT221" s="23" t="s">
        <v>209</v>
      </c>
      <c r="AU221" s="23" t="s">
        <v>211</v>
      </c>
    </row>
    <row r="222" spans="2:65" s="1" customFormat="1" ht="16.5" customHeight="1">
      <c r="B222" s="172"/>
      <c r="C222" s="213" t="s">
        <v>462</v>
      </c>
      <c r="D222" s="213" t="s">
        <v>316</v>
      </c>
      <c r="E222" s="214" t="s">
        <v>521</v>
      </c>
      <c r="F222" s="215" t="s">
        <v>522</v>
      </c>
      <c r="G222" s="216" t="s">
        <v>325</v>
      </c>
      <c r="H222" s="217">
        <v>2</v>
      </c>
      <c r="I222" s="218"/>
      <c r="J222" s="219">
        <f>ROUND(I222*H222,2)</f>
        <v>0</v>
      </c>
      <c r="K222" s="215"/>
      <c r="L222" s="220"/>
      <c r="M222" s="221" t="s">
        <v>5</v>
      </c>
      <c r="N222" s="222" t="s">
        <v>46</v>
      </c>
      <c r="O222" s="41"/>
      <c r="P222" s="182">
        <f>O222*H222</f>
        <v>0</v>
      </c>
      <c r="Q222" s="182">
        <v>5.5999999999999995E-4</v>
      </c>
      <c r="R222" s="182">
        <f>Q222*H222</f>
        <v>1.1199999999999999E-3</v>
      </c>
      <c r="S222" s="182">
        <v>0</v>
      </c>
      <c r="T222" s="183">
        <f>S222*H222</f>
        <v>0</v>
      </c>
      <c r="AR222" s="23" t="s">
        <v>255</v>
      </c>
      <c r="AT222" s="23" t="s">
        <v>316</v>
      </c>
      <c r="AU222" s="23" t="s">
        <v>211</v>
      </c>
      <c r="AY222" s="23" t="s">
        <v>195</v>
      </c>
      <c r="BE222" s="184">
        <f>IF(N222="základní",J222,0)</f>
        <v>0</v>
      </c>
      <c r="BF222" s="184">
        <f>IF(N222="snížená",J222,0)</f>
        <v>0</v>
      </c>
      <c r="BG222" s="184">
        <f>IF(N222="zákl. přenesená",J222,0)</f>
        <v>0</v>
      </c>
      <c r="BH222" s="184">
        <f>IF(N222="sníž. přenesená",J222,0)</f>
        <v>0</v>
      </c>
      <c r="BI222" s="184">
        <f>IF(N222="nulová",J222,0)</f>
        <v>0</v>
      </c>
      <c r="BJ222" s="23" t="s">
        <v>83</v>
      </c>
      <c r="BK222" s="184">
        <f>ROUND(I222*H222,2)</f>
        <v>0</v>
      </c>
      <c r="BL222" s="23" t="s">
        <v>201</v>
      </c>
      <c r="BM222" s="23" t="s">
        <v>2286</v>
      </c>
    </row>
    <row r="223" spans="2:65" s="1" customFormat="1" ht="27">
      <c r="B223" s="40"/>
      <c r="D223" s="186" t="s">
        <v>209</v>
      </c>
      <c r="F223" s="194" t="s">
        <v>519</v>
      </c>
      <c r="I223" s="195"/>
      <c r="L223" s="40"/>
      <c r="M223" s="196"/>
      <c r="N223" s="41"/>
      <c r="O223" s="41"/>
      <c r="P223" s="41"/>
      <c r="Q223" s="41"/>
      <c r="R223" s="41"/>
      <c r="S223" s="41"/>
      <c r="T223" s="69"/>
      <c r="AT223" s="23" t="s">
        <v>209</v>
      </c>
      <c r="AU223" s="23" t="s">
        <v>211</v>
      </c>
    </row>
    <row r="224" spans="2:65" s="1" customFormat="1" ht="16.5" customHeight="1">
      <c r="B224" s="172"/>
      <c r="C224" s="213" t="s">
        <v>466</v>
      </c>
      <c r="D224" s="213" t="s">
        <v>316</v>
      </c>
      <c r="E224" s="214" t="s">
        <v>509</v>
      </c>
      <c r="F224" s="215" t="s">
        <v>510</v>
      </c>
      <c r="G224" s="216" t="s">
        <v>325</v>
      </c>
      <c r="H224" s="217">
        <v>1</v>
      </c>
      <c r="I224" s="218"/>
      <c r="J224" s="219">
        <f>ROUND(I224*H224,2)</f>
        <v>0</v>
      </c>
      <c r="K224" s="215"/>
      <c r="L224" s="220"/>
      <c r="M224" s="221" t="s">
        <v>5</v>
      </c>
      <c r="N224" s="222" t="s">
        <v>46</v>
      </c>
      <c r="O224" s="41"/>
      <c r="P224" s="182">
        <f>O224*H224</f>
        <v>0</v>
      </c>
      <c r="Q224" s="182">
        <v>3.2000000000000003E-4</v>
      </c>
      <c r="R224" s="182">
        <f>Q224*H224</f>
        <v>3.2000000000000003E-4</v>
      </c>
      <c r="S224" s="182">
        <v>0</v>
      </c>
      <c r="T224" s="183">
        <f>S224*H224</f>
        <v>0</v>
      </c>
      <c r="AR224" s="23" t="s">
        <v>255</v>
      </c>
      <c r="AT224" s="23" t="s">
        <v>316</v>
      </c>
      <c r="AU224" s="23" t="s">
        <v>211</v>
      </c>
      <c r="AY224" s="23" t="s">
        <v>195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23" t="s">
        <v>83</v>
      </c>
      <c r="BK224" s="184">
        <f>ROUND(I224*H224,2)</f>
        <v>0</v>
      </c>
      <c r="BL224" s="23" t="s">
        <v>201</v>
      </c>
      <c r="BM224" s="23" t="s">
        <v>2287</v>
      </c>
    </row>
    <row r="225" spans="2:65" s="1" customFormat="1" ht="27">
      <c r="B225" s="40"/>
      <c r="D225" s="186" t="s">
        <v>209</v>
      </c>
      <c r="F225" s="194" t="s">
        <v>512</v>
      </c>
      <c r="I225" s="195"/>
      <c r="L225" s="40"/>
      <c r="M225" s="196"/>
      <c r="N225" s="41"/>
      <c r="O225" s="41"/>
      <c r="P225" s="41"/>
      <c r="Q225" s="41"/>
      <c r="R225" s="41"/>
      <c r="S225" s="41"/>
      <c r="T225" s="69"/>
      <c r="AT225" s="23" t="s">
        <v>209</v>
      </c>
      <c r="AU225" s="23" t="s">
        <v>211</v>
      </c>
    </row>
    <row r="226" spans="2:65" s="1" customFormat="1" ht="16.5" customHeight="1">
      <c r="B226" s="172"/>
      <c r="C226" s="213" t="s">
        <v>471</v>
      </c>
      <c r="D226" s="213" t="s">
        <v>316</v>
      </c>
      <c r="E226" s="214" t="s">
        <v>525</v>
      </c>
      <c r="F226" s="215" t="s">
        <v>526</v>
      </c>
      <c r="G226" s="216" t="s">
        <v>325</v>
      </c>
      <c r="H226" s="217">
        <v>1</v>
      </c>
      <c r="I226" s="218"/>
      <c r="J226" s="219">
        <f>ROUND(I226*H226,2)</f>
        <v>0</v>
      </c>
      <c r="K226" s="215"/>
      <c r="L226" s="220"/>
      <c r="M226" s="221" t="s">
        <v>5</v>
      </c>
      <c r="N226" s="222" t="s">
        <v>46</v>
      </c>
      <c r="O226" s="41"/>
      <c r="P226" s="182">
        <f>O226*H226</f>
        <v>0</v>
      </c>
      <c r="Q226" s="182">
        <v>9.6000000000000002E-4</v>
      </c>
      <c r="R226" s="182">
        <f>Q226*H226</f>
        <v>9.6000000000000002E-4</v>
      </c>
      <c r="S226" s="182">
        <v>0</v>
      </c>
      <c r="T226" s="183">
        <f>S226*H226</f>
        <v>0</v>
      </c>
      <c r="AR226" s="23" t="s">
        <v>255</v>
      </c>
      <c r="AT226" s="23" t="s">
        <v>316</v>
      </c>
      <c r="AU226" s="23" t="s">
        <v>211</v>
      </c>
      <c r="AY226" s="23" t="s">
        <v>195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23" t="s">
        <v>83</v>
      </c>
      <c r="BK226" s="184">
        <f>ROUND(I226*H226,2)</f>
        <v>0</v>
      </c>
      <c r="BL226" s="23" t="s">
        <v>201</v>
      </c>
      <c r="BM226" s="23" t="s">
        <v>2288</v>
      </c>
    </row>
    <row r="227" spans="2:65" s="1" customFormat="1" ht="27">
      <c r="B227" s="40"/>
      <c r="D227" s="186" t="s">
        <v>209</v>
      </c>
      <c r="F227" s="194" t="s">
        <v>519</v>
      </c>
      <c r="I227" s="195"/>
      <c r="L227" s="40"/>
      <c r="M227" s="196"/>
      <c r="N227" s="41"/>
      <c r="O227" s="41"/>
      <c r="P227" s="41"/>
      <c r="Q227" s="41"/>
      <c r="R227" s="41"/>
      <c r="S227" s="41"/>
      <c r="T227" s="69"/>
      <c r="AT227" s="23" t="s">
        <v>209</v>
      </c>
      <c r="AU227" s="23" t="s">
        <v>211</v>
      </c>
    </row>
    <row r="228" spans="2:65" s="1" customFormat="1" ht="25.5" customHeight="1">
      <c r="B228" s="172"/>
      <c r="C228" s="173" t="s">
        <v>476</v>
      </c>
      <c r="D228" s="173" t="s">
        <v>197</v>
      </c>
      <c r="E228" s="174" t="s">
        <v>529</v>
      </c>
      <c r="F228" s="175" t="s">
        <v>530</v>
      </c>
      <c r="G228" s="176" t="s">
        <v>325</v>
      </c>
      <c r="H228" s="177">
        <v>3</v>
      </c>
      <c r="I228" s="178"/>
      <c r="J228" s="179">
        <f>ROUND(I228*H228,2)</f>
        <v>0</v>
      </c>
      <c r="K228" s="175"/>
      <c r="L228" s="40"/>
      <c r="M228" s="180" t="s">
        <v>5</v>
      </c>
      <c r="N228" s="181" t="s">
        <v>46</v>
      </c>
      <c r="O228" s="41"/>
      <c r="P228" s="182">
        <f>O228*H228</f>
        <v>0</v>
      </c>
      <c r="Q228" s="182">
        <v>0</v>
      </c>
      <c r="R228" s="182">
        <f>Q228*H228</f>
        <v>0</v>
      </c>
      <c r="S228" s="182">
        <v>0</v>
      </c>
      <c r="T228" s="183">
        <f>S228*H228</f>
        <v>0</v>
      </c>
      <c r="AR228" s="23" t="s">
        <v>201</v>
      </c>
      <c r="AT228" s="23" t="s">
        <v>197</v>
      </c>
      <c r="AU228" s="23" t="s">
        <v>211</v>
      </c>
      <c r="AY228" s="23" t="s">
        <v>195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23" t="s">
        <v>83</v>
      </c>
      <c r="BK228" s="184">
        <f>ROUND(I228*H228,2)</f>
        <v>0</v>
      </c>
      <c r="BL228" s="23" t="s">
        <v>201</v>
      </c>
      <c r="BM228" s="23" t="s">
        <v>2289</v>
      </c>
    </row>
    <row r="229" spans="2:65" s="1" customFormat="1" ht="16.5" customHeight="1">
      <c r="B229" s="172"/>
      <c r="C229" s="213" t="s">
        <v>480</v>
      </c>
      <c r="D229" s="213" t="s">
        <v>316</v>
      </c>
      <c r="E229" s="214" t="s">
        <v>533</v>
      </c>
      <c r="F229" s="215" t="s">
        <v>534</v>
      </c>
      <c r="G229" s="216" t="s">
        <v>325</v>
      </c>
      <c r="H229" s="217">
        <v>3</v>
      </c>
      <c r="I229" s="218"/>
      <c r="J229" s="219">
        <f>ROUND(I229*H229,2)</f>
        <v>0</v>
      </c>
      <c r="K229" s="215"/>
      <c r="L229" s="220"/>
      <c r="M229" s="221" t="s">
        <v>5</v>
      </c>
      <c r="N229" s="222" t="s">
        <v>46</v>
      </c>
      <c r="O229" s="41"/>
      <c r="P229" s="182">
        <f>O229*H229</f>
        <v>0</v>
      </c>
      <c r="Q229" s="182">
        <v>2.5000000000000001E-3</v>
      </c>
      <c r="R229" s="182">
        <f>Q229*H229</f>
        <v>7.4999999999999997E-3</v>
      </c>
      <c r="S229" s="182">
        <v>0</v>
      </c>
      <c r="T229" s="183">
        <f>S229*H229</f>
        <v>0</v>
      </c>
      <c r="AR229" s="23" t="s">
        <v>255</v>
      </c>
      <c r="AT229" s="23" t="s">
        <v>316</v>
      </c>
      <c r="AU229" s="23" t="s">
        <v>211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2290</v>
      </c>
    </row>
    <row r="230" spans="2:65" s="1" customFormat="1" ht="54">
      <c r="B230" s="40"/>
      <c r="D230" s="186" t="s">
        <v>209</v>
      </c>
      <c r="F230" s="194" t="s">
        <v>536</v>
      </c>
      <c r="I230" s="195"/>
      <c r="L230" s="40"/>
      <c r="M230" s="196"/>
      <c r="N230" s="41"/>
      <c r="O230" s="41"/>
      <c r="P230" s="41"/>
      <c r="Q230" s="41"/>
      <c r="R230" s="41"/>
      <c r="S230" s="41"/>
      <c r="T230" s="69"/>
      <c r="AT230" s="23" t="s">
        <v>209</v>
      </c>
      <c r="AU230" s="23" t="s">
        <v>211</v>
      </c>
    </row>
    <row r="231" spans="2:65" s="1" customFormat="1" ht="16.5" customHeight="1">
      <c r="B231" s="172"/>
      <c r="C231" s="173" t="s">
        <v>485</v>
      </c>
      <c r="D231" s="173" t="s">
        <v>197</v>
      </c>
      <c r="E231" s="174" t="s">
        <v>472</v>
      </c>
      <c r="F231" s="175" t="s">
        <v>473</v>
      </c>
      <c r="G231" s="176" t="s">
        <v>207</v>
      </c>
      <c r="H231" s="177">
        <v>1.5</v>
      </c>
      <c r="I231" s="178"/>
      <c r="J231" s="179">
        <f>ROUND(I231*H231,2)</f>
        <v>0</v>
      </c>
      <c r="K231" s="175"/>
      <c r="L231" s="40"/>
      <c r="M231" s="180" t="s">
        <v>5</v>
      </c>
      <c r="N231" s="181" t="s">
        <v>46</v>
      </c>
      <c r="O231" s="41"/>
      <c r="P231" s="182">
        <f>O231*H231</f>
        <v>0</v>
      </c>
      <c r="Q231" s="182">
        <v>4.6999999999999999E-4</v>
      </c>
      <c r="R231" s="182">
        <f>Q231*H231</f>
        <v>7.0500000000000001E-4</v>
      </c>
      <c r="S231" s="182">
        <v>0</v>
      </c>
      <c r="T231" s="183">
        <f>S231*H231</f>
        <v>0</v>
      </c>
      <c r="AR231" s="23" t="s">
        <v>201</v>
      </c>
      <c r="AT231" s="23" t="s">
        <v>197</v>
      </c>
      <c r="AU231" s="23" t="s">
        <v>211</v>
      </c>
      <c r="AY231" s="23" t="s">
        <v>195</v>
      </c>
      <c r="BE231" s="184">
        <f>IF(N231="základní",J231,0)</f>
        <v>0</v>
      </c>
      <c r="BF231" s="184">
        <f>IF(N231="snížená",J231,0)</f>
        <v>0</v>
      </c>
      <c r="BG231" s="184">
        <f>IF(N231="zákl. přenesená",J231,0)</f>
        <v>0</v>
      </c>
      <c r="BH231" s="184">
        <f>IF(N231="sníž. přenesená",J231,0)</f>
        <v>0</v>
      </c>
      <c r="BI231" s="184">
        <f>IF(N231="nulová",J231,0)</f>
        <v>0</v>
      </c>
      <c r="BJ231" s="23" t="s">
        <v>83</v>
      </c>
      <c r="BK231" s="184">
        <f>ROUND(I231*H231,2)</f>
        <v>0</v>
      </c>
      <c r="BL231" s="23" t="s">
        <v>201</v>
      </c>
      <c r="BM231" s="23" t="s">
        <v>2291</v>
      </c>
    </row>
    <row r="232" spans="2:65" s="1" customFormat="1" ht="40.5">
      <c r="B232" s="40"/>
      <c r="D232" s="186" t="s">
        <v>209</v>
      </c>
      <c r="F232" s="194" t="s">
        <v>1640</v>
      </c>
      <c r="I232" s="195"/>
      <c r="L232" s="40"/>
      <c r="M232" s="196"/>
      <c r="N232" s="41"/>
      <c r="O232" s="41"/>
      <c r="P232" s="41"/>
      <c r="Q232" s="41"/>
      <c r="R232" s="41"/>
      <c r="S232" s="41"/>
      <c r="T232" s="69"/>
      <c r="AT232" s="23" t="s">
        <v>209</v>
      </c>
      <c r="AU232" s="23" t="s">
        <v>211</v>
      </c>
    </row>
    <row r="233" spans="2:65" s="1" customFormat="1" ht="16.5" customHeight="1">
      <c r="B233" s="172"/>
      <c r="C233" s="213" t="s">
        <v>490</v>
      </c>
      <c r="D233" s="213" t="s">
        <v>316</v>
      </c>
      <c r="E233" s="214" t="s">
        <v>477</v>
      </c>
      <c r="F233" s="215" t="s">
        <v>478</v>
      </c>
      <c r="G233" s="216" t="s">
        <v>207</v>
      </c>
      <c r="H233" s="217">
        <v>1.5</v>
      </c>
      <c r="I233" s="218"/>
      <c r="J233" s="219">
        <f>ROUND(I233*H233,2)</f>
        <v>0</v>
      </c>
      <c r="K233" s="215"/>
      <c r="L233" s="220"/>
      <c r="M233" s="221" t="s">
        <v>5</v>
      </c>
      <c r="N233" s="222" t="s">
        <v>46</v>
      </c>
      <c r="O233" s="41"/>
      <c r="P233" s="182">
        <f>O233*H233</f>
        <v>0</v>
      </c>
      <c r="Q233" s="182">
        <v>2.7499999999999998E-3</v>
      </c>
      <c r="R233" s="182">
        <f>Q233*H233</f>
        <v>4.1250000000000002E-3</v>
      </c>
      <c r="S233" s="182">
        <v>0</v>
      </c>
      <c r="T233" s="183">
        <f>S233*H233</f>
        <v>0</v>
      </c>
      <c r="AR233" s="23" t="s">
        <v>255</v>
      </c>
      <c r="AT233" s="23" t="s">
        <v>316</v>
      </c>
      <c r="AU233" s="23" t="s">
        <v>211</v>
      </c>
      <c r="AY233" s="23" t="s">
        <v>195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23" t="s">
        <v>83</v>
      </c>
      <c r="BK233" s="184">
        <f>ROUND(I233*H233,2)</f>
        <v>0</v>
      </c>
      <c r="BL233" s="23" t="s">
        <v>201</v>
      </c>
      <c r="BM233" s="23" t="s">
        <v>2292</v>
      </c>
    </row>
    <row r="234" spans="2:65" s="1" customFormat="1" ht="16.5" customHeight="1">
      <c r="B234" s="172"/>
      <c r="C234" s="173" t="s">
        <v>494</v>
      </c>
      <c r="D234" s="173" t="s">
        <v>197</v>
      </c>
      <c r="E234" s="174" t="s">
        <v>538</v>
      </c>
      <c r="F234" s="175" t="s">
        <v>539</v>
      </c>
      <c r="G234" s="176" t="s">
        <v>303</v>
      </c>
      <c r="H234" s="177">
        <v>0.216</v>
      </c>
      <c r="I234" s="178"/>
      <c r="J234" s="179">
        <f>ROUND(I234*H234,2)</f>
        <v>0</v>
      </c>
      <c r="K234" s="175"/>
      <c r="L234" s="40"/>
      <c r="M234" s="180" t="s">
        <v>5</v>
      </c>
      <c r="N234" s="181" t="s">
        <v>46</v>
      </c>
      <c r="O234" s="41"/>
      <c r="P234" s="182">
        <f>O234*H234</f>
        <v>0</v>
      </c>
      <c r="Q234" s="182">
        <v>0</v>
      </c>
      <c r="R234" s="182">
        <f>Q234*H234</f>
        <v>0</v>
      </c>
      <c r="S234" s="182">
        <v>0</v>
      </c>
      <c r="T234" s="183">
        <f>S234*H234</f>
        <v>0</v>
      </c>
      <c r="AR234" s="23" t="s">
        <v>201</v>
      </c>
      <c r="AT234" s="23" t="s">
        <v>197</v>
      </c>
      <c r="AU234" s="23" t="s">
        <v>211</v>
      </c>
      <c r="AY234" s="23" t="s">
        <v>195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23" t="s">
        <v>83</v>
      </c>
      <c r="BK234" s="184">
        <f>ROUND(I234*H234,2)</f>
        <v>0</v>
      </c>
      <c r="BL234" s="23" t="s">
        <v>201</v>
      </c>
      <c r="BM234" s="23" t="s">
        <v>2293</v>
      </c>
    </row>
    <row r="235" spans="2:65" s="10" customFormat="1" ht="22.35" customHeight="1">
      <c r="B235" s="159"/>
      <c r="D235" s="160" t="s">
        <v>74</v>
      </c>
      <c r="E235" s="170" t="s">
        <v>541</v>
      </c>
      <c r="F235" s="170" t="s">
        <v>542</v>
      </c>
      <c r="I235" s="162"/>
      <c r="J235" s="171">
        <f>BK235</f>
        <v>0</v>
      </c>
      <c r="L235" s="159"/>
      <c r="M235" s="164"/>
      <c r="N235" s="165"/>
      <c r="O235" s="165"/>
      <c r="P235" s="166">
        <f>SUM(P236:P273)</f>
        <v>0</v>
      </c>
      <c r="Q235" s="165"/>
      <c r="R235" s="166">
        <f>SUM(R236:R273)</f>
        <v>2.6162000000000001</v>
      </c>
      <c r="S235" s="165"/>
      <c r="T235" s="167">
        <f>SUM(T236:T273)</f>
        <v>0</v>
      </c>
      <c r="AR235" s="160" t="s">
        <v>83</v>
      </c>
      <c r="AT235" s="168" t="s">
        <v>74</v>
      </c>
      <c r="AU235" s="168" t="s">
        <v>85</v>
      </c>
      <c r="AY235" s="160" t="s">
        <v>195</v>
      </c>
      <c r="BK235" s="169">
        <f>SUM(BK236:BK273)</f>
        <v>0</v>
      </c>
    </row>
    <row r="236" spans="2:65" s="1" customFormat="1" ht="16.5" customHeight="1">
      <c r="B236" s="172"/>
      <c r="C236" s="173" t="s">
        <v>499</v>
      </c>
      <c r="D236" s="173" t="s">
        <v>197</v>
      </c>
      <c r="E236" s="174" t="s">
        <v>544</v>
      </c>
      <c r="F236" s="175" t="s">
        <v>545</v>
      </c>
      <c r="G236" s="176" t="s">
        <v>325</v>
      </c>
      <c r="H236" s="177">
        <v>4</v>
      </c>
      <c r="I236" s="178"/>
      <c r="J236" s="179">
        <f>ROUND(I236*H236,2)</f>
        <v>0</v>
      </c>
      <c r="K236" s="175"/>
      <c r="L236" s="40"/>
      <c r="M236" s="180" t="s">
        <v>5</v>
      </c>
      <c r="N236" s="181" t="s">
        <v>46</v>
      </c>
      <c r="O236" s="41"/>
      <c r="P236" s="182">
        <f>O236*H236</f>
        <v>0</v>
      </c>
      <c r="Q236" s="182">
        <v>8.0000000000000004E-4</v>
      </c>
      <c r="R236" s="182">
        <f>Q236*H236</f>
        <v>3.2000000000000002E-3</v>
      </c>
      <c r="S236" s="182">
        <v>0</v>
      </c>
      <c r="T236" s="183">
        <f>S236*H236</f>
        <v>0</v>
      </c>
      <c r="AR236" s="23" t="s">
        <v>201</v>
      </c>
      <c r="AT236" s="23" t="s">
        <v>197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2294</v>
      </c>
    </row>
    <row r="237" spans="2:65" s="1" customFormat="1" ht="16.5" customHeight="1">
      <c r="B237" s="172"/>
      <c r="C237" s="213" t="s">
        <v>504</v>
      </c>
      <c r="D237" s="213" t="s">
        <v>316</v>
      </c>
      <c r="E237" s="214" t="s">
        <v>548</v>
      </c>
      <c r="F237" s="215" t="s">
        <v>549</v>
      </c>
      <c r="G237" s="216" t="s">
        <v>325</v>
      </c>
      <c r="H237" s="217">
        <v>4</v>
      </c>
      <c r="I237" s="218"/>
      <c r="J237" s="219">
        <f>ROUND(I237*H237,2)</f>
        <v>0</v>
      </c>
      <c r="K237" s="215"/>
      <c r="L237" s="220"/>
      <c r="M237" s="221" t="s">
        <v>5</v>
      </c>
      <c r="N237" s="222" t="s">
        <v>46</v>
      </c>
      <c r="O237" s="41"/>
      <c r="P237" s="182">
        <f>O237*H237</f>
        <v>0</v>
      </c>
      <c r="Q237" s="182">
        <v>1.4999999999999999E-2</v>
      </c>
      <c r="R237" s="182">
        <f>Q237*H237</f>
        <v>0.06</v>
      </c>
      <c r="S237" s="182">
        <v>0</v>
      </c>
      <c r="T237" s="183">
        <f>S237*H237</f>
        <v>0</v>
      </c>
      <c r="AR237" s="23" t="s">
        <v>255</v>
      </c>
      <c r="AT237" s="23" t="s">
        <v>316</v>
      </c>
      <c r="AU237" s="23" t="s">
        <v>211</v>
      </c>
      <c r="AY237" s="23" t="s">
        <v>195</v>
      </c>
      <c r="BE237" s="184">
        <f>IF(N237="základní",J237,0)</f>
        <v>0</v>
      </c>
      <c r="BF237" s="184">
        <f>IF(N237="snížená",J237,0)</f>
        <v>0</v>
      </c>
      <c r="BG237" s="184">
        <f>IF(N237="zákl. přenesená",J237,0)</f>
        <v>0</v>
      </c>
      <c r="BH237" s="184">
        <f>IF(N237="sníž. přenesená",J237,0)</f>
        <v>0</v>
      </c>
      <c r="BI237" s="184">
        <f>IF(N237="nulová",J237,0)</f>
        <v>0</v>
      </c>
      <c r="BJ237" s="23" t="s">
        <v>83</v>
      </c>
      <c r="BK237" s="184">
        <f>ROUND(I237*H237,2)</f>
        <v>0</v>
      </c>
      <c r="BL237" s="23" t="s">
        <v>201</v>
      </c>
      <c r="BM237" s="23" t="s">
        <v>2295</v>
      </c>
    </row>
    <row r="238" spans="2:65" s="1" customFormat="1" ht="40.5">
      <c r="B238" s="40"/>
      <c r="D238" s="186" t="s">
        <v>209</v>
      </c>
      <c r="F238" s="194" t="s">
        <v>551</v>
      </c>
      <c r="I238" s="195"/>
      <c r="L238" s="40"/>
      <c r="M238" s="196"/>
      <c r="N238" s="41"/>
      <c r="O238" s="41"/>
      <c r="P238" s="41"/>
      <c r="Q238" s="41"/>
      <c r="R238" s="41"/>
      <c r="S238" s="41"/>
      <c r="T238" s="69"/>
      <c r="AT238" s="23" t="s">
        <v>209</v>
      </c>
      <c r="AU238" s="23" t="s">
        <v>211</v>
      </c>
    </row>
    <row r="239" spans="2:65" s="1" customFormat="1" ht="16.5" customHeight="1">
      <c r="B239" s="172"/>
      <c r="C239" s="213" t="s">
        <v>508</v>
      </c>
      <c r="D239" s="213" t="s">
        <v>316</v>
      </c>
      <c r="E239" s="214" t="s">
        <v>553</v>
      </c>
      <c r="F239" s="215" t="s">
        <v>554</v>
      </c>
      <c r="G239" s="216" t="s">
        <v>325</v>
      </c>
      <c r="H239" s="217">
        <v>4</v>
      </c>
      <c r="I239" s="218"/>
      <c r="J239" s="219">
        <f>ROUND(I239*H239,2)</f>
        <v>0</v>
      </c>
      <c r="K239" s="215"/>
      <c r="L239" s="220"/>
      <c r="M239" s="221" t="s">
        <v>5</v>
      </c>
      <c r="N239" s="222" t="s">
        <v>46</v>
      </c>
      <c r="O239" s="41"/>
      <c r="P239" s="182">
        <f>O239*H239</f>
        <v>0</v>
      </c>
      <c r="Q239" s="182">
        <v>6.8999999999999999E-3</v>
      </c>
      <c r="R239" s="182">
        <f>Q239*H239</f>
        <v>2.76E-2</v>
      </c>
      <c r="S239" s="182">
        <v>0</v>
      </c>
      <c r="T239" s="183">
        <f>S239*H239</f>
        <v>0</v>
      </c>
      <c r="AR239" s="23" t="s">
        <v>255</v>
      </c>
      <c r="AT239" s="23" t="s">
        <v>316</v>
      </c>
      <c r="AU239" s="23" t="s">
        <v>211</v>
      </c>
      <c r="AY239" s="23" t="s">
        <v>195</v>
      </c>
      <c r="BE239" s="184">
        <f>IF(N239="základní",J239,0)</f>
        <v>0</v>
      </c>
      <c r="BF239" s="184">
        <f>IF(N239="snížená",J239,0)</f>
        <v>0</v>
      </c>
      <c r="BG239" s="184">
        <f>IF(N239="zákl. přenesená",J239,0)</f>
        <v>0</v>
      </c>
      <c r="BH239" s="184">
        <f>IF(N239="sníž. přenesená",J239,0)</f>
        <v>0</v>
      </c>
      <c r="BI239" s="184">
        <f>IF(N239="nulová",J239,0)</f>
        <v>0</v>
      </c>
      <c r="BJ239" s="23" t="s">
        <v>83</v>
      </c>
      <c r="BK239" s="184">
        <f>ROUND(I239*H239,2)</f>
        <v>0</v>
      </c>
      <c r="BL239" s="23" t="s">
        <v>201</v>
      </c>
      <c r="BM239" s="23" t="s">
        <v>2296</v>
      </c>
    </row>
    <row r="240" spans="2:65" s="1" customFormat="1" ht="27">
      <c r="B240" s="40"/>
      <c r="D240" s="186" t="s">
        <v>209</v>
      </c>
      <c r="F240" s="194" t="s">
        <v>556</v>
      </c>
      <c r="I240" s="195"/>
      <c r="L240" s="40"/>
      <c r="M240" s="196"/>
      <c r="N240" s="41"/>
      <c r="O240" s="41"/>
      <c r="P240" s="41"/>
      <c r="Q240" s="41"/>
      <c r="R240" s="41"/>
      <c r="S240" s="41"/>
      <c r="T240" s="69"/>
      <c r="AT240" s="23" t="s">
        <v>209</v>
      </c>
      <c r="AU240" s="23" t="s">
        <v>211</v>
      </c>
    </row>
    <row r="241" spans="2:65" s="1" customFormat="1" ht="16.5" customHeight="1">
      <c r="B241" s="172"/>
      <c r="C241" s="173" t="s">
        <v>391</v>
      </c>
      <c r="D241" s="173" t="s">
        <v>197</v>
      </c>
      <c r="E241" s="174" t="s">
        <v>570</v>
      </c>
      <c r="F241" s="175" t="s">
        <v>571</v>
      </c>
      <c r="G241" s="176" t="s">
        <v>325</v>
      </c>
      <c r="H241" s="177">
        <v>2</v>
      </c>
      <c r="I241" s="178"/>
      <c r="J241" s="179">
        <f>ROUND(I241*H241,2)</f>
        <v>0</v>
      </c>
      <c r="K241" s="175"/>
      <c r="L241" s="40"/>
      <c r="M241" s="180" t="s">
        <v>5</v>
      </c>
      <c r="N241" s="181" t="s">
        <v>46</v>
      </c>
      <c r="O241" s="41"/>
      <c r="P241" s="182">
        <f>O241*H241</f>
        <v>0</v>
      </c>
      <c r="Q241" s="182">
        <v>3.4000000000000002E-4</v>
      </c>
      <c r="R241" s="182">
        <f>Q241*H241</f>
        <v>6.8000000000000005E-4</v>
      </c>
      <c r="S241" s="182">
        <v>0</v>
      </c>
      <c r="T241" s="183">
        <f>S241*H241</f>
        <v>0</v>
      </c>
      <c r="AR241" s="23" t="s">
        <v>201</v>
      </c>
      <c r="AT241" s="23" t="s">
        <v>197</v>
      </c>
      <c r="AU241" s="23" t="s">
        <v>211</v>
      </c>
      <c r="AY241" s="23" t="s">
        <v>195</v>
      </c>
      <c r="BE241" s="184">
        <f>IF(N241="základní",J241,0)</f>
        <v>0</v>
      </c>
      <c r="BF241" s="184">
        <f>IF(N241="snížená",J241,0)</f>
        <v>0</v>
      </c>
      <c r="BG241" s="184">
        <f>IF(N241="zákl. přenesená",J241,0)</f>
        <v>0</v>
      </c>
      <c r="BH241" s="184">
        <f>IF(N241="sníž. přenesená",J241,0)</f>
        <v>0</v>
      </c>
      <c r="BI241" s="184">
        <f>IF(N241="nulová",J241,0)</f>
        <v>0</v>
      </c>
      <c r="BJ241" s="23" t="s">
        <v>83</v>
      </c>
      <c r="BK241" s="184">
        <f>ROUND(I241*H241,2)</f>
        <v>0</v>
      </c>
      <c r="BL241" s="23" t="s">
        <v>201</v>
      </c>
      <c r="BM241" s="23" t="s">
        <v>2297</v>
      </c>
    </row>
    <row r="242" spans="2:65" s="1" customFormat="1" ht="16.5" customHeight="1">
      <c r="B242" s="172"/>
      <c r="C242" s="213" t="s">
        <v>412</v>
      </c>
      <c r="D242" s="213" t="s">
        <v>316</v>
      </c>
      <c r="E242" s="214" t="s">
        <v>574</v>
      </c>
      <c r="F242" s="215" t="s">
        <v>575</v>
      </c>
      <c r="G242" s="216" t="s">
        <v>325</v>
      </c>
      <c r="H242" s="217">
        <v>2</v>
      </c>
      <c r="I242" s="218"/>
      <c r="J242" s="219">
        <f>ROUND(I242*H242,2)</f>
        <v>0</v>
      </c>
      <c r="K242" s="215"/>
      <c r="L242" s="220"/>
      <c r="M242" s="221" t="s">
        <v>5</v>
      </c>
      <c r="N242" s="222" t="s">
        <v>46</v>
      </c>
      <c r="O242" s="41"/>
      <c r="P242" s="182">
        <f>O242*H242</f>
        <v>0</v>
      </c>
      <c r="Q242" s="182">
        <v>3.7499999999999999E-2</v>
      </c>
      <c r="R242" s="182">
        <f>Q242*H242</f>
        <v>7.4999999999999997E-2</v>
      </c>
      <c r="S242" s="182">
        <v>0</v>
      </c>
      <c r="T242" s="183">
        <f>S242*H242</f>
        <v>0</v>
      </c>
      <c r="AR242" s="23" t="s">
        <v>255</v>
      </c>
      <c r="AT242" s="23" t="s">
        <v>316</v>
      </c>
      <c r="AU242" s="23" t="s">
        <v>211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2298</v>
      </c>
    </row>
    <row r="243" spans="2:65" s="1" customFormat="1" ht="94.5">
      <c r="B243" s="40"/>
      <c r="D243" s="186" t="s">
        <v>209</v>
      </c>
      <c r="F243" s="194" t="s">
        <v>577</v>
      </c>
      <c r="I243" s="195"/>
      <c r="L243" s="40"/>
      <c r="M243" s="196"/>
      <c r="N243" s="41"/>
      <c r="O243" s="41"/>
      <c r="P243" s="41"/>
      <c r="Q243" s="41"/>
      <c r="R243" s="41"/>
      <c r="S243" s="41"/>
      <c r="T243" s="69"/>
      <c r="AT243" s="23" t="s">
        <v>209</v>
      </c>
      <c r="AU243" s="23" t="s">
        <v>211</v>
      </c>
    </row>
    <row r="244" spans="2:65" s="1" customFormat="1" ht="16.5" customHeight="1">
      <c r="B244" s="172"/>
      <c r="C244" s="173" t="s">
        <v>520</v>
      </c>
      <c r="D244" s="173" t="s">
        <v>197</v>
      </c>
      <c r="E244" s="174" t="s">
        <v>579</v>
      </c>
      <c r="F244" s="175" t="s">
        <v>580</v>
      </c>
      <c r="G244" s="176" t="s">
        <v>325</v>
      </c>
      <c r="H244" s="177">
        <v>3</v>
      </c>
      <c r="I244" s="178"/>
      <c r="J244" s="179">
        <f>ROUND(I244*H244,2)</f>
        <v>0</v>
      </c>
      <c r="K244" s="175"/>
      <c r="L244" s="40"/>
      <c r="M244" s="180" t="s">
        <v>5</v>
      </c>
      <c r="N244" s="181" t="s">
        <v>46</v>
      </c>
      <c r="O244" s="41"/>
      <c r="P244" s="182">
        <f>O244*H244</f>
        <v>0</v>
      </c>
      <c r="Q244" s="182">
        <v>6.3829999999999998E-2</v>
      </c>
      <c r="R244" s="182">
        <f>Q244*H244</f>
        <v>0.19148999999999999</v>
      </c>
      <c r="S244" s="182">
        <v>0</v>
      </c>
      <c r="T244" s="183">
        <f>S244*H244</f>
        <v>0</v>
      </c>
      <c r="AR244" s="23" t="s">
        <v>201</v>
      </c>
      <c r="AT244" s="23" t="s">
        <v>197</v>
      </c>
      <c r="AU244" s="23" t="s">
        <v>211</v>
      </c>
      <c r="AY244" s="23" t="s">
        <v>195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23" t="s">
        <v>83</v>
      </c>
      <c r="BK244" s="184">
        <f>ROUND(I244*H244,2)</f>
        <v>0</v>
      </c>
      <c r="BL244" s="23" t="s">
        <v>201</v>
      </c>
      <c r="BM244" s="23" t="s">
        <v>2299</v>
      </c>
    </row>
    <row r="245" spans="2:65" s="1" customFormat="1" ht="16.5" customHeight="1">
      <c r="B245" s="172"/>
      <c r="C245" s="213" t="s">
        <v>524</v>
      </c>
      <c r="D245" s="213" t="s">
        <v>316</v>
      </c>
      <c r="E245" s="214" t="s">
        <v>583</v>
      </c>
      <c r="F245" s="215" t="s">
        <v>584</v>
      </c>
      <c r="G245" s="216" t="s">
        <v>325</v>
      </c>
      <c r="H245" s="217">
        <v>3</v>
      </c>
      <c r="I245" s="218"/>
      <c r="J245" s="219">
        <f>ROUND(I245*H245,2)</f>
        <v>0</v>
      </c>
      <c r="K245" s="215"/>
      <c r="L245" s="220"/>
      <c r="M245" s="221" t="s">
        <v>5</v>
      </c>
      <c r="N245" s="222" t="s">
        <v>46</v>
      </c>
      <c r="O245" s="41"/>
      <c r="P245" s="182">
        <f>O245*H245</f>
        <v>0</v>
      </c>
      <c r="Q245" s="182">
        <v>7.3000000000000001E-3</v>
      </c>
      <c r="R245" s="182">
        <f>Q245*H245</f>
        <v>2.1899999999999999E-2</v>
      </c>
      <c r="S245" s="182">
        <v>0</v>
      </c>
      <c r="T245" s="183">
        <f>S245*H245</f>
        <v>0</v>
      </c>
      <c r="AR245" s="23" t="s">
        <v>255</v>
      </c>
      <c r="AT245" s="23" t="s">
        <v>316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2300</v>
      </c>
    </row>
    <row r="246" spans="2:65" s="1" customFormat="1" ht="40.5">
      <c r="B246" s="40"/>
      <c r="D246" s="186" t="s">
        <v>209</v>
      </c>
      <c r="F246" s="194" t="s">
        <v>586</v>
      </c>
      <c r="I246" s="195"/>
      <c r="L246" s="40"/>
      <c r="M246" s="196"/>
      <c r="N246" s="41"/>
      <c r="O246" s="41"/>
      <c r="P246" s="41"/>
      <c r="Q246" s="41"/>
      <c r="R246" s="41"/>
      <c r="S246" s="41"/>
      <c r="T246" s="69"/>
      <c r="AT246" s="23" t="s">
        <v>209</v>
      </c>
      <c r="AU246" s="23" t="s">
        <v>211</v>
      </c>
    </row>
    <row r="247" spans="2:65" s="1" customFormat="1" ht="16.5" customHeight="1">
      <c r="B247" s="172"/>
      <c r="C247" s="213" t="s">
        <v>528</v>
      </c>
      <c r="D247" s="213" t="s">
        <v>316</v>
      </c>
      <c r="E247" s="214" t="s">
        <v>588</v>
      </c>
      <c r="F247" s="215" t="s">
        <v>589</v>
      </c>
      <c r="G247" s="216" t="s">
        <v>325</v>
      </c>
      <c r="H247" s="217">
        <v>3</v>
      </c>
      <c r="I247" s="218"/>
      <c r="J247" s="219">
        <f>ROUND(I247*H247,2)</f>
        <v>0</v>
      </c>
      <c r="K247" s="215"/>
      <c r="L247" s="220"/>
      <c r="M247" s="221" t="s">
        <v>5</v>
      </c>
      <c r="N247" s="222" t="s">
        <v>46</v>
      </c>
      <c r="O247" s="41"/>
      <c r="P247" s="182">
        <f>O247*H247</f>
        <v>0</v>
      </c>
      <c r="Q247" s="182">
        <v>3.5000000000000001E-3</v>
      </c>
      <c r="R247" s="182">
        <f>Q247*H247</f>
        <v>1.0500000000000001E-2</v>
      </c>
      <c r="S247" s="182">
        <v>0</v>
      </c>
      <c r="T247" s="183">
        <f>S247*H247</f>
        <v>0</v>
      </c>
      <c r="AR247" s="23" t="s">
        <v>255</v>
      </c>
      <c r="AT247" s="23" t="s">
        <v>316</v>
      </c>
      <c r="AU247" s="23" t="s">
        <v>211</v>
      </c>
      <c r="AY247" s="23" t="s">
        <v>195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23" t="s">
        <v>83</v>
      </c>
      <c r="BK247" s="184">
        <f>ROUND(I247*H247,2)</f>
        <v>0</v>
      </c>
      <c r="BL247" s="23" t="s">
        <v>201</v>
      </c>
      <c r="BM247" s="23" t="s">
        <v>2301</v>
      </c>
    </row>
    <row r="248" spans="2:65" s="1" customFormat="1" ht="27">
      <c r="B248" s="40"/>
      <c r="D248" s="186" t="s">
        <v>209</v>
      </c>
      <c r="F248" s="194" t="s">
        <v>512</v>
      </c>
      <c r="I248" s="195"/>
      <c r="L248" s="40"/>
      <c r="M248" s="196"/>
      <c r="N248" s="41"/>
      <c r="O248" s="41"/>
      <c r="P248" s="41"/>
      <c r="Q248" s="41"/>
      <c r="R248" s="41"/>
      <c r="S248" s="41"/>
      <c r="T248" s="69"/>
      <c r="AT248" s="23" t="s">
        <v>209</v>
      </c>
      <c r="AU248" s="23" t="s">
        <v>211</v>
      </c>
    </row>
    <row r="249" spans="2:65" s="1" customFormat="1" ht="16.5" customHeight="1">
      <c r="B249" s="172"/>
      <c r="C249" s="173" t="s">
        <v>532</v>
      </c>
      <c r="D249" s="173" t="s">
        <v>197</v>
      </c>
      <c r="E249" s="174" t="s">
        <v>592</v>
      </c>
      <c r="F249" s="175" t="s">
        <v>593</v>
      </c>
      <c r="G249" s="176" t="s">
        <v>325</v>
      </c>
      <c r="H249" s="177">
        <v>4</v>
      </c>
      <c r="I249" s="178"/>
      <c r="J249" s="179">
        <f>ROUND(I249*H249,2)</f>
        <v>0</v>
      </c>
      <c r="K249" s="175"/>
      <c r="L249" s="40"/>
      <c r="M249" s="180" t="s">
        <v>5</v>
      </c>
      <c r="N249" s="181" t="s">
        <v>46</v>
      </c>
      <c r="O249" s="41"/>
      <c r="P249" s="182">
        <f>O249*H249</f>
        <v>0</v>
      </c>
      <c r="Q249" s="182">
        <v>0.12303</v>
      </c>
      <c r="R249" s="182">
        <f>Q249*H249</f>
        <v>0.49212</v>
      </c>
      <c r="S249" s="182">
        <v>0</v>
      </c>
      <c r="T249" s="183">
        <f>S249*H249</f>
        <v>0</v>
      </c>
      <c r="AR249" s="23" t="s">
        <v>201</v>
      </c>
      <c r="AT249" s="23" t="s">
        <v>197</v>
      </c>
      <c r="AU249" s="23" t="s">
        <v>211</v>
      </c>
      <c r="AY249" s="23" t="s">
        <v>195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23" t="s">
        <v>83</v>
      </c>
      <c r="BK249" s="184">
        <f>ROUND(I249*H249,2)</f>
        <v>0</v>
      </c>
      <c r="BL249" s="23" t="s">
        <v>201</v>
      </c>
      <c r="BM249" s="23" t="s">
        <v>2302</v>
      </c>
    </row>
    <row r="250" spans="2:65" s="1" customFormat="1" ht="16.5" customHeight="1">
      <c r="B250" s="172"/>
      <c r="C250" s="213" t="s">
        <v>537</v>
      </c>
      <c r="D250" s="213" t="s">
        <v>316</v>
      </c>
      <c r="E250" s="214" t="s">
        <v>596</v>
      </c>
      <c r="F250" s="215" t="s">
        <v>597</v>
      </c>
      <c r="G250" s="216" t="s">
        <v>325</v>
      </c>
      <c r="H250" s="217">
        <v>4</v>
      </c>
      <c r="I250" s="218"/>
      <c r="J250" s="219">
        <f>ROUND(I250*H250,2)</f>
        <v>0</v>
      </c>
      <c r="K250" s="215"/>
      <c r="L250" s="220"/>
      <c r="M250" s="221" t="s">
        <v>5</v>
      </c>
      <c r="N250" s="222" t="s">
        <v>46</v>
      </c>
      <c r="O250" s="41"/>
      <c r="P250" s="182">
        <f>O250*H250</f>
        <v>0</v>
      </c>
      <c r="Q250" s="182">
        <v>1.3299999999999999E-2</v>
      </c>
      <c r="R250" s="182">
        <f>Q250*H250</f>
        <v>5.3199999999999997E-2</v>
      </c>
      <c r="S250" s="182">
        <v>0</v>
      </c>
      <c r="T250" s="183">
        <f>S250*H250</f>
        <v>0</v>
      </c>
      <c r="AR250" s="23" t="s">
        <v>255</v>
      </c>
      <c r="AT250" s="23" t="s">
        <v>316</v>
      </c>
      <c r="AU250" s="23" t="s">
        <v>211</v>
      </c>
      <c r="AY250" s="23" t="s">
        <v>195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23" t="s">
        <v>83</v>
      </c>
      <c r="BK250" s="184">
        <f>ROUND(I250*H250,2)</f>
        <v>0</v>
      </c>
      <c r="BL250" s="23" t="s">
        <v>201</v>
      </c>
      <c r="BM250" s="23" t="s">
        <v>2303</v>
      </c>
    </row>
    <row r="251" spans="2:65" s="1" customFormat="1" ht="54">
      <c r="B251" s="40"/>
      <c r="D251" s="186" t="s">
        <v>209</v>
      </c>
      <c r="F251" s="194" t="s">
        <v>599</v>
      </c>
      <c r="I251" s="195"/>
      <c r="L251" s="40"/>
      <c r="M251" s="196"/>
      <c r="N251" s="41"/>
      <c r="O251" s="41"/>
      <c r="P251" s="41"/>
      <c r="Q251" s="41"/>
      <c r="R251" s="41"/>
      <c r="S251" s="41"/>
      <c r="T251" s="69"/>
      <c r="AT251" s="23" t="s">
        <v>209</v>
      </c>
      <c r="AU251" s="23" t="s">
        <v>211</v>
      </c>
    </row>
    <row r="252" spans="2:65" s="1" customFormat="1" ht="16.5" customHeight="1">
      <c r="B252" s="172"/>
      <c r="C252" s="173" t="s">
        <v>543</v>
      </c>
      <c r="D252" s="173" t="s">
        <v>197</v>
      </c>
      <c r="E252" s="174" t="s">
        <v>605</v>
      </c>
      <c r="F252" s="175" t="s">
        <v>606</v>
      </c>
      <c r="G252" s="176" t="s">
        <v>325</v>
      </c>
      <c r="H252" s="177">
        <v>2</v>
      </c>
      <c r="I252" s="178"/>
      <c r="J252" s="179">
        <f>ROUND(I252*H252,2)</f>
        <v>0</v>
      </c>
      <c r="K252" s="175"/>
      <c r="L252" s="40"/>
      <c r="M252" s="180" t="s">
        <v>5</v>
      </c>
      <c r="N252" s="181" t="s">
        <v>46</v>
      </c>
      <c r="O252" s="41"/>
      <c r="P252" s="182">
        <f>O252*H252</f>
        <v>0</v>
      </c>
      <c r="Q252" s="182">
        <v>0.32906000000000002</v>
      </c>
      <c r="R252" s="182">
        <f>Q252*H252</f>
        <v>0.65812000000000004</v>
      </c>
      <c r="S252" s="182">
        <v>0</v>
      </c>
      <c r="T252" s="183">
        <f>S252*H252</f>
        <v>0</v>
      </c>
      <c r="AR252" s="23" t="s">
        <v>201</v>
      </c>
      <c r="AT252" s="23" t="s">
        <v>197</v>
      </c>
      <c r="AU252" s="23" t="s">
        <v>211</v>
      </c>
      <c r="AY252" s="23" t="s">
        <v>195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23" t="s">
        <v>83</v>
      </c>
      <c r="BK252" s="184">
        <f>ROUND(I252*H252,2)</f>
        <v>0</v>
      </c>
      <c r="BL252" s="23" t="s">
        <v>201</v>
      </c>
      <c r="BM252" s="23" t="s">
        <v>2304</v>
      </c>
    </row>
    <row r="253" spans="2:65" s="1" customFormat="1" ht="16.5" customHeight="1">
      <c r="B253" s="172"/>
      <c r="C253" s="213" t="s">
        <v>547</v>
      </c>
      <c r="D253" s="213" t="s">
        <v>316</v>
      </c>
      <c r="E253" s="214" t="s">
        <v>609</v>
      </c>
      <c r="F253" s="215" t="s">
        <v>610</v>
      </c>
      <c r="G253" s="216" t="s">
        <v>325</v>
      </c>
      <c r="H253" s="217">
        <v>2</v>
      </c>
      <c r="I253" s="218"/>
      <c r="J253" s="219">
        <f>ROUND(I253*H253,2)</f>
        <v>0</v>
      </c>
      <c r="K253" s="215"/>
      <c r="L253" s="220"/>
      <c r="M253" s="221" t="s">
        <v>5</v>
      </c>
      <c r="N253" s="222" t="s">
        <v>46</v>
      </c>
      <c r="O253" s="41"/>
      <c r="P253" s="182">
        <f>O253*H253</f>
        <v>0</v>
      </c>
      <c r="Q253" s="182">
        <v>2.9499999999999998E-2</v>
      </c>
      <c r="R253" s="182">
        <f>Q253*H253</f>
        <v>5.8999999999999997E-2</v>
      </c>
      <c r="S253" s="182">
        <v>0</v>
      </c>
      <c r="T253" s="183">
        <f>S253*H253</f>
        <v>0</v>
      </c>
      <c r="AR253" s="23" t="s">
        <v>255</v>
      </c>
      <c r="AT253" s="23" t="s">
        <v>316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2305</v>
      </c>
    </row>
    <row r="254" spans="2:65" s="1" customFormat="1" ht="40.5">
      <c r="B254" s="40"/>
      <c r="D254" s="186" t="s">
        <v>209</v>
      </c>
      <c r="F254" s="194" t="s">
        <v>612</v>
      </c>
      <c r="I254" s="195"/>
      <c r="L254" s="40"/>
      <c r="M254" s="196"/>
      <c r="N254" s="41"/>
      <c r="O254" s="41"/>
      <c r="P254" s="41"/>
      <c r="Q254" s="41"/>
      <c r="R254" s="41"/>
      <c r="S254" s="41"/>
      <c r="T254" s="69"/>
      <c r="AT254" s="23" t="s">
        <v>209</v>
      </c>
      <c r="AU254" s="23" t="s">
        <v>211</v>
      </c>
    </row>
    <row r="255" spans="2:65" s="1" customFormat="1" ht="16.5" customHeight="1">
      <c r="B255" s="172"/>
      <c r="C255" s="173" t="s">
        <v>552</v>
      </c>
      <c r="D255" s="173" t="s">
        <v>197</v>
      </c>
      <c r="E255" s="174" t="s">
        <v>614</v>
      </c>
      <c r="F255" s="175" t="s">
        <v>615</v>
      </c>
      <c r="G255" s="176" t="s">
        <v>207</v>
      </c>
      <c r="H255" s="177">
        <v>85.1</v>
      </c>
      <c r="I255" s="178"/>
      <c r="J255" s="179">
        <f>ROUND(I255*H255,2)</f>
        <v>0</v>
      </c>
      <c r="K255" s="175"/>
      <c r="L255" s="40"/>
      <c r="M255" s="180" t="s">
        <v>5</v>
      </c>
      <c r="N255" s="181" t="s">
        <v>46</v>
      </c>
      <c r="O255" s="41"/>
      <c r="P255" s="182">
        <f>O255*H255</f>
        <v>0</v>
      </c>
      <c r="Q255" s="182">
        <v>0</v>
      </c>
      <c r="R255" s="182">
        <f>Q255*H255</f>
        <v>0</v>
      </c>
      <c r="S255" s="182">
        <v>0</v>
      </c>
      <c r="T255" s="183">
        <f>S255*H255</f>
        <v>0</v>
      </c>
      <c r="AR255" s="23" t="s">
        <v>201</v>
      </c>
      <c r="AT255" s="23" t="s">
        <v>197</v>
      </c>
      <c r="AU255" s="23" t="s">
        <v>211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2306</v>
      </c>
    </row>
    <row r="256" spans="2:65" s="1" customFormat="1" ht="67.5">
      <c r="B256" s="40"/>
      <c r="D256" s="186" t="s">
        <v>209</v>
      </c>
      <c r="F256" s="194" t="s">
        <v>617</v>
      </c>
      <c r="I256" s="195"/>
      <c r="L256" s="40"/>
      <c r="M256" s="196"/>
      <c r="N256" s="41"/>
      <c r="O256" s="41"/>
      <c r="P256" s="41"/>
      <c r="Q256" s="41"/>
      <c r="R256" s="41"/>
      <c r="S256" s="41"/>
      <c r="T256" s="69"/>
      <c r="AT256" s="23" t="s">
        <v>209</v>
      </c>
      <c r="AU256" s="23" t="s">
        <v>211</v>
      </c>
    </row>
    <row r="257" spans="2:65" s="1" customFormat="1" ht="16.5" customHeight="1">
      <c r="B257" s="172"/>
      <c r="C257" s="173" t="s">
        <v>557</v>
      </c>
      <c r="D257" s="173" t="s">
        <v>197</v>
      </c>
      <c r="E257" s="174" t="s">
        <v>619</v>
      </c>
      <c r="F257" s="175" t="s">
        <v>620</v>
      </c>
      <c r="G257" s="176" t="s">
        <v>325</v>
      </c>
      <c r="H257" s="177">
        <v>1</v>
      </c>
      <c r="I257" s="178"/>
      <c r="J257" s="179">
        <f>ROUND(I257*H257,2)</f>
        <v>0</v>
      </c>
      <c r="K257" s="175"/>
      <c r="L257" s="40"/>
      <c r="M257" s="180" t="s">
        <v>5</v>
      </c>
      <c r="N257" s="181" t="s">
        <v>46</v>
      </c>
      <c r="O257" s="41"/>
      <c r="P257" s="182">
        <f>O257*H257</f>
        <v>0</v>
      </c>
      <c r="Q257" s="182">
        <v>0</v>
      </c>
      <c r="R257" s="182">
        <f>Q257*H257</f>
        <v>0</v>
      </c>
      <c r="S257" s="182">
        <v>0</v>
      </c>
      <c r="T257" s="183">
        <f>S257*H257</f>
        <v>0</v>
      </c>
      <c r="AR257" s="23" t="s">
        <v>201</v>
      </c>
      <c r="AT257" s="23" t="s">
        <v>197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2307</v>
      </c>
    </row>
    <row r="258" spans="2:65" s="1" customFormat="1" ht="27">
      <c r="B258" s="40"/>
      <c r="D258" s="186" t="s">
        <v>209</v>
      </c>
      <c r="F258" s="194" t="s">
        <v>622</v>
      </c>
      <c r="I258" s="195"/>
      <c r="L258" s="40"/>
      <c r="M258" s="196"/>
      <c r="N258" s="41"/>
      <c r="O258" s="41"/>
      <c r="P258" s="41"/>
      <c r="Q258" s="41"/>
      <c r="R258" s="41"/>
      <c r="S258" s="41"/>
      <c r="T258" s="69"/>
      <c r="AT258" s="23" t="s">
        <v>209</v>
      </c>
      <c r="AU258" s="23" t="s">
        <v>211</v>
      </c>
    </row>
    <row r="259" spans="2:65" s="1" customFormat="1" ht="16.5" customHeight="1">
      <c r="B259" s="172"/>
      <c r="C259" s="173" t="s">
        <v>561</v>
      </c>
      <c r="D259" s="173" t="s">
        <v>197</v>
      </c>
      <c r="E259" s="174" t="s">
        <v>624</v>
      </c>
      <c r="F259" s="175" t="s">
        <v>625</v>
      </c>
      <c r="G259" s="176" t="s">
        <v>207</v>
      </c>
      <c r="H259" s="177">
        <v>85.1</v>
      </c>
      <c r="I259" s="178"/>
      <c r="J259" s="179">
        <f>ROUND(I259*H259,2)</f>
        <v>0</v>
      </c>
      <c r="K259" s="175"/>
      <c r="L259" s="40"/>
      <c r="M259" s="180" t="s">
        <v>5</v>
      </c>
      <c r="N259" s="181" t="s">
        <v>46</v>
      </c>
      <c r="O259" s="41"/>
      <c r="P259" s="182">
        <f>O259*H259</f>
        <v>0</v>
      </c>
      <c r="Q259" s="182">
        <v>0</v>
      </c>
      <c r="R259" s="182">
        <f>Q259*H259</f>
        <v>0</v>
      </c>
      <c r="S259" s="182">
        <v>0</v>
      </c>
      <c r="T259" s="183">
        <f>S259*H259</f>
        <v>0</v>
      </c>
      <c r="AR259" s="23" t="s">
        <v>201</v>
      </c>
      <c r="AT259" s="23" t="s">
        <v>197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2308</v>
      </c>
    </row>
    <row r="260" spans="2:65" s="1" customFormat="1" ht="27">
      <c r="B260" s="40"/>
      <c r="D260" s="186" t="s">
        <v>209</v>
      </c>
      <c r="F260" s="194" t="s">
        <v>627</v>
      </c>
      <c r="I260" s="195"/>
      <c r="L260" s="40"/>
      <c r="M260" s="196"/>
      <c r="N260" s="41"/>
      <c r="O260" s="41"/>
      <c r="P260" s="41"/>
      <c r="Q260" s="41"/>
      <c r="R260" s="41"/>
      <c r="S260" s="41"/>
      <c r="T260" s="69"/>
      <c r="AT260" s="23" t="s">
        <v>209</v>
      </c>
      <c r="AU260" s="23" t="s">
        <v>211</v>
      </c>
    </row>
    <row r="261" spans="2:65" s="1" customFormat="1" ht="16.5" customHeight="1">
      <c r="B261" s="172"/>
      <c r="C261" s="173" t="s">
        <v>565</v>
      </c>
      <c r="D261" s="173" t="s">
        <v>197</v>
      </c>
      <c r="E261" s="174" t="s">
        <v>629</v>
      </c>
      <c r="F261" s="175" t="s">
        <v>630</v>
      </c>
      <c r="G261" s="176" t="s">
        <v>325</v>
      </c>
      <c r="H261" s="177">
        <v>2</v>
      </c>
      <c r="I261" s="178"/>
      <c r="J261" s="179">
        <f>ROUND(I261*H261,2)</f>
        <v>0</v>
      </c>
      <c r="K261" s="175"/>
      <c r="L261" s="40"/>
      <c r="M261" s="180" t="s">
        <v>5</v>
      </c>
      <c r="N261" s="181" t="s">
        <v>46</v>
      </c>
      <c r="O261" s="41"/>
      <c r="P261" s="182">
        <f>O261*H261</f>
        <v>0</v>
      </c>
      <c r="Q261" s="182">
        <v>0.46009</v>
      </c>
      <c r="R261" s="182">
        <f>Q261*H261</f>
        <v>0.92018</v>
      </c>
      <c r="S261" s="182">
        <v>0</v>
      </c>
      <c r="T261" s="183">
        <f>S261*H261</f>
        <v>0</v>
      </c>
      <c r="AR261" s="23" t="s">
        <v>201</v>
      </c>
      <c r="AT261" s="23" t="s">
        <v>197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2309</v>
      </c>
    </row>
    <row r="262" spans="2:65" s="1" customFormat="1" ht="27">
      <c r="B262" s="40"/>
      <c r="D262" s="186" t="s">
        <v>209</v>
      </c>
      <c r="F262" s="194" t="s">
        <v>632</v>
      </c>
      <c r="I262" s="195"/>
      <c r="L262" s="40"/>
      <c r="M262" s="196"/>
      <c r="N262" s="41"/>
      <c r="O262" s="41"/>
      <c r="P262" s="41"/>
      <c r="Q262" s="41"/>
      <c r="R262" s="41"/>
      <c r="S262" s="41"/>
      <c r="T262" s="69"/>
      <c r="AT262" s="23" t="s">
        <v>209</v>
      </c>
      <c r="AU262" s="23" t="s">
        <v>211</v>
      </c>
    </row>
    <row r="263" spans="2:65" s="1" customFormat="1" ht="16.5" customHeight="1">
      <c r="B263" s="172"/>
      <c r="C263" s="173" t="s">
        <v>569</v>
      </c>
      <c r="D263" s="173" t="s">
        <v>197</v>
      </c>
      <c r="E263" s="174" t="s">
        <v>634</v>
      </c>
      <c r="F263" s="175" t="s">
        <v>635</v>
      </c>
      <c r="G263" s="176" t="s">
        <v>207</v>
      </c>
      <c r="H263" s="177">
        <v>86</v>
      </c>
      <c r="I263" s="178"/>
      <c r="J263" s="179">
        <f>ROUND(I263*H263,2)</f>
        <v>0</v>
      </c>
      <c r="K263" s="175"/>
      <c r="L263" s="40"/>
      <c r="M263" s="180" t="s">
        <v>5</v>
      </c>
      <c r="N263" s="181" t="s">
        <v>46</v>
      </c>
      <c r="O263" s="41"/>
      <c r="P263" s="182">
        <f>O263*H263</f>
        <v>0</v>
      </c>
      <c r="Q263" s="182">
        <v>9.0000000000000006E-5</v>
      </c>
      <c r="R263" s="182">
        <f>Q263*H263</f>
        <v>7.7400000000000004E-3</v>
      </c>
      <c r="S263" s="182">
        <v>0</v>
      </c>
      <c r="T263" s="183">
        <f>S263*H263</f>
        <v>0</v>
      </c>
      <c r="AR263" s="23" t="s">
        <v>201</v>
      </c>
      <c r="AT263" s="23" t="s">
        <v>197</v>
      </c>
      <c r="AU263" s="23" t="s">
        <v>211</v>
      </c>
      <c r="AY263" s="23" t="s">
        <v>195</v>
      </c>
      <c r="BE263" s="184">
        <f>IF(N263="základní",J263,0)</f>
        <v>0</v>
      </c>
      <c r="BF263" s="184">
        <f>IF(N263="snížená",J263,0)</f>
        <v>0</v>
      </c>
      <c r="BG263" s="184">
        <f>IF(N263="zákl. přenesená",J263,0)</f>
        <v>0</v>
      </c>
      <c r="BH263" s="184">
        <f>IF(N263="sníž. přenesená",J263,0)</f>
        <v>0</v>
      </c>
      <c r="BI263" s="184">
        <f>IF(N263="nulová",J263,0)</f>
        <v>0</v>
      </c>
      <c r="BJ263" s="23" t="s">
        <v>83</v>
      </c>
      <c r="BK263" s="184">
        <f>ROUND(I263*H263,2)</f>
        <v>0</v>
      </c>
      <c r="BL263" s="23" t="s">
        <v>201</v>
      </c>
      <c r="BM263" s="23" t="s">
        <v>2310</v>
      </c>
    </row>
    <row r="264" spans="2:65" s="1" customFormat="1" ht="16.5" customHeight="1">
      <c r="B264" s="172"/>
      <c r="C264" s="173" t="s">
        <v>573</v>
      </c>
      <c r="D264" s="173" t="s">
        <v>197</v>
      </c>
      <c r="E264" s="174" t="s">
        <v>638</v>
      </c>
      <c r="F264" s="175" t="s">
        <v>639</v>
      </c>
      <c r="G264" s="176" t="s">
        <v>207</v>
      </c>
      <c r="H264" s="177">
        <v>172</v>
      </c>
      <c r="I264" s="178"/>
      <c r="J264" s="179">
        <f>ROUND(I264*H264,2)</f>
        <v>0</v>
      </c>
      <c r="K264" s="175"/>
      <c r="L264" s="40"/>
      <c r="M264" s="180" t="s">
        <v>5</v>
      </c>
      <c r="N264" s="181" t="s">
        <v>46</v>
      </c>
      <c r="O264" s="41"/>
      <c r="P264" s="182">
        <f>O264*H264</f>
        <v>0</v>
      </c>
      <c r="Q264" s="182">
        <v>1.9000000000000001E-4</v>
      </c>
      <c r="R264" s="182">
        <f>Q264*H264</f>
        <v>3.2680000000000001E-2</v>
      </c>
      <c r="S264" s="182">
        <v>0</v>
      </c>
      <c r="T264" s="183">
        <f>S264*H264</f>
        <v>0</v>
      </c>
      <c r="AR264" s="23" t="s">
        <v>201</v>
      </c>
      <c r="AT264" s="23" t="s">
        <v>197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2311</v>
      </c>
    </row>
    <row r="265" spans="2:65" s="1" customFormat="1" ht="54">
      <c r="B265" s="40"/>
      <c r="D265" s="186" t="s">
        <v>209</v>
      </c>
      <c r="F265" s="194" t="s">
        <v>641</v>
      </c>
      <c r="I265" s="195"/>
      <c r="L265" s="40"/>
      <c r="M265" s="196"/>
      <c r="N265" s="41"/>
      <c r="O265" s="41"/>
      <c r="P265" s="41"/>
      <c r="Q265" s="41"/>
      <c r="R265" s="41"/>
      <c r="S265" s="41"/>
      <c r="T265" s="69"/>
      <c r="AT265" s="23" t="s">
        <v>209</v>
      </c>
      <c r="AU265" s="23" t="s">
        <v>211</v>
      </c>
    </row>
    <row r="266" spans="2:65" s="1" customFormat="1" ht="16.5" customHeight="1">
      <c r="B266" s="172"/>
      <c r="C266" s="173" t="s">
        <v>578</v>
      </c>
      <c r="D266" s="173" t="s">
        <v>197</v>
      </c>
      <c r="E266" s="174" t="s">
        <v>642</v>
      </c>
      <c r="F266" s="175" t="s">
        <v>643</v>
      </c>
      <c r="G266" s="176" t="s">
        <v>325</v>
      </c>
      <c r="H266" s="177">
        <v>9</v>
      </c>
      <c r="I266" s="178"/>
      <c r="J266" s="179">
        <f>ROUND(I266*H266,2)</f>
        <v>0</v>
      </c>
      <c r="K266" s="175"/>
      <c r="L266" s="40"/>
      <c r="M266" s="180" t="s">
        <v>5</v>
      </c>
      <c r="N266" s="181" t="s">
        <v>46</v>
      </c>
      <c r="O266" s="41"/>
      <c r="P266" s="182">
        <f>O266*H266</f>
        <v>0</v>
      </c>
      <c r="Q266" s="182">
        <v>3.1E-4</v>
      </c>
      <c r="R266" s="182">
        <f>Q266*H266</f>
        <v>2.7899999999999999E-3</v>
      </c>
      <c r="S266" s="182">
        <v>0</v>
      </c>
      <c r="T266" s="183">
        <f>S266*H266</f>
        <v>0</v>
      </c>
      <c r="AR266" s="23" t="s">
        <v>201</v>
      </c>
      <c r="AT266" s="23" t="s">
        <v>197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2312</v>
      </c>
    </row>
    <row r="267" spans="2:65" s="1" customFormat="1" ht="16.5" customHeight="1">
      <c r="B267" s="172"/>
      <c r="C267" s="173" t="s">
        <v>582</v>
      </c>
      <c r="D267" s="173" t="s">
        <v>197</v>
      </c>
      <c r="E267" s="174" t="s">
        <v>646</v>
      </c>
      <c r="F267" s="175" t="s">
        <v>647</v>
      </c>
      <c r="G267" s="176" t="s">
        <v>325</v>
      </c>
      <c r="H267" s="177">
        <v>2</v>
      </c>
      <c r="I267" s="178"/>
      <c r="J267" s="179">
        <f>ROUND(I267*H267,2)</f>
        <v>0</v>
      </c>
      <c r="K267" s="175"/>
      <c r="L267" s="40"/>
      <c r="M267" s="180" t="s">
        <v>5</v>
      </c>
      <c r="N267" s="181" t="s">
        <v>46</v>
      </c>
      <c r="O267" s="41"/>
      <c r="P267" s="182">
        <f>O267*H267</f>
        <v>0</v>
      </c>
      <c r="Q267" s="182">
        <v>0</v>
      </c>
      <c r="R267" s="182">
        <f>Q267*H267</f>
        <v>0</v>
      </c>
      <c r="S267" s="182">
        <v>0</v>
      </c>
      <c r="T267" s="183">
        <f>S267*H267</f>
        <v>0</v>
      </c>
      <c r="AR267" s="23" t="s">
        <v>201</v>
      </c>
      <c r="AT267" s="23" t="s">
        <v>197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2313</v>
      </c>
    </row>
    <row r="268" spans="2:65" s="1" customFormat="1" ht="27">
      <c r="B268" s="40"/>
      <c r="D268" s="186" t="s">
        <v>209</v>
      </c>
      <c r="F268" s="194" t="s">
        <v>649</v>
      </c>
      <c r="I268" s="195"/>
      <c r="L268" s="40"/>
      <c r="M268" s="196"/>
      <c r="N268" s="41"/>
      <c r="O268" s="41"/>
      <c r="P268" s="41"/>
      <c r="Q268" s="41"/>
      <c r="R268" s="41"/>
      <c r="S268" s="41"/>
      <c r="T268" s="69"/>
      <c r="AT268" s="23" t="s">
        <v>209</v>
      </c>
      <c r="AU268" s="23" t="s">
        <v>211</v>
      </c>
    </row>
    <row r="269" spans="2:65" s="1" customFormat="1" ht="16.5" customHeight="1">
      <c r="B269" s="172"/>
      <c r="C269" s="173" t="s">
        <v>587</v>
      </c>
      <c r="D269" s="173" t="s">
        <v>197</v>
      </c>
      <c r="E269" s="174" t="s">
        <v>650</v>
      </c>
      <c r="F269" s="175" t="s">
        <v>651</v>
      </c>
      <c r="G269" s="176" t="s">
        <v>325</v>
      </c>
      <c r="H269" s="177">
        <v>3</v>
      </c>
      <c r="I269" s="178"/>
      <c r="J269" s="179">
        <f>ROUND(I269*H269,2)</f>
        <v>0</v>
      </c>
      <c r="K269" s="175"/>
      <c r="L269" s="40"/>
      <c r="M269" s="180" t="s">
        <v>5</v>
      </c>
      <c r="N269" s="181" t="s">
        <v>46</v>
      </c>
      <c r="O269" s="41"/>
      <c r="P269" s="182">
        <f>O269*H269</f>
        <v>0</v>
      </c>
      <c r="Q269" s="182">
        <v>0</v>
      </c>
      <c r="R269" s="182">
        <f>Q269*H269</f>
        <v>0</v>
      </c>
      <c r="S269" s="182">
        <v>0</v>
      </c>
      <c r="T269" s="183">
        <f>S269*H269</f>
        <v>0</v>
      </c>
      <c r="AR269" s="23" t="s">
        <v>201</v>
      </c>
      <c r="AT269" s="23" t="s">
        <v>197</v>
      </c>
      <c r="AU269" s="23" t="s">
        <v>211</v>
      </c>
      <c r="AY269" s="23" t="s">
        <v>195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23" t="s">
        <v>83</v>
      </c>
      <c r="BK269" s="184">
        <f>ROUND(I269*H269,2)</f>
        <v>0</v>
      </c>
      <c r="BL269" s="23" t="s">
        <v>201</v>
      </c>
      <c r="BM269" s="23" t="s">
        <v>2314</v>
      </c>
    </row>
    <row r="270" spans="2:65" s="1" customFormat="1" ht="27">
      <c r="B270" s="40"/>
      <c r="D270" s="186" t="s">
        <v>209</v>
      </c>
      <c r="F270" s="194" t="s">
        <v>653</v>
      </c>
      <c r="I270" s="195"/>
      <c r="L270" s="40"/>
      <c r="M270" s="196"/>
      <c r="N270" s="41"/>
      <c r="O270" s="41"/>
      <c r="P270" s="41"/>
      <c r="Q270" s="41"/>
      <c r="R270" s="41"/>
      <c r="S270" s="41"/>
      <c r="T270" s="69"/>
      <c r="AT270" s="23" t="s">
        <v>209</v>
      </c>
      <c r="AU270" s="23" t="s">
        <v>211</v>
      </c>
    </row>
    <row r="271" spans="2:65" s="1" customFormat="1" ht="16.5" customHeight="1">
      <c r="B271" s="172"/>
      <c r="C271" s="173" t="s">
        <v>591</v>
      </c>
      <c r="D271" s="173" t="s">
        <v>197</v>
      </c>
      <c r="E271" s="174" t="s">
        <v>655</v>
      </c>
      <c r="F271" s="175" t="s">
        <v>656</v>
      </c>
      <c r="G271" s="176" t="s">
        <v>325</v>
      </c>
      <c r="H271" s="177">
        <v>2</v>
      </c>
      <c r="I271" s="178"/>
      <c r="J271" s="179">
        <f>ROUND(I271*H271,2)</f>
        <v>0</v>
      </c>
      <c r="K271" s="175"/>
      <c r="L271" s="40"/>
      <c r="M271" s="180" t="s">
        <v>5</v>
      </c>
      <c r="N271" s="181" t="s">
        <v>46</v>
      </c>
      <c r="O271" s="41"/>
      <c r="P271" s="182">
        <f>O271*H271</f>
        <v>0</v>
      </c>
      <c r="Q271" s="182">
        <v>0</v>
      </c>
      <c r="R271" s="182">
        <f>Q271*H271</f>
        <v>0</v>
      </c>
      <c r="S271" s="182">
        <v>0</v>
      </c>
      <c r="T271" s="183">
        <f>S271*H271</f>
        <v>0</v>
      </c>
      <c r="AR271" s="23" t="s">
        <v>201</v>
      </c>
      <c r="AT271" s="23" t="s">
        <v>197</v>
      </c>
      <c r="AU271" s="23" t="s">
        <v>211</v>
      </c>
      <c r="AY271" s="23" t="s">
        <v>195</v>
      </c>
      <c r="BE271" s="184">
        <f>IF(N271="základní",J271,0)</f>
        <v>0</v>
      </c>
      <c r="BF271" s="184">
        <f>IF(N271="snížená",J271,0)</f>
        <v>0</v>
      </c>
      <c r="BG271" s="184">
        <f>IF(N271="zákl. přenesená",J271,0)</f>
        <v>0</v>
      </c>
      <c r="BH271" s="184">
        <f>IF(N271="sníž. přenesená",J271,0)</f>
        <v>0</v>
      </c>
      <c r="BI271" s="184">
        <f>IF(N271="nulová",J271,0)</f>
        <v>0</v>
      </c>
      <c r="BJ271" s="23" t="s">
        <v>83</v>
      </c>
      <c r="BK271" s="184">
        <f>ROUND(I271*H271,2)</f>
        <v>0</v>
      </c>
      <c r="BL271" s="23" t="s">
        <v>201</v>
      </c>
      <c r="BM271" s="23" t="s">
        <v>2315</v>
      </c>
    </row>
    <row r="272" spans="2:65" s="1" customFormat="1" ht="27">
      <c r="B272" s="40"/>
      <c r="D272" s="186" t="s">
        <v>209</v>
      </c>
      <c r="F272" s="194" t="s">
        <v>658</v>
      </c>
      <c r="I272" s="195"/>
      <c r="L272" s="40"/>
      <c r="M272" s="196"/>
      <c r="N272" s="41"/>
      <c r="O272" s="41"/>
      <c r="P272" s="41"/>
      <c r="Q272" s="41"/>
      <c r="R272" s="41"/>
      <c r="S272" s="41"/>
      <c r="T272" s="69"/>
      <c r="AT272" s="23" t="s">
        <v>209</v>
      </c>
      <c r="AU272" s="23" t="s">
        <v>211</v>
      </c>
    </row>
    <row r="273" spans="2:65" s="1" customFormat="1" ht="16.5" customHeight="1">
      <c r="B273" s="172"/>
      <c r="C273" s="173" t="s">
        <v>595</v>
      </c>
      <c r="D273" s="173" t="s">
        <v>197</v>
      </c>
      <c r="E273" s="174" t="s">
        <v>538</v>
      </c>
      <c r="F273" s="175" t="s">
        <v>539</v>
      </c>
      <c r="G273" s="176" t="s">
        <v>303</v>
      </c>
      <c r="H273" s="177">
        <v>2.6160000000000001</v>
      </c>
      <c r="I273" s="178"/>
      <c r="J273" s="179">
        <f>ROUND(I273*H273,2)</f>
        <v>0</v>
      </c>
      <c r="K273" s="175"/>
      <c r="L273" s="40"/>
      <c r="M273" s="180" t="s">
        <v>5</v>
      </c>
      <c r="N273" s="181" t="s">
        <v>46</v>
      </c>
      <c r="O273" s="41"/>
      <c r="P273" s="182">
        <f>O273*H273</f>
        <v>0</v>
      </c>
      <c r="Q273" s="182">
        <v>0</v>
      </c>
      <c r="R273" s="182">
        <f>Q273*H273</f>
        <v>0</v>
      </c>
      <c r="S273" s="182">
        <v>0</v>
      </c>
      <c r="T273" s="183">
        <f>S273*H273</f>
        <v>0</v>
      </c>
      <c r="AR273" s="23" t="s">
        <v>201</v>
      </c>
      <c r="AT273" s="23" t="s">
        <v>197</v>
      </c>
      <c r="AU273" s="23" t="s">
        <v>211</v>
      </c>
      <c r="AY273" s="23" t="s">
        <v>195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23" t="s">
        <v>83</v>
      </c>
      <c r="BK273" s="184">
        <f>ROUND(I273*H273,2)</f>
        <v>0</v>
      </c>
      <c r="BL273" s="23" t="s">
        <v>201</v>
      </c>
      <c r="BM273" s="23" t="s">
        <v>2316</v>
      </c>
    </row>
    <row r="274" spans="2:65" s="10" customFormat="1" ht="29.85" customHeight="1">
      <c r="B274" s="159"/>
      <c r="D274" s="160" t="s">
        <v>74</v>
      </c>
      <c r="E274" s="170" t="s">
        <v>261</v>
      </c>
      <c r="F274" s="170" t="s">
        <v>660</v>
      </c>
      <c r="I274" s="162"/>
      <c r="J274" s="171">
        <f>BK274</f>
        <v>0</v>
      </c>
      <c r="L274" s="159"/>
      <c r="M274" s="164"/>
      <c r="N274" s="165"/>
      <c r="O274" s="165"/>
      <c r="P274" s="166">
        <f>P275+P281</f>
        <v>0</v>
      </c>
      <c r="Q274" s="165"/>
      <c r="R274" s="166">
        <f>R275+R281</f>
        <v>0</v>
      </c>
      <c r="S274" s="165"/>
      <c r="T274" s="167">
        <f>T275+T281</f>
        <v>0</v>
      </c>
      <c r="AR274" s="160" t="s">
        <v>83</v>
      </c>
      <c r="AT274" s="168" t="s">
        <v>74</v>
      </c>
      <c r="AU274" s="168" t="s">
        <v>83</v>
      </c>
      <c r="AY274" s="160" t="s">
        <v>195</v>
      </c>
      <c r="BK274" s="169">
        <f>BK275+BK281</f>
        <v>0</v>
      </c>
    </row>
    <row r="275" spans="2:65" s="10" customFormat="1" ht="14.85" customHeight="1">
      <c r="B275" s="159"/>
      <c r="D275" s="160" t="s">
        <v>74</v>
      </c>
      <c r="E275" s="170" t="s">
        <v>661</v>
      </c>
      <c r="F275" s="170" t="s">
        <v>662</v>
      </c>
      <c r="I275" s="162"/>
      <c r="J275" s="171">
        <f>BK275</f>
        <v>0</v>
      </c>
      <c r="L275" s="159"/>
      <c r="M275" s="164"/>
      <c r="N275" s="165"/>
      <c r="O275" s="165"/>
      <c r="P275" s="166">
        <f>SUM(P276:P280)</f>
        <v>0</v>
      </c>
      <c r="Q275" s="165"/>
      <c r="R275" s="166">
        <f>SUM(R276:R280)</f>
        <v>0</v>
      </c>
      <c r="S275" s="165"/>
      <c r="T275" s="167">
        <f>SUM(T276:T280)</f>
        <v>0</v>
      </c>
      <c r="AR275" s="160" t="s">
        <v>83</v>
      </c>
      <c r="AT275" s="168" t="s">
        <v>74</v>
      </c>
      <c r="AU275" s="168" t="s">
        <v>85</v>
      </c>
      <c r="AY275" s="160" t="s">
        <v>195</v>
      </c>
      <c r="BK275" s="169">
        <f>SUM(BK276:BK280)</f>
        <v>0</v>
      </c>
    </row>
    <row r="276" spans="2:65" s="1" customFormat="1" ht="16.5" customHeight="1">
      <c r="B276" s="172"/>
      <c r="C276" s="173" t="s">
        <v>600</v>
      </c>
      <c r="D276" s="173" t="s">
        <v>197</v>
      </c>
      <c r="E276" s="174" t="s">
        <v>664</v>
      </c>
      <c r="F276" s="175" t="s">
        <v>665</v>
      </c>
      <c r="G276" s="176" t="s">
        <v>207</v>
      </c>
      <c r="H276" s="177">
        <v>181.16</v>
      </c>
      <c r="I276" s="178"/>
      <c r="J276" s="179">
        <f>ROUND(I276*H276,2)</f>
        <v>0</v>
      </c>
      <c r="K276" s="175"/>
      <c r="L276" s="40"/>
      <c r="M276" s="180" t="s">
        <v>5</v>
      </c>
      <c r="N276" s="181" t="s">
        <v>46</v>
      </c>
      <c r="O276" s="41"/>
      <c r="P276" s="182">
        <f>O276*H276</f>
        <v>0</v>
      </c>
      <c r="Q276" s="182">
        <v>0</v>
      </c>
      <c r="R276" s="182">
        <f>Q276*H276</f>
        <v>0</v>
      </c>
      <c r="S276" s="182">
        <v>0</v>
      </c>
      <c r="T276" s="183">
        <f>S276*H276</f>
        <v>0</v>
      </c>
      <c r="AR276" s="23" t="s">
        <v>201</v>
      </c>
      <c r="AT276" s="23" t="s">
        <v>197</v>
      </c>
      <c r="AU276" s="23" t="s">
        <v>211</v>
      </c>
      <c r="AY276" s="23" t="s">
        <v>195</v>
      </c>
      <c r="BE276" s="184">
        <f>IF(N276="základní",J276,0)</f>
        <v>0</v>
      </c>
      <c r="BF276" s="184">
        <f>IF(N276="snížená",J276,0)</f>
        <v>0</v>
      </c>
      <c r="BG276" s="184">
        <f>IF(N276="zákl. přenesená",J276,0)</f>
        <v>0</v>
      </c>
      <c r="BH276" s="184">
        <f>IF(N276="sníž. přenesená",J276,0)</f>
        <v>0</v>
      </c>
      <c r="BI276" s="184">
        <f>IF(N276="nulová",J276,0)</f>
        <v>0</v>
      </c>
      <c r="BJ276" s="23" t="s">
        <v>83</v>
      </c>
      <c r="BK276" s="184">
        <f>ROUND(I276*H276,2)</f>
        <v>0</v>
      </c>
      <c r="BL276" s="23" t="s">
        <v>201</v>
      </c>
      <c r="BM276" s="23" t="s">
        <v>2317</v>
      </c>
    </row>
    <row r="277" spans="2:65" s="1" customFormat="1" ht="27">
      <c r="B277" s="40"/>
      <c r="D277" s="186" t="s">
        <v>209</v>
      </c>
      <c r="F277" s="194" t="s">
        <v>667</v>
      </c>
      <c r="I277" s="195"/>
      <c r="L277" s="40"/>
      <c r="M277" s="196"/>
      <c r="N277" s="41"/>
      <c r="O277" s="41"/>
      <c r="P277" s="41"/>
      <c r="Q277" s="41"/>
      <c r="R277" s="41"/>
      <c r="S277" s="41"/>
      <c r="T277" s="69"/>
      <c r="AT277" s="23" t="s">
        <v>209</v>
      </c>
      <c r="AU277" s="23" t="s">
        <v>211</v>
      </c>
    </row>
    <row r="278" spans="2:65" s="11" customFormat="1">
      <c r="B278" s="185"/>
      <c r="D278" s="186" t="s">
        <v>203</v>
      </c>
      <c r="E278" s="187" t="s">
        <v>5</v>
      </c>
      <c r="F278" s="188" t="s">
        <v>2318</v>
      </c>
      <c r="H278" s="189">
        <v>8.16</v>
      </c>
      <c r="I278" s="190"/>
      <c r="L278" s="185"/>
      <c r="M278" s="191"/>
      <c r="N278" s="192"/>
      <c r="O278" s="192"/>
      <c r="P278" s="192"/>
      <c r="Q278" s="192"/>
      <c r="R278" s="192"/>
      <c r="S278" s="192"/>
      <c r="T278" s="193"/>
      <c r="AT278" s="187" t="s">
        <v>203</v>
      </c>
      <c r="AU278" s="187" t="s">
        <v>211</v>
      </c>
      <c r="AV278" s="11" t="s">
        <v>85</v>
      </c>
      <c r="AW278" s="11" t="s">
        <v>39</v>
      </c>
      <c r="AX278" s="11" t="s">
        <v>75</v>
      </c>
      <c r="AY278" s="187" t="s">
        <v>195</v>
      </c>
    </row>
    <row r="279" spans="2:65" s="11" customFormat="1">
      <c r="B279" s="185"/>
      <c r="D279" s="186" t="s">
        <v>203</v>
      </c>
      <c r="E279" s="187" t="s">
        <v>5</v>
      </c>
      <c r="F279" s="188" t="s">
        <v>2319</v>
      </c>
      <c r="H279" s="189">
        <v>173</v>
      </c>
      <c r="I279" s="190"/>
      <c r="L279" s="185"/>
      <c r="M279" s="191"/>
      <c r="N279" s="192"/>
      <c r="O279" s="192"/>
      <c r="P279" s="192"/>
      <c r="Q279" s="192"/>
      <c r="R279" s="192"/>
      <c r="S279" s="192"/>
      <c r="T279" s="193"/>
      <c r="AT279" s="187" t="s">
        <v>203</v>
      </c>
      <c r="AU279" s="187" t="s">
        <v>211</v>
      </c>
      <c r="AV279" s="11" t="s">
        <v>85</v>
      </c>
      <c r="AW279" s="11" t="s">
        <v>39</v>
      </c>
      <c r="AX279" s="11" t="s">
        <v>75</v>
      </c>
      <c r="AY279" s="187" t="s">
        <v>195</v>
      </c>
    </row>
    <row r="280" spans="2:65" s="13" customFormat="1">
      <c r="B280" s="205"/>
      <c r="D280" s="186" t="s">
        <v>203</v>
      </c>
      <c r="E280" s="206" t="s">
        <v>5</v>
      </c>
      <c r="F280" s="207" t="s">
        <v>254</v>
      </c>
      <c r="H280" s="208">
        <v>181.16</v>
      </c>
      <c r="I280" s="209"/>
      <c r="L280" s="205"/>
      <c r="M280" s="210"/>
      <c r="N280" s="211"/>
      <c r="O280" s="211"/>
      <c r="P280" s="211"/>
      <c r="Q280" s="211"/>
      <c r="R280" s="211"/>
      <c r="S280" s="211"/>
      <c r="T280" s="212"/>
      <c r="AT280" s="206" t="s">
        <v>203</v>
      </c>
      <c r="AU280" s="206" t="s">
        <v>211</v>
      </c>
      <c r="AV280" s="13" t="s">
        <v>201</v>
      </c>
      <c r="AW280" s="13" t="s">
        <v>39</v>
      </c>
      <c r="AX280" s="13" t="s">
        <v>83</v>
      </c>
      <c r="AY280" s="206" t="s">
        <v>195</v>
      </c>
    </row>
    <row r="281" spans="2:65" s="10" customFormat="1" ht="22.35" customHeight="1">
      <c r="B281" s="159"/>
      <c r="D281" s="160" t="s">
        <v>74</v>
      </c>
      <c r="E281" s="170" t="s">
        <v>670</v>
      </c>
      <c r="F281" s="170" t="s">
        <v>671</v>
      </c>
      <c r="I281" s="162"/>
      <c r="J281" s="171">
        <f>BK281</f>
        <v>0</v>
      </c>
      <c r="L281" s="159"/>
      <c r="M281" s="164"/>
      <c r="N281" s="165"/>
      <c r="O281" s="165"/>
      <c r="P281" s="166">
        <f>SUM(P282:P291)</f>
        <v>0</v>
      </c>
      <c r="Q281" s="165"/>
      <c r="R281" s="166">
        <f>SUM(R282:R291)</f>
        <v>0</v>
      </c>
      <c r="S281" s="165"/>
      <c r="T281" s="167">
        <f>SUM(T282:T291)</f>
        <v>0</v>
      </c>
      <c r="AR281" s="160" t="s">
        <v>83</v>
      </c>
      <c r="AT281" s="168" t="s">
        <v>74</v>
      </c>
      <c r="AU281" s="168" t="s">
        <v>85</v>
      </c>
      <c r="AY281" s="160" t="s">
        <v>195</v>
      </c>
      <c r="BK281" s="169">
        <f>SUM(BK282:BK291)</f>
        <v>0</v>
      </c>
    </row>
    <row r="282" spans="2:65" s="1" customFormat="1" ht="16.5" customHeight="1">
      <c r="B282" s="172"/>
      <c r="C282" s="173" t="s">
        <v>604</v>
      </c>
      <c r="D282" s="173" t="s">
        <v>197</v>
      </c>
      <c r="E282" s="174" t="s">
        <v>672</v>
      </c>
      <c r="F282" s="175" t="s">
        <v>673</v>
      </c>
      <c r="G282" s="176" t="s">
        <v>303</v>
      </c>
      <c r="H282" s="177">
        <v>59.543999999999997</v>
      </c>
      <c r="I282" s="178"/>
      <c r="J282" s="179">
        <f>ROUND(I282*H282,2)</f>
        <v>0</v>
      </c>
      <c r="K282" s="175"/>
      <c r="L282" s="40"/>
      <c r="M282" s="180" t="s">
        <v>5</v>
      </c>
      <c r="N282" s="181" t="s">
        <v>46</v>
      </c>
      <c r="O282" s="41"/>
      <c r="P282" s="182">
        <f>O282*H282</f>
        <v>0</v>
      </c>
      <c r="Q282" s="182">
        <v>0</v>
      </c>
      <c r="R282" s="182">
        <f>Q282*H282</f>
        <v>0</v>
      </c>
      <c r="S282" s="182">
        <v>0</v>
      </c>
      <c r="T282" s="183">
        <f>S282*H282</f>
        <v>0</v>
      </c>
      <c r="AR282" s="23" t="s">
        <v>201</v>
      </c>
      <c r="AT282" s="23" t="s">
        <v>197</v>
      </c>
      <c r="AU282" s="23" t="s">
        <v>211</v>
      </c>
      <c r="AY282" s="23" t="s">
        <v>195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23" t="s">
        <v>83</v>
      </c>
      <c r="BK282" s="184">
        <f>ROUND(I282*H282,2)</f>
        <v>0</v>
      </c>
      <c r="BL282" s="23" t="s">
        <v>201</v>
      </c>
      <c r="BM282" s="23" t="s">
        <v>2320</v>
      </c>
    </row>
    <row r="283" spans="2:65" s="1" customFormat="1" ht="16.5" customHeight="1">
      <c r="B283" s="172"/>
      <c r="C283" s="173" t="s">
        <v>608</v>
      </c>
      <c r="D283" s="173" t="s">
        <v>197</v>
      </c>
      <c r="E283" s="174" t="s">
        <v>676</v>
      </c>
      <c r="F283" s="175" t="s">
        <v>677</v>
      </c>
      <c r="G283" s="176" t="s">
        <v>303</v>
      </c>
      <c r="H283" s="177">
        <v>535.89599999999996</v>
      </c>
      <c r="I283" s="178"/>
      <c r="J283" s="179">
        <f>ROUND(I283*H283,2)</f>
        <v>0</v>
      </c>
      <c r="K283" s="175"/>
      <c r="L283" s="40"/>
      <c r="M283" s="180" t="s">
        <v>5</v>
      </c>
      <c r="N283" s="181" t="s">
        <v>46</v>
      </c>
      <c r="O283" s="41"/>
      <c r="P283" s="182">
        <f>O283*H283</f>
        <v>0</v>
      </c>
      <c r="Q283" s="182">
        <v>0</v>
      </c>
      <c r="R283" s="182">
        <f>Q283*H283</f>
        <v>0</v>
      </c>
      <c r="S283" s="182">
        <v>0</v>
      </c>
      <c r="T283" s="183">
        <f>S283*H283</f>
        <v>0</v>
      </c>
      <c r="AR283" s="23" t="s">
        <v>201</v>
      </c>
      <c r="AT283" s="23" t="s">
        <v>197</v>
      </c>
      <c r="AU283" s="23" t="s">
        <v>211</v>
      </c>
      <c r="AY283" s="23" t="s">
        <v>195</v>
      </c>
      <c r="BE283" s="184">
        <f>IF(N283="základní",J283,0)</f>
        <v>0</v>
      </c>
      <c r="BF283" s="184">
        <f>IF(N283="snížená",J283,0)</f>
        <v>0</v>
      </c>
      <c r="BG283" s="184">
        <f>IF(N283="zákl. přenesená",J283,0)</f>
        <v>0</v>
      </c>
      <c r="BH283" s="184">
        <f>IF(N283="sníž. přenesená",J283,0)</f>
        <v>0</v>
      </c>
      <c r="BI283" s="184">
        <f>IF(N283="nulová",J283,0)</f>
        <v>0</v>
      </c>
      <c r="BJ283" s="23" t="s">
        <v>83</v>
      </c>
      <c r="BK283" s="184">
        <f>ROUND(I283*H283,2)</f>
        <v>0</v>
      </c>
      <c r="BL283" s="23" t="s">
        <v>201</v>
      </c>
      <c r="BM283" s="23" t="s">
        <v>2321</v>
      </c>
    </row>
    <row r="284" spans="2:65" s="1" customFormat="1" ht="54">
      <c r="B284" s="40"/>
      <c r="D284" s="186" t="s">
        <v>209</v>
      </c>
      <c r="F284" s="194" t="s">
        <v>679</v>
      </c>
      <c r="I284" s="195"/>
      <c r="L284" s="40"/>
      <c r="M284" s="196"/>
      <c r="N284" s="41"/>
      <c r="O284" s="41"/>
      <c r="P284" s="41"/>
      <c r="Q284" s="41"/>
      <c r="R284" s="41"/>
      <c r="S284" s="41"/>
      <c r="T284" s="69"/>
      <c r="AT284" s="23" t="s">
        <v>209</v>
      </c>
      <c r="AU284" s="23" t="s">
        <v>211</v>
      </c>
    </row>
    <row r="285" spans="2:65" s="11" customFormat="1">
      <c r="B285" s="185"/>
      <c r="D285" s="186" t="s">
        <v>203</v>
      </c>
      <c r="F285" s="188" t="s">
        <v>2322</v>
      </c>
      <c r="H285" s="189">
        <v>535.89599999999996</v>
      </c>
      <c r="I285" s="190"/>
      <c r="L285" s="185"/>
      <c r="M285" s="191"/>
      <c r="N285" s="192"/>
      <c r="O285" s="192"/>
      <c r="P285" s="192"/>
      <c r="Q285" s="192"/>
      <c r="R285" s="192"/>
      <c r="S285" s="192"/>
      <c r="T285" s="193"/>
      <c r="AT285" s="187" t="s">
        <v>203</v>
      </c>
      <c r="AU285" s="187" t="s">
        <v>211</v>
      </c>
      <c r="AV285" s="11" t="s">
        <v>85</v>
      </c>
      <c r="AW285" s="11" t="s">
        <v>6</v>
      </c>
      <c r="AX285" s="11" t="s">
        <v>83</v>
      </c>
      <c r="AY285" s="187" t="s">
        <v>195</v>
      </c>
    </row>
    <row r="286" spans="2:65" s="1" customFormat="1" ht="16.5" customHeight="1">
      <c r="B286" s="172"/>
      <c r="C286" s="173" t="s">
        <v>613</v>
      </c>
      <c r="D286" s="173" t="s">
        <v>197</v>
      </c>
      <c r="E286" s="174" t="s">
        <v>682</v>
      </c>
      <c r="F286" s="175" t="s">
        <v>683</v>
      </c>
      <c r="G286" s="176" t="s">
        <v>303</v>
      </c>
      <c r="H286" s="177">
        <v>59.543999999999997</v>
      </c>
      <c r="I286" s="178"/>
      <c r="J286" s="179">
        <f>ROUND(I286*H286,2)</f>
        <v>0</v>
      </c>
      <c r="K286" s="175"/>
      <c r="L286" s="40"/>
      <c r="M286" s="180" t="s">
        <v>5</v>
      </c>
      <c r="N286" s="181" t="s">
        <v>46</v>
      </c>
      <c r="O286" s="41"/>
      <c r="P286" s="182">
        <f>O286*H286</f>
        <v>0</v>
      </c>
      <c r="Q286" s="182">
        <v>0</v>
      </c>
      <c r="R286" s="182">
        <f>Q286*H286</f>
        <v>0</v>
      </c>
      <c r="S286" s="182">
        <v>0</v>
      </c>
      <c r="T286" s="183">
        <f>S286*H286</f>
        <v>0</v>
      </c>
      <c r="AR286" s="23" t="s">
        <v>201</v>
      </c>
      <c r="AT286" s="23" t="s">
        <v>197</v>
      </c>
      <c r="AU286" s="23" t="s">
        <v>211</v>
      </c>
      <c r="AY286" s="23" t="s">
        <v>195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23" t="s">
        <v>83</v>
      </c>
      <c r="BK286" s="184">
        <f>ROUND(I286*H286,2)</f>
        <v>0</v>
      </c>
      <c r="BL286" s="23" t="s">
        <v>201</v>
      </c>
      <c r="BM286" s="23" t="s">
        <v>2323</v>
      </c>
    </row>
    <row r="287" spans="2:65" s="1" customFormat="1" ht="25.5" customHeight="1">
      <c r="B287" s="172"/>
      <c r="C287" s="173" t="s">
        <v>618</v>
      </c>
      <c r="D287" s="173" t="s">
        <v>197</v>
      </c>
      <c r="E287" s="174" t="s">
        <v>686</v>
      </c>
      <c r="F287" s="175" t="s">
        <v>687</v>
      </c>
      <c r="G287" s="176" t="s">
        <v>303</v>
      </c>
      <c r="H287" s="177">
        <v>29.853000000000002</v>
      </c>
      <c r="I287" s="178"/>
      <c r="J287" s="179">
        <f>ROUND(I287*H287,2)</f>
        <v>0</v>
      </c>
      <c r="K287" s="175"/>
      <c r="L287" s="40"/>
      <c r="M287" s="180" t="s">
        <v>5</v>
      </c>
      <c r="N287" s="181" t="s">
        <v>46</v>
      </c>
      <c r="O287" s="41"/>
      <c r="P287" s="182">
        <f>O287*H287</f>
        <v>0</v>
      </c>
      <c r="Q287" s="182">
        <v>0</v>
      </c>
      <c r="R287" s="182">
        <f>Q287*H287</f>
        <v>0</v>
      </c>
      <c r="S287" s="182">
        <v>0</v>
      </c>
      <c r="T287" s="183">
        <f>S287*H287</f>
        <v>0</v>
      </c>
      <c r="AR287" s="23" t="s">
        <v>201</v>
      </c>
      <c r="AT287" s="23" t="s">
        <v>197</v>
      </c>
      <c r="AU287" s="23" t="s">
        <v>211</v>
      </c>
      <c r="AY287" s="23" t="s">
        <v>195</v>
      </c>
      <c r="BE287" s="184">
        <f>IF(N287="základní",J287,0)</f>
        <v>0</v>
      </c>
      <c r="BF287" s="184">
        <f>IF(N287="snížená",J287,0)</f>
        <v>0</v>
      </c>
      <c r="BG287" s="184">
        <f>IF(N287="zákl. přenesená",J287,0)</f>
        <v>0</v>
      </c>
      <c r="BH287" s="184">
        <f>IF(N287="sníž. přenesená",J287,0)</f>
        <v>0</v>
      </c>
      <c r="BI287" s="184">
        <f>IF(N287="nulová",J287,0)</f>
        <v>0</v>
      </c>
      <c r="BJ287" s="23" t="s">
        <v>83</v>
      </c>
      <c r="BK287" s="184">
        <f>ROUND(I287*H287,2)</f>
        <v>0</v>
      </c>
      <c r="BL287" s="23" t="s">
        <v>201</v>
      </c>
      <c r="BM287" s="23" t="s">
        <v>2324</v>
      </c>
    </row>
    <row r="288" spans="2:65" s="1" customFormat="1" ht="27">
      <c r="B288" s="40"/>
      <c r="D288" s="186" t="s">
        <v>209</v>
      </c>
      <c r="F288" s="194" t="s">
        <v>305</v>
      </c>
      <c r="I288" s="195"/>
      <c r="L288" s="40"/>
      <c r="M288" s="196"/>
      <c r="N288" s="41"/>
      <c r="O288" s="41"/>
      <c r="P288" s="41"/>
      <c r="Q288" s="41"/>
      <c r="R288" s="41"/>
      <c r="S288" s="41"/>
      <c r="T288" s="69"/>
      <c r="AT288" s="23" t="s">
        <v>209</v>
      </c>
      <c r="AU288" s="23" t="s">
        <v>211</v>
      </c>
    </row>
    <row r="289" spans="2:65" s="1" customFormat="1" ht="16.5" customHeight="1">
      <c r="B289" s="172"/>
      <c r="C289" s="173" t="s">
        <v>623</v>
      </c>
      <c r="D289" s="173" t="s">
        <v>197</v>
      </c>
      <c r="E289" s="174" t="s">
        <v>690</v>
      </c>
      <c r="F289" s="175" t="s">
        <v>691</v>
      </c>
      <c r="G289" s="176" t="s">
        <v>303</v>
      </c>
      <c r="H289" s="177">
        <v>29.690999999999999</v>
      </c>
      <c r="I289" s="178"/>
      <c r="J289" s="179">
        <f>ROUND(I289*H289,2)</f>
        <v>0</v>
      </c>
      <c r="K289" s="175"/>
      <c r="L289" s="40"/>
      <c r="M289" s="180" t="s">
        <v>5</v>
      </c>
      <c r="N289" s="181" t="s">
        <v>46</v>
      </c>
      <c r="O289" s="41"/>
      <c r="P289" s="182">
        <f>O289*H289</f>
        <v>0</v>
      </c>
      <c r="Q289" s="182">
        <v>0</v>
      </c>
      <c r="R289" s="182">
        <f>Q289*H289</f>
        <v>0</v>
      </c>
      <c r="S289" s="182">
        <v>0</v>
      </c>
      <c r="T289" s="183">
        <f>S289*H289</f>
        <v>0</v>
      </c>
      <c r="AR289" s="23" t="s">
        <v>201</v>
      </c>
      <c r="AT289" s="23" t="s">
        <v>197</v>
      </c>
      <c r="AU289" s="23" t="s">
        <v>211</v>
      </c>
      <c r="AY289" s="23" t="s">
        <v>195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23" t="s">
        <v>83</v>
      </c>
      <c r="BK289" s="184">
        <f>ROUND(I289*H289,2)</f>
        <v>0</v>
      </c>
      <c r="BL289" s="23" t="s">
        <v>201</v>
      </c>
      <c r="BM289" s="23" t="s">
        <v>2325</v>
      </c>
    </row>
    <row r="290" spans="2:65" s="1" customFormat="1" ht="27">
      <c r="B290" s="40"/>
      <c r="D290" s="186" t="s">
        <v>209</v>
      </c>
      <c r="F290" s="194" t="s">
        <v>305</v>
      </c>
      <c r="I290" s="195"/>
      <c r="L290" s="40"/>
      <c r="M290" s="196"/>
      <c r="N290" s="41"/>
      <c r="O290" s="41"/>
      <c r="P290" s="41"/>
      <c r="Q290" s="41"/>
      <c r="R290" s="41"/>
      <c r="S290" s="41"/>
      <c r="T290" s="69"/>
      <c r="AT290" s="23" t="s">
        <v>209</v>
      </c>
      <c r="AU290" s="23" t="s">
        <v>211</v>
      </c>
    </row>
    <row r="291" spans="2:65" s="11" customFormat="1">
      <c r="B291" s="185"/>
      <c r="D291" s="186" t="s">
        <v>203</v>
      </c>
      <c r="E291" s="187" t="s">
        <v>5</v>
      </c>
      <c r="F291" s="188" t="s">
        <v>2326</v>
      </c>
      <c r="H291" s="189">
        <v>29.690999999999999</v>
      </c>
      <c r="I291" s="190"/>
      <c r="L291" s="185"/>
      <c r="M291" s="223"/>
      <c r="N291" s="224"/>
      <c r="O291" s="224"/>
      <c r="P291" s="224"/>
      <c r="Q291" s="224"/>
      <c r="R291" s="224"/>
      <c r="S291" s="224"/>
      <c r="T291" s="225"/>
      <c r="AT291" s="187" t="s">
        <v>203</v>
      </c>
      <c r="AU291" s="187" t="s">
        <v>211</v>
      </c>
      <c r="AV291" s="11" t="s">
        <v>85</v>
      </c>
      <c r="AW291" s="11" t="s">
        <v>39</v>
      </c>
      <c r="AX291" s="11" t="s">
        <v>83</v>
      </c>
      <c r="AY291" s="187" t="s">
        <v>195</v>
      </c>
    </row>
    <row r="292" spans="2:65" s="1" customFormat="1" ht="6.95" customHeight="1">
      <c r="B292" s="55"/>
      <c r="C292" s="56"/>
      <c r="D292" s="56"/>
      <c r="E292" s="56"/>
      <c r="F292" s="56"/>
      <c r="G292" s="56"/>
      <c r="H292" s="56"/>
      <c r="I292" s="126"/>
      <c r="J292" s="56"/>
      <c r="K292" s="56"/>
      <c r="L292" s="40"/>
    </row>
  </sheetData>
  <autoFilter ref="C88:K291"/>
  <mergeCells count="10">
    <mergeCell ref="J51:J52"/>
    <mergeCell ref="E79:H79"/>
    <mergeCell ref="E81:H81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8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83"/>
  <sheetViews>
    <sheetView showGridLines="0" workbookViewId="0">
      <pane ySplit="1" topLeftCell="A246" activePane="bottomLeft" state="frozen"/>
      <selection pane="bottomLeft" activeCell="K89" sqref="K89:K283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121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2327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ROUND(J89,2)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ROUND(SUM(BE89:BE282), 2)</f>
        <v>0</v>
      </c>
      <c r="G30" s="41"/>
      <c r="H30" s="41"/>
      <c r="I30" s="118">
        <v>0.21</v>
      </c>
      <c r="J30" s="117">
        <f>ROUND(ROUND((SUM(BE89:BE282)),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ROUND(SUM(BF89:BF282), 2)</f>
        <v>0</v>
      </c>
      <c r="G31" s="41"/>
      <c r="H31" s="41"/>
      <c r="I31" s="118">
        <v>0.15</v>
      </c>
      <c r="J31" s="117">
        <f>ROUND(ROUND((SUM(BF89:BF282)),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ROUND(SUM(BG89:BG282),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ROUND(SUM(BH89:BH282),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ROUND(SUM(BI89:BI282),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18_2017_13 - SO 13 Ul. Holešova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J89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J90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J91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J148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J159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J171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J172</f>
        <v>0</v>
      </c>
      <c r="K62" s="147"/>
    </row>
    <row r="63" spans="2:47" s="8" customFormat="1" ht="19.899999999999999" customHeight="1">
      <c r="B63" s="141"/>
      <c r="C63" s="142"/>
      <c r="D63" s="143" t="s">
        <v>172</v>
      </c>
      <c r="E63" s="144"/>
      <c r="F63" s="144"/>
      <c r="G63" s="144"/>
      <c r="H63" s="144"/>
      <c r="I63" s="145"/>
      <c r="J63" s="146">
        <f>J188</f>
        <v>0</v>
      </c>
      <c r="K63" s="147"/>
    </row>
    <row r="64" spans="2:47" s="8" customFormat="1" ht="14.85" customHeight="1">
      <c r="B64" s="141"/>
      <c r="C64" s="142"/>
      <c r="D64" s="143" t="s">
        <v>173</v>
      </c>
      <c r="E64" s="144"/>
      <c r="F64" s="144"/>
      <c r="G64" s="144"/>
      <c r="H64" s="144"/>
      <c r="I64" s="145"/>
      <c r="J64" s="146">
        <f>J189</f>
        <v>0</v>
      </c>
      <c r="K64" s="147"/>
    </row>
    <row r="65" spans="2:12" s="8" customFormat="1" ht="14.85" customHeight="1">
      <c r="B65" s="141"/>
      <c r="C65" s="142"/>
      <c r="D65" s="143" t="s">
        <v>174</v>
      </c>
      <c r="E65" s="144"/>
      <c r="F65" s="144"/>
      <c r="G65" s="144"/>
      <c r="H65" s="144"/>
      <c r="I65" s="145"/>
      <c r="J65" s="146">
        <f>J199</f>
        <v>0</v>
      </c>
      <c r="K65" s="147"/>
    </row>
    <row r="66" spans="2:12" s="8" customFormat="1" ht="14.85" customHeight="1">
      <c r="B66" s="141"/>
      <c r="C66" s="142"/>
      <c r="D66" s="143" t="s">
        <v>175</v>
      </c>
      <c r="E66" s="144"/>
      <c r="F66" s="144"/>
      <c r="G66" s="144"/>
      <c r="H66" s="144"/>
      <c r="I66" s="145"/>
      <c r="J66" s="146">
        <f>J235</f>
        <v>0</v>
      </c>
      <c r="K66" s="147"/>
    </row>
    <row r="67" spans="2:12" s="8" customFormat="1" ht="19.899999999999999" customHeight="1">
      <c r="B67" s="141"/>
      <c r="C67" s="142"/>
      <c r="D67" s="143" t="s">
        <v>176</v>
      </c>
      <c r="E67" s="144"/>
      <c r="F67" s="144"/>
      <c r="G67" s="144"/>
      <c r="H67" s="144"/>
      <c r="I67" s="145"/>
      <c r="J67" s="146">
        <f>J265</f>
        <v>0</v>
      </c>
      <c r="K67" s="147"/>
    </row>
    <row r="68" spans="2:12" s="8" customFormat="1" ht="14.85" customHeight="1">
      <c r="B68" s="141"/>
      <c r="C68" s="142"/>
      <c r="D68" s="143" t="s">
        <v>177</v>
      </c>
      <c r="E68" s="144"/>
      <c r="F68" s="144"/>
      <c r="G68" s="144"/>
      <c r="H68" s="144"/>
      <c r="I68" s="145"/>
      <c r="J68" s="146">
        <f>J266</f>
        <v>0</v>
      </c>
      <c r="K68" s="147"/>
    </row>
    <row r="69" spans="2:12" s="8" customFormat="1" ht="14.85" customHeight="1">
      <c r="B69" s="141"/>
      <c r="C69" s="142"/>
      <c r="D69" s="143" t="s">
        <v>178</v>
      </c>
      <c r="E69" s="144"/>
      <c r="F69" s="144"/>
      <c r="G69" s="144"/>
      <c r="H69" s="144"/>
      <c r="I69" s="145"/>
      <c r="J69" s="146">
        <f>J272</f>
        <v>0</v>
      </c>
      <c r="K69" s="147"/>
    </row>
    <row r="70" spans="2:12" s="1" customFormat="1" ht="21.75" customHeight="1">
      <c r="B70" s="40"/>
      <c r="C70" s="41"/>
      <c r="D70" s="41"/>
      <c r="E70" s="41"/>
      <c r="F70" s="41"/>
      <c r="G70" s="41"/>
      <c r="H70" s="41"/>
      <c r="I70" s="105"/>
      <c r="J70" s="41"/>
      <c r="K70" s="44"/>
    </row>
    <row r="71" spans="2:12" s="1" customFormat="1" ht="6.95" customHeight="1">
      <c r="B71" s="55"/>
      <c r="C71" s="56"/>
      <c r="D71" s="56"/>
      <c r="E71" s="56"/>
      <c r="F71" s="56"/>
      <c r="G71" s="56"/>
      <c r="H71" s="56"/>
      <c r="I71" s="126"/>
      <c r="J71" s="56"/>
      <c r="K71" s="57"/>
    </row>
    <row r="75" spans="2:12" s="1" customFormat="1" ht="6.95" customHeight="1">
      <c r="B75" s="58"/>
      <c r="C75" s="59"/>
      <c r="D75" s="59"/>
      <c r="E75" s="59"/>
      <c r="F75" s="59"/>
      <c r="G75" s="59"/>
      <c r="H75" s="59"/>
      <c r="I75" s="127"/>
      <c r="J75" s="59"/>
      <c r="K75" s="59"/>
      <c r="L75" s="40"/>
    </row>
    <row r="76" spans="2:12" s="1" customFormat="1" ht="36.950000000000003" customHeight="1">
      <c r="B76" s="40"/>
      <c r="C76" s="60" t="s">
        <v>179</v>
      </c>
      <c r="L76" s="40"/>
    </row>
    <row r="77" spans="2:12" s="1" customFormat="1" ht="6.95" customHeight="1">
      <c r="B77" s="40"/>
      <c r="L77" s="40"/>
    </row>
    <row r="78" spans="2:12" s="1" customFormat="1" ht="14.45" customHeight="1">
      <c r="B78" s="40"/>
      <c r="C78" s="62" t="s">
        <v>19</v>
      </c>
      <c r="L78" s="40"/>
    </row>
    <row r="79" spans="2:12" s="1" customFormat="1" ht="16.5" customHeight="1">
      <c r="B79" s="40"/>
      <c r="E79" s="345" t="str">
        <f>E7</f>
        <v>Rekonstrukce vodovodu a kanalizace, oblast Radvanice a Bartovice</v>
      </c>
      <c r="F79" s="346"/>
      <c r="G79" s="346"/>
      <c r="H79" s="346"/>
      <c r="L79" s="40"/>
    </row>
    <row r="80" spans="2:12" s="1" customFormat="1" ht="14.45" customHeight="1">
      <c r="B80" s="40"/>
      <c r="C80" s="62" t="s">
        <v>158</v>
      </c>
      <c r="L80" s="40"/>
    </row>
    <row r="81" spans="2:65" s="1" customFormat="1" ht="17.25" customHeight="1">
      <c r="B81" s="40"/>
      <c r="E81" s="318" t="str">
        <f>E9</f>
        <v>18_2017_13 - SO 13 Ul. Holešova - vodovod</v>
      </c>
      <c r="F81" s="347"/>
      <c r="G81" s="347"/>
      <c r="H81" s="347"/>
      <c r="L81" s="40"/>
    </row>
    <row r="82" spans="2:65" s="1" customFormat="1" ht="6.95" customHeight="1">
      <c r="B82" s="40"/>
      <c r="L82" s="40"/>
    </row>
    <row r="83" spans="2:65" s="1" customFormat="1" ht="18" customHeight="1">
      <c r="B83" s="40"/>
      <c r="C83" s="62" t="s">
        <v>23</v>
      </c>
      <c r="F83" s="148" t="str">
        <f>F12</f>
        <v>Ostrava</v>
      </c>
      <c r="I83" s="149" t="s">
        <v>25</v>
      </c>
      <c r="J83" s="66" t="str">
        <f>IF(J12="","",J12)</f>
        <v>11.12.2017</v>
      </c>
      <c r="L83" s="40"/>
    </row>
    <row r="84" spans="2:65" s="1" customFormat="1" ht="6.95" customHeight="1">
      <c r="B84" s="40"/>
      <c r="L84" s="40"/>
    </row>
    <row r="85" spans="2:65" s="1" customFormat="1" ht="15">
      <c r="B85" s="40"/>
      <c r="C85" s="62" t="s">
        <v>27</v>
      </c>
      <c r="F85" s="148" t="str">
        <f>E15</f>
        <v>Statutární město Ostrava</v>
      </c>
      <c r="I85" s="149" t="s">
        <v>35</v>
      </c>
      <c r="J85" s="148" t="str">
        <f>E21</f>
        <v>Ing. Renata Fuková</v>
      </c>
      <c r="L85" s="40"/>
    </row>
    <row r="86" spans="2:65" s="1" customFormat="1" ht="14.45" customHeight="1">
      <c r="B86" s="40"/>
      <c r="C86" s="62" t="s">
        <v>33</v>
      </c>
      <c r="F86" s="148" t="str">
        <f>IF(E18="","",E18)</f>
        <v/>
      </c>
      <c r="L86" s="40"/>
    </row>
    <row r="87" spans="2:65" s="1" customFormat="1" ht="10.35" customHeight="1">
      <c r="B87" s="40"/>
      <c r="L87" s="40"/>
    </row>
    <row r="88" spans="2:65" s="9" customFormat="1" ht="29.25" customHeight="1">
      <c r="B88" s="150"/>
      <c r="C88" s="151" t="s">
        <v>180</v>
      </c>
      <c r="D88" s="152" t="s">
        <v>60</v>
      </c>
      <c r="E88" s="152" t="s">
        <v>56</v>
      </c>
      <c r="F88" s="152" t="s">
        <v>181</v>
      </c>
      <c r="G88" s="152" t="s">
        <v>182</v>
      </c>
      <c r="H88" s="152" t="s">
        <v>183</v>
      </c>
      <c r="I88" s="153" t="s">
        <v>184</v>
      </c>
      <c r="J88" s="152" t="s">
        <v>162</v>
      </c>
      <c r="K88" s="154" t="s">
        <v>185</v>
      </c>
      <c r="L88" s="150"/>
      <c r="M88" s="72" t="s">
        <v>186</v>
      </c>
      <c r="N88" s="73" t="s">
        <v>45</v>
      </c>
      <c r="O88" s="73" t="s">
        <v>187</v>
      </c>
      <c r="P88" s="73" t="s">
        <v>188</v>
      </c>
      <c r="Q88" s="73" t="s">
        <v>189</v>
      </c>
      <c r="R88" s="73" t="s">
        <v>190</v>
      </c>
      <c r="S88" s="73" t="s">
        <v>191</v>
      </c>
      <c r="T88" s="74" t="s">
        <v>192</v>
      </c>
    </row>
    <row r="89" spans="2:65" s="1" customFormat="1" ht="29.25" customHeight="1">
      <c r="B89" s="40"/>
      <c r="C89" s="76" t="s">
        <v>163</v>
      </c>
      <c r="J89" s="155">
        <f>BK89</f>
        <v>0</v>
      </c>
      <c r="L89" s="40"/>
      <c r="M89" s="75"/>
      <c r="N89" s="67"/>
      <c r="O89" s="67"/>
      <c r="P89" s="156">
        <f>P90</f>
        <v>0</v>
      </c>
      <c r="Q89" s="67"/>
      <c r="R89" s="156">
        <f>R90</f>
        <v>498.82537854000003</v>
      </c>
      <c r="S89" s="67"/>
      <c r="T89" s="157">
        <f>T90</f>
        <v>146.09896800000001</v>
      </c>
      <c r="AT89" s="23" t="s">
        <v>74</v>
      </c>
      <c r="AU89" s="23" t="s">
        <v>164</v>
      </c>
      <c r="BK89" s="158">
        <f>BK90</f>
        <v>0</v>
      </c>
    </row>
    <row r="90" spans="2:65" s="10" customFormat="1" ht="37.35" customHeight="1">
      <c r="B90" s="159"/>
      <c r="D90" s="160" t="s">
        <v>74</v>
      </c>
      <c r="E90" s="161" t="s">
        <v>193</v>
      </c>
      <c r="F90" s="161" t="s">
        <v>194</v>
      </c>
      <c r="I90" s="162"/>
      <c r="J90" s="163">
        <f>BK90</f>
        <v>0</v>
      </c>
      <c r="L90" s="159"/>
      <c r="M90" s="164"/>
      <c r="N90" s="165"/>
      <c r="O90" s="165"/>
      <c r="P90" s="166">
        <f>P91+P148+P159+P171+P188+P265</f>
        <v>0</v>
      </c>
      <c r="Q90" s="165"/>
      <c r="R90" s="166">
        <f>R91+R148+R159+R171+R188+R265</f>
        <v>498.82537854000003</v>
      </c>
      <c r="S90" s="165"/>
      <c r="T90" s="167">
        <f>T91+T148+T159+T171+T188+T265</f>
        <v>146.09896800000001</v>
      </c>
      <c r="AR90" s="160" t="s">
        <v>83</v>
      </c>
      <c r="AT90" s="168" t="s">
        <v>74</v>
      </c>
      <c r="AU90" s="168" t="s">
        <v>75</v>
      </c>
      <c r="AY90" s="160" t="s">
        <v>195</v>
      </c>
      <c r="BK90" s="169">
        <f>BK91+BK148+BK159+BK171+BK188+BK265</f>
        <v>0</v>
      </c>
    </row>
    <row r="91" spans="2:65" s="10" customFormat="1" ht="19.899999999999999" customHeight="1">
      <c r="B91" s="159"/>
      <c r="D91" s="160" t="s">
        <v>74</v>
      </c>
      <c r="E91" s="170" t="s">
        <v>83</v>
      </c>
      <c r="F91" s="170" t="s">
        <v>196</v>
      </c>
      <c r="I91" s="162"/>
      <c r="J91" s="171">
        <f>BK91</f>
        <v>0</v>
      </c>
      <c r="L91" s="159"/>
      <c r="M91" s="164"/>
      <c r="N91" s="165"/>
      <c r="O91" s="165"/>
      <c r="P91" s="166">
        <f>SUM(P92:P147)</f>
        <v>0</v>
      </c>
      <c r="Q91" s="165"/>
      <c r="R91" s="166">
        <f>SUM(R92:R147)</f>
        <v>191.91032167999998</v>
      </c>
      <c r="S91" s="165"/>
      <c r="T91" s="167">
        <f>SUM(T92:T147)</f>
        <v>0</v>
      </c>
      <c r="AR91" s="160" t="s">
        <v>83</v>
      </c>
      <c r="AT91" s="168" t="s">
        <v>74</v>
      </c>
      <c r="AU91" s="168" t="s">
        <v>83</v>
      </c>
      <c r="AY91" s="160" t="s">
        <v>195</v>
      </c>
      <c r="BK91" s="169">
        <f>SUM(BK92:BK147)</f>
        <v>0</v>
      </c>
    </row>
    <row r="92" spans="2:65" s="1" customFormat="1" ht="25.5" customHeight="1">
      <c r="B92" s="172"/>
      <c r="C92" s="173" t="s">
        <v>83</v>
      </c>
      <c r="D92" s="173" t="s">
        <v>197</v>
      </c>
      <c r="E92" s="174" t="s">
        <v>212</v>
      </c>
      <c r="F92" s="175" t="s">
        <v>213</v>
      </c>
      <c r="G92" s="176" t="s">
        <v>207</v>
      </c>
      <c r="H92" s="177">
        <v>7</v>
      </c>
      <c r="I92" s="178"/>
      <c r="J92" s="179">
        <f>ROUND(I92*H92,2)</f>
        <v>0</v>
      </c>
      <c r="K92" s="175"/>
      <c r="L92" s="40"/>
      <c r="M92" s="180" t="s">
        <v>5</v>
      </c>
      <c r="N92" s="181" t="s">
        <v>46</v>
      </c>
      <c r="O92" s="41"/>
      <c r="P92" s="182">
        <f>O92*H92</f>
        <v>0</v>
      </c>
      <c r="Q92" s="182">
        <v>8.6800000000000002E-3</v>
      </c>
      <c r="R92" s="182">
        <f>Q92*H92</f>
        <v>6.0760000000000002E-2</v>
      </c>
      <c r="S92" s="182">
        <v>0</v>
      </c>
      <c r="T92" s="183">
        <f>S92*H92</f>
        <v>0</v>
      </c>
      <c r="AR92" s="23" t="s">
        <v>201</v>
      </c>
      <c r="AT92" s="23" t="s">
        <v>197</v>
      </c>
      <c r="AU92" s="23" t="s">
        <v>85</v>
      </c>
      <c r="AY92" s="23" t="s">
        <v>195</v>
      </c>
      <c r="BE92" s="184">
        <f>IF(N92="základní",J92,0)</f>
        <v>0</v>
      </c>
      <c r="BF92" s="184">
        <f>IF(N92="snížená",J92,0)</f>
        <v>0</v>
      </c>
      <c r="BG92" s="184">
        <f>IF(N92="zákl. přenesená",J92,0)</f>
        <v>0</v>
      </c>
      <c r="BH92" s="184">
        <f>IF(N92="sníž. přenesená",J92,0)</f>
        <v>0</v>
      </c>
      <c r="BI92" s="184">
        <f>IF(N92="nulová",J92,0)</f>
        <v>0</v>
      </c>
      <c r="BJ92" s="23" t="s">
        <v>83</v>
      </c>
      <c r="BK92" s="184">
        <f>ROUND(I92*H92,2)</f>
        <v>0</v>
      </c>
      <c r="BL92" s="23" t="s">
        <v>201</v>
      </c>
      <c r="BM92" s="23" t="s">
        <v>2328</v>
      </c>
    </row>
    <row r="93" spans="2:65" s="1" customFormat="1" ht="94.5">
      <c r="B93" s="40"/>
      <c r="D93" s="186" t="s">
        <v>209</v>
      </c>
      <c r="F93" s="194" t="s">
        <v>215</v>
      </c>
      <c r="I93" s="195"/>
      <c r="L93" s="40"/>
      <c r="M93" s="196"/>
      <c r="N93" s="41"/>
      <c r="O93" s="41"/>
      <c r="P93" s="41"/>
      <c r="Q93" s="41"/>
      <c r="R93" s="41"/>
      <c r="S93" s="41"/>
      <c r="T93" s="69"/>
      <c r="AT93" s="23" t="s">
        <v>209</v>
      </c>
      <c r="AU93" s="23" t="s">
        <v>85</v>
      </c>
    </row>
    <row r="94" spans="2:65" s="1" customFormat="1" ht="16.5" customHeight="1">
      <c r="B94" s="172"/>
      <c r="C94" s="173" t="s">
        <v>85</v>
      </c>
      <c r="D94" s="173" t="s">
        <v>197</v>
      </c>
      <c r="E94" s="174" t="s">
        <v>216</v>
      </c>
      <c r="F94" s="175" t="s">
        <v>217</v>
      </c>
      <c r="G94" s="176" t="s">
        <v>207</v>
      </c>
      <c r="H94" s="177">
        <v>1</v>
      </c>
      <c r="I94" s="178"/>
      <c r="J94" s="179">
        <f>ROUND(I94*H94,2)</f>
        <v>0</v>
      </c>
      <c r="K94" s="175"/>
      <c r="L94" s="40"/>
      <c r="M94" s="180" t="s">
        <v>5</v>
      </c>
      <c r="N94" s="181" t="s">
        <v>46</v>
      </c>
      <c r="O94" s="41"/>
      <c r="P94" s="182">
        <f>O94*H94</f>
        <v>0</v>
      </c>
      <c r="Q94" s="182">
        <v>1.068E-2</v>
      </c>
      <c r="R94" s="182">
        <f>Q94*H94</f>
        <v>1.068E-2</v>
      </c>
      <c r="S94" s="182">
        <v>0</v>
      </c>
      <c r="T94" s="183">
        <f>S94*H94</f>
        <v>0</v>
      </c>
      <c r="AR94" s="23" t="s">
        <v>201</v>
      </c>
      <c r="AT94" s="23" t="s">
        <v>197</v>
      </c>
      <c r="AU94" s="23" t="s">
        <v>85</v>
      </c>
      <c r="AY94" s="23" t="s">
        <v>195</v>
      </c>
      <c r="BE94" s="184">
        <f>IF(N94="základní",J94,0)</f>
        <v>0</v>
      </c>
      <c r="BF94" s="184">
        <f>IF(N94="snížená",J94,0)</f>
        <v>0</v>
      </c>
      <c r="BG94" s="184">
        <f>IF(N94="zákl. přenesená",J94,0)</f>
        <v>0</v>
      </c>
      <c r="BH94" s="184">
        <f>IF(N94="sníž. přenesená",J94,0)</f>
        <v>0</v>
      </c>
      <c r="BI94" s="184">
        <f>IF(N94="nulová",J94,0)</f>
        <v>0</v>
      </c>
      <c r="BJ94" s="23" t="s">
        <v>83</v>
      </c>
      <c r="BK94" s="184">
        <f>ROUND(I94*H94,2)</f>
        <v>0</v>
      </c>
      <c r="BL94" s="23" t="s">
        <v>201</v>
      </c>
      <c r="BM94" s="23" t="s">
        <v>2329</v>
      </c>
    </row>
    <row r="95" spans="2:65" s="1" customFormat="1" ht="81">
      <c r="B95" s="40"/>
      <c r="D95" s="186" t="s">
        <v>209</v>
      </c>
      <c r="F95" s="194" t="s">
        <v>219</v>
      </c>
      <c r="I95" s="195"/>
      <c r="L95" s="40"/>
      <c r="M95" s="196"/>
      <c r="N95" s="41"/>
      <c r="O95" s="41"/>
      <c r="P95" s="41"/>
      <c r="Q95" s="41"/>
      <c r="R95" s="41"/>
      <c r="S95" s="41"/>
      <c r="T95" s="69"/>
      <c r="AT95" s="23" t="s">
        <v>209</v>
      </c>
      <c r="AU95" s="23" t="s">
        <v>85</v>
      </c>
    </row>
    <row r="96" spans="2:65" s="1" customFormat="1" ht="16.5" customHeight="1">
      <c r="B96" s="172"/>
      <c r="C96" s="173" t="s">
        <v>211</v>
      </c>
      <c r="D96" s="173" t="s">
        <v>197</v>
      </c>
      <c r="E96" s="174" t="s">
        <v>226</v>
      </c>
      <c r="F96" s="175" t="s">
        <v>227</v>
      </c>
      <c r="G96" s="176" t="s">
        <v>228</v>
      </c>
      <c r="H96" s="177">
        <v>55.02</v>
      </c>
      <c r="I96" s="178"/>
      <c r="J96" s="179">
        <f>ROUND(I96*H96,2)</f>
        <v>0</v>
      </c>
      <c r="K96" s="175"/>
      <c r="L96" s="40"/>
      <c r="M96" s="180" t="s">
        <v>5</v>
      </c>
      <c r="N96" s="181" t="s">
        <v>46</v>
      </c>
      <c r="O96" s="41"/>
      <c r="P96" s="182">
        <f>O96*H96</f>
        <v>0</v>
      </c>
      <c r="Q96" s="182">
        <v>0</v>
      </c>
      <c r="R96" s="182">
        <f>Q96*H96</f>
        <v>0</v>
      </c>
      <c r="S96" s="182">
        <v>0</v>
      </c>
      <c r="T96" s="183">
        <f>S96*H96</f>
        <v>0</v>
      </c>
      <c r="AR96" s="23" t="s">
        <v>201</v>
      </c>
      <c r="AT96" s="23" t="s">
        <v>197</v>
      </c>
      <c r="AU96" s="23" t="s">
        <v>85</v>
      </c>
      <c r="AY96" s="23" t="s">
        <v>195</v>
      </c>
      <c r="BE96" s="184">
        <f>IF(N96="základní",J96,0)</f>
        <v>0</v>
      </c>
      <c r="BF96" s="184">
        <f>IF(N96="snížená",J96,0)</f>
        <v>0</v>
      </c>
      <c r="BG96" s="184">
        <f>IF(N96="zákl. přenesená",J96,0)</f>
        <v>0</v>
      </c>
      <c r="BH96" s="184">
        <f>IF(N96="sníž. přenesená",J96,0)</f>
        <v>0</v>
      </c>
      <c r="BI96" s="184">
        <f>IF(N96="nulová",J96,0)</f>
        <v>0</v>
      </c>
      <c r="BJ96" s="23" t="s">
        <v>83</v>
      </c>
      <c r="BK96" s="184">
        <f>ROUND(I96*H96,2)</f>
        <v>0</v>
      </c>
      <c r="BL96" s="23" t="s">
        <v>201</v>
      </c>
      <c r="BM96" s="23" t="s">
        <v>2330</v>
      </c>
    </row>
    <row r="97" spans="2:65" s="1" customFormat="1" ht="40.5">
      <c r="B97" s="40"/>
      <c r="D97" s="186" t="s">
        <v>209</v>
      </c>
      <c r="F97" s="194" t="s">
        <v>230</v>
      </c>
      <c r="I97" s="195"/>
      <c r="L97" s="40"/>
      <c r="M97" s="196"/>
      <c r="N97" s="41"/>
      <c r="O97" s="41"/>
      <c r="P97" s="41"/>
      <c r="Q97" s="41"/>
      <c r="R97" s="41"/>
      <c r="S97" s="41"/>
      <c r="T97" s="69"/>
      <c r="AT97" s="23" t="s">
        <v>209</v>
      </c>
      <c r="AU97" s="23" t="s">
        <v>85</v>
      </c>
    </row>
    <row r="98" spans="2:65" s="11" customFormat="1">
      <c r="B98" s="185"/>
      <c r="D98" s="186" t="s">
        <v>203</v>
      </c>
      <c r="E98" s="187" t="s">
        <v>5</v>
      </c>
      <c r="F98" s="188" t="s">
        <v>2331</v>
      </c>
      <c r="H98" s="189">
        <v>55.02</v>
      </c>
      <c r="I98" s="190"/>
      <c r="L98" s="185"/>
      <c r="M98" s="191"/>
      <c r="N98" s="192"/>
      <c r="O98" s="192"/>
      <c r="P98" s="192"/>
      <c r="Q98" s="192"/>
      <c r="R98" s="192"/>
      <c r="S98" s="192"/>
      <c r="T98" s="193"/>
      <c r="AT98" s="187" t="s">
        <v>203</v>
      </c>
      <c r="AU98" s="187" t="s">
        <v>85</v>
      </c>
      <c r="AV98" s="11" t="s">
        <v>85</v>
      </c>
      <c r="AW98" s="11" t="s">
        <v>39</v>
      </c>
      <c r="AX98" s="11" t="s">
        <v>83</v>
      </c>
      <c r="AY98" s="187" t="s">
        <v>195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233</v>
      </c>
      <c r="F99" s="175" t="s">
        <v>234</v>
      </c>
      <c r="G99" s="176" t="s">
        <v>228</v>
      </c>
      <c r="H99" s="177">
        <v>183.4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0</v>
      </c>
      <c r="R99" s="182">
        <f>Q99*H99</f>
        <v>0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2332</v>
      </c>
    </row>
    <row r="100" spans="2:65" s="1" customFormat="1" ht="40.5">
      <c r="B100" s="40"/>
      <c r="D100" s="186" t="s">
        <v>209</v>
      </c>
      <c r="F100" s="194" t="s">
        <v>236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1" customFormat="1">
      <c r="B101" s="185"/>
      <c r="D101" s="186" t="s">
        <v>203</v>
      </c>
      <c r="E101" s="187" t="s">
        <v>5</v>
      </c>
      <c r="F101" s="188" t="s">
        <v>2333</v>
      </c>
      <c r="H101" s="189">
        <v>25.295999999999999</v>
      </c>
      <c r="I101" s="190"/>
      <c r="L101" s="185"/>
      <c r="M101" s="191"/>
      <c r="N101" s="192"/>
      <c r="O101" s="192"/>
      <c r="P101" s="192"/>
      <c r="Q101" s="192"/>
      <c r="R101" s="192"/>
      <c r="S101" s="192"/>
      <c r="T101" s="193"/>
      <c r="AT101" s="187" t="s">
        <v>203</v>
      </c>
      <c r="AU101" s="187" t="s">
        <v>85</v>
      </c>
      <c r="AV101" s="11" t="s">
        <v>85</v>
      </c>
      <c r="AW101" s="11" t="s">
        <v>39</v>
      </c>
      <c r="AX101" s="11" t="s">
        <v>75</v>
      </c>
      <c r="AY101" s="187" t="s">
        <v>195</v>
      </c>
    </row>
    <row r="102" spans="2:65" s="11" customFormat="1">
      <c r="B102" s="185"/>
      <c r="D102" s="186" t="s">
        <v>203</v>
      </c>
      <c r="E102" s="187" t="s">
        <v>5</v>
      </c>
      <c r="F102" s="188" t="s">
        <v>2334</v>
      </c>
      <c r="H102" s="189">
        <v>43.92</v>
      </c>
      <c r="I102" s="190"/>
      <c r="L102" s="185"/>
      <c r="M102" s="191"/>
      <c r="N102" s="192"/>
      <c r="O102" s="192"/>
      <c r="P102" s="192"/>
      <c r="Q102" s="192"/>
      <c r="R102" s="192"/>
      <c r="S102" s="192"/>
      <c r="T102" s="193"/>
      <c r="AT102" s="187" t="s">
        <v>203</v>
      </c>
      <c r="AU102" s="187" t="s">
        <v>85</v>
      </c>
      <c r="AV102" s="11" t="s">
        <v>85</v>
      </c>
      <c r="AW102" s="11" t="s">
        <v>39</v>
      </c>
      <c r="AX102" s="11" t="s">
        <v>75</v>
      </c>
      <c r="AY102" s="187" t="s">
        <v>195</v>
      </c>
    </row>
    <row r="103" spans="2:65" s="11" customFormat="1">
      <c r="B103" s="185"/>
      <c r="D103" s="186" t="s">
        <v>203</v>
      </c>
      <c r="E103" s="187" t="s">
        <v>5</v>
      </c>
      <c r="F103" s="188" t="s">
        <v>2335</v>
      </c>
      <c r="H103" s="189">
        <v>35.462000000000003</v>
      </c>
      <c r="I103" s="190"/>
      <c r="L103" s="185"/>
      <c r="M103" s="191"/>
      <c r="N103" s="192"/>
      <c r="O103" s="192"/>
      <c r="P103" s="192"/>
      <c r="Q103" s="192"/>
      <c r="R103" s="192"/>
      <c r="S103" s="192"/>
      <c r="T103" s="193"/>
      <c r="AT103" s="187" t="s">
        <v>203</v>
      </c>
      <c r="AU103" s="187" t="s">
        <v>85</v>
      </c>
      <c r="AV103" s="11" t="s">
        <v>85</v>
      </c>
      <c r="AW103" s="11" t="s">
        <v>39</v>
      </c>
      <c r="AX103" s="11" t="s">
        <v>75</v>
      </c>
      <c r="AY103" s="187" t="s">
        <v>195</v>
      </c>
    </row>
    <row r="104" spans="2:65" s="11" customFormat="1">
      <c r="B104" s="185"/>
      <c r="D104" s="186" t="s">
        <v>203</v>
      </c>
      <c r="E104" s="187" t="s">
        <v>5</v>
      </c>
      <c r="F104" s="188" t="s">
        <v>2336</v>
      </c>
      <c r="H104" s="189">
        <v>40.137999999999998</v>
      </c>
      <c r="I104" s="190"/>
      <c r="L104" s="185"/>
      <c r="M104" s="191"/>
      <c r="N104" s="192"/>
      <c r="O104" s="192"/>
      <c r="P104" s="192"/>
      <c r="Q104" s="192"/>
      <c r="R104" s="192"/>
      <c r="S104" s="192"/>
      <c r="T104" s="193"/>
      <c r="AT104" s="187" t="s">
        <v>203</v>
      </c>
      <c r="AU104" s="187" t="s">
        <v>85</v>
      </c>
      <c r="AV104" s="11" t="s">
        <v>85</v>
      </c>
      <c r="AW104" s="11" t="s">
        <v>39</v>
      </c>
      <c r="AX104" s="11" t="s">
        <v>75</v>
      </c>
      <c r="AY104" s="187" t="s">
        <v>195</v>
      </c>
    </row>
    <row r="105" spans="2:65" s="11" customFormat="1">
      <c r="B105" s="185"/>
      <c r="D105" s="186" t="s">
        <v>203</v>
      </c>
      <c r="E105" s="187" t="s">
        <v>5</v>
      </c>
      <c r="F105" s="188" t="s">
        <v>2337</v>
      </c>
      <c r="H105" s="189">
        <v>84.284999999999997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75</v>
      </c>
      <c r="AY105" s="187" t="s">
        <v>195</v>
      </c>
    </row>
    <row r="106" spans="2:65" s="11" customFormat="1">
      <c r="B106" s="185"/>
      <c r="D106" s="186" t="s">
        <v>203</v>
      </c>
      <c r="E106" s="187" t="s">
        <v>5</v>
      </c>
      <c r="F106" s="188" t="s">
        <v>2338</v>
      </c>
      <c r="H106" s="189">
        <v>3.8109999999999999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2" customFormat="1">
      <c r="B107" s="197"/>
      <c r="D107" s="186" t="s">
        <v>203</v>
      </c>
      <c r="E107" s="198" t="s">
        <v>5</v>
      </c>
      <c r="F107" s="199" t="s">
        <v>2339</v>
      </c>
      <c r="H107" s="200">
        <v>232.91200000000001</v>
      </c>
      <c r="I107" s="201"/>
      <c r="L107" s="197"/>
      <c r="M107" s="202"/>
      <c r="N107" s="203"/>
      <c r="O107" s="203"/>
      <c r="P107" s="203"/>
      <c r="Q107" s="203"/>
      <c r="R107" s="203"/>
      <c r="S107" s="203"/>
      <c r="T107" s="204"/>
      <c r="AT107" s="198" t="s">
        <v>203</v>
      </c>
      <c r="AU107" s="198" t="s">
        <v>85</v>
      </c>
      <c r="AV107" s="12" t="s">
        <v>211</v>
      </c>
      <c r="AW107" s="12" t="s">
        <v>39</v>
      </c>
      <c r="AX107" s="12" t="s">
        <v>75</v>
      </c>
      <c r="AY107" s="198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2340</v>
      </c>
      <c r="H108" s="189">
        <v>18.372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2" customFormat="1">
      <c r="B109" s="197"/>
      <c r="D109" s="186" t="s">
        <v>203</v>
      </c>
      <c r="E109" s="198" t="s">
        <v>5</v>
      </c>
      <c r="F109" s="199" t="s">
        <v>250</v>
      </c>
      <c r="H109" s="200">
        <v>18.372</v>
      </c>
      <c r="I109" s="201"/>
      <c r="L109" s="197"/>
      <c r="M109" s="202"/>
      <c r="N109" s="203"/>
      <c r="O109" s="203"/>
      <c r="P109" s="203"/>
      <c r="Q109" s="203"/>
      <c r="R109" s="203"/>
      <c r="S109" s="203"/>
      <c r="T109" s="204"/>
      <c r="AT109" s="198" t="s">
        <v>203</v>
      </c>
      <c r="AU109" s="198" t="s">
        <v>85</v>
      </c>
      <c r="AV109" s="12" t="s">
        <v>211</v>
      </c>
      <c r="AW109" s="12" t="s">
        <v>39</v>
      </c>
      <c r="AX109" s="12" t="s">
        <v>75</v>
      </c>
      <c r="AY109" s="198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2341</v>
      </c>
      <c r="H110" s="189">
        <v>-63.55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2342</v>
      </c>
      <c r="H111" s="189">
        <v>-4.3339999999999996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2" customFormat="1">
      <c r="B112" s="197"/>
      <c r="D112" s="186" t="s">
        <v>203</v>
      </c>
      <c r="E112" s="198" t="s">
        <v>5</v>
      </c>
      <c r="F112" s="199" t="s">
        <v>253</v>
      </c>
      <c r="H112" s="200">
        <v>-67.884</v>
      </c>
      <c r="I112" s="201"/>
      <c r="L112" s="197"/>
      <c r="M112" s="202"/>
      <c r="N112" s="203"/>
      <c r="O112" s="203"/>
      <c r="P112" s="203"/>
      <c r="Q112" s="203"/>
      <c r="R112" s="203"/>
      <c r="S112" s="203"/>
      <c r="T112" s="204"/>
      <c r="AT112" s="198" t="s">
        <v>203</v>
      </c>
      <c r="AU112" s="198" t="s">
        <v>85</v>
      </c>
      <c r="AV112" s="12" t="s">
        <v>211</v>
      </c>
      <c r="AW112" s="12" t="s">
        <v>39</v>
      </c>
      <c r="AX112" s="12" t="s">
        <v>75</v>
      </c>
      <c r="AY112" s="198" t="s">
        <v>195</v>
      </c>
    </row>
    <row r="113" spans="2:65" s="13" customFormat="1">
      <c r="B113" s="205"/>
      <c r="D113" s="186" t="s">
        <v>203</v>
      </c>
      <c r="E113" s="206" t="s">
        <v>5</v>
      </c>
      <c r="F113" s="207" t="s">
        <v>254</v>
      </c>
      <c r="H113" s="208">
        <v>183.4</v>
      </c>
      <c r="I113" s="209"/>
      <c r="L113" s="205"/>
      <c r="M113" s="210"/>
      <c r="N113" s="211"/>
      <c r="O113" s="211"/>
      <c r="P113" s="211"/>
      <c r="Q113" s="211"/>
      <c r="R113" s="211"/>
      <c r="S113" s="211"/>
      <c r="T113" s="212"/>
      <c r="AT113" s="206" t="s">
        <v>203</v>
      </c>
      <c r="AU113" s="206" t="s">
        <v>85</v>
      </c>
      <c r="AV113" s="13" t="s">
        <v>201</v>
      </c>
      <c r="AW113" s="13" t="s">
        <v>39</v>
      </c>
      <c r="AX113" s="13" t="s">
        <v>83</v>
      </c>
      <c r="AY113" s="206" t="s">
        <v>195</v>
      </c>
    </row>
    <row r="114" spans="2:65" s="1" customFormat="1" ht="16.5" customHeight="1">
      <c r="B114" s="172"/>
      <c r="C114" s="173" t="s">
        <v>220</v>
      </c>
      <c r="D114" s="173" t="s">
        <v>197</v>
      </c>
      <c r="E114" s="174" t="s">
        <v>256</v>
      </c>
      <c r="F114" s="175" t="s">
        <v>257</v>
      </c>
      <c r="G114" s="176" t="s">
        <v>228</v>
      </c>
      <c r="H114" s="177">
        <v>91.7</v>
      </c>
      <c r="I114" s="178"/>
      <c r="J114" s="179">
        <f>ROUND(I114*H114,2)</f>
        <v>0</v>
      </c>
      <c r="K114" s="175"/>
      <c r="L114" s="40"/>
      <c r="M114" s="180" t="s">
        <v>5</v>
      </c>
      <c r="N114" s="181" t="s">
        <v>46</v>
      </c>
      <c r="O114" s="41"/>
      <c r="P114" s="182">
        <f>O114*H114</f>
        <v>0</v>
      </c>
      <c r="Q114" s="182">
        <v>0</v>
      </c>
      <c r="R114" s="182">
        <f>Q114*H114</f>
        <v>0</v>
      </c>
      <c r="S114" s="182">
        <v>0</v>
      </c>
      <c r="T114" s="183">
        <f>S114*H114</f>
        <v>0</v>
      </c>
      <c r="AR114" s="23" t="s">
        <v>201</v>
      </c>
      <c r="AT114" s="23" t="s">
        <v>197</v>
      </c>
      <c r="AU114" s="23" t="s">
        <v>85</v>
      </c>
      <c r="AY114" s="23" t="s">
        <v>195</v>
      </c>
      <c r="BE114" s="184">
        <f>IF(N114="základní",J114,0)</f>
        <v>0</v>
      </c>
      <c r="BF114" s="184">
        <f>IF(N114="snížená",J114,0)</f>
        <v>0</v>
      </c>
      <c r="BG114" s="184">
        <f>IF(N114="zákl. přenesená",J114,0)</f>
        <v>0</v>
      </c>
      <c r="BH114" s="184">
        <f>IF(N114="sníž. přenesená",J114,0)</f>
        <v>0</v>
      </c>
      <c r="BI114" s="184">
        <f>IF(N114="nulová",J114,0)</f>
        <v>0</v>
      </c>
      <c r="BJ114" s="23" t="s">
        <v>83</v>
      </c>
      <c r="BK114" s="184">
        <f>ROUND(I114*H114,2)</f>
        <v>0</v>
      </c>
      <c r="BL114" s="23" t="s">
        <v>201</v>
      </c>
      <c r="BM114" s="23" t="s">
        <v>2343</v>
      </c>
    </row>
    <row r="115" spans="2:65" s="1" customFormat="1" ht="54">
      <c r="B115" s="40"/>
      <c r="D115" s="186" t="s">
        <v>209</v>
      </c>
      <c r="F115" s="194" t="s">
        <v>259</v>
      </c>
      <c r="I115" s="195"/>
      <c r="L115" s="40"/>
      <c r="M115" s="196"/>
      <c r="N115" s="41"/>
      <c r="O115" s="41"/>
      <c r="P115" s="41"/>
      <c r="Q115" s="41"/>
      <c r="R115" s="41"/>
      <c r="S115" s="41"/>
      <c r="T115" s="69"/>
      <c r="AT115" s="23" t="s">
        <v>209</v>
      </c>
      <c r="AU115" s="23" t="s">
        <v>85</v>
      </c>
    </row>
    <row r="116" spans="2:65" s="11" customFormat="1">
      <c r="B116" s="185"/>
      <c r="D116" s="186" t="s">
        <v>203</v>
      </c>
      <c r="E116" s="187" t="s">
        <v>5</v>
      </c>
      <c r="F116" s="188" t="s">
        <v>2344</v>
      </c>
      <c r="H116" s="189">
        <v>91.7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83</v>
      </c>
      <c r="AY116" s="187" t="s">
        <v>195</v>
      </c>
    </row>
    <row r="117" spans="2:65" s="1" customFormat="1" ht="16.5" customHeight="1">
      <c r="B117" s="172"/>
      <c r="C117" s="173" t="s">
        <v>225</v>
      </c>
      <c r="D117" s="173" t="s">
        <v>197</v>
      </c>
      <c r="E117" s="174" t="s">
        <v>262</v>
      </c>
      <c r="F117" s="175" t="s">
        <v>263</v>
      </c>
      <c r="G117" s="176" t="s">
        <v>264</v>
      </c>
      <c r="H117" s="177">
        <v>307.00200000000001</v>
      </c>
      <c r="I117" s="178"/>
      <c r="J117" s="179">
        <f>ROUND(I117*H117,2)</f>
        <v>0</v>
      </c>
      <c r="K117" s="175"/>
      <c r="L117" s="40"/>
      <c r="M117" s="180" t="s">
        <v>5</v>
      </c>
      <c r="N117" s="181" t="s">
        <v>46</v>
      </c>
      <c r="O117" s="41"/>
      <c r="P117" s="182">
        <f>O117*H117</f>
        <v>0</v>
      </c>
      <c r="Q117" s="182">
        <v>8.4000000000000003E-4</v>
      </c>
      <c r="R117" s="182">
        <f>Q117*H117</f>
        <v>0.25788168</v>
      </c>
      <c r="S117" s="182">
        <v>0</v>
      </c>
      <c r="T117" s="183">
        <f>S117*H117</f>
        <v>0</v>
      </c>
      <c r="AR117" s="23" t="s">
        <v>201</v>
      </c>
      <c r="AT117" s="23" t="s">
        <v>197</v>
      </c>
      <c r="AU117" s="23" t="s">
        <v>85</v>
      </c>
      <c r="AY117" s="23" t="s">
        <v>195</v>
      </c>
      <c r="BE117" s="184">
        <f>IF(N117="základní",J117,0)</f>
        <v>0</v>
      </c>
      <c r="BF117" s="184">
        <f>IF(N117="snížená",J117,0)</f>
        <v>0</v>
      </c>
      <c r="BG117" s="184">
        <f>IF(N117="zákl. přenesená",J117,0)</f>
        <v>0</v>
      </c>
      <c r="BH117" s="184">
        <f>IF(N117="sníž. přenesená",J117,0)</f>
        <v>0</v>
      </c>
      <c r="BI117" s="184">
        <f>IF(N117="nulová",J117,0)</f>
        <v>0</v>
      </c>
      <c r="BJ117" s="23" t="s">
        <v>83</v>
      </c>
      <c r="BK117" s="184">
        <f>ROUND(I117*H117,2)</f>
        <v>0</v>
      </c>
      <c r="BL117" s="23" t="s">
        <v>201</v>
      </c>
      <c r="BM117" s="23" t="s">
        <v>2345</v>
      </c>
    </row>
    <row r="118" spans="2:65" s="1" customFormat="1" ht="54">
      <c r="B118" s="40"/>
      <c r="D118" s="186" t="s">
        <v>209</v>
      </c>
      <c r="F118" s="194" t="s">
        <v>266</v>
      </c>
      <c r="I118" s="195"/>
      <c r="L118" s="40"/>
      <c r="M118" s="196"/>
      <c r="N118" s="41"/>
      <c r="O118" s="41"/>
      <c r="P118" s="41"/>
      <c r="Q118" s="41"/>
      <c r="R118" s="41"/>
      <c r="S118" s="41"/>
      <c r="T118" s="69"/>
      <c r="AT118" s="23" t="s">
        <v>209</v>
      </c>
      <c r="AU118" s="23" t="s">
        <v>85</v>
      </c>
    </row>
    <row r="119" spans="2:65" s="11" customFormat="1">
      <c r="B119" s="185"/>
      <c r="D119" s="186" t="s">
        <v>203</v>
      </c>
      <c r="E119" s="187" t="s">
        <v>5</v>
      </c>
      <c r="F119" s="188" t="s">
        <v>2346</v>
      </c>
      <c r="H119" s="189">
        <v>50.591999999999999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75</v>
      </c>
      <c r="AY119" s="187" t="s">
        <v>195</v>
      </c>
    </row>
    <row r="120" spans="2:65" s="11" customFormat="1">
      <c r="B120" s="185"/>
      <c r="D120" s="186" t="s">
        <v>203</v>
      </c>
      <c r="E120" s="187" t="s">
        <v>5</v>
      </c>
      <c r="F120" s="188" t="s">
        <v>2347</v>
      </c>
      <c r="H120" s="189">
        <v>87.84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65" s="11" customFormat="1">
      <c r="B121" s="185"/>
      <c r="D121" s="186" t="s">
        <v>203</v>
      </c>
      <c r="E121" s="187" t="s">
        <v>5</v>
      </c>
      <c r="F121" s="188" t="s">
        <v>2348</v>
      </c>
      <c r="H121" s="189">
        <v>168.57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65" s="13" customFormat="1">
      <c r="B122" s="205"/>
      <c r="D122" s="186" t="s">
        <v>203</v>
      </c>
      <c r="E122" s="206" t="s">
        <v>5</v>
      </c>
      <c r="F122" s="207" t="s">
        <v>254</v>
      </c>
      <c r="H122" s="208">
        <v>307.00200000000001</v>
      </c>
      <c r="I122" s="209"/>
      <c r="L122" s="205"/>
      <c r="M122" s="210"/>
      <c r="N122" s="211"/>
      <c r="O122" s="211"/>
      <c r="P122" s="211"/>
      <c r="Q122" s="211"/>
      <c r="R122" s="211"/>
      <c r="S122" s="211"/>
      <c r="T122" s="212"/>
      <c r="AT122" s="206" t="s">
        <v>203</v>
      </c>
      <c r="AU122" s="206" t="s">
        <v>85</v>
      </c>
      <c r="AV122" s="13" t="s">
        <v>201</v>
      </c>
      <c r="AW122" s="13" t="s">
        <v>39</v>
      </c>
      <c r="AX122" s="13" t="s">
        <v>83</v>
      </c>
      <c r="AY122" s="206" t="s">
        <v>195</v>
      </c>
    </row>
    <row r="123" spans="2:65" s="1" customFormat="1" ht="16.5" customHeight="1">
      <c r="B123" s="172"/>
      <c r="C123" s="173" t="s">
        <v>232</v>
      </c>
      <c r="D123" s="173" t="s">
        <v>197</v>
      </c>
      <c r="E123" s="174" t="s">
        <v>275</v>
      </c>
      <c r="F123" s="175" t="s">
        <v>276</v>
      </c>
      <c r="G123" s="176" t="s">
        <v>264</v>
      </c>
      <c r="H123" s="177">
        <v>307.00200000000001</v>
      </c>
      <c r="I123" s="178"/>
      <c r="J123" s="179">
        <f>ROUND(I123*H123,2)</f>
        <v>0</v>
      </c>
      <c r="K123" s="175"/>
      <c r="L123" s="40"/>
      <c r="M123" s="180" t="s">
        <v>5</v>
      </c>
      <c r="N123" s="181" t="s">
        <v>46</v>
      </c>
      <c r="O123" s="41"/>
      <c r="P123" s="182">
        <f>O123*H123</f>
        <v>0</v>
      </c>
      <c r="Q123" s="182">
        <v>0</v>
      </c>
      <c r="R123" s="182">
        <f>Q123*H123</f>
        <v>0</v>
      </c>
      <c r="S123" s="182">
        <v>0</v>
      </c>
      <c r="T123" s="183">
        <f>S123*H123</f>
        <v>0</v>
      </c>
      <c r="AR123" s="23" t="s">
        <v>201</v>
      </c>
      <c r="AT123" s="23" t="s">
        <v>197</v>
      </c>
      <c r="AU123" s="23" t="s">
        <v>85</v>
      </c>
      <c r="AY123" s="23" t="s">
        <v>195</v>
      </c>
      <c r="BE123" s="184">
        <f>IF(N123="základní",J123,0)</f>
        <v>0</v>
      </c>
      <c r="BF123" s="184">
        <f>IF(N123="snížená",J123,0)</f>
        <v>0</v>
      </c>
      <c r="BG123" s="184">
        <f>IF(N123="zákl. přenesená",J123,0)</f>
        <v>0</v>
      </c>
      <c r="BH123" s="184">
        <f>IF(N123="sníž. přenesená",J123,0)</f>
        <v>0</v>
      </c>
      <c r="BI123" s="184">
        <f>IF(N123="nulová",J123,0)</f>
        <v>0</v>
      </c>
      <c r="BJ123" s="23" t="s">
        <v>83</v>
      </c>
      <c r="BK123" s="184">
        <f>ROUND(I123*H123,2)</f>
        <v>0</v>
      </c>
      <c r="BL123" s="23" t="s">
        <v>201</v>
      </c>
      <c r="BM123" s="23" t="s">
        <v>2349</v>
      </c>
    </row>
    <row r="124" spans="2:65" s="1" customFormat="1" ht="40.5">
      <c r="B124" s="40"/>
      <c r="D124" s="186" t="s">
        <v>209</v>
      </c>
      <c r="F124" s="194" t="s">
        <v>278</v>
      </c>
      <c r="I124" s="195"/>
      <c r="L124" s="40"/>
      <c r="M124" s="196"/>
      <c r="N124" s="41"/>
      <c r="O124" s="41"/>
      <c r="P124" s="41"/>
      <c r="Q124" s="41"/>
      <c r="R124" s="41"/>
      <c r="S124" s="41"/>
      <c r="T124" s="69"/>
      <c r="AT124" s="23" t="s">
        <v>209</v>
      </c>
      <c r="AU124" s="23" t="s">
        <v>85</v>
      </c>
    </row>
    <row r="125" spans="2:65" s="1" customFormat="1" ht="16.5" customHeight="1">
      <c r="B125" s="172"/>
      <c r="C125" s="173" t="s">
        <v>255</v>
      </c>
      <c r="D125" s="173" t="s">
        <v>197</v>
      </c>
      <c r="E125" s="174" t="s">
        <v>280</v>
      </c>
      <c r="F125" s="175" t="s">
        <v>281</v>
      </c>
      <c r="G125" s="176" t="s">
        <v>228</v>
      </c>
      <c r="H125" s="177">
        <v>183.4</v>
      </c>
      <c r="I125" s="178"/>
      <c r="J125" s="179">
        <f>ROUND(I125*H125,2)</f>
        <v>0</v>
      </c>
      <c r="K125" s="175"/>
      <c r="L125" s="40"/>
      <c r="M125" s="180" t="s">
        <v>5</v>
      </c>
      <c r="N125" s="181" t="s">
        <v>46</v>
      </c>
      <c r="O125" s="41"/>
      <c r="P125" s="182">
        <f>O125*H125</f>
        <v>0</v>
      </c>
      <c r="Q125" s="182">
        <v>0</v>
      </c>
      <c r="R125" s="182">
        <f>Q125*H125</f>
        <v>0</v>
      </c>
      <c r="S125" s="182">
        <v>0</v>
      </c>
      <c r="T125" s="183">
        <f>S125*H125</f>
        <v>0</v>
      </c>
      <c r="AR125" s="23" t="s">
        <v>201</v>
      </c>
      <c r="AT125" s="23" t="s">
        <v>197</v>
      </c>
      <c r="AU125" s="23" t="s">
        <v>85</v>
      </c>
      <c r="AY125" s="23" t="s">
        <v>195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23" t="s">
        <v>83</v>
      </c>
      <c r="BK125" s="184">
        <f>ROUND(I125*H125,2)</f>
        <v>0</v>
      </c>
      <c r="BL125" s="23" t="s">
        <v>201</v>
      </c>
      <c r="BM125" s="23" t="s">
        <v>2350</v>
      </c>
    </row>
    <row r="126" spans="2:65" s="1" customFormat="1" ht="54">
      <c r="B126" s="40"/>
      <c r="D126" s="186" t="s">
        <v>209</v>
      </c>
      <c r="F126" s="194" t="s">
        <v>283</v>
      </c>
      <c r="I126" s="195"/>
      <c r="L126" s="40"/>
      <c r="M126" s="196"/>
      <c r="N126" s="41"/>
      <c r="O126" s="41"/>
      <c r="P126" s="41"/>
      <c r="Q126" s="41"/>
      <c r="R126" s="41"/>
      <c r="S126" s="41"/>
      <c r="T126" s="69"/>
      <c r="AT126" s="23" t="s">
        <v>209</v>
      </c>
      <c r="AU126" s="23" t="s">
        <v>85</v>
      </c>
    </row>
    <row r="127" spans="2:65" s="1" customFormat="1" ht="16.5" customHeight="1">
      <c r="B127" s="172"/>
      <c r="C127" s="173" t="s">
        <v>261</v>
      </c>
      <c r="D127" s="173" t="s">
        <v>197</v>
      </c>
      <c r="E127" s="174" t="s">
        <v>285</v>
      </c>
      <c r="F127" s="175" t="s">
        <v>286</v>
      </c>
      <c r="G127" s="176" t="s">
        <v>228</v>
      </c>
      <c r="H127" s="177">
        <v>183.4</v>
      </c>
      <c r="I127" s="178"/>
      <c r="J127" s="179">
        <f>ROUND(I127*H127,2)</f>
        <v>0</v>
      </c>
      <c r="K127" s="175"/>
      <c r="L127" s="40"/>
      <c r="M127" s="180" t="s">
        <v>5</v>
      </c>
      <c r="N127" s="181" t="s">
        <v>46</v>
      </c>
      <c r="O127" s="41"/>
      <c r="P127" s="182">
        <f>O127*H127</f>
        <v>0</v>
      </c>
      <c r="Q127" s="182">
        <v>0</v>
      </c>
      <c r="R127" s="182">
        <f>Q127*H127</f>
        <v>0</v>
      </c>
      <c r="S127" s="182">
        <v>0</v>
      </c>
      <c r="T127" s="183">
        <f>S127*H127</f>
        <v>0</v>
      </c>
      <c r="AR127" s="23" t="s">
        <v>201</v>
      </c>
      <c r="AT127" s="23" t="s">
        <v>197</v>
      </c>
      <c r="AU127" s="23" t="s">
        <v>85</v>
      </c>
      <c r="AY127" s="23" t="s">
        <v>195</v>
      </c>
      <c r="BE127" s="184">
        <f>IF(N127="základní",J127,0)</f>
        <v>0</v>
      </c>
      <c r="BF127" s="184">
        <f>IF(N127="snížená",J127,0)</f>
        <v>0</v>
      </c>
      <c r="BG127" s="184">
        <f>IF(N127="zákl. přenesená",J127,0)</f>
        <v>0</v>
      </c>
      <c r="BH127" s="184">
        <f>IF(N127="sníž. přenesená",J127,0)</f>
        <v>0</v>
      </c>
      <c r="BI127" s="184">
        <f>IF(N127="nulová",J127,0)</f>
        <v>0</v>
      </c>
      <c r="BJ127" s="23" t="s">
        <v>83</v>
      </c>
      <c r="BK127" s="184">
        <f>ROUND(I127*H127,2)</f>
        <v>0</v>
      </c>
      <c r="BL127" s="23" t="s">
        <v>201</v>
      </c>
      <c r="BM127" s="23" t="s">
        <v>2351</v>
      </c>
    </row>
    <row r="128" spans="2:65" s="1" customFormat="1" ht="67.5">
      <c r="B128" s="40"/>
      <c r="D128" s="186" t="s">
        <v>209</v>
      </c>
      <c r="F128" s="194" t="s">
        <v>288</v>
      </c>
      <c r="I128" s="195"/>
      <c r="L128" s="40"/>
      <c r="M128" s="196"/>
      <c r="N128" s="41"/>
      <c r="O128" s="41"/>
      <c r="P128" s="41"/>
      <c r="Q128" s="41"/>
      <c r="R128" s="41"/>
      <c r="S128" s="41"/>
      <c r="T128" s="69"/>
      <c r="AT128" s="23" t="s">
        <v>209</v>
      </c>
      <c r="AU128" s="23" t="s">
        <v>85</v>
      </c>
    </row>
    <row r="129" spans="2:65" s="1" customFormat="1" ht="16.5" customHeight="1">
      <c r="B129" s="172"/>
      <c r="C129" s="173" t="s">
        <v>274</v>
      </c>
      <c r="D129" s="173" t="s">
        <v>197</v>
      </c>
      <c r="E129" s="174" t="s">
        <v>294</v>
      </c>
      <c r="F129" s="175" t="s">
        <v>295</v>
      </c>
      <c r="G129" s="176" t="s">
        <v>228</v>
      </c>
      <c r="H129" s="177">
        <v>183.4</v>
      </c>
      <c r="I129" s="178"/>
      <c r="J129" s="179">
        <f>ROUND(I129*H129,2)</f>
        <v>0</v>
      </c>
      <c r="K129" s="175"/>
      <c r="L129" s="40"/>
      <c r="M129" s="180" t="s">
        <v>5</v>
      </c>
      <c r="N129" s="181" t="s">
        <v>46</v>
      </c>
      <c r="O129" s="41"/>
      <c r="P129" s="182">
        <f>O129*H129</f>
        <v>0</v>
      </c>
      <c r="Q129" s="182">
        <v>0</v>
      </c>
      <c r="R129" s="182">
        <f>Q129*H129</f>
        <v>0</v>
      </c>
      <c r="S129" s="182">
        <v>0</v>
      </c>
      <c r="T129" s="183">
        <f>S129*H129</f>
        <v>0</v>
      </c>
      <c r="AR129" s="23" t="s">
        <v>201</v>
      </c>
      <c r="AT129" s="23" t="s">
        <v>197</v>
      </c>
      <c r="AU129" s="23" t="s">
        <v>85</v>
      </c>
      <c r="AY129" s="23" t="s">
        <v>195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23" t="s">
        <v>83</v>
      </c>
      <c r="BK129" s="184">
        <f>ROUND(I129*H129,2)</f>
        <v>0</v>
      </c>
      <c r="BL129" s="23" t="s">
        <v>201</v>
      </c>
      <c r="BM129" s="23" t="s">
        <v>2352</v>
      </c>
    </row>
    <row r="130" spans="2:65" s="1" customFormat="1" ht="16.5" customHeight="1">
      <c r="B130" s="172"/>
      <c r="C130" s="173" t="s">
        <v>279</v>
      </c>
      <c r="D130" s="173" t="s">
        <v>197</v>
      </c>
      <c r="E130" s="174" t="s">
        <v>298</v>
      </c>
      <c r="F130" s="175" t="s">
        <v>299</v>
      </c>
      <c r="G130" s="176" t="s">
        <v>228</v>
      </c>
      <c r="H130" s="177">
        <v>183.4</v>
      </c>
      <c r="I130" s="178"/>
      <c r="J130" s="179">
        <f>ROUND(I130*H130,2)</f>
        <v>0</v>
      </c>
      <c r="K130" s="175"/>
      <c r="L130" s="40"/>
      <c r="M130" s="180" t="s">
        <v>5</v>
      </c>
      <c r="N130" s="181" t="s">
        <v>46</v>
      </c>
      <c r="O130" s="41"/>
      <c r="P130" s="182">
        <f>O130*H130</f>
        <v>0</v>
      </c>
      <c r="Q130" s="182">
        <v>0</v>
      </c>
      <c r="R130" s="182">
        <f>Q130*H130</f>
        <v>0</v>
      </c>
      <c r="S130" s="182">
        <v>0</v>
      </c>
      <c r="T130" s="183">
        <f>S130*H130</f>
        <v>0</v>
      </c>
      <c r="AR130" s="23" t="s">
        <v>201</v>
      </c>
      <c r="AT130" s="23" t="s">
        <v>197</v>
      </c>
      <c r="AU130" s="23" t="s">
        <v>85</v>
      </c>
      <c r="AY130" s="23" t="s">
        <v>195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23" t="s">
        <v>83</v>
      </c>
      <c r="BK130" s="184">
        <f>ROUND(I130*H130,2)</f>
        <v>0</v>
      </c>
      <c r="BL130" s="23" t="s">
        <v>201</v>
      </c>
      <c r="BM130" s="23" t="s">
        <v>2353</v>
      </c>
    </row>
    <row r="131" spans="2:65" s="1" customFormat="1" ht="16.5" customHeight="1">
      <c r="B131" s="172"/>
      <c r="C131" s="173" t="s">
        <v>284</v>
      </c>
      <c r="D131" s="173" t="s">
        <v>197</v>
      </c>
      <c r="E131" s="174" t="s">
        <v>301</v>
      </c>
      <c r="F131" s="175" t="s">
        <v>302</v>
      </c>
      <c r="G131" s="176" t="s">
        <v>303</v>
      </c>
      <c r="H131" s="177">
        <v>302.61</v>
      </c>
      <c r="I131" s="178"/>
      <c r="J131" s="179">
        <f>ROUND(I131*H131,2)</f>
        <v>0</v>
      </c>
      <c r="K131" s="175"/>
      <c r="L131" s="40"/>
      <c r="M131" s="180" t="s">
        <v>5</v>
      </c>
      <c r="N131" s="181" t="s">
        <v>46</v>
      </c>
      <c r="O131" s="41"/>
      <c r="P131" s="182">
        <f>O131*H131</f>
        <v>0</v>
      </c>
      <c r="Q131" s="182">
        <v>0</v>
      </c>
      <c r="R131" s="182">
        <f>Q131*H131</f>
        <v>0</v>
      </c>
      <c r="S131" s="182">
        <v>0</v>
      </c>
      <c r="T131" s="183">
        <f>S131*H131</f>
        <v>0</v>
      </c>
      <c r="AR131" s="23" t="s">
        <v>201</v>
      </c>
      <c r="AT131" s="23" t="s">
        <v>197</v>
      </c>
      <c r="AU131" s="23" t="s">
        <v>85</v>
      </c>
      <c r="AY131" s="23" t="s">
        <v>195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23" t="s">
        <v>83</v>
      </c>
      <c r="BK131" s="184">
        <f>ROUND(I131*H131,2)</f>
        <v>0</v>
      </c>
      <c r="BL131" s="23" t="s">
        <v>201</v>
      </c>
      <c r="BM131" s="23" t="s">
        <v>2354</v>
      </c>
    </row>
    <row r="132" spans="2:65" s="1" customFormat="1" ht="27">
      <c r="B132" s="40"/>
      <c r="D132" s="186" t="s">
        <v>209</v>
      </c>
      <c r="F132" s="194" t="s">
        <v>305</v>
      </c>
      <c r="I132" s="195"/>
      <c r="L132" s="40"/>
      <c r="M132" s="196"/>
      <c r="N132" s="41"/>
      <c r="O132" s="41"/>
      <c r="P132" s="41"/>
      <c r="Q132" s="41"/>
      <c r="R132" s="41"/>
      <c r="S132" s="41"/>
      <c r="T132" s="69"/>
      <c r="AT132" s="23" t="s">
        <v>209</v>
      </c>
      <c r="AU132" s="23" t="s">
        <v>85</v>
      </c>
    </row>
    <row r="133" spans="2:65" s="11" customFormat="1">
      <c r="B133" s="185"/>
      <c r="D133" s="186" t="s">
        <v>203</v>
      </c>
      <c r="E133" s="187" t="s">
        <v>5</v>
      </c>
      <c r="F133" s="188" t="s">
        <v>2355</v>
      </c>
      <c r="H133" s="189">
        <v>302.61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83</v>
      </c>
      <c r="AY133" s="187" t="s">
        <v>195</v>
      </c>
    </row>
    <row r="134" spans="2:65" s="1" customFormat="1" ht="16.5" customHeight="1">
      <c r="B134" s="172"/>
      <c r="C134" s="173" t="s">
        <v>293</v>
      </c>
      <c r="D134" s="173" t="s">
        <v>197</v>
      </c>
      <c r="E134" s="174" t="s">
        <v>308</v>
      </c>
      <c r="F134" s="175" t="s">
        <v>309</v>
      </c>
      <c r="G134" s="176" t="s">
        <v>228</v>
      </c>
      <c r="H134" s="177">
        <v>100.83199999999999</v>
      </c>
      <c r="I134" s="178"/>
      <c r="J134" s="179">
        <f>ROUND(I134*H134,2)</f>
        <v>0</v>
      </c>
      <c r="K134" s="175"/>
      <c r="L134" s="40"/>
      <c r="M134" s="180" t="s">
        <v>5</v>
      </c>
      <c r="N134" s="181" t="s">
        <v>46</v>
      </c>
      <c r="O134" s="41"/>
      <c r="P134" s="182">
        <f>O134*H134</f>
        <v>0</v>
      </c>
      <c r="Q134" s="182">
        <v>0</v>
      </c>
      <c r="R134" s="182">
        <f>Q134*H134</f>
        <v>0</v>
      </c>
      <c r="S134" s="182">
        <v>0</v>
      </c>
      <c r="T134" s="183">
        <f>S134*H134</f>
        <v>0</v>
      </c>
      <c r="AR134" s="23" t="s">
        <v>201</v>
      </c>
      <c r="AT134" s="23" t="s">
        <v>197</v>
      </c>
      <c r="AU134" s="23" t="s">
        <v>85</v>
      </c>
      <c r="AY134" s="23" t="s">
        <v>195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23" t="s">
        <v>83</v>
      </c>
      <c r="BK134" s="184">
        <f>ROUND(I134*H134,2)</f>
        <v>0</v>
      </c>
      <c r="BL134" s="23" t="s">
        <v>201</v>
      </c>
      <c r="BM134" s="23" t="s">
        <v>2356</v>
      </c>
    </row>
    <row r="135" spans="2:65" s="1" customFormat="1" ht="81">
      <c r="B135" s="40"/>
      <c r="D135" s="186" t="s">
        <v>209</v>
      </c>
      <c r="F135" s="194" t="s">
        <v>311</v>
      </c>
      <c r="I135" s="195"/>
      <c r="L135" s="40"/>
      <c r="M135" s="196"/>
      <c r="N135" s="41"/>
      <c r="O135" s="41"/>
      <c r="P135" s="41"/>
      <c r="Q135" s="41"/>
      <c r="R135" s="41"/>
      <c r="S135" s="41"/>
      <c r="T135" s="69"/>
      <c r="AT135" s="23" t="s">
        <v>209</v>
      </c>
      <c r="AU135" s="23" t="s">
        <v>85</v>
      </c>
    </row>
    <row r="136" spans="2:65" s="11" customFormat="1">
      <c r="B136" s="185"/>
      <c r="D136" s="186" t="s">
        <v>203</v>
      </c>
      <c r="E136" s="187" t="s">
        <v>5</v>
      </c>
      <c r="F136" s="188" t="s">
        <v>2357</v>
      </c>
      <c r="H136" s="189">
        <v>183.4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2" customFormat="1">
      <c r="B137" s="197"/>
      <c r="D137" s="186" t="s">
        <v>203</v>
      </c>
      <c r="E137" s="198" t="s">
        <v>5</v>
      </c>
      <c r="F137" s="199" t="s">
        <v>290</v>
      </c>
      <c r="H137" s="200">
        <v>183.4</v>
      </c>
      <c r="I137" s="201"/>
      <c r="L137" s="197"/>
      <c r="M137" s="202"/>
      <c r="N137" s="203"/>
      <c r="O137" s="203"/>
      <c r="P137" s="203"/>
      <c r="Q137" s="203"/>
      <c r="R137" s="203"/>
      <c r="S137" s="203"/>
      <c r="T137" s="204"/>
      <c r="AT137" s="198" t="s">
        <v>203</v>
      </c>
      <c r="AU137" s="198" t="s">
        <v>85</v>
      </c>
      <c r="AV137" s="12" t="s">
        <v>211</v>
      </c>
      <c r="AW137" s="12" t="s">
        <v>39</v>
      </c>
      <c r="AX137" s="12" t="s">
        <v>75</v>
      </c>
      <c r="AY137" s="198" t="s">
        <v>195</v>
      </c>
    </row>
    <row r="138" spans="2:65" s="11" customFormat="1">
      <c r="B138" s="185"/>
      <c r="D138" s="186" t="s">
        <v>203</v>
      </c>
      <c r="E138" s="187" t="s">
        <v>5</v>
      </c>
      <c r="F138" s="188" t="s">
        <v>2358</v>
      </c>
      <c r="H138" s="189">
        <v>-77.5</v>
      </c>
      <c r="I138" s="190"/>
      <c r="L138" s="185"/>
      <c r="M138" s="191"/>
      <c r="N138" s="192"/>
      <c r="O138" s="192"/>
      <c r="P138" s="192"/>
      <c r="Q138" s="192"/>
      <c r="R138" s="192"/>
      <c r="S138" s="192"/>
      <c r="T138" s="193"/>
      <c r="AT138" s="187" t="s">
        <v>203</v>
      </c>
      <c r="AU138" s="187" t="s">
        <v>85</v>
      </c>
      <c r="AV138" s="11" t="s">
        <v>85</v>
      </c>
      <c r="AW138" s="11" t="s">
        <v>39</v>
      </c>
      <c r="AX138" s="11" t="s">
        <v>75</v>
      </c>
      <c r="AY138" s="187" t="s">
        <v>195</v>
      </c>
    </row>
    <row r="139" spans="2:65" s="11" customFormat="1">
      <c r="B139" s="185"/>
      <c r="D139" s="186" t="s">
        <v>203</v>
      </c>
      <c r="E139" s="187" t="s">
        <v>5</v>
      </c>
      <c r="F139" s="188" t="s">
        <v>2359</v>
      </c>
      <c r="H139" s="189">
        <v>-5.0679999999999996</v>
      </c>
      <c r="I139" s="190"/>
      <c r="L139" s="185"/>
      <c r="M139" s="191"/>
      <c r="N139" s="192"/>
      <c r="O139" s="192"/>
      <c r="P139" s="192"/>
      <c r="Q139" s="192"/>
      <c r="R139" s="192"/>
      <c r="S139" s="192"/>
      <c r="T139" s="193"/>
      <c r="AT139" s="187" t="s">
        <v>203</v>
      </c>
      <c r="AU139" s="187" t="s">
        <v>85</v>
      </c>
      <c r="AV139" s="11" t="s">
        <v>85</v>
      </c>
      <c r="AW139" s="11" t="s">
        <v>39</v>
      </c>
      <c r="AX139" s="11" t="s">
        <v>75</v>
      </c>
      <c r="AY139" s="187" t="s">
        <v>195</v>
      </c>
    </row>
    <row r="140" spans="2:65" s="12" customFormat="1">
      <c r="B140" s="197"/>
      <c r="D140" s="186" t="s">
        <v>203</v>
      </c>
      <c r="E140" s="198" t="s">
        <v>5</v>
      </c>
      <c r="F140" s="199" t="s">
        <v>314</v>
      </c>
      <c r="H140" s="200">
        <v>-82.567999999999998</v>
      </c>
      <c r="I140" s="201"/>
      <c r="L140" s="197"/>
      <c r="M140" s="202"/>
      <c r="N140" s="203"/>
      <c r="O140" s="203"/>
      <c r="P140" s="203"/>
      <c r="Q140" s="203"/>
      <c r="R140" s="203"/>
      <c r="S140" s="203"/>
      <c r="T140" s="204"/>
      <c r="AT140" s="198" t="s">
        <v>203</v>
      </c>
      <c r="AU140" s="198" t="s">
        <v>85</v>
      </c>
      <c r="AV140" s="12" t="s">
        <v>211</v>
      </c>
      <c r="AW140" s="12" t="s">
        <v>39</v>
      </c>
      <c r="AX140" s="12" t="s">
        <v>75</v>
      </c>
      <c r="AY140" s="198" t="s">
        <v>195</v>
      </c>
    </row>
    <row r="141" spans="2:65" s="13" customFormat="1">
      <c r="B141" s="205"/>
      <c r="D141" s="186" t="s">
        <v>203</v>
      </c>
      <c r="E141" s="206" t="s">
        <v>5</v>
      </c>
      <c r="F141" s="207" t="s">
        <v>254</v>
      </c>
      <c r="H141" s="208">
        <v>100.83199999999999</v>
      </c>
      <c r="I141" s="209"/>
      <c r="L141" s="205"/>
      <c r="M141" s="210"/>
      <c r="N141" s="211"/>
      <c r="O141" s="211"/>
      <c r="P141" s="211"/>
      <c r="Q141" s="211"/>
      <c r="R141" s="211"/>
      <c r="S141" s="211"/>
      <c r="T141" s="212"/>
      <c r="AT141" s="206" t="s">
        <v>203</v>
      </c>
      <c r="AU141" s="206" t="s">
        <v>85</v>
      </c>
      <c r="AV141" s="13" t="s">
        <v>201</v>
      </c>
      <c r="AW141" s="13" t="s">
        <v>39</v>
      </c>
      <c r="AX141" s="13" t="s">
        <v>83</v>
      </c>
      <c r="AY141" s="206" t="s">
        <v>195</v>
      </c>
    </row>
    <row r="142" spans="2:65" s="1" customFormat="1" ht="16.5" customHeight="1">
      <c r="B142" s="172"/>
      <c r="C142" s="213" t="s">
        <v>297</v>
      </c>
      <c r="D142" s="213" t="s">
        <v>316</v>
      </c>
      <c r="E142" s="214" t="s">
        <v>317</v>
      </c>
      <c r="F142" s="215" t="s">
        <v>318</v>
      </c>
      <c r="G142" s="216" t="s">
        <v>303</v>
      </c>
      <c r="H142" s="217">
        <v>191.58099999999999</v>
      </c>
      <c r="I142" s="218"/>
      <c r="J142" s="219">
        <f>ROUND(I142*H142,2)</f>
        <v>0</v>
      </c>
      <c r="K142" s="215"/>
      <c r="L142" s="220"/>
      <c r="M142" s="221" t="s">
        <v>5</v>
      </c>
      <c r="N142" s="222" t="s">
        <v>46</v>
      </c>
      <c r="O142" s="41"/>
      <c r="P142" s="182">
        <f>O142*H142</f>
        <v>0</v>
      </c>
      <c r="Q142" s="182">
        <v>1</v>
      </c>
      <c r="R142" s="182">
        <f>Q142*H142</f>
        <v>191.58099999999999</v>
      </c>
      <c r="S142" s="182">
        <v>0</v>
      </c>
      <c r="T142" s="183">
        <f>S142*H142</f>
        <v>0</v>
      </c>
      <c r="AR142" s="23" t="s">
        <v>255</v>
      </c>
      <c r="AT142" s="23" t="s">
        <v>316</v>
      </c>
      <c r="AU142" s="23" t="s">
        <v>85</v>
      </c>
      <c r="AY142" s="23" t="s">
        <v>195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23" t="s">
        <v>83</v>
      </c>
      <c r="BK142" s="184">
        <f>ROUND(I142*H142,2)</f>
        <v>0</v>
      </c>
      <c r="BL142" s="23" t="s">
        <v>201</v>
      </c>
      <c r="BM142" s="23" t="s">
        <v>2360</v>
      </c>
    </row>
    <row r="143" spans="2:65" s="1" customFormat="1" ht="27">
      <c r="B143" s="40"/>
      <c r="D143" s="186" t="s">
        <v>209</v>
      </c>
      <c r="F143" s="194" t="s">
        <v>320</v>
      </c>
      <c r="I143" s="195"/>
      <c r="L143" s="40"/>
      <c r="M143" s="196"/>
      <c r="N143" s="41"/>
      <c r="O143" s="41"/>
      <c r="P143" s="41"/>
      <c r="Q143" s="41"/>
      <c r="R143" s="41"/>
      <c r="S143" s="41"/>
      <c r="T143" s="69"/>
      <c r="AT143" s="23" t="s">
        <v>209</v>
      </c>
      <c r="AU143" s="23" t="s">
        <v>85</v>
      </c>
    </row>
    <row r="144" spans="2:65" s="11" customFormat="1">
      <c r="B144" s="185"/>
      <c r="D144" s="186" t="s">
        <v>203</v>
      </c>
      <c r="E144" s="187" t="s">
        <v>5</v>
      </c>
      <c r="F144" s="188" t="s">
        <v>2361</v>
      </c>
      <c r="H144" s="189">
        <v>191.58099999999999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203</v>
      </c>
      <c r="AU144" s="187" t="s">
        <v>85</v>
      </c>
      <c r="AV144" s="11" t="s">
        <v>85</v>
      </c>
      <c r="AW144" s="11" t="s">
        <v>39</v>
      </c>
      <c r="AX144" s="11" t="s">
        <v>83</v>
      </c>
      <c r="AY144" s="187" t="s">
        <v>195</v>
      </c>
    </row>
    <row r="145" spans="2:65" s="1" customFormat="1" ht="16.5" customHeight="1">
      <c r="B145" s="172"/>
      <c r="C145" s="173" t="s">
        <v>11</v>
      </c>
      <c r="D145" s="173" t="s">
        <v>197</v>
      </c>
      <c r="E145" s="174" t="s">
        <v>323</v>
      </c>
      <c r="F145" s="175" t="s">
        <v>324</v>
      </c>
      <c r="G145" s="176" t="s">
        <v>325</v>
      </c>
      <c r="H145" s="177">
        <v>5</v>
      </c>
      <c r="I145" s="178"/>
      <c r="J145" s="179">
        <f>ROUND(I145*H145,2)</f>
        <v>0</v>
      </c>
      <c r="K145" s="175"/>
      <c r="L145" s="40"/>
      <c r="M145" s="180" t="s">
        <v>5</v>
      </c>
      <c r="N145" s="181" t="s">
        <v>46</v>
      </c>
      <c r="O145" s="41"/>
      <c r="P145" s="182">
        <f>O145*H145</f>
        <v>0</v>
      </c>
      <c r="Q145" s="182">
        <v>0</v>
      </c>
      <c r="R145" s="182">
        <f>Q145*H145</f>
        <v>0</v>
      </c>
      <c r="S145" s="182">
        <v>0</v>
      </c>
      <c r="T145" s="183">
        <f>S145*H145</f>
        <v>0</v>
      </c>
      <c r="AR145" s="23" t="s">
        <v>201</v>
      </c>
      <c r="AT145" s="23" t="s">
        <v>197</v>
      </c>
      <c r="AU145" s="23" t="s">
        <v>85</v>
      </c>
      <c r="AY145" s="23" t="s">
        <v>195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23" t="s">
        <v>83</v>
      </c>
      <c r="BK145" s="184">
        <f>ROUND(I145*H145,2)</f>
        <v>0</v>
      </c>
      <c r="BL145" s="23" t="s">
        <v>201</v>
      </c>
      <c r="BM145" s="23" t="s">
        <v>2362</v>
      </c>
    </row>
    <row r="146" spans="2:65" s="1" customFormat="1" ht="121.5">
      <c r="B146" s="40"/>
      <c r="D146" s="186" t="s">
        <v>209</v>
      </c>
      <c r="F146" s="194" t="s">
        <v>327</v>
      </c>
      <c r="I146" s="195"/>
      <c r="L146" s="40"/>
      <c r="M146" s="196"/>
      <c r="N146" s="41"/>
      <c r="O146" s="41"/>
      <c r="P146" s="41"/>
      <c r="Q146" s="41"/>
      <c r="R146" s="41"/>
      <c r="S146" s="41"/>
      <c r="T146" s="69"/>
      <c r="AT146" s="23" t="s">
        <v>209</v>
      </c>
      <c r="AU146" s="23" t="s">
        <v>85</v>
      </c>
    </row>
    <row r="147" spans="2:65" s="1" customFormat="1" ht="16.5" customHeight="1">
      <c r="B147" s="172"/>
      <c r="C147" s="173" t="s">
        <v>307</v>
      </c>
      <c r="D147" s="173" t="s">
        <v>197</v>
      </c>
      <c r="E147" s="174" t="s">
        <v>345</v>
      </c>
      <c r="F147" s="175" t="s">
        <v>346</v>
      </c>
      <c r="G147" s="176" t="s">
        <v>303</v>
      </c>
      <c r="H147" s="177">
        <v>191.91</v>
      </c>
      <c r="I147" s="178"/>
      <c r="J147" s="179">
        <f>ROUND(I147*H147,2)</f>
        <v>0</v>
      </c>
      <c r="K147" s="175"/>
      <c r="L147" s="40"/>
      <c r="M147" s="180" t="s">
        <v>5</v>
      </c>
      <c r="N147" s="181" t="s">
        <v>46</v>
      </c>
      <c r="O147" s="41"/>
      <c r="P147" s="182">
        <f>O147*H147</f>
        <v>0</v>
      </c>
      <c r="Q147" s="182">
        <v>0</v>
      </c>
      <c r="R147" s="182">
        <f>Q147*H147</f>
        <v>0</v>
      </c>
      <c r="S147" s="182">
        <v>0</v>
      </c>
      <c r="T147" s="183">
        <f>S147*H147</f>
        <v>0</v>
      </c>
      <c r="AR147" s="23" t="s">
        <v>201</v>
      </c>
      <c r="AT147" s="23" t="s">
        <v>197</v>
      </c>
      <c r="AU147" s="23" t="s">
        <v>85</v>
      </c>
      <c r="AY147" s="23" t="s">
        <v>195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23" t="s">
        <v>83</v>
      </c>
      <c r="BK147" s="184">
        <f>ROUND(I147*H147,2)</f>
        <v>0</v>
      </c>
      <c r="BL147" s="23" t="s">
        <v>201</v>
      </c>
      <c r="BM147" s="23" t="s">
        <v>2363</v>
      </c>
    </row>
    <row r="148" spans="2:65" s="10" customFormat="1" ht="29.85" customHeight="1">
      <c r="B148" s="159"/>
      <c r="D148" s="160" t="s">
        <v>74</v>
      </c>
      <c r="E148" s="170" t="s">
        <v>279</v>
      </c>
      <c r="F148" s="170" t="s">
        <v>348</v>
      </c>
      <c r="I148" s="162"/>
      <c r="J148" s="171">
        <f>BK148</f>
        <v>0</v>
      </c>
      <c r="L148" s="159"/>
      <c r="M148" s="164"/>
      <c r="N148" s="165"/>
      <c r="O148" s="165"/>
      <c r="P148" s="166">
        <f>SUM(P149:P158)</f>
        <v>0</v>
      </c>
      <c r="Q148" s="165"/>
      <c r="R148" s="166">
        <f>SUM(R149:R158)</f>
        <v>0</v>
      </c>
      <c r="S148" s="165"/>
      <c r="T148" s="167">
        <f>SUM(T149:T158)</f>
        <v>146.09896800000001</v>
      </c>
      <c r="AR148" s="160" t="s">
        <v>83</v>
      </c>
      <c r="AT148" s="168" t="s">
        <v>74</v>
      </c>
      <c r="AU148" s="168" t="s">
        <v>83</v>
      </c>
      <c r="AY148" s="160" t="s">
        <v>195</v>
      </c>
      <c r="BK148" s="169">
        <f>SUM(BK149:BK158)</f>
        <v>0</v>
      </c>
    </row>
    <row r="149" spans="2:65" s="1" customFormat="1" ht="16.5" customHeight="1">
      <c r="B149" s="172"/>
      <c r="C149" s="173" t="s">
        <v>315</v>
      </c>
      <c r="D149" s="173" t="s">
        <v>197</v>
      </c>
      <c r="E149" s="174" t="s">
        <v>356</v>
      </c>
      <c r="F149" s="175" t="s">
        <v>357</v>
      </c>
      <c r="G149" s="176" t="s">
        <v>264</v>
      </c>
      <c r="H149" s="177">
        <v>165.57</v>
      </c>
      <c r="I149" s="178"/>
      <c r="J149" s="179">
        <f>ROUND(I149*H149,2)</f>
        <v>0</v>
      </c>
      <c r="K149" s="175"/>
      <c r="L149" s="40"/>
      <c r="M149" s="180" t="s">
        <v>5</v>
      </c>
      <c r="N149" s="181" t="s">
        <v>46</v>
      </c>
      <c r="O149" s="41"/>
      <c r="P149" s="182">
        <f>O149*H149</f>
        <v>0</v>
      </c>
      <c r="Q149" s="182">
        <v>0</v>
      </c>
      <c r="R149" s="182">
        <f>Q149*H149</f>
        <v>0</v>
      </c>
      <c r="S149" s="182">
        <v>0.44</v>
      </c>
      <c r="T149" s="183">
        <f>S149*H149</f>
        <v>72.850799999999992</v>
      </c>
      <c r="AR149" s="23" t="s">
        <v>201</v>
      </c>
      <c r="AT149" s="23" t="s">
        <v>197</v>
      </c>
      <c r="AU149" s="23" t="s">
        <v>85</v>
      </c>
      <c r="AY149" s="23" t="s">
        <v>195</v>
      </c>
      <c r="BE149" s="184">
        <f>IF(N149="základní",J149,0)</f>
        <v>0</v>
      </c>
      <c r="BF149" s="184">
        <f>IF(N149="snížená",J149,0)</f>
        <v>0</v>
      </c>
      <c r="BG149" s="184">
        <f>IF(N149="zákl. přenesená",J149,0)</f>
        <v>0</v>
      </c>
      <c r="BH149" s="184">
        <f>IF(N149="sníž. přenesená",J149,0)</f>
        <v>0</v>
      </c>
      <c r="BI149" s="184">
        <f>IF(N149="nulová",J149,0)</f>
        <v>0</v>
      </c>
      <c r="BJ149" s="23" t="s">
        <v>83</v>
      </c>
      <c r="BK149" s="184">
        <f>ROUND(I149*H149,2)</f>
        <v>0</v>
      </c>
      <c r="BL149" s="23" t="s">
        <v>201</v>
      </c>
      <c r="BM149" s="23" t="s">
        <v>2364</v>
      </c>
    </row>
    <row r="150" spans="2:65" s="1" customFormat="1" ht="67.5">
      <c r="B150" s="40"/>
      <c r="D150" s="186" t="s">
        <v>209</v>
      </c>
      <c r="F150" s="194" t="s">
        <v>359</v>
      </c>
      <c r="I150" s="195"/>
      <c r="L150" s="40"/>
      <c r="M150" s="196"/>
      <c r="N150" s="41"/>
      <c r="O150" s="41"/>
      <c r="P150" s="41"/>
      <c r="Q150" s="41"/>
      <c r="R150" s="41"/>
      <c r="S150" s="41"/>
      <c r="T150" s="69"/>
      <c r="AT150" s="23" t="s">
        <v>209</v>
      </c>
      <c r="AU150" s="23" t="s">
        <v>85</v>
      </c>
    </row>
    <row r="151" spans="2:65" s="11" customFormat="1">
      <c r="B151" s="185"/>
      <c r="D151" s="186" t="s">
        <v>203</v>
      </c>
      <c r="E151" s="187" t="s">
        <v>5</v>
      </c>
      <c r="F151" s="188" t="s">
        <v>2365</v>
      </c>
      <c r="H151" s="189">
        <v>155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203</v>
      </c>
      <c r="AU151" s="187" t="s">
        <v>85</v>
      </c>
      <c r="AV151" s="11" t="s">
        <v>85</v>
      </c>
      <c r="AW151" s="11" t="s">
        <v>39</v>
      </c>
      <c r="AX151" s="11" t="s">
        <v>75</v>
      </c>
      <c r="AY151" s="187" t="s">
        <v>195</v>
      </c>
    </row>
    <row r="152" spans="2:65" s="11" customFormat="1">
      <c r="B152" s="185"/>
      <c r="D152" s="186" t="s">
        <v>203</v>
      </c>
      <c r="E152" s="187" t="s">
        <v>5</v>
      </c>
      <c r="F152" s="188" t="s">
        <v>2366</v>
      </c>
      <c r="H152" s="189">
        <v>10.57</v>
      </c>
      <c r="I152" s="190"/>
      <c r="L152" s="185"/>
      <c r="M152" s="191"/>
      <c r="N152" s="192"/>
      <c r="O152" s="192"/>
      <c r="P152" s="192"/>
      <c r="Q152" s="192"/>
      <c r="R152" s="192"/>
      <c r="S152" s="192"/>
      <c r="T152" s="193"/>
      <c r="AT152" s="187" t="s">
        <v>203</v>
      </c>
      <c r="AU152" s="187" t="s">
        <v>85</v>
      </c>
      <c r="AV152" s="11" t="s">
        <v>85</v>
      </c>
      <c r="AW152" s="11" t="s">
        <v>39</v>
      </c>
      <c r="AX152" s="11" t="s">
        <v>75</v>
      </c>
      <c r="AY152" s="187" t="s">
        <v>195</v>
      </c>
    </row>
    <row r="153" spans="2:65" s="13" customFormat="1">
      <c r="B153" s="205"/>
      <c r="D153" s="186" t="s">
        <v>203</v>
      </c>
      <c r="E153" s="206" t="s">
        <v>5</v>
      </c>
      <c r="F153" s="207" t="s">
        <v>254</v>
      </c>
      <c r="H153" s="208">
        <v>165.57</v>
      </c>
      <c r="I153" s="209"/>
      <c r="L153" s="205"/>
      <c r="M153" s="210"/>
      <c r="N153" s="211"/>
      <c r="O153" s="211"/>
      <c r="P153" s="211"/>
      <c r="Q153" s="211"/>
      <c r="R153" s="211"/>
      <c r="S153" s="211"/>
      <c r="T153" s="212"/>
      <c r="AT153" s="206" t="s">
        <v>203</v>
      </c>
      <c r="AU153" s="206" t="s">
        <v>85</v>
      </c>
      <c r="AV153" s="13" t="s">
        <v>201</v>
      </c>
      <c r="AW153" s="13" t="s">
        <v>39</v>
      </c>
      <c r="AX153" s="13" t="s">
        <v>83</v>
      </c>
      <c r="AY153" s="206" t="s">
        <v>195</v>
      </c>
    </row>
    <row r="154" spans="2:65" s="1" customFormat="1" ht="16.5" customHeight="1">
      <c r="B154" s="172"/>
      <c r="C154" s="173" t="s">
        <v>322</v>
      </c>
      <c r="D154" s="173" t="s">
        <v>197</v>
      </c>
      <c r="E154" s="174" t="s">
        <v>363</v>
      </c>
      <c r="F154" s="175" t="s">
        <v>364</v>
      </c>
      <c r="G154" s="176" t="s">
        <v>264</v>
      </c>
      <c r="H154" s="177">
        <v>231.798</v>
      </c>
      <c r="I154" s="178"/>
      <c r="J154" s="179">
        <f>ROUND(I154*H154,2)</f>
        <v>0</v>
      </c>
      <c r="K154" s="175"/>
      <c r="L154" s="40"/>
      <c r="M154" s="180" t="s">
        <v>5</v>
      </c>
      <c r="N154" s="181" t="s">
        <v>46</v>
      </c>
      <c r="O154" s="41"/>
      <c r="P154" s="182">
        <f>O154*H154</f>
        <v>0</v>
      </c>
      <c r="Q154" s="182">
        <v>0</v>
      </c>
      <c r="R154" s="182">
        <f>Q154*H154</f>
        <v>0</v>
      </c>
      <c r="S154" s="182">
        <v>0.316</v>
      </c>
      <c r="T154" s="183">
        <f>S154*H154</f>
        <v>73.248168000000007</v>
      </c>
      <c r="AR154" s="23" t="s">
        <v>201</v>
      </c>
      <c r="AT154" s="23" t="s">
        <v>197</v>
      </c>
      <c r="AU154" s="23" t="s">
        <v>85</v>
      </c>
      <c r="AY154" s="23" t="s">
        <v>195</v>
      </c>
      <c r="BE154" s="184">
        <f>IF(N154="základní",J154,0)</f>
        <v>0</v>
      </c>
      <c r="BF154" s="184">
        <f>IF(N154="snížená",J154,0)</f>
        <v>0</v>
      </c>
      <c r="BG154" s="184">
        <f>IF(N154="zákl. přenesená",J154,0)</f>
        <v>0</v>
      </c>
      <c r="BH154" s="184">
        <f>IF(N154="sníž. přenesená",J154,0)</f>
        <v>0</v>
      </c>
      <c r="BI154" s="184">
        <f>IF(N154="nulová",J154,0)</f>
        <v>0</v>
      </c>
      <c r="BJ154" s="23" t="s">
        <v>83</v>
      </c>
      <c r="BK154" s="184">
        <f>ROUND(I154*H154,2)</f>
        <v>0</v>
      </c>
      <c r="BL154" s="23" t="s">
        <v>201</v>
      </c>
      <c r="BM154" s="23" t="s">
        <v>2367</v>
      </c>
    </row>
    <row r="155" spans="2:65" s="1" customFormat="1" ht="67.5">
      <c r="B155" s="40"/>
      <c r="D155" s="186" t="s">
        <v>209</v>
      </c>
      <c r="F155" s="194" t="s">
        <v>366</v>
      </c>
      <c r="I155" s="195"/>
      <c r="L155" s="40"/>
      <c r="M155" s="196"/>
      <c r="N155" s="41"/>
      <c r="O155" s="41"/>
      <c r="P155" s="41"/>
      <c r="Q155" s="41"/>
      <c r="R155" s="41"/>
      <c r="S155" s="41"/>
      <c r="T155" s="69"/>
      <c r="AT155" s="23" t="s">
        <v>209</v>
      </c>
      <c r="AU155" s="23" t="s">
        <v>85</v>
      </c>
    </row>
    <row r="156" spans="2:65" s="11" customFormat="1">
      <c r="B156" s="185"/>
      <c r="D156" s="186" t="s">
        <v>203</v>
      </c>
      <c r="E156" s="187" t="s">
        <v>5</v>
      </c>
      <c r="F156" s="188" t="s">
        <v>2368</v>
      </c>
      <c r="H156" s="189">
        <v>217</v>
      </c>
      <c r="I156" s="190"/>
      <c r="L156" s="185"/>
      <c r="M156" s="191"/>
      <c r="N156" s="192"/>
      <c r="O156" s="192"/>
      <c r="P156" s="192"/>
      <c r="Q156" s="192"/>
      <c r="R156" s="192"/>
      <c r="S156" s="192"/>
      <c r="T156" s="193"/>
      <c r="AT156" s="187" t="s">
        <v>203</v>
      </c>
      <c r="AU156" s="187" t="s">
        <v>85</v>
      </c>
      <c r="AV156" s="11" t="s">
        <v>85</v>
      </c>
      <c r="AW156" s="11" t="s">
        <v>39</v>
      </c>
      <c r="AX156" s="11" t="s">
        <v>75</v>
      </c>
      <c r="AY156" s="187" t="s">
        <v>195</v>
      </c>
    </row>
    <row r="157" spans="2:65" s="11" customFormat="1">
      <c r="B157" s="185"/>
      <c r="D157" s="186" t="s">
        <v>203</v>
      </c>
      <c r="E157" s="187" t="s">
        <v>5</v>
      </c>
      <c r="F157" s="188" t="s">
        <v>2369</v>
      </c>
      <c r="H157" s="189">
        <v>14.798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65" s="13" customFormat="1">
      <c r="B158" s="205"/>
      <c r="D158" s="186" t="s">
        <v>203</v>
      </c>
      <c r="E158" s="206" t="s">
        <v>5</v>
      </c>
      <c r="F158" s="207" t="s">
        <v>254</v>
      </c>
      <c r="H158" s="208">
        <v>231.798</v>
      </c>
      <c r="I158" s="209"/>
      <c r="L158" s="205"/>
      <c r="M158" s="210"/>
      <c r="N158" s="211"/>
      <c r="O158" s="211"/>
      <c r="P158" s="211"/>
      <c r="Q158" s="211"/>
      <c r="R158" s="211"/>
      <c r="S158" s="211"/>
      <c r="T158" s="212"/>
      <c r="AT158" s="206" t="s">
        <v>203</v>
      </c>
      <c r="AU158" s="206" t="s">
        <v>85</v>
      </c>
      <c r="AV158" s="13" t="s">
        <v>201</v>
      </c>
      <c r="AW158" s="13" t="s">
        <v>39</v>
      </c>
      <c r="AX158" s="13" t="s">
        <v>83</v>
      </c>
      <c r="AY158" s="206" t="s">
        <v>195</v>
      </c>
    </row>
    <row r="159" spans="2:65" s="10" customFormat="1" ht="29.85" customHeight="1">
      <c r="B159" s="159"/>
      <c r="D159" s="160" t="s">
        <v>74</v>
      </c>
      <c r="E159" s="170" t="s">
        <v>201</v>
      </c>
      <c r="F159" s="170" t="s">
        <v>369</v>
      </c>
      <c r="I159" s="162"/>
      <c r="J159" s="171">
        <f>BK159</f>
        <v>0</v>
      </c>
      <c r="L159" s="159"/>
      <c r="M159" s="164"/>
      <c r="N159" s="165"/>
      <c r="O159" s="165"/>
      <c r="P159" s="166">
        <f>SUM(P160:P170)</f>
        <v>0</v>
      </c>
      <c r="Q159" s="165"/>
      <c r="R159" s="166">
        <f>SUM(R160:R170)</f>
        <v>156.36757096000002</v>
      </c>
      <c r="S159" s="165"/>
      <c r="T159" s="167">
        <f>SUM(T160:T170)</f>
        <v>0</v>
      </c>
      <c r="AR159" s="160" t="s">
        <v>83</v>
      </c>
      <c r="AT159" s="168" t="s">
        <v>74</v>
      </c>
      <c r="AU159" s="168" t="s">
        <v>83</v>
      </c>
      <c r="AY159" s="160" t="s">
        <v>195</v>
      </c>
      <c r="BK159" s="169">
        <f>SUM(BK160:BK170)</f>
        <v>0</v>
      </c>
    </row>
    <row r="160" spans="2:65" s="1" customFormat="1" ht="16.5" customHeight="1">
      <c r="B160" s="172"/>
      <c r="C160" s="173" t="s">
        <v>328</v>
      </c>
      <c r="D160" s="173" t="s">
        <v>197</v>
      </c>
      <c r="E160" s="174" t="s">
        <v>371</v>
      </c>
      <c r="F160" s="175" t="s">
        <v>372</v>
      </c>
      <c r="G160" s="176" t="s">
        <v>228</v>
      </c>
      <c r="H160" s="177">
        <v>82.567999999999998</v>
      </c>
      <c r="I160" s="178"/>
      <c r="J160" s="179">
        <f>ROUND(I160*H160,2)</f>
        <v>0</v>
      </c>
      <c r="K160" s="175"/>
      <c r="L160" s="40"/>
      <c r="M160" s="180" t="s">
        <v>5</v>
      </c>
      <c r="N160" s="181" t="s">
        <v>46</v>
      </c>
      <c r="O160" s="41"/>
      <c r="P160" s="182">
        <f>O160*H160</f>
        <v>0</v>
      </c>
      <c r="Q160" s="182">
        <v>1.8907700000000001</v>
      </c>
      <c r="R160" s="182">
        <f>Q160*H160</f>
        <v>156.11709736</v>
      </c>
      <c r="S160" s="182">
        <v>0</v>
      </c>
      <c r="T160" s="183">
        <f>S160*H160</f>
        <v>0</v>
      </c>
      <c r="AR160" s="23" t="s">
        <v>201</v>
      </c>
      <c r="AT160" s="23" t="s">
        <v>197</v>
      </c>
      <c r="AU160" s="23" t="s">
        <v>85</v>
      </c>
      <c r="AY160" s="23" t="s">
        <v>195</v>
      </c>
      <c r="BE160" s="184">
        <f>IF(N160="základní",J160,0)</f>
        <v>0</v>
      </c>
      <c r="BF160" s="184">
        <f>IF(N160="snížená",J160,0)</f>
        <v>0</v>
      </c>
      <c r="BG160" s="184">
        <f>IF(N160="zákl. přenesená",J160,0)</f>
        <v>0</v>
      </c>
      <c r="BH160" s="184">
        <f>IF(N160="sníž. přenesená",J160,0)</f>
        <v>0</v>
      </c>
      <c r="BI160" s="184">
        <f>IF(N160="nulová",J160,0)</f>
        <v>0</v>
      </c>
      <c r="BJ160" s="23" t="s">
        <v>83</v>
      </c>
      <c r="BK160" s="184">
        <f>ROUND(I160*H160,2)</f>
        <v>0</v>
      </c>
      <c r="BL160" s="23" t="s">
        <v>201</v>
      </c>
      <c r="BM160" s="23" t="s">
        <v>2370</v>
      </c>
    </row>
    <row r="161" spans="2:65" s="1" customFormat="1" ht="54">
      <c r="B161" s="40"/>
      <c r="D161" s="186" t="s">
        <v>209</v>
      </c>
      <c r="F161" s="194" t="s">
        <v>374</v>
      </c>
      <c r="I161" s="195"/>
      <c r="L161" s="40"/>
      <c r="M161" s="196"/>
      <c r="N161" s="41"/>
      <c r="O161" s="41"/>
      <c r="P161" s="41"/>
      <c r="Q161" s="41"/>
      <c r="R161" s="41"/>
      <c r="S161" s="41"/>
      <c r="T161" s="69"/>
      <c r="AT161" s="23" t="s">
        <v>209</v>
      </c>
      <c r="AU161" s="23" t="s">
        <v>85</v>
      </c>
    </row>
    <row r="162" spans="2:65" s="11" customFormat="1">
      <c r="B162" s="185"/>
      <c r="D162" s="186" t="s">
        <v>203</v>
      </c>
      <c r="E162" s="187" t="s">
        <v>5</v>
      </c>
      <c r="F162" s="188" t="s">
        <v>2371</v>
      </c>
      <c r="H162" s="189">
        <v>77.5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75</v>
      </c>
      <c r="AY162" s="187" t="s">
        <v>195</v>
      </c>
    </row>
    <row r="163" spans="2:65" s="11" customFormat="1">
      <c r="B163" s="185"/>
      <c r="D163" s="186" t="s">
        <v>203</v>
      </c>
      <c r="E163" s="187" t="s">
        <v>5</v>
      </c>
      <c r="F163" s="188" t="s">
        <v>2372</v>
      </c>
      <c r="H163" s="189">
        <v>5.0679999999999996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75</v>
      </c>
      <c r="AY163" s="187" t="s">
        <v>195</v>
      </c>
    </row>
    <row r="164" spans="2:65" s="12" customFormat="1">
      <c r="B164" s="197"/>
      <c r="D164" s="186" t="s">
        <v>203</v>
      </c>
      <c r="E164" s="198" t="s">
        <v>5</v>
      </c>
      <c r="F164" s="199" t="s">
        <v>314</v>
      </c>
      <c r="H164" s="200">
        <v>82.567999999999998</v>
      </c>
      <c r="I164" s="201"/>
      <c r="L164" s="197"/>
      <c r="M164" s="202"/>
      <c r="N164" s="203"/>
      <c r="O164" s="203"/>
      <c r="P164" s="203"/>
      <c r="Q164" s="203"/>
      <c r="R164" s="203"/>
      <c r="S164" s="203"/>
      <c r="T164" s="204"/>
      <c r="AT164" s="198" t="s">
        <v>203</v>
      </c>
      <c r="AU164" s="198" t="s">
        <v>85</v>
      </c>
      <c r="AV164" s="12" t="s">
        <v>211</v>
      </c>
      <c r="AW164" s="12" t="s">
        <v>39</v>
      </c>
      <c r="AX164" s="12" t="s">
        <v>83</v>
      </c>
      <c r="AY164" s="198" t="s">
        <v>195</v>
      </c>
    </row>
    <row r="165" spans="2:65" s="1" customFormat="1" ht="16.5" customHeight="1">
      <c r="B165" s="172"/>
      <c r="C165" s="173" t="s">
        <v>334</v>
      </c>
      <c r="D165" s="173" t="s">
        <v>197</v>
      </c>
      <c r="E165" s="174" t="s">
        <v>378</v>
      </c>
      <c r="F165" s="175" t="s">
        <v>379</v>
      </c>
      <c r="G165" s="176" t="s">
        <v>228</v>
      </c>
      <c r="H165" s="177">
        <v>0.108</v>
      </c>
      <c r="I165" s="178"/>
      <c r="J165" s="179">
        <f>ROUND(I165*H165,2)</f>
        <v>0</v>
      </c>
      <c r="K165" s="175"/>
      <c r="L165" s="40"/>
      <c r="M165" s="180" t="s">
        <v>5</v>
      </c>
      <c r="N165" s="181" t="s">
        <v>46</v>
      </c>
      <c r="O165" s="41"/>
      <c r="P165" s="182">
        <f>O165*H165</f>
        <v>0</v>
      </c>
      <c r="Q165" s="182">
        <v>2.234</v>
      </c>
      <c r="R165" s="182">
        <f>Q165*H165</f>
        <v>0.24127199999999999</v>
      </c>
      <c r="S165" s="182">
        <v>0</v>
      </c>
      <c r="T165" s="183">
        <f>S165*H165</f>
        <v>0</v>
      </c>
      <c r="AR165" s="23" t="s">
        <v>201</v>
      </c>
      <c r="AT165" s="23" t="s">
        <v>197</v>
      </c>
      <c r="AU165" s="23" t="s">
        <v>85</v>
      </c>
      <c r="AY165" s="23" t="s">
        <v>195</v>
      </c>
      <c r="BE165" s="184">
        <f>IF(N165="základní",J165,0)</f>
        <v>0</v>
      </c>
      <c r="BF165" s="184">
        <f>IF(N165="snížená",J165,0)</f>
        <v>0</v>
      </c>
      <c r="BG165" s="184">
        <f>IF(N165="zákl. přenesená",J165,0)</f>
        <v>0</v>
      </c>
      <c r="BH165" s="184">
        <f>IF(N165="sníž. přenesená",J165,0)</f>
        <v>0</v>
      </c>
      <c r="BI165" s="184">
        <f>IF(N165="nulová",J165,0)</f>
        <v>0</v>
      </c>
      <c r="BJ165" s="23" t="s">
        <v>83</v>
      </c>
      <c r="BK165" s="184">
        <f>ROUND(I165*H165,2)</f>
        <v>0</v>
      </c>
      <c r="BL165" s="23" t="s">
        <v>201</v>
      </c>
      <c r="BM165" s="23" t="s">
        <v>2373</v>
      </c>
    </row>
    <row r="166" spans="2:65" s="1" customFormat="1" ht="40.5">
      <c r="B166" s="40"/>
      <c r="D166" s="186" t="s">
        <v>209</v>
      </c>
      <c r="F166" s="194" t="s">
        <v>381</v>
      </c>
      <c r="I166" s="195"/>
      <c r="L166" s="40"/>
      <c r="M166" s="196"/>
      <c r="N166" s="41"/>
      <c r="O166" s="41"/>
      <c r="P166" s="41"/>
      <c r="Q166" s="41"/>
      <c r="R166" s="41"/>
      <c r="S166" s="41"/>
      <c r="T166" s="69"/>
      <c r="AT166" s="23" t="s">
        <v>209</v>
      </c>
      <c r="AU166" s="23" t="s">
        <v>85</v>
      </c>
    </row>
    <row r="167" spans="2:65" s="11" customFormat="1">
      <c r="B167" s="185"/>
      <c r="D167" s="186" t="s">
        <v>203</v>
      </c>
      <c r="E167" s="187" t="s">
        <v>5</v>
      </c>
      <c r="F167" s="188" t="s">
        <v>2374</v>
      </c>
      <c r="H167" s="189">
        <v>0.108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203</v>
      </c>
      <c r="AU167" s="187" t="s">
        <v>85</v>
      </c>
      <c r="AV167" s="11" t="s">
        <v>85</v>
      </c>
      <c r="AW167" s="11" t="s">
        <v>39</v>
      </c>
      <c r="AX167" s="11" t="s">
        <v>83</v>
      </c>
      <c r="AY167" s="187" t="s">
        <v>195</v>
      </c>
    </row>
    <row r="168" spans="2:65" s="1" customFormat="1" ht="16.5" customHeight="1">
      <c r="B168" s="172"/>
      <c r="C168" s="173" t="s">
        <v>10</v>
      </c>
      <c r="D168" s="173" t="s">
        <v>197</v>
      </c>
      <c r="E168" s="174" t="s">
        <v>384</v>
      </c>
      <c r="F168" s="175" t="s">
        <v>385</v>
      </c>
      <c r="G168" s="176" t="s">
        <v>264</v>
      </c>
      <c r="H168" s="177">
        <v>1.44</v>
      </c>
      <c r="I168" s="178"/>
      <c r="J168" s="179">
        <f>ROUND(I168*H168,2)</f>
        <v>0</v>
      </c>
      <c r="K168" s="175"/>
      <c r="L168" s="40"/>
      <c r="M168" s="180" t="s">
        <v>5</v>
      </c>
      <c r="N168" s="181" t="s">
        <v>46</v>
      </c>
      <c r="O168" s="41"/>
      <c r="P168" s="182">
        <f>O168*H168</f>
        <v>0</v>
      </c>
      <c r="Q168" s="182">
        <v>6.3899999999999998E-3</v>
      </c>
      <c r="R168" s="182">
        <f>Q168*H168</f>
        <v>9.201599999999999E-3</v>
      </c>
      <c r="S168" s="182">
        <v>0</v>
      </c>
      <c r="T168" s="183">
        <f>S168*H168</f>
        <v>0</v>
      </c>
      <c r="AR168" s="23" t="s">
        <v>201</v>
      </c>
      <c r="AT168" s="23" t="s">
        <v>197</v>
      </c>
      <c r="AU168" s="23" t="s">
        <v>85</v>
      </c>
      <c r="AY168" s="23" t="s">
        <v>195</v>
      </c>
      <c r="BE168" s="184">
        <f>IF(N168="základní",J168,0)</f>
        <v>0</v>
      </c>
      <c r="BF168" s="184">
        <f>IF(N168="snížená",J168,0)</f>
        <v>0</v>
      </c>
      <c r="BG168" s="184">
        <f>IF(N168="zákl. přenesená",J168,0)</f>
        <v>0</v>
      </c>
      <c r="BH168" s="184">
        <f>IF(N168="sníž. přenesená",J168,0)</f>
        <v>0</v>
      </c>
      <c r="BI168" s="184">
        <f>IF(N168="nulová",J168,0)</f>
        <v>0</v>
      </c>
      <c r="BJ168" s="23" t="s">
        <v>83</v>
      </c>
      <c r="BK168" s="184">
        <f>ROUND(I168*H168,2)</f>
        <v>0</v>
      </c>
      <c r="BL168" s="23" t="s">
        <v>201</v>
      </c>
      <c r="BM168" s="23" t="s">
        <v>2375</v>
      </c>
    </row>
    <row r="169" spans="2:65" s="11" customFormat="1">
      <c r="B169" s="185"/>
      <c r="D169" s="186" t="s">
        <v>203</v>
      </c>
      <c r="E169" s="187" t="s">
        <v>5</v>
      </c>
      <c r="F169" s="188" t="s">
        <v>2376</v>
      </c>
      <c r="H169" s="189">
        <v>1.44</v>
      </c>
      <c r="I169" s="190"/>
      <c r="L169" s="185"/>
      <c r="M169" s="191"/>
      <c r="N169" s="192"/>
      <c r="O169" s="192"/>
      <c r="P169" s="192"/>
      <c r="Q169" s="192"/>
      <c r="R169" s="192"/>
      <c r="S169" s="192"/>
      <c r="T169" s="193"/>
      <c r="AT169" s="187" t="s">
        <v>203</v>
      </c>
      <c r="AU169" s="187" t="s">
        <v>85</v>
      </c>
      <c r="AV169" s="11" t="s">
        <v>85</v>
      </c>
      <c r="AW169" s="11" t="s">
        <v>39</v>
      </c>
      <c r="AX169" s="11" t="s">
        <v>83</v>
      </c>
      <c r="AY169" s="187" t="s">
        <v>195</v>
      </c>
    </row>
    <row r="170" spans="2:65" s="1" customFormat="1" ht="16.5" customHeight="1">
      <c r="B170" s="172"/>
      <c r="C170" s="173" t="s">
        <v>344</v>
      </c>
      <c r="D170" s="173" t="s">
        <v>197</v>
      </c>
      <c r="E170" s="174" t="s">
        <v>345</v>
      </c>
      <c r="F170" s="175" t="s">
        <v>346</v>
      </c>
      <c r="G170" s="176" t="s">
        <v>303</v>
      </c>
      <c r="H170" s="177">
        <v>156.36799999999999</v>
      </c>
      <c r="I170" s="178"/>
      <c r="J170" s="179">
        <f>ROUND(I170*H170,2)</f>
        <v>0</v>
      </c>
      <c r="K170" s="175"/>
      <c r="L170" s="40"/>
      <c r="M170" s="180" t="s">
        <v>5</v>
      </c>
      <c r="N170" s="181" t="s">
        <v>46</v>
      </c>
      <c r="O170" s="41"/>
      <c r="P170" s="182">
        <f>O170*H170</f>
        <v>0</v>
      </c>
      <c r="Q170" s="182">
        <v>0</v>
      </c>
      <c r="R170" s="182">
        <f>Q170*H170</f>
        <v>0</v>
      </c>
      <c r="S170" s="182">
        <v>0</v>
      </c>
      <c r="T170" s="183">
        <f>S170*H170</f>
        <v>0</v>
      </c>
      <c r="AR170" s="23" t="s">
        <v>201</v>
      </c>
      <c r="AT170" s="23" t="s">
        <v>197</v>
      </c>
      <c r="AU170" s="23" t="s">
        <v>85</v>
      </c>
      <c r="AY170" s="23" t="s">
        <v>195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23" t="s">
        <v>83</v>
      </c>
      <c r="BK170" s="184">
        <f>ROUND(I170*H170,2)</f>
        <v>0</v>
      </c>
      <c r="BL170" s="23" t="s">
        <v>201</v>
      </c>
      <c r="BM170" s="23" t="s">
        <v>2377</v>
      </c>
    </row>
    <row r="171" spans="2:65" s="10" customFormat="1" ht="29.85" customHeight="1">
      <c r="B171" s="159"/>
      <c r="D171" s="160" t="s">
        <v>74</v>
      </c>
      <c r="E171" s="170" t="s">
        <v>220</v>
      </c>
      <c r="F171" s="170" t="s">
        <v>390</v>
      </c>
      <c r="I171" s="162"/>
      <c r="J171" s="171">
        <f>BK171</f>
        <v>0</v>
      </c>
      <c r="L171" s="159"/>
      <c r="M171" s="164"/>
      <c r="N171" s="165"/>
      <c r="O171" s="165"/>
      <c r="P171" s="166">
        <f>P172</f>
        <v>0</v>
      </c>
      <c r="Q171" s="165"/>
      <c r="R171" s="166">
        <f>R172</f>
        <v>147.52286999999998</v>
      </c>
      <c r="S171" s="165"/>
      <c r="T171" s="167">
        <f>T172</f>
        <v>0</v>
      </c>
      <c r="AR171" s="160" t="s">
        <v>83</v>
      </c>
      <c r="AT171" s="168" t="s">
        <v>74</v>
      </c>
      <c r="AU171" s="168" t="s">
        <v>83</v>
      </c>
      <c r="AY171" s="160" t="s">
        <v>195</v>
      </c>
      <c r="BK171" s="169">
        <f>BK172</f>
        <v>0</v>
      </c>
    </row>
    <row r="172" spans="2:65" s="10" customFormat="1" ht="14.85" customHeight="1">
      <c r="B172" s="159"/>
      <c r="D172" s="160" t="s">
        <v>74</v>
      </c>
      <c r="E172" s="170" t="s">
        <v>391</v>
      </c>
      <c r="F172" s="170" t="s">
        <v>392</v>
      </c>
      <c r="I172" s="162"/>
      <c r="J172" s="171">
        <f>BK172</f>
        <v>0</v>
      </c>
      <c r="L172" s="159"/>
      <c r="M172" s="164"/>
      <c r="N172" s="165"/>
      <c r="O172" s="165"/>
      <c r="P172" s="166">
        <f>SUM(P173:P187)</f>
        <v>0</v>
      </c>
      <c r="Q172" s="165"/>
      <c r="R172" s="166">
        <f>SUM(R173:R187)</f>
        <v>147.52286999999998</v>
      </c>
      <c r="S172" s="165"/>
      <c r="T172" s="167">
        <f>SUM(T173:T187)</f>
        <v>0</v>
      </c>
      <c r="AR172" s="160" t="s">
        <v>83</v>
      </c>
      <c r="AT172" s="168" t="s">
        <v>74</v>
      </c>
      <c r="AU172" s="168" t="s">
        <v>85</v>
      </c>
      <c r="AY172" s="160" t="s">
        <v>195</v>
      </c>
      <c r="BK172" s="169">
        <f>SUM(BK173:BK187)</f>
        <v>0</v>
      </c>
    </row>
    <row r="173" spans="2:65" s="1" customFormat="1" ht="16.5" customHeight="1">
      <c r="B173" s="172"/>
      <c r="C173" s="173" t="s">
        <v>349</v>
      </c>
      <c r="D173" s="173" t="s">
        <v>197</v>
      </c>
      <c r="E173" s="174" t="s">
        <v>394</v>
      </c>
      <c r="F173" s="175" t="s">
        <v>395</v>
      </c>
      <c r="G173" s="176" t="s">
        <v>264</v>
      </c>
      <c r="H173" s="177">
        <v>165.57</v>
      </c>
      <c r="I173" s="178"/>
      <c r="J173" s="179">
        <f>ROUND(I173*H173,2)</f>
        <v>0</v>
      </c>
      <c r="K173" s="175"/>
      <c r="L173" s="40"/>
      <c r="M173" s="180" t="s">
        <v>5</v>
      </c>
      <c r="N173" s="181" t="s">
        <v>46</v>
      </c>
      <c r="O173" s="41"/>
      <c r="P173" s="182">
        <f>O173*H173</f>
        <v>0</v>
      </c>
      <c r="Q173" s="182">
        <v>0.29699999999999999</v>
      </c>
      <c r="R173" s="182">
        <f>Q173*H173</f>
        <v>49.174289999999999</v>
      </c>
      <c r="S173" s="182">
        <v>0</v>
      </c>
      <c r="T173" s="183">
        <f>S173*H173</f>
        <v>0</v>
      </c>
      <c r="AR173" s="23" t="s">
        <v>201</v>
      </c>
      <c r="AT173" s="23" t="s">
        <v>197</v>
      </c>
      <c r="AU173" s="23" t="s">
        <v>211</v>
      </c>
      <c r="AY173" s="23" t="s">
        <v>195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23" t="s">
        <v>83</v>
      </c>
      <c r="BK173" s="184">
        <f>ROUND(I173*H173,2)</f>
        <v>0</v>
      </c>
      <c r="BL173" s="23" t="s">
        <v>201</v>
      </c>
      <c r="BM173" s="23" t="s">
        <v>2378</v>
      </c>
    </row>
    <row r="174" spans="2:65" s="1" customFormat="1" ht="54">
      <c r="B174" s="40"/>
      <c r="D174" s="186" t="s">
        <v>209</v>
      </c>
      <c r="F174" s="194" t="s">
        <v>397</v>
      </c>
      <c r="I174" s="195"/>
      <c r="L174" s="40"/>
      <c r="M174" s="196"/>
      <c r="N174" s="41"/>
      <c r="O174" s="41"/>
      <c r="P174" s="41"/>
      <c r="Q174" s="41"/>
      <c r="R174" s="41"/>
      <c r="S174" s="41"/>
      <c r="T174" s="69"/>
      <c r="AT174" s="23" t="s">
        <v>209</v>
      </c>
      <c r="AU174" s="23" t="s">
        <v>211</v>
      </c>
    </row>
    <row r="175" spans="2:65" s="11" customFormat="1">
      <c r="B175" s="185"/>
      <c r="D175" s="186" t="s">
        <v>203</v>
      </c>
      <c r="E175" s="187" t="s">
        <v>5</v>
      </c>
      <c r="F175" s="188" t="s">
        <v>2365</v>
      </c>
      <c r="H175" s="189">
        <v>155</v>
      </c>
      <c r="I175" s="190"/>
      <c r="L175" s="185"/>
      <c r="M175" s="191"/>
      <c r="N175" s="192"/>
      <c r="O175" s="192"/>
      <c r="P175" s="192"/>
      <c r="Q175" s="192"/>
      <c r="R175" s="192"/>
      <c r="S175" s="192"/>
      <c r="T175" s="193"/>
      <c r="AT175" s="187" t="s">
        <v>203</v>
      </c>
      <c r="AU175" s="187" t="s">
        <v>211</v>
      </c>
      <c r="AV175" s="11" t="s">
        <v>85</v>
      </c>
      <c r="AW175" s="11" t="s">
        <v>39</v>
      </c>
      <c r="AX175" s="11" t="s">
        <v>75</v>
      </c>
      <c r="AY175" s="187" t="s">
        <v>195</v>
      </c>
    </row>
    <row r="176" spans="2:65" s="11" customFormat="1">
      <c r="B176" s="185"/>
      <c r="D176" s="186" t="s">
        <v>203</v>
      </c>
      <c r="E176" s="187" t="s">
        <v>5</v>
      </c>
      <c r="F176" s="188" t="s">
        <v>2366</v>
      </c>
      <c r="H176" s="189">
        <v>10.57</v>
      </c>
      <c r="I176" s="190"/>
      <c r="L176" s="185"/>
      <c r="M176" s="191"/>
      <c r="N176" s="192"/>
      <c r="O176" s="192"/>
      <c r="P176" s="192"/>
      <c r="Q176" s="192"/>
      <c r="R176" s="192"/>
      <c r="S176" s="192"/>
      <c r="T176" s="193"/>
      <c r="AT176" s="187" t="s">
        <v>203</v>
      </c>
      <c r="AU176" s="187" t="s">
        <v>211</v>
      </c>
      <c r="AV176" s="11" t="s">
        <v>85</v>
      </c>
      <c r="AW176" s="11" t="s">
        <v>39</v>
      </c>
      <c r="AX176" s="11" t="s">
        <v>75</v>
      </c>
      <c r="AY176" s="187" t="s">
        <v>195</v>
      </c>
    </row>
    <row r="177" spans="2:65" s="13" customFormat="1">
      <c r="B177" s="205"/>
      <c r="D177" s="186" t="s">
        <v>203</v>
      </c>
      <c r="E177" s="206" t="s">
        <v>5</v>
      </c>
      <c r="F177" s="207" t="s">
        <v>254</v>
      </c>
      <c r="H177" s="208">
        <v>165.57</v>
      </c>
      <c r="I177" s="209"/>
      <c r="L177" s="205"/>
      <c r="M177" s="210"/>
      <c r="N177" s="211"/>
      <c r="O177" s="211"/>
      <c r="P177" s="211"/>
      <c r="Q177" s="211"/>
      <c r="R177" s="211"/>
      <c r="S177" s="211"/>
      <c r="T177" s="212"/>
      <c r="AT177" s="206" t="s">
        <v>203</v>
      </c>
      <c r="AU177" s="206" t="s">
        <v>211</v>
      </c>
      <c r="AV177" s="13" t="s">
        <v>201</v>
      </c>
      <c r="AW177" s="13" t="s">
        <v>39</v>
      </c>
      <c r="AX177" s="13" t="s">
        <v>83</v>
      </c>
      <c r="AY177" s="206" t="s">
        <v>195</v>
      </c>
    </row>
    <row r="178" spans="2:65" s="1" customFormat="1" ht="16.5" customHeight="1">
      <c r="B178" s="172"/>
      <c r="C178" s="173" t="s">
        <v>355</v>
      </c>
      <c r="D178" s="173" t="s">
        <v>197</v>
      </c>
      <c r="E178" s="174" t="s">
        <v>399</v>
      </c>
      <c r="F178" s="175" t="s">
        <v>400</v>
      </c>
      <c r="G178" s="176" t="s">
        <v>264</v>
      </c>
      <c r="H178" s="177">
        <v>165.57</v>
      </c>
      <c r="I178" s="178"/>
      <c r="J178" s="179">
        <f>ROUND(I178*H178,2)</f>
        <v>0</v>
      </c>
      <c r="K178" s="175"/>
      <c r="L178" s="40"/>
      <c r="M178" s="180" t="s">
        <v>5</v>
      </c>
      <c r="N178" s="181" t="s">
        <v>46</v>
      </c>
      <c r="O178" s="41"/>
      <c r="P178" s="182">
        <f>O178*H178</f>
        <v>0</v>
      </c>
      <c r="Q178" s="182">
        <v>0.29160000000000003</v>
      </c>
      <c r="R178" s="182">
        <f>Q178*H178</f>
        <v>48.280211999999999</v>
      </c>
      <c r="S178" s="182">
        <v>0</v>
      </c>
      <c r="T178" s="183">
        <f>S178*H178</f>
        <v>0</v>
      </c>
      <c r="AR178" s="23" t="s">
        <v>201</v>
      </c>
      <c r="AT178" s="23" t="s">
        <v>197</v>
      </c>
      <c r="AU178" s="23" t="s">
        <v>211</v>
      </c>
      <c r="AY178" s="23" t="s">
        <v>195</v>
      </c>
      <c r="BE178" s="184">
        <f>IF(N178="základní",J178,0)</f>
        <v>0</v>
      </c>
      <c r="BF178" s="184">
        <f>IF(N178="snížená",J178,0)</f>
        <v>0</v>
      </c>
      <c r="BG178" s="184">
        <f>IF(N178="zákl. přenesená",J178,0)</f>
        <v>0</v>
      </c>
      <c r="BH178" s="184">
        <f>IF(N178="sníž. přenesená",J178,0)</f>
        <v>0</v>
      </c>
      <c r="BI178" s="184">
        <f>IF(N178="nulová",J178,0)</f>
        <v>0</v>
      </c>
      <c r="BJ178" s="23" t="s">
        <v>83</v>
      </c>
      <c r="BK178" s="184">
        <f>ROUND(I178*H178,2)</f>
        <v>0</v>
      </c>
      <c r="BL178" s="23" t="s">
        <v>201</v>
      </c>
      <c r="BM178" s="23" t="s">
        <v>2379</v>
      </c>
    </row>
    <row r="179" spans="2:65" s="1" customFormat="1" ht="54">
      <c r="B179" s="40"/>
      <c r="D179" s="186" t="s">
        <v>209</v>
      </c>
      <c r="F179" s="194" t="s">
        <v>402</v>
      </c>
      <c r="I179" s="195"/>
      <c r="L179" s="40"/>
      <c r="M179" s="196"/>
      <c r="N179" s="41"/>
      <c r="O179" s="41"/>
      <c r="P179" s="41"/>
      <c r="Q179" s="41"/>
      <c r="R179" s="41"/>
      <c r="S179" s="41"/>
      <c r="T179" s="69"/>
      <c r="AT179" s="23" t="s">
        <v>209</v>
      </c>
      <c r="AU179" s="23" t="s">
        <v>211</v>
      </c>
    </row>
    <row r="180" spans="2:65" s="1" customFormat="1" ht="16.5" customHeight="1">
      <c r="B180" s="172"/>
      <c r="C180" s="173" t="s">
        <v>362</v>
      </c>
      <c r="D180" s="173" t="s">
        <v>197</v>
      </c>
      <c r="E180" s="174" t="s">
        <v>404</v>
      </c>
      <c r="F180" s="175" t="s">
        <v>405</v>
      </c>
      <c r="G180" s="176" t="s">
        <v>264</v>
      </c>
      <c r="H180" s="177">
        <v>231.798</v>
      </c>
      <c r="I180" s="178"/>
      <c r="J180" s="179">
        <f>ROUND(I180*H180,2)</f>
        <v>0</v>
      </c>
      <c r="K180" s="175"/>
      <c r="L180" s="40"/>
      <c r="M180" s="180" t="s">
        <v>5</v>
      </c>
      <c r="N180" s="181" t="s">
        <v>46</v>
      </c>
      <c r="O180" s="41"/>
      <c r="P180" s="182">
        <f>O180*H180</f>
        <v>0</v>
      </c>
      <c r="Q180" s="182">
        <v>0.108</v>
      </c>
      <c r="R180" s="182">
        <f>Q180*H180</f>
        <v>25.034184</v>
      </c>
      <c r="S180" s="182">
        <v>0</v>
      </c>
      <c r="T180" s="183">
        <f>S180*H180</f>
        <v>0</v>
      </c>
      <c r="AR180" s="23" t="s">
        <v>201</v>
      </c>
      <c r="AT180" s="23" t="s">
        <v>197</v>
      </c>
      <c r="AU180" s="23" t="s">
        <v>211</v>
      </c>
      <c r="AY180" s="23" t="s">
        <v>195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23" t="s">
        <v>83</v>
      </c>
      <c r="BK180" s="184">
        <f>ROUND(I180*H180,2)</f>
        <v>0</v>
      </c>
      <c r="BL180" s="23" t="s">
        <v>201</v>
      </c>
      <c r="BM180" s="23" t="s">
        <v>2380</v>
      </c>
    </row>
    <row r="181" spans="2:65" s="1" customFormat="1" ht="40.5">
      <c r="B181" s="40"/>
      <c r="D181" s="186" t="s">
        <v>209</v>
      </c>
      <c r="F181" s="194" t="s">
        <v>407</v>
      </c>
      <c r="I181" s="195"/>
      <c r="L181" s="40"/>
      <c r="M181" s="196"/>
      <c r="N181" s="41"/>
      <c r="O181" s="41"/>
      <c r="P181" s="41"/>
      <c r="Q181" s="41"/>
      <c r="R181" s="41"/>
      <c r="S181" s="41"/>
      <c r="T181" s="69"/>
      <c r="AT181" s="23" t="s">
        <v>209</v>
      </c>
      <c r="AU181" s="23" t="s">
        <v>211</v>
      </c>
    </row>
    <row r="182" spans="2:65" s="11" customFormat="1">
      <c r="B182" s="185"/>
      <c r="D182" s="186" t="s">
        <v>203</v>
      </c>
      <c r="E182" s="187" t="s">
        <v>5</v>
      </c>
      <c r="F182" s="188" t="s">
        <v>2368</v>
      </c>
      <c r="H182" s="189">
        <v>217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203</v>
      </c>
      <c r="AU182" s="187" t="s">
        <v>211</v>
      </c>
      <c r="AV182" s="11" t="s">
        <v>85</v>
      </c>
      <c r="AW182" s="11" t="s">
        <v>39</v>
      </c>
      <c r="AX182" s="11" t="s">
        <v>75</v>
      </c>
      <c r="AY182" s="187" t="s">
        <v>195</v>
      </c>
    </row>
    <row r="183" spans="2:65" s="11" customFormat="1">
      <c r="B183" s="185"/>
      <c r="D183" s="186" t="s">
        <v>203</v>
      </c>
      <c r="E183" s="187" t="s">
        <v>5</v>
      </c>
      <c r="F183" s="188" t="s">
        <v>2369</v>
      </c>
      <c r="H183" s="189">
        <v>14.798</v>
      </c>
      <c r="I183" s="190"/>
      <c r="L183" s="185"/>
      <c r="M183" s="191"/>
      <c r="N183" s="192"/>
      <c r="O183" s="192"/>
      <c r="P183" s="192"/>
      <c r="Q183" s="192"/>
      <c r="R183" s="192"/>
      <c r="S183" s="192"/>
      <c r="T183" s="193"/>
      <c r="AT183" s="187" t="s">
        <v>203</v>
      </c>
      <c r="AU183" s="187" t="s">
        <v>211</v>
      </c>
      <c r="AV183" s="11" t="s">
        <v>85</v>
      </c>
      <c r="AW183" s="11" t="s">
        <v>39</v>
      </c>
      <c r="AX183" s="11" t="s">
        <v>75</v>
      </c>
      <c r="AY183" s="187" t="s">
        <v>195</v>
      </c>
    </row>
    <row r="184" spans="2:65" s="13" customFormat="1">
      <c r="B184" s="205"/>
      <c r="D184" s="186" t="s">
        <v>203</v>
      </c>
      <c r="E184" s="206" t="s">
        <v>5</v>
      </c>
      <c r="F184" s="207" t="s">
        <v>254</v>
      </c>
      <c r="H184" s="208">
        <v>231.798</v>
      </c>
      <c r="I184" s="209"/>
      <c r="L184" s="205"/>
      <c r="M184" s="210"/>
      <c r="N184" s="211"/>
      <c r="O184" s="211"/>
      <c r="P184" s="211"/>
      <c r="Q184" s="211"/>
      <c r="R184" s="211"/>
      <c r="S184" s="211"/>
      <c r="T184" s="212"/>
      <c r="AT184" s="206" t="s">
        <v>203</v>
      </c>
      <c r="AU184" s="206" t="s">
        <v>211</v>
      </c>
      <c r="AV184" s="13" t="s">
        <v>201</v>
      </c>
      <c r="AW184" s="13" t="s">
        <v>39</v>
      </c>
      <c r="AX184" s="13" t="s">
        <v>83</v>
      </c>
      <c r="AY184" s="206" t="s">
        <v>195</v>
      </c>
    </row>
    <row r="185" spans="2:65" s="1" customFormat="1" ht="16.5" customHeight="1">
      <c r="B185" s="172"/>
      <c r="C185" s="173" t="s">
        <v>370</v>
      </c>
      <c r="D185" s="173" t="s">
        <v>197</v>
      </c>
      <c r="E185" s="174" t="s">
        <v>404</v>
      </c>
      <c r="F185" s="175" t="s">
        <v>405</v>
      </c>
      <c r="G185" s="176" t="s">
        <v>264</v>
      </c>
      <c r="H185" s="177">
        <v>231.798</v>
      </c>
      <c r="I185" s="178"/>
      <c r="J185" s="179">
        <f>ROUND(I185*H185,2)</f>
        <v>0</v>
      </c>
      <c r="K185" s="175"/>
      <c r="L185" s="40"/>
      <c r="M185" s="180" t="s">
        <v>5</v>
      </c>
      <c r="N185" s="181" t="s">
        <v>46</v>
      </c>
      <c r="O185" s="41"/>
      <c r="P185" s="182">
        <f>O185*H185</f>
        <v>0</v>
      </c>
      <c r="Q185" s="182">
        <v>0.108</v>
      </c>
      <c r="R185" s="182">
        <f>Q185*H185</f>
        <v>25.034184</v>
      </c>
      <c r="S185" s="182">
        <v>0</v>
      </c>
      <c r="T185" s="183">
        <f>S185*H185</f>
        <v>0</v>
      </c>
      <c r="AR185" s="23" t="s">
        <v>201</v>
      </c>
      <c r="AT185" s="23" t="s">
        <v>197</v>
      </c>
      <c r="AU185" s="23" t="s">
        <v>211</v>
      </c>
      <c r="AY185" s="23" t="s">
        <v>195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23" t="s">
        <v>83</v>
      </c>
      <c r="BK185" s="184">
        <f>ROUND(I185*H185,2)</f>
        <v>0</v>
      </c>
      <c r="BL185" s="23" t="s">
        <v>201</v>
      </c>
      <c r="BM185" s="23" t="s">
        <v>2381</v>
      </c>
    </row>
    <row r="186" spans="2:65" s="1" customFormat="1" ht="40.5">
      <c r="B186" s="40"/>
      <c r="D186" s="186" t="s">
        <v>209</v>
      </c>
      <c r="F186" s="194" t="s">
        <v>407</v>
      </c>
      <c r="I186" s="195"/>
      <c r="L186" s="40"/>
      <c r="M186" s="196"/>
      <c r="N186" s="41"/>
      <c r="O186" s="41"/>
      <c r="P186" s="41"/>
      <c r="Q186" s="41"/>
      <c r="R186" s="41"/>
      <c r="S186" s="41"/>
      <c r="T186" s="69"/>
      <c r="AT186" s="23" t="s">
        <v>209</v>
      </c>
      <c r="AU186" s="23" t="s">
        <v>211</v>
      </c>
    </row>
    <row r="187" spans="2:65" s="1" customFormat="1" ht="16.5" customHeight="1">
      <c r="B187" s="172"/>
      <c r="C187" s="173" t="s">
        <v>377</v>
      </c>
      <c r="D187" s="173" t="s">
        <v>197</v>
      </c>
      <c r="E187" s="174" t="s">
        <v>345</v>
      </c>
      <c r="F187" s="175" t="s">
        <v>346</v>
      </c>
      <c r="G187" s="176" t="s">
        <v>303</v>
      </c>
      <c r="H187" s="177">
        <v>147.523</v>
      </c>
      <c r="I187" s="178"/>
      <c r="J187" s="179">
        <f>ROUND(I187*H187,2)</f>
        <v>0</v>
      </c>
      <c r="K187" s="175"/>
      <c r="L187" s="40"/>
      <c r="M187" s="180" t="s">
        <v>5</v>
      </c>
      <c r="N187" s="181" t="s">
        <v>46</v>
      </c>
      <c r="O187" s="41"/>
      <c r="P187" s="182">
        <f>O187*H187</f>
        <v>0</v>
      </c>
      <c r="Q187" s="182">
        <v>0</v>
      </c>
      <c r="R187" s="182">
        <f>Q187*H187</f>
        <v>0</v>
      </c>
      <c r="S187" s="182">
        <v>0</v>
      </c>
      <c r="T187" s="183">
        <f>S187*H187</f>
        <v>0</v>
      </c>
      <c r="AR187" s="23" t="s">
        <v>201</v>
      </c>
      <c r="AT187" s="23" t="s">
        <v>197</v>
      </c>
      <c r="AU187" s="23" t="s">
        <v>211</v>
      </c>
      <c r="AY187" s="23" t="s">
        <v>195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23" t="s">
        <v>83</v>
      </c>
      <c r="BK187" s="184">
        <f>ROUND(I187*H187,2)</f>
        <v>0</v>
      </c>
      <c r="BL187" s="23" t="s">
        <v>201</v>
      </c>
      <c r="BM187" s="23" t="s">
        <v>2382</v>
      </c>
    </row>
    <row r="188" spans="2:65" s="10" customFormat="1" ht="29.85" customHeight="1">
      <c r="B188" s="159"/>
      <c r="D188" s="160" t="s">
        <v>74</v>
      </c>
      <c r="E188" s="170" t="s">
        <v>255</v>
      </c>
      <c r="F188" s="170" t="s">
        <v>421</v>
      </c>
      <c r="I188" s="162"/>
      <c r="J188" s="171">
        <f>BK188</f>
        <v>0</v>
      </c>
      <c r="L188" s="159"/>
      <c r="M188" s="164"/>
      <c r="N188" s="165"/>
      <c r="O188" s="165"/>
      <c r="P188" s="166">
        <f>P189+P199+P235</f>
        <v>0</v>
      </c>
      <c r="Q188" s="165"/>
      <c r="R188" s="166">
        <f>R189+R199+R235</f>
        <v>3.0246158999999997</v>
      </c>
      <c r="S188" s="165"/>
      <c r="T188" s="167">
        <f>T189+T199+T235</f>
        <v>0</v>
      </c>
      <c r="AR188" s="160" t="s">
        <v>83</v>
      </c>
      <c r="AT188" s="168" t="s">
        <v>74</v>
      </c>
      <c r="AU188" s="168" t="s">
        <v>83</v>
      </c>
      <c r="AY188" s="160" t="s">
        <v>195</v>
      </c>
      <c r="BK188" s="169">
        <f>BK189+BK199+BK235</f>
        <v>0</v>
      </c>
    </row>
    <row r="189" spans="2:65" s="10" customFormat="1" ht="14.85" customHeight="1">
      <c r="B189" s="159"/>
      <c r="D189" s="160" t="s">
        <v>74</v>
      </c>
      <c r="E189" s="170" t="s">
        <v>422</v>
      </c>
      <c r="F189" s="170" t="s">
        <v>423</v>
      </c>
      <c r="I189" s="162"/>
      <c r="J189" s="171">
        <f>BK189</f>
        <v>0</v>
      </c>
      <c r="L189" s="159"/>
      <c r="M189" s="164"/>
      <c r="N189" s="165"/>
      <c r="O189" s="165"/>
      <c r="P189" s="166">
        <f>SUM(P190:P198)</f>
        <v>0</v>
      </c>
      <c r="Q189" s="165"/>
      <c r="R189" s="166">
        <f>SUM(R190:R198)</f>
        <v>4.3249999999999997E-2</v>
      </c>
      <c r="S189" s="165"/>
      <c r="T189" s="167">
        <f>SUM(T190:T198)</f>
        <v>0</v>
      </c>
      <c r="AR189" s="160" t="s">
        <v>83</v>
      </c>
      <c r="AT189" s="168" t="s">
        <v>74</v>
      </c>
      <c r="AU189" s="168" t="s">
        <v>85</v>
      </c>
      <c r="AY189" s="160" t="s">
        <v>195</v>
      </c>
      <c r="BK189" s="169">
        <f>SUM(BK190:BK198)</f>
        <v>0</v>
      </c>
    </row>
    <row r="190" spans="2:65" s="1" customFormat="1" ht="16.5" customHeight="1">
      <c r="B190" s="172"/>
      <c r="C190" s="173" t="s">
        <v>383</v>
      </c>
      <c r="D190" s="173" t="s">
        <v>197</v>
      </c>
      <c r="E190" s="174" t="s">
        <v>1928</v>
      </c>
      <c r="F190" s="175" t="s">
        <v>1929</v>
      </c>
      <c r="G190" s="176" t="s">
        <v>325</v>
      </c>
      <c r="H190" s="177">
        <v>2</v>
      </c>
      <c r="I190" s="178"/>
      <c r="J190" s="179">
        <f>ROUND(I190*H190,2)</f>
        <v>0</v>
      </c>
      <c r="K190" s="175"/>
      <c r="L190" s="40"/>
      <c r="M190" s="180" t="s">
        <v>5</v>
      </c>
      <c r="N190" s="181" t="s">
        <v>46</v>
      </c>
      <c r="O190" s="41"/>
      <c r="P190" s="182">
        <f>O190*H190</f>
        <v>0</v>
      </c>
      <c r="Q190" s="182">
        <v>1.67E-3</v>
      </c>
      <c r="R190" s="182">
        <f>Q190*H190</f>
        <v>3.3400000000000001E-3</v>
      </c>
      <c r="S190" s="182">
        <v>0</v>
      </c>
      <c r="T190" s="183">
        <f>S190*H190</f>
        <v>0</v>
      </c>
      <c r="AR190" s="23" t="s">
        <v>201</v>
      </c>
      <c r="AT190" s="23" t="s">
        <v>197</v>
      </c>
      <c r="AU190" s="23" t="s">
        <v>211</v>
      </c>
      <c r="AY190" s="23" t="s">
        <v>195</v>
      </c>
      <c r="BE190" s="184">
        <f>IF(N190="základní",J190,0)</f>
        <v>0</v>
      </c>
      <c r="BF190" s="184">
        <f>IF(N190="snížená",J190,0)</f>
        <v>0</v>
      </c>
      <c r="BG190" s="184">
        <f>IF(N190="zákl. přenesená",J190,0)</f>
        <v>0</v>
      </c>
      <c r="BH190" s="184">
        <f>IF(N190="sníž. přenesená",J190,0)</f>
        <v>0</v>
      </c>
      <c r="BI190" s="184">
        <f>IF(N190="nulová",J190,0)</f>
        <v>0</v>
      </c>
      <c r="BJ190" s="23" t="s">
        <v>83</v>
      </c>
      <c r="BK190" s="184">
        <f>ROUND(I190*H190,2)</f>
        <v>0</v>
      </c>
      <c r="BL190" s="23" t="s">
        <v>201</v>
      </c>
      <c r="BM190" s="23" t="s">
        <v>2383</v>
      </c>
    </row>
    <row r="191" spans="2:65" s="1" customFormat="1" ht="16.5" customHeight="1">
      <c r="B191" s="172"/>
      <c r="C191" s="213" t="s">
        <v>388</v>
      </c>
      <c r="D191" s="213" t="s">
        <v>316</v>
      </c>
      <c r="E191" s="214" t="s">
        <v>1931</v>
      </c>
      <c r="F191" s="215" t="s">
        <v>1932</v>
      </c>
      <c r="G191" s="216" t="s">
        <v>325</v>
      </c>
      <c r="H191" s="217">
        <v>1</v>
      </c>
      <c r="I191" s="218"/>
      <c r="J191" s="219">
        <f>ROUND(I191*H191,2)</f>
        <v>0</v>
      </c>
      <c r="K191" s="215"/>
      <c r="L191" s="220"/>
      <c r="M191" s="221" t="s">
        <v>5</v>
      </c>
      <c r="N191" s="222" t="s">
        <v>46</v>
      </c>
      <c r="O191" s="41"/>
      <c r="P191" s="182">
        <f>O191*H191</f>
        <v>0</v>
      </c>
      <c r="Q191" s="182">
        <v>1.0699999999999999E-2</v>
      </c>
      <c r="R191" s="182">
        <f>Q191*H191</f>
        <v>1.0699999999999999E-2</v>
      </c>
      <c r="S191" s="182">
        <v>0</v>
      </c>
      <c r="T191" s="183">
        <f>S191*H191</f>
        <v>0</v>
      </c>
      <c r="AR191" s="23" t="s">
        <v>255</v>
      </c>
      <c r="AT191" s="23" t="s">
        <v>316</v>
      </c>
      <c r="AU191" s="23" t="s">
        <v>211</v>
      </c>
      <c r="AY191" s="23" t="s">
        <v>195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23" t="s">
        <v>83</v>
      </c>
      <c r="BK191" s="184">
        <f>ROUND(I191*H191,2)</f>
        <v>0</v>
      </c>
      <c r="BL191" s="23" t="s">
        <v>201</v>
      </c>
      <c r="BM191" s="23" t="s">
        <v>2384</v>
      </c>
    </row>
    <row r="192" spans="2:65" s="1" customFormat="1" ht="40.5">
      <c r="B192" s="40"/>
      <c r="D192" s="186" t="s">
        <v>209</v>
      </c>
      <c r="F192" s="194" t="s">
        <v>1934</v>
      </c>
      <c r="I192" s="195"/>
      <c r="L192" s="40"/>
      <c r="M192" s="196"/>
      <c r="N192" s="41"/>
      <c r="O192" s="41"/>
      <c r="P192" s="41"/>
      <c r="Q192" s="41"/>
      <c r="R192" s="41"/>
      <c r="S192" s="41"/>
      <c r="T192" s="69"/>
      <c r="AT192" s="23" t="s">
        <v>209</v>
      </c>
      <c r="AU192" s="23" t="s">
        <v>211</v>
      </c>
    </row>
    <row r="193" spans="2:65" s="1" customFormat="1" ht="25.5" customHeight="1">
      <c r="B193" s="172"/>
      <c r="C193" s="213" t="s">
        <v>393</v>
      </c>
      <c r="D193" s="213" t="s">
        <v>316</v>
      </c>
      <c r="E193" s="214" t="s">
        <v>448</v>
      </c>
      <c r="F193" s="215" t="s">
        <v>1935</v>
      </c>
      <c r="G193" s="216" t="s">
        <v>325</v>
      </c>
      <c r="H193" s="217">
        <v>1</v>
      </c>
      <c r="I193" s="218"/>
      <c r="J193" s="219">
        <f>ROUND(I193*H193,2)</f>
        <v>0</v>
      </c>
      <c r="K193" s="215"/>
      <c r="L193" s="220"/>
      <c r="M193" s="221" t="s">
        <v>5</v>
      </c>
      <c r="N193" s="222" t="s">
        <v>46</v>
      </c>
      <c r="O193" s="41"/>
      <c r="P193" s="182">
        <f>O193*H193</f>
        <v>0</v>
      </c>
      <c r="Q193" s="182">
        <v>1.1000000000000001E-3</v>
      </c>
      <c r="R193" s="182">
        <f>Q193*H193</f>
        <v>1.1000000000000001E-3</v>
      </c>
      <c r="S193" s="182">
        <v>0</v>
      </c>
      <c r="T193" s="183">
        <f>S193*H193</f>
        <v>0</v>
      </c>
      <c r="AR193" s="23" t="s">
        <v>255</v>
      </c>
      <c r="AT193" s="23" t="s">
        <v>316</v>
      </c>
      <c r="AU193" s="23" t="s">
        <v>211</v>
      </c>
      <c r="AY193" s="23" t="s">
        <v>195</v>
      </c>
      <c r="BE193" s="184">
        <f>IF(N193="základní",J193,0)</f>
        <v>0</v>
      </c>
      <c r="BF193" s="184">
        <f>IF(N193="snížená",J193,0)</f>
        <v>0</v>
      </c>
      <c r="BG193" s="184">
        <f>IF(N193="zákl. přenesená",J193,0)</f>
        <v>0</v>
      </c>
      <c r="BH193" s="184">
        <f>IF(N193="sníž. přenesená",J193,0)</f>
        <v>0</v>
      </c>
      <c r="BI193" s="184">
        <f>IF(N193="nulová",J193,0)</f>
        <v>0</v>
      </c>
      <c r="BJ193" s="23" t="s">
        <v>83</v>
      </c>
      <c r="BK193" s="184">
        <f>ROUND(I193*H193,2)</f>
        <v>0</v>
      </c>
      <c r="BL193" s="23" t="s">
        <v>201</v>
      </c>
      <c r="BM193" s="23" t="s">
        <v>2385</v>
      </c>
    </row>
    <row r="194" spans="2:65" s="1" customFormat="1" ht="121.5">
      <c r="B194" s="40"/>
      <c r="D194" s="186" t="s">
        <v>209</v>
      </c>
      <c r="F194" s="194" t="s">
        <v>442</v>
      </c>
      <c r="I194" s="195"/>
      <c r="L194" s="40"/>
      <c r="M194" s="196"/>
      <c r="N194" s="41"/>
      <c r="O194" s="41"/>
      <c r="P194" s="41"/>
      <c r="Q194" s="41"/>
      <c r="R194" s="41"/>
      <c r="S194" s="41"/>
      <c r="T194" s="69"/>
      <c r="AT194" s="23" t="s">
        <v>209</v>
      </c>
      <c r="AU194" s="23" t="s">
        <v>211</v>
      </c>
    </row>
    <row r="195" spans="2:65" s="1" customFormat="1" ht="16.5" customHeight="1">
      <c r="B195" s="172"/>
      <c r="C195" s="173" t="s">
        <v>398</v>
      </c>
      <c r="D195" s="173" t="s">
        <v>197</v>
      </c>
      <c r="E195" s="174" t="s">
        <v>1937</v>
      </c>
      <c r="F195" s="175" t="s">
        <v>1938</v>
      </c>
      <c r="G195" s="176" t="s">
        <v>325</v>
      </c>
      <c r="H195" s="177">
        <v>1</v>
      </c>
      <c r="I195" s="178"/>
      <c r="J195" s="179">
        <f>ROUND(I195*H195,2)</f>
        <v>0</v>
      </c>
      <c r="K195" s="175"/>
      <c r="L195" s="40"/>
      <c r="M195" s="180" t="s">
        <v>5</v>
      </c>
      <c r="N195" s="181" t="s">
        <v>46</v>
      </c>
      <c r="O195" s="41"/>
      <c r="P195" s="182">
        <f>O195*H195</f>
        <v>0</v>
      </c>
      <c r="Q195" s="182">
        <v>1.7099999999999999E-3</v>
      </c>
      <c r="R195" s="182">
        <f>Q195*H195</f>
        <v>1.7099999999999999E-3</v>
      </c>
      <c r="S195" s="182">
        <v>0</v>
      </c>
      <c r="T195" s="183">
        <f>S195*H195</f>
        <v>0</v>
      </c>
      <c r="AR195" s="23" t="s">
        <v>201</v>
      </c>
      <c r="AT195" s="23" t="s">
        <v>197</v>
      </c>
      <c r="AU195" s="23" t="s">
        <v>211</v>
      </c>
      <c r="AY195" s="23" t="s">
        <v>195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23" t="s">
        <v>83</v>
      </c>
      <c r="BK195" s="184">
        <f>ROUND(I195*H195,2)</f>
        <v>0</v>
      </c>
      <c r="BL195" s="23" t="s">
        <v>201</v>
      </c>
      <c r="BM195" s="23" t="s">
        <v>2386</v>
      </c>
    </row>
    <row r="196" spans="2:65" s="1" customFormat="1" ht="25.5" customHeight="1">
      <c r="B196" s="172"/>
      <c r="C196" s="213" t="s">
        <v>403</v>
      </c>
      <c r="D196" s="213" t="s">
        <v>316</v>
      </c>
      <c r="E196" s="214" t="s">
        <v>1940</v>
      </c>
      <c r="F196" s="215" t="s">
        <v>1941</v>
      </c>
      <c r="G196" s="216" t="s">
        <v>325</v>
      </c>
      <c r="H196" s="217">
        <v>1</v>
      </c>
      <c r="I196" s="218"/>
      <c r="J196" s="219">
        <f>ROUND(I196*H196,2)</f>
        <v>0</v>
      </c>
      <c r="K196" s="215"/>
      <c r="L196" s="220"/>
      <c r="M196" s="221" t="s">
        <v>5</v>
      </c>
      <c r="N196" s="222" t="s">
        <v>46</v>
      </c>
      <c r="O196" s="41"/>
      <c r="P196" s="182">
        <f>O196*H196</f>
        <v>0</v>
      </c>
      <c r="Q196" s="182">
        <v>2.64E-2</v>
      </c>
      <c r="R196" s="182">
        <f>Q196*H196</f>
        <v>2.64E-2</v>
      </c>
      <c r="S196" s="182">
        <v>0</v>
      </c>
      <c r="T196" s="183">
        <f>S196*H196</f>
        <v>0</v>
      </c>
      <c r="AR196" s="23" t="s">
        <v>255</v>
      </c>
      <c r="AT196" s="23" t="s">
        <v>316</v>
      </c>
      <c r="AU196" s="23" t="s">
        <v>211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2387</v>
      </c>
    </row>
    <row r="197" spans="2:65" s="1" customFormat="1" ht="40.5">
      <c r="B197" s="40"/>
      <c r="D197" s="186" t="s">
        <v>209</v>
      </c>
      <c r="F197" s="194" t="s">
        <v>1943</v>
      </c>
      <c r="I197" s="195"/>
      <c r="L197" s="40"/>
      <c r="M197" s="196"/>
      <c r="N197" s="41"/>
      <c r="O197" s="41"/>
      <c r="P197" s="41"/>
      <c r="Q197" s="41"/>
      <c r="R197" s="41"/>
      <c r="S197" s="41"/>
      <c r="T197" s="69"/>
      <c r="AT197" s="23" t="s">
        <v>209</v>
      </c>
      <c r="AU197" s="23" t="s">
        <v>211</v>
      </c>
    </row>
    <row r="198" spans="2:65" s="1" customFormat="1" ht="16.5" customHeight="1">
      <c r="B198" s="172"/>
      <c r="C198" s="173" t="s">
        <v>408</v>
      </c>
      <c r="D198" s="173" t="s">
        <v>197</v>
      </c>
      <c r="E198" s="174" t="s">
        <v>457</v>
      </c>
      <c r="F198" s="175" t="s">
        <v>458</v>
      </c>
      <c r="G198" s="176" t="s">
        <v>303</v>
      </c>
      <c r="H198" s="177">
        <v>4.2999999999999997E-2</v>
      </c>
      <c r="I198" s="178"/>
      <c r="J198" s="179">
        <f>ROUND(I198*H198,2)</f>
        <v>0</v>
      </c>
      <c r="K198" s="175"/>
      <c r="L198" s="40"/>
      <c r="M198" s="180" t="s">
        <v>5</v>
      </c>
      <c r="N198" s="181" t="s">
        <v>46</v>
      </c>
      <c r="O198" s="41"/>
      <c r="P198" s="182">
        <f>O198*H198</f>
        <v>0</v>
      </c>
      <c r="Q198" s="182">
        <v>0</v>
      </c>
      <c r="R198" s="182">
        <f>Q198*H198</f>
        <v>0</v>
      </c>
      <c r="S198" s="182">
        <v>0</v>
      </c>
      <c r="T198" s="183">
        <f>S198*H198</f>
        <v>0</v>
      </c>
      <c r="AR198" s="23" t="s">
        <v>201</v>
      </c>
      <c r="AT198" s="23" t="s">
        <v>197</v>
      </c>
      <c r="AU198" s="23" t="s">
        <v>211</v>
      </c>
      <c r="AY198" s="23" t="s">
        <v>195</v>
      </c>
      <c r="BE198" s="184">
        <f>IF(N198="základní",J198,0)</f>
        <v>0</v>
      </c>
      <c r="BF198" s="184">
        <f>IF(N198="snížená",J198,0)</f>
        <v>0</v>
      </c>
      <c r="BG198" s="184">
        <f>IF(N198="zákl. přenesená",J198,0)</f>
        <v>0</v>
      </c>
      <c r="BH198" s="184">
        <f>IF(N198="sníž. přenesená",J198,0)</f>
        <v>0</v>
      </c>
      <c r="BI198" s="184">
        <f>IF(N198="nulová",J198,0)</f>
        <v>0</v>
      </c>
      <c r="BJ198" s="23" t="s">
        <v>83</v>
      </c>
      <c r="BK198" s="184">
        <f>ROUND(I198*H198,2)</f>
        <v>0</v>
      </c>
      <c r="BL198" s="23" t="s">
        <v>201</v>
      </c>
      <c r="BM198" s="23" t="s">
        <v>2388</v>
      </c>
    </row>
    <row r="199" spans="2:65" s="10" customFormat="1" ht="22.35" customHeight="1">
      <c r="B199" s="159"/>
      <c r="D199" s="160" t="s">
        <v>74</v>
      </c>
      <c r="E199" s="170" t="s">
        <v>460</v>
      </c>
      <c r="F199" s="170" t="s">
        <v>461</v>
      </c>
      <c r="I199" s="162"/>
      <c r="J199" s="171">
        <f>BK199</f>
        <v>0</v>
      </c>
      <c r="L199" s="159"/>
      <c r="M199" s="164"/>
      <c r="N199" s="165"/>
      <c r="O199" s="165"/>
      <c r="P199" s="166">
        <f>SUM(P200:P234)</f>
        <v>0</v>
      </c>
      <c r="Q199" s="165"/>
      <c r="R199" s="166">
        <f>SUM(R200:R234)</f>
        <v>0.5192559000000001</v>
      </c>
      <c r="S199" s="165"/>
      <c r="T199" s="167">
        <f>SUM(T200:T234)</f>
        <v>0</v>
      </c>
      <c r="AR199" s="160" t="s">
        <v>83</v>
      </c>
      <c r="AT199" s="168" t="s">
        <v>74</v>
      </c>
      <c r="AU199" s="168" t="s">
        <v>85</v>
      </c>
      <c r="AY199" s="160" t="s">
        <v>195</v>
      </c>
      <c r="BK199" s="169">
        <f>SUM(BK200:BK234)</f>
        <v>0</v>
      </c>
    </row>
    <row r="200" spans="2:65" s="1" customFormat="1" ht="25.5" customHeight="1">
      <c r="B200" s="172"/>
      <c r="C200" s="173" t="s">
        <v>410</v>
      </c>
      <c r="D200" s="173" t="s">
        <v>197</v>
      </c>
      <c r="E200" s="174" t="s">
        <v>481</v>
      </c>
      <c r="F200" s="175" t="s">
        <v>482</v>
      </c>
      <c r="G200" s="176" t="s">
        <v>207</v>
      </c>
      <c r="H200" s="177">
        <v>11.97</v>
      </c>
      <c r="I200" s="178"/>
      <c r="J200" s="179">
        <f>ROUND(I200*H200,2)</f>
        <v>0</v>
      </c>
      <c r="K200" s="175"/>
      <c r="L200" s="40"/>
      <c r="M200" s="180" t="s">
        <v>5</v>
      </c>
      <c r="N200" s="181" t="s">
        <v>46</v>
      </c>
      <c r="O200" s="41"/>
      <c r="P200" s="182">
        <f>O200*H200</f>
        <v>0</v>
      </c>
      <c r="Q200" s="182">
        <v>0</v>
      </c>
      <c r="R200" s="182">
        <f>Q200*H200</f>
        <v>0</v>
      </c>
      <c r="S200" s="182">
        <v>0</v>
      </c>
      <c r="T200" s="183">
        <f>S200*H200</f>
        <v>0</v>
      </c>
      <c r="AR200" s="23" t="s">
        <v>201</v>
      </c>
      <c r="AT200" s="23" t="s">
        <v>197</v>
      </c>
      <c r="AU200" s="23" t="s">
        <v>211</v>
      </c>
      <c r="AY200" s="23" t="s">
        <v>195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23" t="s">
        <v>83</v>
      </c>
      <c r="BK200" s="184">
        <f>ROUND(I200*H200,2)</f>
        <v>0</v>
      </c>
      <c r="BL200" s="23" t="s">
        <v>201</v>
      </c>
      <c r="BM200" s="23" t="s">
        <v>2389</v>
      </c>
    </row>
    <row r="201" spans="2:65" s="1" customFormat="1" ht="27">
      <c r="B201" s="40"/>
      <c r="D201" s="186" t="s">
        <v>209</v>
      </c>
      <c r="F201" s="194" t="s">
        <v>484</v>
      </c>
      <c r="I201" s="195"/>
      <c r="L201" s="40"/>
      <c r="M201" s="196"/>
      <c r="N201" s="41"/>
      <c r="O201" s="41"/>
      <c r="P201" s="41"/>
      <c r="Q201" s="41"/>
      <c r="R201" s="41"/>
      <c r="S201" s="41"/>
      <c r="T201" s="69"/>
      <c r="AT201" s="23" t="s">
        <v>209</v>
      </c>
      <c r="AU201" s="23" t="s">
        <v>211</v>
      </c>
    </row>
    <row r="202" spans="2:65" s="1" customFormat="1" ht="16.5" customHeight="1">
      <c r="B202" s="172"/>
      <c r="C202" s="213" t="s">
        <v>414</v>
      </c>
      <c r="D202" s="213" t="s">
        <v>316</v>
      </c>
      <c r="E202" s="214" t="s">
        <v>486</v>
      </c>
      <c r="F202" s="215" t="s">
        <v>487</v>
      </c>
      <c r="G202" s="216" t="s">
        <v>207</v>
      </c>
      <c r="H202" s="217">
        <v>11.97</v>
      </c>
      <c r="I202" s="218"/>
      <c r="J202" s="219">
        <f>ROUND(I202*H202,2)</f>
        <v>0</v>
      </c>
      <c r="K202" s="215"/>
      <c r="L202" s="220"/>
      <c r="M202" s="221" t="s">
        <v>5</v>
      </c>
      <c r="N202" s="222" t="s">
        <v>46</v>
      </c>
      <c r="O202" s="41"/>
      <c r="P202" s="182">
        <f>O202*H202</f>
        <v>0</v>
      </c>
      <c r="Q202" s="182">
        <v>2.7E-4</v>
      </c>
      <c r="R202" s="182">
        <f>Q202*H202</f>
        <v>3.2319000000000002E-3</v>
      </c>
      <c r="S202" s="182">
        <v>0</v>
      </c>
      <c r="T202" s="183">
        <f>S202*H202</f>
        <v>0</v>
      </c>
      <c r="AR202" s="23" t="s">
        <v>255</v>
      </c>
      <c r="AT202" s="23" t="s">
        <v>316</v>
      </c>
      <c r="AU202" s="23" t="s">
        <v>211</v>
      </c>
      <c r="AY202" s="23" t="s">
        <v>195</v>
      </c>
      <c r="BE202" s="184">
        <f>IF(N202="základní",J202,0)</f>
        <v>0</v>
      </c>
      <c r="BF202" s="184">
        <f>IF(N202="snížená",J202,0)</f>
        <v>0</v>
      </c>
      <c r="BG202" s="184">
        <f>IF(N202="zákl. přenesená",J202,0)</f>
        <v>0</v>
      </c>
      <c r="BH202" s="184">
        <f>IF(N202="sníž. přenesená",J202,0)</f>
        <v>0</v>
      </c>
      <c r="BI202" s="184">
        <f>IF(N202="nulová",J202,0)</f>
        <v>0</v>
      </c>
      <c r="BJ202" s="23" t="s">
        <v>83</v>
      </c>
      <c r="BK202" s="184">
        <f>ROUND(I202*H202,2)</f>
        <v>0</v>
      </c>
      <c r="BL202" s="23" t="s">
        <v>201</v>
      </c>
      <c r="BM202" s="23" t="s">
        <v>2390</v>
      </c>
    </row>
    <row r="203" spans="2:65" s="1" customFormat="1" ht="27">
      <c r="B203" s="40"/>
      <c r="D203" s="186" t="s">
        <v>209</v>
      </c>
      <c r="F203" s="194" t="s">
        <v>489</v>
      </c>
      <c r="I203" s="195"/>
      <c r="L203" s="40"/>
      <c r="M203" s="196"/>
      <c r="N203" s="41"/>
      <c r="O203" s="41"/>
      <c r="P203" s="41"/>
      <c r="Q203" s="41"/>
      <c r="R203" s="41"/>
      <c r="S203" s="41"/>
      <c r="T203" s="69"/>
      <c r="AT203" s="23" t="s">
        <v>209</v>
      </c>
      <c r="AU203" s="23" t="s">
        <v>211</v>
      </c>
    </row>
    <row r="204" spans="2:65" s="1" customFormat="1" ht="25.5" customHeight="1">
      <c r="B204" s="172"/>
      <c r="C204" s="173" t="s">
        <v>419</v>
      </c>
      <c r="D204" s="173" t="s">
        <v>197</v>
      </c>
      <c r="E204" s="174" t="s">
        <v>1057</v>
      </c>
      <c r="F204" s="175" t="s">
        <v>1058</v>
      </c>
      <c r="G204" s="176" t="s">
        <v>207</v>
      </c>
      <c r="H204" s="177">
        <v>0.7</v>
      </c>
      <c r="I204" s="178"/>
      <c r="J204" s="179">
        <f>ROUND(I204*H204,2)</f>
        <v>0</v>
      </c>
      <c r="K204" s="175"/>
      <c r="L204" s="40"/>
      <c r="M204" s="180" t="s">
        <v>5</v>
      </c>
      <c r="N204" s="181" t="s">
        <v>46</v>
      </c>
      <c r="O204" s="41"/>
      <c r="P204" s="182">
        <f>O204*H204</f>
        <v>0</v>
      </c>
      <c r="Q204" s="182">
        <v>0</v>
      </c>
      <c r="R204" s="182">
        <f>Q204*H204</f>
        <v>0</v>
      </c>
      <c r="S204" s="182">
        <v>0</v>
      </c>
      <c r="T204" s="183">
        <f>S204*H204</f>
        <v>0</v>
      </c>
      <c r="AR204" s="23" t="s">
        <v>201</v>
      </c>
      <c r="AT204" s="23" t="s">
        <v>197</v>
      </c>
      <c r="AU204" s="23" t="s">
        <v>211</v>
      </c>
      <c r="AY204" s="23" t="s">
        <v>195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23" t="s">
        <v>83</v>
      </c>
      <c r="BK204" s="184">
        <f>ROUND(I204*H204,2)</f>
        <v>0</v>
      </c>
      <c r="BL204" s="23" t="s">
        <v>201</v>
      </c>
      <c r="BM204" s="23" t="s">
        <v>2391</v>
      </c>
    </row>
    <row r="205" spans="2:65" s="1" customFormat="1" ht="27">
      <c r="B205" s="40"/>
      <c r="D205" s="186" t="s">
        <v>209</v>
      </c>
      <c r="F205" s="194" t="s">
        <v>484</v>
      </c>
      <c r="I205" s="195"/>
      <c r="L205" s="40"/>
      <c r="M205" s="196"/>
      <c r="N205" s="41"/>
      <c r="O205" s="41"/>
      <c r="P205" s="41"/>
      <c r="Q205" s="41"/>
      <c r="R205" s="41"/>
      <c r="S205" s="41"/>
      <c r="T205" s="69"/>
      <c r="AT205" s="23" t="s">
        <v>209</v>
      </c>
      <c r="AU205" s="23" t="s">
        <v>211</v>
      </c>
    </row>
    <row r="206" spans="2:65" s="1" customFormat="1" ht="16.5" customHeight="1">
      <c r="B206" s="172"/>
      <c r="C206" s="213" t="s">
        <v>424</v>
      </c>
      <c r="D206" s="213" t="s">
        <v>316</v>
      </c>
      <c r="E206" s="214" t="s">
        <v>1060</v>
      </c>
      <c r="F206" s="215" t="s">
        <v>1061</v>
      </c>
      <c r="G206" s="216" t="s">
        <v>207</v>
      </c>
      <c r="H206" s="217">
        <v>0.7</v>
      </c>
      <c r="I206" s="218"/>
      <c r="J206" s="219">
        <f>ROUND(I206*H206,2)</f>
        <v>0</v>
      </c>
      <c r="K206" s="215"/>
      <c r="L206" s="220"/>
      <c r="M206" s="221" t="s">
        <v>5</v>
      </c>
      <c r="N206" s="222" t="s">
        <v>46</v>
      </c>
      <c r="O206" s="41"/>
      <c r="P206" s="182">
        <f>O206*H206</f>
        <v>0</v>
      </c>
      <c r="Q206" s="182">
        <v>4.2000000000000002E-4</v>
      </c>
      <c r="R206" s="182">
        <f>Q206*H206</f>
        <v>2.9399999999999999E-4</v>
      </c>
      <c r="S206" s="182">
        <v>0</v>
      </c>
      <c r="T206" s="183">
        <f>S206*H206</f>
        <v>0</v>
      </c>
      <c r="AR206" s="23" t="s">
        <v>255</v>
      </c>
      <c r="AT206" s="23" t="s">
        <v>316</v>
      </c>
      <c r="AU206" s="23" t="s">
        <v>211</v>
      </c>
      <c r="AY206" s="23" t="s">
        <v>195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23" t="s">
        <v>83</v>
      </c>
      <c r="BK206" s="184">
        <f>ROUND(I206*H206,2)</f>
        <v>0</v>
      </c>
      <c r="BL206" s="23" t="s">
        <v>201</v>
      </c>
      <c r="BM206" s="23" t="s">
        <v>2392</v>
      </c>
    </row>
    <row r="207" spans="2:65" s="1" customFormat="1" ht="27">
      <c r="B207" s="40"/>
      <c r="D207" s="186" t="s">
        <v>209</v>
      </c>
      <c r="F207" s="194" t="s">
        <v>489</v>
      </c>
      <c r="I207" s="195"/>
      <c r="L207" s="40"/>
      <c r="M207" s="196"/>
      <c r="N207" s="41"/>
      <c r="O207" s="41"/>
      <c r="P207" s="41"/>
      <c r="Q207" s="41"/>
      <c r="R207" s="41"/>
      <c r="S207" s="41"/>
      <c r="T207" s="69"/>
      <c r="AT207" s="23" t="s">
        <v>209</v>
      </c>
      <c r="AU207" s="23" t="s">
        <v>211</v>
      </c>
    </row>
    <row r="208" spans="2:65" s="1" customFormat="1" ht="25.5" customHeight="1">
      <c r="B208" s="172"/>
      <c r="C208" s="173" t="s">
        <v>428</v>
      </c>
      <c r="D208" s="173" t="s">
        <v>197</v>
      </c>
      <c r="E208" s="174" t="s">
        <v>1953</v>
      </c>
      <c r="F208" s="175" t="s">
        <v>1954</v>
      </c>
      <c r="G208" s="176" t="s">
        <v>207</v>
      </c>
      <c r="H208" s="177">
        <v>155</v>
      </c>
      <c r="I208" s="178"/>
      <c r="J208" s="179">
        <f>ROUND(I208*H208,2)</f>
        <v>0</v>
      </c>
      <c r="K208" s="175"/>
      <c r="L208" s="40"/>
      <c r="M208" s="180" t="s">
        <v>5</v>
      </c>
      <c r="N208" s="181" t="s">
        <v>46</v>
      </c>
      <c r="O208" s="41"/>
      <c r="P208" s="182">
        <f>O208*H208</f>
        <v>0</v>
      </c>
      <c r="Q208" s="182">
        <v>0</v>
      </c>
      <c r="R208" s="182">
        <f>Q208*H208</f>
        <v>0</v>
      </c>
      <c r="S208" s="182">
        <v>0</v>
      </c>
      <c r="T208" s="183">
        <f>S208*H208</f>
        <v>0</v>
      </c>
      <c r="AR208" s="23" t="s">
        <v>201</v>
      </c>
      <c r="AT208" s="23" t="s">
        <v>197</v>
      </c>
      <c r="AU208" s="23" t="s">
        <v>211</v>
      </c>
      <c r="AY208" s="23" t="s">
        <v>195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23" t="s">
        <v>83</v>
      </c>
      <c r="BK208" s="184">
        <f>ROUND(I208*H208,2)</f>
        <v>0</v>
      </c>
      <c r="BL208" s="23" t="s">
        <v>201</v>
      </c>
      <c r="BM208" s="23" t="s">
        <v>2393</v>
      </c>
    </row>
    <row r="209" spans="2:65" s="1" customFormat="1" ht="16.5" customHeight="1">
      <c r="B209" s="172"/>
      <c r="C209" s="213" t="s">
        <v>433</v>
      </c>
      <c r="D209" s="213" t="s">
        <v>316</v>
      </c>
      <c r="E209" s="214" t="s">
        <v>1956</v>
      </c>
      <c r="F209" s="215" t="s">
        <v>1957</v>
      </c>
      <c r="G209" s="216" t="s">
        <v>207</v>
      </c>
      <c r="H209" s="217">
        <v>155</v>
      </c>
      <c r="I209" s="218"/>
      <c r="J209" s="219">
        <f>ROUND(I209*H209,2)</f>
        <v>0</v>
      </c>
      <c r="K209" s="215"/>
      <c r="L209" s="220"/>
      <c r="M209" s="221" t="s">
        <v>5</v>
      </c>
      <c r="N209" s="222" t="s">
        <v>46</v>
      </c>
      <c r="O209" s="41"/>
      <c r="P209" s="182">
        <f>O209*H209</f>
        <v>0</v>
      </c>
      <c r="Q209" s="182">
        <v>3.1800000000000001E-3</v>
      </c>
      <c r="R209" s="182">
        <f>Q209*H209</f>
        <v>0.4929</v>
      </c>
      <c r="S209" s="182">
        <v>0</v>
      </c>
      <c r="T209" s="183">
        <f>S209*H209</f>
        <v>0</v>
      </c>
      <c r="AR209" s="23" t="s">
        <v>255</v>
      </c>
      <c r="AT209" s="23" t="s">
        <v>316</v>
      </c>
      <c r="AU209" s="23" t="s">
        <v>211</v>
      </c>
      <c r="AY209" s="23" t="s">
        <v>195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23" t="s">
        <v>83</v>
      </c>
      <c r="BK209" s="184">
        <f>ROUND(I209*H209,2)</f>
        <v>0</v>
      </c>
      <c r="BL209" s="23" t="s">
        <v>201</v>
      </c>
      <c r="BM209" s="23" t="s">
        <v>2394</v>
      </c>
    </row>
    <row r="210" spans="2:65" s="1" customFormat="1" ht="16.5" customHeight="1">
      <c r="B210" s="172"/>
      <c r="C210" s="173" t="s">
        <v>438</v>
      </c>
      <c r="D210" s="173" t="s">
        <v>197</v>
      </c>
      <c r="E210" s="174" t="s">
        <v>491</v>
      </c>
      <c r="F210" s="175" t="s">
        <v>492</v>
      </c>
      <c r="G210" s="176" t="s">
        <v>325</v>
      </c>
      <c r="H210" s="177">
        <v>12</v>
      </c>
      <c r="I210" s="178"/>
      <c r="J210" s="179">
        <f>ROUND(I210*H210,2)</f>
        <v>0</v>
      </c>
      <c r="K210" s="175"/>
      <c r="L210" s="40"/>
      <c r="M210" s="180" t="s">
        <v>5</v>
      </c>
      <c r="N210" s="181" t="s">
        <v>46</v>
      </c>
      <c r="O210" s="41"/>
      <c r="P210" s="182">
        <f>O210*H210</f>
        <v>0</v>
      </c>
      <c r="Q210" s="182">
        <v>0</v>
      </c>
      <c r="R210" s="182">
        <f>Q210*H210</f>
        <v>0</v>
      </c>
      <c r="S210" s="182">
        <v>0</v>
      </c>
      <c r="T210" s="183">
        <f>S210*H210</f>
        <v>0</v>
      </c>
      <c r="AR210" s="23" t="s">
        <v>201</v>
      </c>
      <c r="AT210" s="23" t="s">
        <v>197</v>
      </c>
      <c r="AU210" s="23" t="s">
        <v>211</v>
      </c>
      <c r="AY210" s="23" t="s">
        <v>195</v>
      </c>
      <c r="BE210" s="184">
        <f>IF(N210="základní",J210,0)</f>
        <v>0</v>
      </c>
      <c r="BF210" s="184">
        <f>IF(N210="snížená",J210,0)</f>
        <v>0</v>
      </c>
      <c r="BG210" s="184">
        <f>IF(N210="zákl. přenesená",J210,0)</f>
        <v>0</v>
      </c>
      <c r="BH210" s="184">
        <f>IF(N210="sníž. přenesená",J210,0)</f>
        <v>0</v>
      </c>
      <c r="BI210" s="184">
        <f>IF(N210="nulová",J210,0)</f>
        <v>0</v>
      </c>
      <c r="BJ210" s="23" t="s">
        <v>83</v>
      </c>
      <c r="BK210" s="184">
        <f>ROUND(I210*H210,2)</f>
        <v>0</v>
      </c>
      <c r="BL210" s="23" t="s">
        <v>201</v>
      </c>
      <c r="BM210" s="23" t="s">
        <v>2395</v>
      </c>
    </row>
    <row r="211" spans="2:65" s="1" customFormat="1" ht="16.5" customHeight="1">
      <c r="B211" s="172"/>
      <c r="C211" s="213" t="s">
        <v>443</v>
      </c>
      <c r="D211" s="213" t="s">
        <v>316</v>
      </c>
      <c r="E211" s="214" t="s">
        <v>495</v>
      </c>
      <c r="F211" s="215" t="s">
        <v>496</v>
      </c>
      <c r="G211" s="216" t="s">
        <v>325</v>
      </c>
      <c r="H211" s="217">
        <v>12</v>
      </c>
      <c r="I211" s="218"/>
      <c r="J211" s="219">
        <f>ROUND(I211*H211,2)</f>
        <v>0</v>
      </c>
      <c r="K211" s="215"/>
      <c r="L211" s="220"/>
      <c r="M211" s="221" t="s">
        <v>5</v>
      </c>
      <c r="N211" s="222" t="s">
        <v>46</v>
      </c>
      <c r="O211" s="41"/>
      <c r="P211" s="182">
        <f>O211*H211</f>
        <v>0</v>
      </c>
      <c r="Q211" s="182">
        <v>8.0000000000000007E-5</v>
      </c>
      <c r="R211" s="182">
        <f>Q211*H211</f>
        <v>9.6000000000000013E-4</v>
      </c>
      <c r="S211" s="182">
        <v>0</v>
      </c>
      <c r="T211" s="183">
        <f>S211*H211</f>
        <v>0</v>
      </c>
      <c r="AR211" s="23" t="s">
        <v>255</v>
      </c>
      <c r="AT211" s="23" t="s">
        <v>316</v>
      </c>
      <c r="AU211" s="23" t="s">
        <v>211</v>
      </c>
      <c r="AY211" s="23" t="s">
        <v>195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23" t="s">
        <v>83</v>
      </c>
      <c r="BK211" s="184">
        <f>ROUND(I211*H211,2)</f>
        <v>0</v>
      </c>
      <c r="BL211" s="23" t="s">
        <v>201</v>
      </c>
      <c r="BM211" s="23" t="s">
        <v>2396</v>
      </c>
    </row>
    <row r="212" spans="2:65" s="1" customFormat="1" ht="27">
      <c r="B212" s="40"/>
      <c r="D212" s="186" t="s">
        <v>209</v>
      </c>
      <c r="F212" s="194" t="s">
        <v>498</v>
      </c>
      <c r="I212" s="195"/>
      <c r="L212" s="40"/>
      <c r="M212" s="196"/>
      <c r="N212" s="41"/>
      <c r="O212" s="41"/>
      <c r="P212" s="41"/>
      <c r="Q212" s="41"/>
      <c r="R212" s="41"/>
      <c r="S212" s="41"/>
      <c r="T212" s="69"/>
      <c r="AT212" s="23" t="s">
        <v>209</v>
      </c>
      <c r="AU212" s="23" t="s">
        <v>211</v>
      </c>
    </row>
    <row r="213" spans="2:65" s="1" customFormat="1" ht="16.5" customHeight="1">
      <c r="B213" s="172"/>
      <c r="C213" s="213" t="s">
        <v>447</v>
      </c>
      <c r="D213" s="213" t="s">
        <v>316</v>
      </c>
      <c r="E213" s="214" t="s">
        <v>1067</v>
      </c>
      <c r="F213" s="215" t="s">
        <v>501</v>
      </c>
      <c r="G213" s="216" t="s">
        <v>325</v>
      </c>
      <c r="H213" s="217">
        <v>6</v>
      </c>
      <c r="I213" s="218"/>
      <c r="J213" s="219">
        <f>ROUND(I213*H213,2)</f>
        <v>0</v>
      </c>
      <c r="K213" s="215"/>
      <c r="L213" s="220"/>
      <c r="M213" s="221" t="s">
        <v>5</v>
      </c>
      <c r="N213" s="222" t="s">
        <v>46</v>
      </c>
      <c r="O213" s="41"/>
      <c r="P213" s="182">
        <f>O213*H213</f>
        <v>0</v>
      </c>
      <c r="Q213" s="182">
        <v>6.4999999999999997E-4</v>
      </c>
      <c r="R213" s="182">
        <f>Q213*H213</f>
        <v>3.8999999999999998E-3</v>
      </c>
      <c r="S213" s="182">
        <v>0</v>
      </c>
      <c r="T213" s="183">
        <f>S213*H213</f>
        <v>0</v>
      </c>
      <c r="AR213" s="23" t="s">
        <v>255</v>
      </c>
      <c r="AT213" s="23" t="s">
        <v>316</v>
      </c>
      <c r="AU213" s="23" t="s">
        <v>211</v>
      </c>
      <c r="AY213" s="23" t="s">
        <v>195</v>
      </c>
      <c r="BE213" s="184">
        <f>IF(N213="základní",J213,0)</f>
        <v>0</v>
      </c>
      <c r="BF213" s="184">
        <f>IF(N213="snížená",J213,0)</f>
        <v>0</v>
      </c>
      <c r="BG213" s="184">
        <f>IF(N213="zákl. přenesená",J213,0)</f>
        <v>0</v>
      </c>
      <c r="BH213" s="184">
        <f>IF(N213="sníž. přenesená",J213,0)</f>
        <v>0</v>
      </c>
      <c r="BI213" s="184">
        <f>IF(N213="nulová",J213,0)</f>
        <v>0</v>
      </c>
      <c r="BJ213" s="23" t="s">
        <v>83</v>
      </c>
      <c r="BK213" s="184">
        <f>ROUND(I213*H213,2)</f>
        <v>0</v>
      </c>
      <c r="BL213" s="23" t="s">
        <v>201</v>
      </c>
      <c r="BM213" s="23" t="s">
        <v>2397</v>
      </c>
    </row>
    <row r="214" spans="2:65" s="1" customFormat="1" ht="27">
      <c r="B214" s="40"/>
      <c r="D214" s="186" t="s">
        <v>209</v>
      </c>
      <c r="F214" s="194" t="s">
        <v>503</v>
      </c>
      <c r="I214" s="195"/>
      <c r="L214" s="40"/>
      <c r="M214" s="196"/>
      <c r="N214" s="41"/>
      <c r="O214" s="41"/>
      <c r="P214" s="41"/>
      <c r="Q214" s="41"/>
      <c r="R214" s="41"/>
      <c r="S214" s="41"/>
      <c r="T214" s="69"/>
      <c r="AT214" s="23" t="s">
        <v>209</v>
      </c>
      <c r="AU214" s="23" t="s">
        <v>211</v>
      </c>
    </row>
    <row r="215" spans="2:65" s="1" customFormat="1" ht="16.5" customHeight="1">
      <c r="B215" s="172"/>
      <c r="C215" s="173" t="s">
        <v>452</v>
      </c>
      <c r="D215" s="173" t="s">
        <v>197</v>
      </c>
      <c r="E215" s="174" t="s">
        <v>1069</v>
      </c>
      <c r="F215" s="175" t="s">
        <v>1070</v>
      </c>
      <c r="G215" s="176" t="s">
        <v>325</v>
      </c>
      <c r="H215" s="177">
        <v>2</v>
      </c>
      <c r="I215" s="178"/>
      <c r="J215" s="179">
        <f>ROUND(I215*H215,2)</f>
        <v>0</v>
      </c>
      <c r="K215" s="175"/>
      <c r="L215" s="40"/>
      <c r="M215" s="180" t="s">
        <v>5</v>
      </c>
      <c r="N215" s="181" t="s">
        <v>46</v>
      </c>
      <c r="O215" s="41"/>
      <c r="P215" s="182">
        <f>O215*H215</f>
        <v>0</v>
      </c>
      <c r="Q215" s="182">
        <v>0</v>
      </c>
      <c r="R215" s="182">
        <f>Q215*H215</f>
        <v>0</v>
      </c>
      <c r="S215" s="182">
        <v>0</v>
      </c>
      <c r="T215" s="183">
        <f>S215*H215</f>
        <v>0</v>
      </c>
      <c r="AR215" s="23" t="s">
        <v>201</v>
      </c>
      <c r="AT215" s="23" t="s">
        <v>197</v>
      </c>
      <c r="AU215" s="23" t="s">
        <v>211</v>
      </c>
      <c r="AY215" s="23" t="s">
        <v>195</v>
      </c>
      <c r="BE215" s="184">
        <f>IF(N215="základní",J215,0)</f>
        <v>0</v>
      </c>
      <c r="BF215" s="184">
        <f>IF(N215="snížená",J215,0)</f>
        <v>0</v>
      </c>
      <c r="BG215" s="184">
        <f>IF(N215="zákl. přenesená",J215,0)</f>
        <v>0</v>
      </c>
      <c r="BH215" s="184">
        <f>IF(N215="sníž. přenesená",J215,0)</f>
        <v>0</v>
      </c>
      <c r="BI215" s="184">
        <f>IF(N215="nulová",J215,0)</f>
        <v>0</v>
      </c>
      <c r="BJ215" s="23" t="s">
        <v>83</v>
      </c>
      <c r="BK215" s="184">
        <f>ROUND(I215*H215,2)</f>
        <v>0</v>
      </c>
      <c r="BL215" s="23" t="s">
        <v>201</v>
      </c>
      <c r="BM215" s="23" t="s">
        <v>2398</v>
      </c>
    </row>
    <row r="216" spans="2:65" s="1" customFormat="1" ht="16.5" customHeight="1">
      <c r="B216" s="172"/>
      <c r="C216" s="213" t="s">
        <v>456</v>
      </c>
      <c r="D216" s="213" t="s">
        <v>316</v>
      </c>
      <c r="E216" s="214" t="s">
        <v>1072</v>
      </c>
      <c r="F216" s="215" t="s">
        <v>1073</v>
      </c>
      <c r="G216" s="216" t="s">
        <v>325</v>
      </c>
      <c r="H216" s="217">
        <v>2</v>
      </c>
      <c r="I216" s="218"/>
      <c r="J216" s="219">
        <f>ROUND(I216*H216,2)</f>
        <v>0</v>
      </c>
      <c r="K216" s="215"/>
      <c r="L216" s="220"/>
      <c r="M216" s="221" t="s">
        <v>5</v>
      </c>
      <c r="N216" s="222" t="s">
        <v>46</v>
      </c>
      <c r="O216" s="41"/>
      <c r="P216" s="182">
        <f>O216*H216</f>
        <v>0</v>
      </c>
      <c r="Q216" s="182">
        <v>1.1E-4</v>
      </c>
      <c r="R216" s="182">
        <f>Q216*H216</f>
        <v>2.2000000000000001E-4</v>
      </c>
      <c r="S216" s="182">
        <v>0</v>
      </c>
      <c r="T216" s="183">
        <f>S216*H216</f>
        <v>0</v>
      </c>
      <c r="AR216" s="23" t="s">
        <v>255</v>
      </c>
      <c r="AT216" s="23" t="s">
        <v>316</v>
      </c>
      <c r="AU216" s="23" t="s">
        <v>211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2399</v>
      </c>
    </row>
    <row r="217" spans="2:65" s="1" customFormat="1" ht="27">
      <c r="B217" s="40"/>
      <c r="D217" s="186" t="s">
        <v>209</v>
      </c>
      <c r="F217" s="194" t="s">
        <v>498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211</v>
      </c>
    </row>
    <row r="218" spans="2:65" s="1" customFormat="1" ht="16.5" customHeight="1">
      <c r="B218" s="172"/>
      <c r="C218" s="213" t="s">
        <v>462</v>
      </c>
      <c r="D218" s="213" t="s">
        <v>316</v>
      </c>
      <c r="E218" s="214" t="s">
        <v>1075</v>
      </c>
      <c r="F218" s="215" t="s">
        <v>1076</v>
      </c>
      <c r="G218" s="216" t="s">
        <v>325</v>
      </c>
      <c r="H218" s="217">
        <v>1</v>
      </c>
      <c r="I218" s="218"/>
      <c r="J218" s="219">
        <f>ROUND(I218*H218,2)</f>
        <v>0</v>
      </c>
      <c r="K218" s="215"/>
      <c r="L218" s="220"/>
      <c r="M218" s="221" t="s">
        <v>5</v>
      </c>
      <c r="N218" s="222" t="s">
        <v>46</v>
      </c>
      <c r="O218" s="41"/>
      <c r="P218" s="182">
        <f>O218*H218</f>
        <v>0</v>
      </c>
      <c r="Q218" s="182">
        <v>9.7000000000000005E-4</v>
      </c>
      <c r="R218" s="182">
        <f>Q218*H218</f>
        <v>9.7000000000000005E-4</v>
      </c>
      <c r="S218" s="182">
        <v>0</v>
      </c>
      <c r="T218" s="183">
        <f>S218*H218</f>
        <v>0</v>
      </c>
      <c r="AR218" s="23" t="s">
        <v>255</v>
      </c>
      <c r="AT218" s="23" t="s">
        <v>316</v>
      </c>
      <c r="AU218" s="23" t="s">
        <v>211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2400</v>
      </c>
    </row>
    <row r="219" spans="2:65" s="1" customFormat="1" ht="27">
      <c r="B219" s="40"/>
      <c r="D219" s="186" t="s">
        <v>209</v>
      </c>
      <c r="F219" s="194" t="s">
        <v>503</v>
      </c>
      <c r="I219" s="195"/>
      <c r="L219" s="40"/>
      <c r="M219" s="196"/>
      <c r="N219" s="41"/>
      <c r="O219" s="41"/>
      <c r="P219" s="41"/>
      <c r="Q219" s="41"/>
      <c r="R219" s="41"/>
      <c r="S219" s="41"/>
      <c r="T219" s="69"/>
      <c r="AT219" s="23" t="s">
        <v>209</v>
      </c>
      <c r="AU219" s="23" t="s">
        <v>211</v>
      </c>
    </row>
    <row r="220" spans="2:65" s="1" customFormat="1" ht="25.5" customHeight="1">
      <c r="B220" s="172"/>
      <c r="C220" s="173" t="s">
        <v>466</v>
      </c>
      <c r="D220" s="173" t="s">
        <v>197</v>
      </c>
      <c r="E220" s="174" t="s">
        <v>1973</v>
      </c>
      <c r="F220" s="175" t="s">
        <v>1974</v>
      </c>
      <c r="G220" s="176" t="s">
        <v>325</v>
      </c>
      <c r="H220" s="177">
        <v>11</v>
      </c>
      <c r="I220" s="178"/>
      <c r="J220" s="179">
        <f>ROUND(I220*H220,2)</f>
        <v>0</v>
      </c>
      <c r="K220" s="175"/>
      <c r="L220" s="40"/>
      <c r="M220" s="180" t="s">
        <v>5</v>
      </c>
      <c r="N220" s="181" t="s">
        <v>46</v>
      </c>
      <c r="O220" s="41"/>
      <c r="P220" s="182">
        <f>O220*H220</f>
        <v>0</v>
      </c>
      <c r="Q220" s="182">
        <v>0</v>
      </c>
      <c r="R220" s="182">
        <f>Q220*H220</f>
        <v>0</v>
      </c>
      <c r="S220" s="182">
        <v>0</v>
      </c>
      <c r="T220" s="183">
        <f>S220*H220</f>
        <v>0</v>
      </c>
      <c r="AR220" s="23" t="s">
        <v>201</v>
      </c>
      <c r="AT220" s="23" t="s">
        <v>197</v>
      </c>
      <c r="AU220" s="23" t="s">
        <v>211</v>
      </c>
      <c r="AY220" s="23" t="s">
        <v>195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23" t="s">
        <v>83</v>
      </c>
      <c r="BK220" s="184">
        <f>ROUND(I220*H220,2)</f>
        <v>0</v>
      </c>
      <c r="BL220" s="23" t="s">
        <v>201</v>
      </c>
      <c r="BM220" s="23" t="s">
        <v>2401</v>
      </c>
    </row>
    <row r="221" spans="2:65" s="1" customFormat="1" ht="16.5" customHeight="1">
      <c r="B221" s="172"/>
      <c r="C221" s="213" t="s">
        <v>471</v>
      </c>
      <c r="D221" s="213" t="s">
        <v>316</v>
      </c>
      <c r="E221" s="214" t="s">
        <v>1976</v>
      </c>
      <c r="F221" s="215" t="s">
        <v>1977</v>
      </c>
      <c r="G221" s="216" t="s">
        <v>325</v>
      </c>
      <c r="H221" s="217">
        <v>1</v>
      </c>
      <c r="I221" s="218"/>
      <c r="J221" s="219">
        <f>ROUND(I221*H221,2)</f>
        <v>0</v>
      </c>
      <c r="K221" s="215"/>
      <c r="L221" s="220"/>
      <c r="M221" s="221" t="s">
        <v>5</v>
      </c>
      <c r="N221" s="222" t="s">
        <v>46</v>
      </c>
      <c r="O221" s="41"/>
      <c r="P221" s="182">
        <f>O221*H221</f>
        <v>0</v>
      </c>
      <c r="Q221" s="182">
        <v>5.1999999999999995E-4</v>
      </c>
      <c r="R221" s="182">
        <f>Q221*H221</f>
        <v>5.1999999999999995E-4</v>
      </c>
      <c r="S221" s="182">
        <v>0</v>
      </c>
      <c r="T221" s="183">
        <f>S221*H221</f>
        <v>0</v>
      </c>
      <c r="AR221" s="23" t="s">
        <v>255</v>
      </c>
      <c r="AT221" s="23" t="s">
        <v>316</v>
      </c>
      <c r="AU221" s="23" t="s">
        <v>211</v>
      </c>
      <c r="AY221" s="23" t="s">
        <v>195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23" t="s">
        <v>83</v>
      </c>
      <c r="BK221" s="184">
        <f>ROUND(I221*H221,2)</f>
        <v>0</v>
      </c>
      <c r="BL221" s="23" t="s">
        <v>201</v>
      </c>
      <c r="BM221" s="23" t="s">
        <v>2402</v>
      </c>
    </row>
    <row r="222" spans="2:65" s="1" customFormat="1" ht="27">
      <c r="B222" s="40"/>
      <c r="D222" s="186" t="s">
        <v>209</v>
      </c>
      <c r="F222" s="194" t="s">
        <v>519</v>
      </c>
      <c r="I222" s="195"/>
      <c r="L222" s="40"/>
      <c r="M222" s="196"/>
      <c r="N222" s="41"/>
      <c r="O222" s="41"/>
      <c r="P222" s="41"/>
      <c r="Q222" s="41"/>
      <c r="R222" s="41"/>
      <c r="S222" s="41"/>
      <c r="T222" s="69"/>
      <c r="AT222" s="23" t="s">
        <v>209</v>
      </c>
      <c r="AU222" s="23" t="s">
        <v>211</v>
      </c>
    </row>
    <row r="223" spans="2:65" s="1" customFormat="1" ht="16.5" customHeight="1">
      <c r="B223" s="172"/>
      <c r="C223" s="213" t="s">
        <v>476</v>
      </c>
      <c r="D223" s="213" t="s">
        <v>316</v>
      </c>
      <c r="E223" s="214" t="s">
        <v>1979</v>
      </c>
      <c r="F223" s="215" t="s">
        <v>1980</v>
      </c>
      <c r="G223" s="216" t="s">
        <v>325</v>
      </c>
      <c r="H223" s="217">
        <v>2</v>
      </c>
      <c r="I223" s="218"/>
      <c r="J223" s="219">
        <f>ROUND(I223*H223,2)</f>
        <v>0</v>
      </c>
      <c r="K223" s="215"/>
      <c r="L223" s="220"/>
      <c r="M223" s="221" t="s">
        <v>5</v>
      </c>
      <c r="N223" s="222" t="s">
        <v>46</v>
      </c>
      <c r="O223" s="41"/>
      <c r="P223" s="182">
        <f>O223*H223</f>
        <v>0</v>
      </c>
      <c r="Q223" s="182">
        <v>7.2000000000000005E-4</v>
      </c>
      <c r="R223" s="182">
        <f>Q223*H223</f>
        <v>1.4400000000000001E-3</v>
      </c>
      <c r="S223" s="182">
        <v>0</v>
      </c>
      <c r="T223" s="183">
        <f>S223*H223</f>
        <v>0</v>
      </c>
      <c r="AR223" s="23" t="s">
        <v>255</v>
      </c>
      <c r="AT223" s="23" t="s">
        <v>316</v>
      </c>
      <c r="AU223" s="23" t="s">
        <v>211</v>
      </c>
      <c r="AY223" s="23" t="s">
        <v>195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23" t="s">
        <v>83</v>
      </c>
      <c r="BK223" s="184">
        <f>ROUND(I223*H223,2)</f>
        <v>0</v>
      </c>
      <c r="BL223" s="23" t="s">
        <v>201</v>
      </c>
      <c r="BM223" s="23" t="s">
        <v>2403</v>
      </c>
    </row>
    <row r="224" spans="2:65" s="1" customFormat="1" ht="27">
      <c r="B224" s="40"/>
      <c r="D224" s="186" t="s">
        <v>209</v>
      </c>
      <c r="F224" s="194" t="s">
        <v>519</v>
      </c>
      <c r="I224" s="195"/>
      <c r="L224" s="40"/>
      <c r="M224" s="196"/>
      <c r="N224" s="41"/>
      <c r="O224" s="41"/>
      <c r="P224" s="41"/>
      <c r="Q224" s="41"/>
      <c r="R224" s="41"/>
      <c r="S224" s="41"/>
      <c r="T224" s="69"/>
      <c r="AT224" s="23" t="s">
        <v>209</v>
      </c>
      <c r="AU224" s="23" t="s">
        <v>211</v>
      </c>
    </row>
    <row r="225" spans="2:65" s="1" customFormat="1" ht="16.5" customHeight="1">
      <c r="B225" s="172"/>
      <c r="C225" s="213" t="s">
        <v>480</v>
      </c>
      <c r="D225" s="213" t="s">
        <v>316</v>
      </c>
      <c r="E225" s="214" t="s">
        <v>1982</v>
      </c>
      <c r="F225" s="215" t="s">
        <v>1983</v>
      </c>
      <c r="G225" s="216" t="s">
        <v>325</v>
      </c>
      <c r="H225" s="217">
        <v>2</v>
      </c>
      <c r="I225" s="218"/>
      <c r="J225" s="219">
        <f>ROUND(I225*H225,2)</f>
        <v>0</v>
      </c>
      <c r="K225" s="215"/>
      <c r="L225" s="220"/>
      <c r="M225" s="221" t="s">
        <v>5</v>
      </c>
      <c r="N225" s="222" t="s">
        <v>46</v>
      </c>
      <c r="O225" s="41"/>
      <c r="P225" s="182">
        <f>O225*H225</f>
        <v>0</v>
      </c>
      <c r="Q225" s="182">
        <v>2E-3</v>
      </c>
      <c r="R225" s="182">
        <f>Q225*H225</f>
        <v>4.0000000000000001E-3</v>
      </c>
      <c r="S225" s="182">
        <v>0</v>
      </c>
      <c r="T225" s="183">
        <f>S225*H225</f>
        <v>0</v>
      </c>
      <c r="AR225" s="23" t="s">
        <v>255</v>
      </c>
      <c r="AT225" s="23" t="s">
        <v>316</v>
      </c>
      <c r="AU225" s="23" t="s">
        <v>211</v>
      </c>
      <c r="AY225" s="23" t="s">
        <v>195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23" t="s">
        <v>83</v>
      </c>
      <c r="BK225" s="184">
        <f>ROUND(I225*H225,2)</f>
        <v>0</v>
      </c>
      <c r="BL225" s="23" t="s">
        <v>201</v>
      </c>
      <c r="BM225" s="23" t="s">
        <v>2404</v>
      </c>
    </row>
    <row r="226" spans="2:65" s="1" customFormat="1" ht="27">
      <c r="B226" s="40"/>
      <c r="D226" s="186" t="s">
        <v>209</v>
      </c>
      <c r="F226" s="194" t="s">
        <v>519</v>
      </c>
      <c r="I226" s="195"/>
      <c r="L226" s="40"/>
      <c r="M226" s="196"/>
      <c r="N226" s="41"/>
      <c r="O226" s="41"/>
      <c r="P226" s="41"/>
      <c r="Q226" s="41"/>
      <c r="R226" s="41"/>
      <c r="S226" s="41"/>
      <c r="T226" s="69"/>
      <c r="AT226" s="23" t="s">
        <v>209</v>
      </c>
      <c r="AU226" s="23" t="s">
        <v>211</v>
      </c>
    </row>
    <row r="227" spans="2:65" s="1" customFormat="1" ht="16.5" customHeight="1">
      <c r="B227" s="172"/>
      <c r="C227" s="213" t="s">
        <v>485</v>
      </c>
      <c r="D227" s="213" t="s">
        <v>316</v>
      </c>
      <c r="E227" s="214" t="s">
        <v>1994</v>
      </c>
      <c r="F227" s="215" t="s">
        <v>1995</v>
      </c>
      <c r="G227" s="216" t="s">
        <v>325</v>
      </c>
      <c r="H227" s="217">
        <v>6</v>
      </c>
      <c r="I227" s="218"/>
      <c r="J227" s="219">
        <f>ROUND(I227*H227,2)</f>
        <v>0</v>
      </c>
      <c r="K227" s="215"/>
      <c r="L227" s="220"/>
      <c r="M227" s="221" t="s">
        <v>5</v>
      </c>
      <c r="N227" s="222" t="s">
        <v>46</v>
      </c>
      <c r="O227" s="41"/>
      <c r="P227" s="182">
        <f>O227*H227</f>
        <v>0</v>
      </c>
      <c r="Q227" s="182">
        <v>9.7000000000000005E-4</v>
      </c>
      <c r="R227" s="182">
        <f>Q227*H227</f>
        <v>5.8200000000000005E-3</v>
      </c>
      <c r="S227" s="182">
        <v>0</v>
      </c>
      <c r="T227" s="183">
        <f>S227*H227</f>
        <v>0</v>
      </c>
      <c r="AR227" s="23" t="s">
        <v>255</v>
      </c>
      <c r="AT227" s="23" t="s">
        <v>316</v>
      </c>
      <c r="AU227" s="23" t="s">
        <v>211</v>
      </c>
      <c r="AY227" s="23" t="s">
        <v>195</v>
      </c>
      <c r="BE227" s="184">
        <f>IF(N227="základní",J227,0)</f>
        <v>0</v>
      </c>
      <c r="BF227" s="184">
        <f>IF(N227="snížená",J227,0)</f>
        <v>0</v>
      </c>
      <c r="BG227" s="184">
        <f>IF(N227="zákl. přenesená",J227,0)</f>
        <v>0</v>
      </c>
      <c r="BH227" s="184">
        <f>IF(N227="sníž. přenesená",J227,0)</f>
        <v>0</v>
      </c>
      <c r="BI227" s="184">
        <f>IF(N227="nulová",J227,0)</f>
        <v>0</v>
      </c>
      <c r="BJ227" s="23" t="s">
        <v>83</v>
      </c>
      <c r="BK227" s="184">
        <f>ROUND(I227*H227,2)</f>
        <v>0</v>
      </c>
      <c r="BL227" s="23" t="s">
        <v>201</v>
      </c>
      <c r="BM227" s="23" t="s">
        <v>2405</v>
      </c>
    </row>
    <row r="228" spans="2:65" s="1" customFormat="1" ht="27">
      <c r="B228" s="40"/>
      <c r="D228" s="186" t="s">
        <v>209</v>
      </c>
      <c r="F228" s="194" t="s">
        <v>519</v>
      </c>
      <c r="I228" s="195"/>
      <c r="L228" s="40"/>
      <c r="M228" s="196"/>
      <c r="N228" s="41"/>
      <c r="O228" s="41"/>
      <c r="P228" s="41"/>
      <c r="Q228" s="41"/>
      <c r="R228" s="41"/>
      <c r="S228" s="41"/>
      <c r="T228" s="69"/>
      <c r="AT228" s="23" t="s">
        <v>209</v>
      </c>
      <c r="AU228" s="23" t="s">
        <v>211</v>
      </c>
    </row>
    <row r="229" spans="2:65" s="1" customFormat="1" ht="25.5" customHeight="1">
      <c r="B229" s="172"/>
      <c r="C229" s="173" t="s">
        <v>490</v>
      </c>
      <c r="D229" s="173" t="s">
        <v>197</v>
      </c>
      <c r="E229" s="174" t="s">
        <v>2000</v>
      </c>
      <c r="F229" s="175" t="s">
        <v>2001</v>
      </c>
      <c r="G229" s="176" t="s">
        <v>325</v>
      </c>
      <c r="H229" s="177">
        <v>7</v>
      </c>
      <c r="I229" s="178"/>
      <c r="J229" s="179">
        <f>ROUND(I229*H229,2)</f>
        <v>0</v>
      </c>
      <c r="K229" s="175"/>
      <c r="L229" s="40"/>
      <c r="M229" s="180" t="s">
        <v>5</v>
      </c>
      <c r="N229" s="181" t="s">
        <v>46</v>
      </c>
      <c r="O229" s="41"/>
      <c r="P229" s="182">
        <f>O229*H229</f>
        <v>0</v>
      </c>
      <c r="Q229" s="182">
        <v>0</v>
      </c>
      <c r="R229" s="182">
        <f>Q229*H229</f>
        <v>0</v>
      </c>
      <c r="S229" s="182">
        <v>0</v>
      </c>
      <c r="T229" s="183">
        <f>S229*H229</f>
        <v>0</v>
      </c>
      <c r="AR229" s="23" t="s">
        <v>201</v>
      </c>
      <c r="AT229" s="23" t="s">
        <v>197</v>
      </c>
      <c r="AU229" s="23" t="s">
        <v>211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2406</v>
      </c>
    </row>
    <row r="230" spans="2:65" s="1" customFormat="1" ht="16.5" customHeight="1">
      <c r="B230" s="172"/>
      <c r="C230" s="213" t="s">
        <v>494</v>
      </c>
      <c r="D230" s="213" t="s">
        <v>316</v>
      </c>
      <c r="E230" s="214" t="s">
        <v>2003</v>
      </c>
      <c r="F230" s="215" t="s">
        <v>2004</v>
      </c>
      <c r="G230" s="216" t="s">
        <v>325</v>
      </c>
      <c r="H230" s="217">
        <v>1</v>
      </c>
      <c r="I230" s="218"/>
      <c r="J230" s="219">
        <f>ROUND(I230*H230,2)</f>
        <v>0</v>
      </c>
      <c r="K230" s="215"/>
      <c r="L230" s="220"/>
      <c r="M230" s="221" t="s">
        <v>5</v>
      </c>
      <c r="N230" s="222" t="s">
        <v>46</v>
      </c>
      <c r="O230" s="41"/>
      <c r="P230" s="182">
        <f>O230*H230</f>
        <v>0</v>
      </c>
      <c r="Q230" s="182">
        <v>3.2000000000000002E-3</v>
      </c>
      <c r="R230" s="182">
        <f>Q230*H230</f>
        <v>3.2000000000000002E-3</v>
      </c>
      <c r="S230" s="182">
        <v>0</v>
      </c>
      <c r="T230" s="183">
        <f>S230*H230</f>
        <v>0</v>
      </c>
      <c r="AR230" s="23" t="s">
        <v>255</v>
      </c>
      <c r="AT230" s="23" t="s">
        <v>316</v>
      </c>
      <c r="AU230" s="23" t="s">
        <v>211</v>
      </c>
      <c r="AY230" s="23" t="s">
        <v>195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23" t="s">
        <v>83</v>
      </c>
      <c r="BK230" s="184">
        <f>ROUND(I230*H230,2)</f>
        <v>0</v>
      </c>
      <c r="BL230" s="23" t="s">
        <v>201</v>
      </c>
      <c r="BM230" s="23" t="s">
        <v>2407</v>
      </c>
    </row>
    <row r="231" spans="2:65" s="1" customFormat="1" ht="54">
      <c r="B231" s="40"/>
      <c r="D231" s="186" t="s">
        <v>209</v>
      </c>
      <c r="F231" s="194" t="s">
        <v>536</v>
      </c>
      <c r="I231" s="195"/>
      <c r="L231" s="40"/>
      <c r="M231" s="196"/>
      <c r="N231" s="41"/>
      <c r="O231" s="41"/>
      <c r="P231" s="41"/>
      <c r="Q231" s="41"/>
      <c r="R231" s="41"/>
      <c r="S231" s="41"/>
      <c r="T231" s="69"/>
      <c r="AT231" s="23" t="s">
        <v>209</v>
      </c>
      <c r="AU231" s="23" t="s">
        <v>211</v>
      </c>
    </row>
    <row r="232" spans="2:65" s="1" customFormat="1" ht="16.5" customHeight="1">
      <c r="B232" s="172"/>
      <c r="C232" s="213" t="s">
        <v>499</v>
      </c>
      <c r="D232" s="213" t="s">
        <v>316</v>
      </c>
      <c r="E232" s="214" t="s">
        <v>2006</v>
      </c>
      <c r="F232" s="215" t="s">
        <v>534</v>
      </c>
      <c r="G232" s="216" t="s">
        <v>325</v>
      </c>
      <c r="H232" s="217">
        <v>6</v>
      </c>
      <c r="I232" s="218"/>
      <c r="J232" s="219">
        <f>ROUND(I232*H232,2)</f>
        <v>0</v>
      </c>
      <c r="K232" s="215"/>
      <c r="L232" s="220"/>
      <c r="M232" s="221" t="s">
        <v>5</v>
      </c>
      <c r="N232" s="222" t="s">
        <v>46</v>
      </c>
      <c r="O232" s="41"/>
      <c r="P232" s="182">
        <f>O232*H232</f>
        <v>0</v>
      </c>
      <c r="Q232" s="182">
        <v>2.9999999999999997E-4</v>
      </c>
      <c r="R232" s="182">
        <f>Q232*H232</f>
        <v>1.8E-3</v>
      </c>
      <c r="S232" s="182">
        <v>0</v>
      </c>
      <c r="T232" s="183">
        <f>S232*H232</f>
        <v>0</v>
      </c>
      <c r="AR232" s="23" t="s">
        <v>255</v>
      </c>
      <c r="AT232" s="23" t="s">
        <v>316</v>
      </c>
      <c r="AU232" s="23" t="s">
        <v>211</v>
      </c>
      <c r="AY232" s="23" t="s">
        <v>195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23" t="s">
        <v>83</v>
      </c>
      <c r="BK232" s="184">
        <f>ROUND(I232*H232,2)</f>
        <v>0</v>
      </c>
      <c r="BL232" s="23" t="s">
        <v>201</v>
      </c>
      <c r="BM232" s="23" t="s">
        <v>2408</v>
      </c>
    </row>
    <row r="233" spans="2:65" s="1" customFormat="1" ht="54">
      <c r="B233" s="40"/>
      <c r="D233" s="186" t="s">
        <v>209</v>
      </c>
      <c r="F233" s="194" t="s">
        <v>536</v>
      </c>
      <c r="I233" s="195"/>
      <c r="L233" s="40"/>
      <c r="M233" s="196"/>
      <c r="N233" s="41"/>
      <c r="O233" s="41"/>
      <c r="P233" s="41"/>
      <c r="Q233" s="41"/>
      <c r="R233" s="41"/>
      <c r="S233" s="41"/>
      <c r="T233" s="69"/>
      <c r="AT233" s="23" t="s">
        <v>209</v>
      </c>
      <c r="AU233" s="23" t="s">
        <v>211</v>
      </c>
    </row>
    <row r="234" spans="2:65" s="1" customFormat="1" ht="16.5" customHeight="1">
      <c r="B234" s="172"/>
      <c r="C234" s="173" t="s">
        <v>504</v>
      </c>
      <c r="D234" s="173" t="s">
        <v>197</v>
      </c>
      <c r="E234" s="174" t="s">
        <v>538</v>
      </c>
      <c r="F234" s="175" t="s">
        <v>539</v>
      </c>
      <c r="G234" s="176" t="s">
        <v>303</v>
      </c>
      <c r="H234" s="177">
        <v>0.51900000000000002</v>
      </c>
      <c r="I234" s="178"/>
      <c r="J234" s="179">
        <f>ROUND(I234*H234,2)</f>
        <v>0</v>
      </c>
      <c r="K234" s="175"/>
      <c r="L234" s="40"/>
      <c r="M234" s="180" t="s">
        <v>5</v>
      </c>
      <c r="N234" s="181" t="s">
        <v>46</v>
      </c>
      <c r="O234" s="41"/>
      <c r="P234" s="182">
        <f>O234*H234</f>
        <v>0</v>
      </c>
      <c r="Q234" s="182">
        <v>0</v>
      </c>
      <c r="R234" s="182">
        <f>Q234*H234</f>
        <v>0</v>
      </c>
      <c r="S234" s="182">
        <v>0</v>
      </c>
      <c r="T234" s="183">
        <f>S234*H234</f>
        <v>0</v>
      </c>
      <c r="AR234" s="23" t="s">
        <v>201</v>
      </c>
      <c r="AT234" s="23" t="s">
        <v>197</v>
      </c>
      <c r="AU234" s="23" t="s">
        <v>211</v>
      </c>
      <c r="AY234" s="23" t="s">
        <v>195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23" t="s">
        <v>83</v>
      </c>
      <c r="BK234" s="184">
        <f>ROUND(I234*H234,2)</f>
        <v>0</v>
      </c>
      <c r="BL234" s="23" t="s">
        <v>201</v>
      </c>
      <c r="BM234" s="23" t="s">
        <v>2409</v>
      </c>
    </row>
    <row r="235" spans="2:65" s="10" customFormat="1" ht="22.35" customHeight="1">
      <c r="B235" s="159"/>
      <c r="D235" s="160" t="s">
        <v>74</v>
      </c>
      <c r="E235" s="170" t="s">
        <v>541</v>
      </c>
      <c r="F235" s="170" t="s">
        <v>542</v>
      </c>
      <c r="I235" s="162"/>
      <c r="J235" s="171">
        <f>BK235</f>
        <v>0</v>
      </c>
      <c r="L235" s="159"/>
      <c r="M235" s="164"/>
      <c r="N235" s="165"/>
      <c r="O235" s="165"/>
      <c r="P235" s="166">
        <f>SUM(P236:P264)</f>
        <v>0</v>
      </c>
      <c r="Q235" s="165"/>
      <c r="R235" s="166">
        <f>SUM(R236:R264)</f>
        <v>2.4621099999999996</v>
      </c>
      <c r="S235" s="165"/>
      <c r="T235" s="167">
        <f>SUM(T236:T264)</f>
        <v>0</v>
      </c>
      <c r="AR235" s="160" t="s">
        <v>83</v>
      </c>
      <c r="AT235" s="168" t="s">
        <v>74</v>
      </c>
      <c r="AU235" s="168" t="s">
        <v>85</v>
      </c>
      <c r="AY235" s="160" t="s">
        <v>195</v>
      </c>
      <c r="BK235" s="169">
        <f>SUM(BK236:BK264)</f>
        <v>0</v>
      </c>
    </row>
    <row r="236" spans="2:65" s="1" customFormat="1" ht="16.5" customHeight="1">
      <c r="B236" s="172"/>
      <c r="C236" s="173" t="s">
        <v>508</v>
      </c>
      <c r="D236" s="173" t="s">
        <v>197</v>
      </c>
      <c r="E236" s="174" t="s">
        <v>2014</v>
      </c>
      <c r="F236" s="175" t="s">
        <v>2015</v>
      </c>
      <c r="G236" s="176" t="s">
        <v>325</v>
      </c>
      <c r="H236" s="177">
        <v>3</v>
      </c>
      <c r="I236" s="178"/>
      <c r="J236" s="179">
        <f>ROUND(I236*H236,2)</f>
        <v>0</v>
      </c>
      <c r="K236" s="175"/>
      <c r="L236" s="40"/>
      <c r="M236" s="180" t="s">
        <v>5</v>
      </c>
      <c r="N236" s="181" t="s">
        <v>46</v>
      </c>
      <c r="O236" s="41"/>
      <c r="P236" s="182">
        <f>O236*H236</f>
        <v>0</v>
      </c>
      <c r="Q236" s="182">
        <v>1.6299999999999999E-3</v>
      </c>
      <c r="R236" s="182">
        <f>Q236*H236</f>
        <v>4.8900000000000002E-3</v>
      </c>
      <c r="S236" s="182">
        <v>0</v>
      </c>
      <c r="T236" s="183">
        <f>S236*H236</f>
        <v>0</v>
      </c>
      <c r="AR236" s="23" t="s">
        <v>201</v>
      </c>
      <c r="AT236" s="23" t="s">
        <v>197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2410</v>
      </c>
    </row>
    <row r="237" spans="2:65" s="1" customFormat="1" ht="16.5" customHeight="1">
      <c r="B237" s="172"/>
      <c r="C237" s="213" t="s">
        <v>391</v>
      </c>
      <c r="D237" s="213" t="s">
        <v>316</v>
      </c>
      <c r="E237" s="214" t="s">
        <v>2017</v>
      </c>
      <c r="F237" s="215" t="s">
        <v>2018</v>
      </c>
      <c r="G237" s="216" t="s">
        <v>325</v>
      </c>
      <c r="H237" s="217">
        <v>3</v>
      </c>
      <c r="I237" s="218"/>
      <c r="J237" s="219">
        <f>ROUND(I237*H237,2)</f>
        <v>0</v>
      </c>
      <c r="K237" s="215"/>
      <c r="L237" s="220"/>
      <c r="M237" s="221" t="s">
        <v>5</v>
      </c>
      <c r="N237" s="222" t="s">
        <v>46</v>
      </c>
      <c r="O237" s="41"/>
      <c r="P237" s="182">
        <f>O237*H237</f>
        <v>0</v>
      </c>
      <c r="Q237" s="182">
        <v>1.9199999999999998E-2</v>
      </c>
      <c r="R237" s="182">
        <f>Q237*H237</f>
        <v>5.7599999999999998E-2</v>
      </c>
      <c r="S237" s="182">
        <v>0</v>
      </c>
      <c r="T237" s="183">
        <f>S237*H237</f>
        <v>0</v>
      </c>
      <c r="AR237" s="23" t="s">
        <v>255</v>
      </c>
      <c r="AT237" s="23" t="s">
        <v>316</v>
      </c>
      <c r="AU237" s="23" t="s">
        <v>211</v>
      </c>
      <c r="AY237" s="23" t="s">
        <v>195</v>
      </c>
      <c r="BE237" s="184">
        <f>IF(N237="základní",J237,0)</f>
        <v>0</v>
      </c>
      <c r="BF237" s="184">
        <f>IF(N237="snížená",J237,0)</f>
        <v>0</v>
      </c>
      <c r="BG237" s="184">
        <f>IF(N237="zákl. přenesená",J237,0)</f>
        <v>0</v>
      </c>
      <c r="BH237" s="184">
        <f>IF(N237="sníž. přenesená",J237,0)</f>
        <v>0</v>
      </c>
      <c r="BI237" s="184">
        <f>IF(N237="nulová",J237,0)</f>
        <v>0</v>
      </c>
      <c r="BJ237" s="23" t="s">
        <v>83</v>
      </c>
      <c r="BK237" s="184">
        <f>ROUND(I237*H237,2)</f>
        <v>0</v>
      </c>
      <c r="BL237" s="23" t="s">
        <v>201</v>
      </c>
      <c r="BM237" s="23" t="s">
        <v>2411</v>
      </c>
    </row>
    <row r="238" spans="2:65" s="1" customFormat="1" ht="40.5">
      <c r="B238" s="40"/>
      <c r="D238" s="186" t="s">
        <v>209</v>
      </c>
      <c r="F238" s="194" t="s">
        <v>551</v>
      </c>
      <c r="I238" s="195"/>
      <c r="L238" s="40"/>
      <c r="M238" s="196"/>
      <c r="N238" s="41"/>
      <c r="O238" s="41"/>
      <c r="P238" s="41"/>
      <c r="Q238" s="41"/>
      <c r="R238" s="41"/>
      <c r="S238" s="41"/>
      <c r="T238" s="69"/>
      <c r="AT238" s="23" t="s">
        <v>209</v>
      </c>
      <c r="AU238" s="23" t="s">
        <v>211</v>
      </c>
    </row>
    <row r="239" spans="2:65" s="1" customFormat="1" ht="16.5" customHeight="1">
      <c r="B239" s="172"/>
      <c r="C239" s="213" t="s">
        <v>412</v>
      </c>
      <c r="D239" s="213" t="s">
        <v>316</v>
      </c>
      <c r="E239" s="214" t="s">
        <v>2020</v>
      </c>
      <c r="F239" s="215" t="s">
        <v>2021</v>
      </c>
      <c r="G239" s="216" t="s">
        <v>325</v>
      </c>
      <c r="H239" s="217">
        <v>3</v>
      </c>
      <c r="I239" s="218"/>
      <c r="J239" s="219">
        <f>ROUND(I239*H239,2)</f>
        <v>0</v>
      </c>
      <c r="K239" s="215"/>
      <c r="L239" s="220"/>
      <c r="M239" s="221" t="s">
        <v>5</v>
      </c>
      <c r="N239" s="222" t="s">
        <v>46</v>
      </c>
      <c r="O239" s="41"/>
      <c r="P239" s="182">
        <f>O239*H239</f>
        <v>0</v>
      </c>
      <c r="Q239" s="182">
        <v>4.0000000000000001E-3</v>
      </c>
      <c r="R239" s="182">
        <f>Q239*H239</f>
        <v>1.2E-2</v>
      </c>
      <c r="S239" s="182">
        <v>0</v>
      </c>
      <c r="T239" s="183">
        <f>S239*H239</f>
        <v>0</v>
      </c>
      <c r="AR239" s="23" t="s">
        <v>255</v>
      </c>
      <c r="AT239" s="23" t="s">
        <v>316</v>
      </c>
      <c r="AU239" s="23" t="s">
        <v>211</v>
      </c>
      <c r="AY239" s="23" t="s">
        <v>195</v>
      </c>
      <c r="BE239" s="184">
        <f>IF(N239="základní",J239,0)</f>
        <v>0</v>
      </c>
      <c r="BF239" s="184">
        <f>IF(N239="snížená",J239,0)</f>
        <v>0</v>
      </c>
      <c r="BG239" s="184">
        <f>IF(N239="zákl. přenesená",J239,0)</f>
        <v>0</v>
      </c>
      <c r="BH239" s="184">
        <f>IF(N239="sníž. přenesená",J239,0)</f>
        <v>0</v>
      </c>
      <c r="BI239" s="184">
        <f>IF(N239="nulová",J239,0)</f>
        <v>0</v>
      </c>
      <c r="BJ239" s="23" t="s">
        <v>83</v>
      </c>
      <c r="BK239" s="184">
        <f>ROUND(I239*H239,2)</f>
        <v>0</v>
      </c>
      <c r="BL239" s="23" t="s">
        <v>201</v>
      </c>
      <c r="BM239" s="23" t="s">
        <v>2412</v>
      </c>
    </row>
    <row r="240" spans="2:65" s="1" customFormat="1" ht="27">
      <c r="B240" s="40"/>
      <c r="D240" s="186" t="s">
        <v>209</v>
      </c>
      <c r="F240" s="194" t="s">
        <v>2413</v>
      </c>
      <c r="I240" s="195"/>
      <c r="L240" s="40"/>
      <c r="M240" s="196"/>
      <c r="N240" s="41"/>
      <c r="O240" s="41"/>
      <c r="P240" s="41"/>
      <c r="Q240" s="41"/>
      <c r="R240" s="41"/>
      <c r="S240" s="41"/>
      <c r="T240" s="69"/>
      <c r="AT240" s="23" t="s">
        <v>209</v>
      </c>
      <c r="AU240" s="23" t="s">
        <v>211</v>
      </c>
    </row>
    <row r="241" spans="2:65" s="1" customFormat="1" ht="16.5" customHeight="1">
      <c r="B241" s="172"/>
      <c r="C241" s="173" t="s">
        <v>520</v>
      </c>
      <c r="D241" s="173" t="s">
        <v>197</v>
      </c>
      <c r="E241" s="174" t="s">
        <v>579</v>
      </c>
      <c r="F241" s="175" t="s">
        <v>580</v>
      </c>
      <c r="G241" s="176" t="s">
        <v>325</v>
      </c>
      <c r="H241" s="177">
        <v>7</v>
      </c>
      <c r="I241" s="178"/>
      <c r="J241" s="179">
        <f>ROUND(I241*H241,2)</f>
        <v>0</v>
      </c>
      <c r="K241" s="175"/>
      <c r="L241" s="40"/>
      <c r="M241" s="180" t="s">
        <v>5</v>
      </c>
      <c r="N241" s="181" t="s">
        <v>46</v>
      </c>
      <c r="O241" s="41"/>
      <c r="P241" s="182">
        <f>O241*H241</f>
        <v>0</v>
      </c>
      <c r="Q241" s="182">
        <v>6.3829999999999998E-2</v>
      </c>
      <c r="R241" s="182">
        <f>Q241*H241</f>
        <v>0.44680999999999998</v>
      </c>
      <c r="S241" s="182">
        <v>0</v>
      </c>
      <c r="T241" s="183">
        <f>S241*H241</f>
        <v>0</v>
      </c>
      <c r="AR241" s="23" t="s">
        <v>201</v>
      </c>
      <c r="AT241" s="23" t="s">
        <v>197</v>
      </c>
      <c r="AU241" s="23" t="s">
        <v>211</v>
      </c>
      <c r="AY241" s="23" t="s">
        <v>195</v>
      </c>
      <c r="BE241" s="184">
        <f>IF(N241="základní",J241,0)</f>
        <v>0</v>
      </c>
      <c r="BF241" s="184">
        <f>IF(N241="snížená",J241,0)</f>
        <v>0</v>
      </c>
      <c r="BG241" s="184">
        <f>IF(N241="zákl. přenesená",J241,0)</f>
        <v>0</v>
      </c>
      <c r="BH241" s="184">
        <f>IF(N241="sníž. přenesená",J241,0)</f>
        <v>0</v>
      </c>
      <c r="BI241" s="184">
        <f>IF(N241="nulová",J241,0)</f>
        <v>0</v>
      </c>
      <c r="BJ241" s="23" t="s">
        <v>83</v>
      </c>
      <c r="BK241" s="184">
        <f>ROUND(I241*H241,2)</f>
        <v>0</v>
      </c>
      <c r="BL241" s="23" t="s">
        <v>201</v>
      </c>
      <c r="BM241" s="23" t="s">
        <v>2414</v>
      </c>
    </row>
    <row r="242" spans="2:65" s="1" customFormat="1" ht="16.5" customHeight="1">
      <c r="B242" s="172"/>
      <c r="C242" s="213" t="s">
        <v>524</v>
      </c>
      <c r="D242" s="213" t="s">
        <v>316</v>
      </c>
      <c r="E242" s="214" t="s">
        <v>583</v>
      </c>
      <c r="F242" s="215" t="s">
        <v>584</v>
      </c>
      <c r="G242" s="216" t="s">
        <v>325</v>
      </c>
      <c r="H242" s="217">
        <v>7</v>
      </c>
      <c r="I242" s="218"/>
      <c r="J242" s="219">
        <f>ROUND(I242*H242,2)</f>
        <v>0</v>
      </c>
      <c r="K242" s="215"/>
      <c r="L242" s="220"/>
      <c r="M242" s="221" t="s">
        <v>5</v>
      </c>
      <c r="N242" s="222" t="s">
        <v>46</v>
      </c>
      <c r="O242" s="41"/>
      <c r="P242" s="182">
        <f>O242*H242</f>
        <v>0</v>
      </c>
      <c r="Q242" s="182">
        <v>7.3000000000000001E-3</v>
      </c>
      <c r="R242" s="182">
        <f>Q242*H242</f>
        <v>5.11E-2</v>
      </c>
      <c r="S242" s="182">
        <v>0</v>
      </c>
      <c r="T242" s="183">
        <f>S242*H242</f>
        <v>0</v>
      </c>
      <c r="AR242" s="23" t="s">
        <v>255</v>
      </c>
      <c r="AT242" s="23" t="s">
        <v>316</v>
      </c>
      <c r="AU242" s="23" t="s">
        <v>211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2415</v>
      </c>
    </row>
    <row r="243" spans="2:65" s="1" customFormat="1" ht="40.5">
      <c r="B243" s="40"/>
      <c r="D243" s="186" t="s">
        <v>209</v>
      </c>
      <c r="F243" s="194" t="s">
        <v>586</v>
      </c>
      <c r="I243" s="195"/>
      <c r="L243" s="40"/>
      <c r="M243" s="196"/>
      <c r="N243" s="41"/>
      <c r="O243" s="41"/>
      <c r="P243" s="41"/>
      <c r="Q243" s="41"/>
      <c r="R243" s="41"/>
      <c r="S243" s="41"/>
      <c r="T243" s="69"/>
      <c r="AT243" s="23" t="s">
        <v>209</v>
      </c>
      <c r="AU243" s="23" t="s">
        <v>211</v>
      </c>
    </row>
    <row r="244" spans="2:65" s="1" customFormat="1" ht="16.5" customHeight="1">
      <c r="B244" s="172"/>
      <c r="C244" s="213" t="s">
        <v>528</v>
      </c>
      <c r="D244" s="213" t="s">
        <v>316</v>
      </c>
      <c r="E244" s="214" t="s">
        <v>588</v>
      </c>
      <c r="F244" s="215" t="s">
        <v>589</v>
      </c>
      <c r="G244" s="216" t="s">
        <v>325</v>
      </c>
      <c r="H244" s="217">
        <v>7</v>
      </c>
      <c r="I244" s="218"/>
      <c r="J244" s="219">
        <f>ROUND(I244*H244,2)</f>
        <v>0</v>
      </c>
      <c r="K244" s="215"/>
      <c r="L244" s="220"/>
      <c r="M244" s="221" t="s">
        <v>5</v>
      </c>
      <c r="N244" s="222" t="s">
        <v>46</v>
      </c>
      <c r="O244" s="41"/>
      <c r="P244" s="182">
        <f>O244*H244</f>
        <v>0</v>
      </c>
      <c r="Q244" s="182">
        <v>3.5000000000000001E-3</v>
      </c>
      <c r="R244" s="182">
        <f>Q244*H244</f>
        <v>2.4500000000000001E-2</v>
      </c>
      <c r="S244" s="182">
        <v>0</v>
      </c>
      <c r="T244" s="183">
        <f>S244*H244</f>
        <v>0</v>
      </c>
      <c r="AR244" s="23" t="s">
        <v>255</v>
      </c>
      <c r="AT244" s="23" t="s">
        <v>316</v>
      </c>
      <c r="AU244" s="23" t="s">
        <v>211</v>
      </c>
      <c r="AY244" s="23" t="s">
        <v>195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23" t="s">
        <v>83</v>
      </c>
      <c r="BK244" s="184">
        <f>ROUND(I244*H244,2)</f>
        <v>0</v>
      </c>
      <c r="BL244" s="23" t="s">
        <v>201</v>
      </c>
      <c r="BM244" s="23" t="s">
        <v>2416</v>
      </c>
    </row>
    <row r="245" spans="2:65" s="1" customFormat="1" ht="27">
      <c r="B245" s="40"/>
      <c r="D245" s="186" t="s">
        <v>209</v>
      </c>
      <c r="F245" s="194" t="s">
        <v>512</v>
      </c>
      <c r="I245" s="195"/>
      <c r="L245" s="40"/>
      <c r="M245" s="196"/>
      <c r="N245" s="41"/>
      <c r="O245" s="41"/>
      <c r="P245" s="41"/>
      <c r="Q245" s="41"/>
      <c r="R245" s="41"/>
      <c r="S245" s="41"/>
      <c r="T245" s="69"/>
      <c r="AT245" s="23" t="s">
        <v>209</v>
      </c>
      <c r="AU245" s="23" t="s">
        <v>211</v>
      </c>
    </row>
    <row r="246" spans="2:65" s="1" customFormat="1" ht="16.5" customHeight="1">
      <c r="B246" s="172"/>
      <c r="C246" s="173" t="s">
        <v>532</v>
      </c>
      <c r="D246" s="173" t="s">
        <v>197</v>
      </c>
      <c r="E246" s="174" t="s">
        <v>592</v>
      </c>
      <c r="F246" s="175" t="s">
        <v>593</v>
      </c>
      <c r="G246" s="176" t="s">
        <v>325</v>
      </c>
      <c r="H246" s="177">
        <v>3</v>
      </c>
      <c r="I246" s="178"/>
      <c r="J246" s="179">
        <f>ROUND(I246*H246,2)</f>
        <v>0</v>
      </c>
      <c r="K246" s="175"/>
      <c r="L246" s="40"/>
      <c r="M246" s="180" t="s">
        <v>5</v>
      </c>
      <c r="N246" s="181" t="s">
        <v>46</v>
      </c>
      <c r="O246" s="41"/>
      <c r="P246" s="182">
        <f>O246*H246</f>
        <v>0</v>
      </c>
      <c r="Q246" s="182">
        <v>0.12303</v>
      </c>
      <c r="R246" s="182">
        <f>Q246*H246</f>
        <v>0.36909000000000003</v>
      </c>
      <c r="S246" s="182">
        <v>0</v>
      </c>
      <c r="T246" s="183">
        <f>S246*H246</f>
        <v>0</v>
      </c>
      <c r="AR246" s="23" t="s">
        <v>201</v>
      </c>
      <c r="AT246" s="23" t="s">
        <v>197</v>
      </c>
      <c r="AU246" s="23" t="s">
        <v>211</v>
      </c>
      <c r="AY246" s="23" t="s">
        <v>195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23" t="s">
        <v>83</v>
      </c>
      <c r="BK246" s="184">
        <f>ROUND(I246*H246,2)</f>
        <v>0</v>
      </c>
      <c r="BL246" s="23" t="s">
        <v>201</v>
      </c>
      <c r="BM246" s="23" t="s">
        <v>2417</v>
      </c>
    </row>
    <row r="247" spans="2:65" s="1" customFormat="1" ht="16.5" customHeight="1">
      <c r="B247" s="172"/>
      <c r="C247" s="213" t="s">
        <v>537</v>
      </c>
      <c r="D247" s="213" t="s">
        <v>316</v>
      </c>
      <c r="E247" s="214" t="s">
        <v>596</v>
      </c>
      <c r="F247" s="215" t="s">
        <v>597</v>
      </c>
      <c r="G247" s="216" t="s">
        <v>325</v>
      </c>
      <c r="H247" s="217">
        <v>3</v>
      </c>
      <c r="I247" s="218"/>
      <c r="J247" s="219">
        <f>ROUND(I247*H247,2)</f>
        <v>0</v>
      </c>
      <c r="K247" s="215"/>
      <c r="L247" s="220"/>
      <c r="M247" s="221" t="s">
        <v>5</v>
      </c>
      <c r="N247" s="222" t="s">
        <v>46</v>
      </c>
      <c r="O247" s="41"/>
      <c r="P247" s="182">
        <f>O247*H247</f>
        <v>0</v>
      </c>
      <c r="Q247" s="182">
        <v>1.3299999999999999E-2</v>
      </c>
      <c r="R247" s="182">
        <f>Q247*H247</f>
        <v>3.9899999999999998E-2</v>
      </c>
      <c r="S247" s="182">
        <v>0</v>
      </c>
      <c r="T247" s="183">
        <f>S247*H247</f>
        <v>0</v>
      </c>
      <c r="AR247" s="23" t="s">
        <v>255</v>
      </c>
      <c r="AT247" s="23" t="s">
        <v>316</v>
      </c>
      <c r="AU247" s="23" t="s">
        <v>211</v>
      </c>
      <c r="AY247" s="23" t="s">
        <v>195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23" t="s">
        <v>83</v>
      </c>
      <c r="BK247" s="184">
        <f>ROUND(I247*H247,2)</f>
        <v>0</v>
      </c>
      <c r="BL247" s="23" t="s">
        <v>201</v>
      </c>
      <c r="BM247" s="23" t="s">
        <v>2418</v>
      </c>
    </row>
    <row r="248" spans="2:65" s="1" customFormat="1" ht="54">
      <c r="B248" s="40"/>
      <c r="D248" s="186" t="s">
        <v>209</v>
      </c>
      <c r="F248" s="194" t="s">
        <v>599</v>
      </c>
      <c r="I248" s="195"/>
      <c r="L248" s="40"/>
      <c r="M248" s="196"/>
      <c r="N248" s="41"/>
      <c r="O248" s="41"/>
      <c r="P248" s="41"/>
      <c r="Q248" s="41"/>
      <c r="R248" s="41"/>
      <c r="S248" s="41"/>
      <c r="T248" s="69"/>
      <c r="AT248" s="23" t="s">
        <v>209</v>
      </c>
      <c r="AU248" s="23" t="s">
        <v>211</v>
      </c>
    </row>
    <row r="249" spans="2:65" s="1" customFormat="1" ht="16.5" customHeight="1">
      <c r="B249" s="172"/>
      <c r="C249" s="173" t="s">
        <v>543</v>
      </c>
      <c r="D249" s="173" t="s">
        <v>197</v>
      </c>
      <c r="E249" s="174" t="s">
        <v>614</v>
      </c>
      <c r="F249" s="175" t="s">
        <v>615</v>
      </c>
      <c r="G249" s="176" t="s">
        <v>207</v>
      </c>
      <c r="H249" s="177">
        <v>155</v>
      </c>
      <c r="I249" s="178"/>
      <c r="J249" s="179">
        <f>ROUND(I249*H249,2)</f>
        <v>0</v>
      </c>
      <c r="K249" s="175"/>
      <c r="L249" s="40"/>
      <c r="M249" s="180" t="s">
        <v>5</v>
      </c>
      <c r="N249" s="181" t="s">
        <v>46</v>
      </c>
      <c r="O249" s="41"/>
      <c r="P249" s="182">
        <f>O249*H249</f>
        <v>0</v>
      </c>
      <c r="Q249" s="182">
        <v>0</v>
      </c>
      <c r="R249" s="182">
        <f>Q249*H249</f>
        <v>0</v>
      </c>
      <c r="S249" s="182">
        <v>0</v>
      </c>
      <c r="T249" s="183">
        <f>S249*H249</f>
        <v>0</v>
      </c>
      <c r="AR249" s="23" t="s">
        <v>201</v>
      </c>
      <c r="AT249" s="23" t="s">
        <v>197</v>
      </c>
      <c r="AU249" s="23" t="s">
        <v>211</v>
      </c>
      <c r="AY249" s="23" t="s">
        <v>195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23" t="s">
        <v>83</v>
      </c>
      <c r="BK249" s="184">
        <f>ROUND(I249*H249,2)</f>
        <v>0</v>
      </c>
      <c r="BL249" s="23" t="s">
        <v>201</v>
      </c>
      <c r="BM249" s="23" t="s">
        <v>2419</v>
      </c>
    </row>
    <row r="250" spans="2:65" s="1" customFormat="1" ht="67.5">
      <c r="B250" s="40"/>
      <c r="D250" s="186" t="s">
        <v>209</v>
      </c>
      <c r="F250" s="194" t="s">
        <v>617</v>
      </c>
      <c r="I250" s="195"/>
      <c r="L250" s="40"/>
      <c r="M250" s="196"/>
      <c r="N250" s="41"/>
      <c r="O250" s="41"/>
      <c r="P250" s="41"/>
      <c r="Q250" s="41"/>
      <c r="R250" s="41"/>
      <c r="S250" s="41"/>
      <c r="T250" s="69"/>
      <c r="AT250" s="23" t="s">
        <v>209</v>
      </c>
      <c r="AU250" s="23" t="s">
        <v>211</v>
      </c>
    </row>
    <row r="251" spans="2:65" s="1" customFormat="1" ht="16.5" customHeight="1">
      <c r="B251" s="172"/>
      <c r="C251" s="173" t="s">
        <v>547</v>
      </c>
      <c r="D251" s="173" t="s">
        <v>197</v>
      </c>
      <c r="E251" s="174" t="s">
        <v>619</v>
      </c>
      <c r="F251" s="175" t="s">
        <v>620</v>
      </c>
      <c r="G251" s="176" t="s">
        <v>325</v>
      </c>
      <c r="H251" s="177">
        <v>1</v>
      </c>
      <c r="I251" s="178"/>
      <c r="J251" s="179">
        <f>ROUND(I251*H251,2)</f>
        <v>0</v>
      </c>
      <c r="K251" s="175"/>
      <c r="L251" s="40"/>
      <c r="M251" s="180" t="s">
        <v>5</v>
      </c>
      <c r="N251" s="181" t="s">
        <v>46</v>
      </c>
      <c r="O251" s="41"/>
      <c r="P251" s="182">
        <f>O251*H251</f>
        <v>0</v>
      </c>
      <c r="Q251" s="182">
        <v>0</v>
      </c>
      <c r="R251" s="182">
        <f>Q251*H251</f>
        <v>0</v>
      </c>
      <c r="S251" s="182">
        <v>0</v>
      </c>
      <c r="T251" s="183">
        <f>S251*H251</f>
        <v>0</v>
      </c>
      <c r="AR251" s="23" t="s">
        <v>201</v>
      </c>
      <c r="AT251" s="23" t="s">
        <v>197</v>
      </c>
      <c r="AU251" s="23" t="s">
        <v>211</v>
      </c>
      <c r="AY251" s="23" t="s">
        <v>195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23" t="s">
        <v>83</v>
      </c>
      <c r="BK251" s="184">
        <f>ROUND(I251*H251,2)</f>
        <v>0</v>
      </c>
      <c r="BL251" s="23" t="s">
        <v>201</v>
      </c>
      <c r="BM251" s="23" t="s">
        <v>2420</v>
      </c>
    </row>
    <row r="252" spans="2:65" s="1" customFormat="1" ht="27">
      <c r="B252" s="40"/>
      <c r="D252" s="186" t="s">
        <v>209</v>
      </c>
      <c r="F252" s="194" t="s">
        <v>622</v>
      </c>
      <c r="I252" s="195"/>
      <c r="L252" s="40"/>
      <c r="M252" s="196"/>
      <c r="N252" s="41"/>
      <c r="O252" s="41"/>
      <c r="P252" s="41"/>
      <c r="Q252" s="41"/>
      <c r="R252" s="41"/>
      <c r="S252" s="41"/>
      <c r="T252" s="69"/>
      <c r="AT252" s="23" t="s">
        <v>209</v>
      </c>
      <c r="AU252" s="23" t="s">
        <v>211</v>
      </c>
    </row>
    <row r="253" spans="2:65" s="1" customFormat="1" ht="16.5" customHeight="1">
      <c r="B253" s="172"/>
      <c r="C253" s="173" t="s">
        <v>552</v>
      </c>
      <c r="D253" s="173" t="s">
        <v>197</v>
      </c>
      <c r="E253" s="174" t="s">
        <v>2034</v>
      </c>
      <c r="F253" s="175" t="s">
        <v>2035</v>
      </c>
      <c r="G253" s="176" t="s">
        <v>207</v>
      </c>
      <c r="H253" s="177">
        <v>155</v>
      </c>
      <c r="I253" s="178"/>
      <c r="J253" s="179">
        <f>ROUND(I253*H253,2)</f>
        <v>0</v>
      </c>
      <c r="K253" s="175"/>
      <c r="L253" s="40"/>
      <c r="M253" s="180" t="s">
        <v>5</v>
      </c>
      <c r="N253" s="181" t="s">
        <v>46</v>
      </c>
      <c r="O253" s="41"/>
      <c r="P253" s="182">
        <f>O253*H253</f>
        <v>0</v>
      </c>
      <c r="Q253" s="182">
        <v>0</v>
      </c>
      <c r="R253" s="182">
        <f>Q253*H253</f>
        <v>0</v>
      </c>
      <c r="S253" s="182">
        <v>0</v>
      </c>
      <c r="T253" s="183">
        <f>S253*H253</f>
        <v>0</v>
      </c>
      <c r="AR253" s="23" t="s">
        <v>201</v>
      </c>
      <c r="AT253" s="23" t="s">
        <v>197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2421</v>
      </c>
    </row>
    <row r="254" spans="2:65" s="1" customFormat="1" ht="16.5" customHeight="1">
      <c r="B254" s="172"/>
      <c r="C254" s="173" t="s">
        <v>557</v>
      </c>
      <c r="D254" s="173" t="s">
        <v>197</v>
      </c>
      <c r="E254" s="174" t="s">
        <v>629</v>
      </c>
      <c r="F254" s="175" t="s">
        <v>630</v>
      </c>
      <c r="G254" s="176" t="s">
        <v>325</v>
      </c>
      <c r="H254" s="177">
        <v>3</v>
      </c>
      <c r="I254" s="178"/>
      <c r="J254" s="179">
        <f>ROUND(I254*H254,2)</f>
        <v>0</v>
      </c>
      <c r="K254" s="175"/>
      <c r="L254" s="40"/>
      <c r="M254" s="180" t="s">
        <v>5</v>
      </c>
      <c r="N254" s="181" t="s">
        <v>46</v>
      </c>
      <c r="O254" s="41"/>
      <c r="P254" s="182">
        <f>O254*H254</f>
        <v>0</v>
      </c>
      <c r="Q254" s="182">
        <v>0.46009</v>
      </c>
      <c r="R254" s="182">
        <f>Q254*H254</f>
        <v>1.3802699999999999</v>
      </c>
      <c r="S254" s="182">
        <v>0</v>
      </c>
      <c r="T254" s="183">
        <f>S254*H254</f>
        <v>0</v>
      </c>
      <c r="AR254" s="23" t="s">
        <v>201</v>
      </c>
      <c r="AT254" s="23" t="s">
        <v>197</v>
      </c>
      <c r="AU254" s="23" t="s">
        <v>211</v>
      </c>
      <c r="AY254" s="23" t="s">
        <v>195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23" t="s">
        <v>83</v>
      </c>
      <c r="BK254" s="184">
        <f>ROUND(I254*H254,2)</f>
        <v>0</v>
      </c>
      <c r="BL254" s="23" t="s">
        <v>201</v>
      </c>
      <c r="BM254" s="23" t="s">
        <v>2422</v>
      </c>
    </row>
    <row r="255" spans="2:65" s="1" customFormat="1" ht="27">
      <c r="B255" s="40"/>
      <c r="D255" s="186" t="s">
        <v>209</v>
      </c>
      <c r="F255" s="194" t="s">
        <v>632</v>
      </c>
      <c r="I255" s="195"/>
      <c r="L255" s="40"/>
      <c r="M255" s="196"/>
      <c r="N255" s="41"/>
      <c r="O255" s="41"/>
      <c r="P255" s="41"/>
      <c r="Q255" s="41"/>
      <c r="R255" s="41"/>
      <c r="S255" s="41"/>
      <c r="T255" s="69"/>
      <c r="AT255" s="23" t="s">
        <v>209</v>
      </c>
      <c r="AU255" s="23" t="s">
        <v>211</v>
      </c>
    </row>
    <row r="256" spans="2:65" s="1" customFormat="1" ht="16.5" customHeight="1">
      <c r="B256" s="172"/>
      <c r="C256" s="173" t="s">
        <v>561</v>
      </c>
      <c r="D256" s="173" t="s">
        <v>197</v>
      </c>
      <c r="E256" s="174" t="s">
        <v>634</v>
      </c>
      <c r="F256" s="175" t="s">
        <v>635</v>
      </c>
      <c r="G256" s="176" t="s">
        <v>207</v>
      </c>
      <c r="H256" s="177">
        <v>155</v>
      </c>
      <c r="I256" s="178"/>
      <c r="J256" s="179">
        <f>ROUND(I256*H256,2)</f>
        <v>0</v>
      </c>
      <c r="K256" s="175"/>
      <c r="L256" s="40"/>
      <c r="M256" s="180" t="s">
        <v>5</v>
      </c>
      <c r="N256" s="181" t="s">
        <v>46</v>
      </c>
      <c r="O256" s="41"/>
      <c r="P256" s="182">
        <f>O256*H256</f>
        <v>0</v>
      </c>
      <c r="Q256" s="182">
        <v>9.0000000000000006E-5</v>
      </c>
      <c r="R256" s="182">
        <f>Q256*H256</f>
        <v>1.3950000000000001E-2</v>
      </c>
      <c r="S256" s="182">
        <v>0</v>
      </c>
      <c r="T256" s="183">
        <f>S256*H256</f>
        <v>0</v>
      </c>
      <c r="AR256" s="23" t="s">
        <v>201</v>
      </c>
      <c r="AT256" s="23" t="s">
        <v>197</v>
      </c>
      <c r="AU256" s="23" t="s">
        <v>211</v>
      </c>
      <c r="AY256" s="23" t="s">
        <v>195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23" t="s">
        <v>83</v>
      </c>
      <c r="BK256" s="184">
        <f>ROUND(I256*H256,2)</f>
        <v>0</v>
      </c>
      <c r="BL256" s="23" t="s">
        <v>201</v>
      </c>
      <c r="BM256" s="23" t="s">
        <v>2423</v>
      </c>
    </row>
    <row r="257" spans="2:65" s="1" customFormat="1" ht="16.5" customHeight="1">
      <c r="B257" s="172"/>
      <c r="C257" s="173" t="s">
        <v>565</v>
      </c>
      <c r="D257" s="173" t="s">
        <v>197</v>
      </c>
      <c r="E257" s="174" t="s">
        <v>638</v>
      </c>
      <c r="F257" s="175" t="s">
        <v>639</v>
      </c>
      <c r="G257" s="176" t="s">
        <v>207</v>
      </c>
      <c r="H257" s="177">
        <v>310</v>
      </c>
      <c r="I257" s="178"/>
      <c r="J257" s="179">
        <f>ROUND(I257*H257,2)</f>
        <v>0</v>
      </c>
      <c r="K257" s="175"/>
      <c r="L257" s="40"/>
      <c r="M257" s="180" t="s">
        <v>5</v>
      </c>
      <c r="N257" s="181" t="s">
        <v>46</v>
      </c>
      <c r="O257" s="41"/>
      <c r="P257" s="182">
        <f>O257*H257</f>
        <v>0</v>
      </c>
      <c r="Q257" s="182">
        <v>1.9000000000000001E-4</v>
      </c>
      <c r="R257" s="182">
        <f>Q257*H257</f>
        <v>5.8900000000000001E-2</v>
      </c>
      <c r="S257" s="182">
        <v>0</v>
      </c>
      <c r="T257" s="183">
        <f>S257*H257</f>
        <v>0</v>
      </c>
      <c r="AR257" s="23" t="s">
        <v>201</v>
      </c>
      <c r="AT257" s="23" t="s">
        <v>197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2424</v>
      </c>
    </row>
    <row r="258" spans="2:65" s="1" customFormat="1" ht="54">
      <c r="B258" s="40"/>
      <c r="D258" s="186" t="s">
        <v>209</v>
      </c>
      <c r="F258" s="194" t="s">
        <v>641</v>
      </c>
      <c r="I258" s="195"/>
      <c r="L258" s="40"/>
      <c r="M258" s="196"/>
      <c r="N258" s="41"/>
      <c r="O258" s="41"/>
      <c r="P258" s="41"/>
      <c r="Q258" s="41"/>
      <c r="R258" s="41"/>
      <c r="S258" s="41"/>
      <c r="T258" s="69"/>
      <c r="AT258" s="23" t="s">
        <v>209</v>
      </c>
      <c r="AU258" s="23" t="s">
        <v>211</v>
      </c>
    </row>
    <row r="259" spans="2:65" s="1" customFormat="1" ht="16.5" customHeight="1">
      <c r="B259" s="172"/>
      <c r="C259" s="173" t="s">
        <v>569</v>
      </c>
      <c r="D259" s="173" t="s">
        <v>197</v>
      </c>
      <c r="E259" s="174" t="s">
        <v>642</v>
      </c>
      <c r="F259" s="175" t="s">
        <v>643</v>
      </c>
      <c r="G259" s="176" t="s">
        <v>325</v>
      </c>
      <c r="H259" s="177">
        <v>10</v>
      </c>
      <c r="I259" s="178"/>
      <c r="J259" s="179">
        <f>ROUND(I259*H259,2)</f>
        <v>0</v>
      </c>
      <c r="K259" s="175"/>
      <c r="L259" s="40"/>
      <c r="M259" s="180" t="s">
        <v>5</v>
      </c>
      <c r="N259" s="181" t="s">
        <v>46</v>
      </c>
      <c r="O259" s="41"/>
      <c r="P259" s="182">
        <f>O259*H259</f>
        <v>0</v>
      </c>
      <c r="Q259" s="182">
        <v>3.1E-4</v>
      </c>
      <c r="R259" s="182">
        <f>Q259*H259</f>
        <v>3.0999999999999999E-3</v>
      </c>
      <c r="S259" s="182">
        <v>0</v>
      </c>
      <c r="T259" s="183">
        <f>S259*H259</f>
        <v>0</v>
      </c>
      <c r="AR259" s="23" t="s">
        <v>201</v>
      </c>
      <c r="AT259" s="23" t="s">
        <v>197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2425</v>
      </c>
    </row>
    <row r="260" spans="2:65" s="1" customFormat="1" ht="16.5" customHeight="1">
      <c r="B260" s="172"/>
      <c r="C260" s="173" t="s">
        <v>573</v>
      </c>
      <c r="D260" s="173" t="s">
        <v>197</v>
      </c>
      <c r="E260" s="174" t="s">
        <v>650</v>
      </c>
      <c r="F260" s="175" t="s">
        <v>651</v>
      </c>
      <c r="G260" s="176" t="s">
        <v>325</v>
      </c>
      <c r="H260" s="177">
        <v>7</v>
      </c>
      <c r="I260" s="178"/>
      <c r="J260" s="179">
        <f>ROUND(I260*H260,2)</f>
        <v>0</v>
      </c>
      <c r="K260" s="175"/>
      <c r="L260" s="40"/>
      <c r="M260" s="180" t="s">
        <v>5</v>
      </c>
      <c r="N260" s="181" t="s">
        <v>46</v>
      </c>
      <c r="O260" s="41"/>
      <c r="P260" s="182">
        <f>O260*H260</f>
        <v>0</v>
      </c>
      <c r="Q260" s="182">
        <v>0</v>
      </c>
      <c r="R260" s="182">
        <f>Q260*H260</f>
        <v>0</v>
      </c>
      <c r="S260" s="182">
        <v>0</v>
      </c>
      <c r="T260" s="183">
        <f>S260*H260</f>
        <v>0</v>
      </c>
      <c r="AR260" s="23" t="s">
        <v>201</v>
      </c>
      <c r="AT260" s="23" t="s">
        <v>197</v>
      </c>
      <c r="AU260" s="23" t="s">
        <v>211</v>
      </c>
      <c r="AY260" s="23" t="s">
        <v>195</v>
      </c>
      <c r="BE260" s="184">
        <f>IF(N260="základní",J260,0)</f>
        <v>0</v>
      </c>
      <c r="BF260" s="184">
        <f>IF(N260="snížená",J260,0)</f>
        <v>0</v>
      </c>
      <c r="BG260" s="184">
        <f>IF(N260="zákl. přenesená",J260,0)</f>
        <v>0</v>
      </c>
      <c r="BH260" s="184">
        <f>IF(N260="sníž. přenesená",J260,0)</f>
        <v>0</v>
      </c>
      <c r="BI260" s="184">
        <f>IF(N260="nulová",J260,0)</f>
        <v>0</v>
      </c>
      <c r="BJ260" s="23" t="s">
        <v>83</v>
      </c>
      <c r="BK260" s="184">
        <f>ROUND(I260*H260,2)</f>
        <v>0</v>
      </c>
      <c r="BL260" s="23" t="s">
        <v>201</v>
      </c>
      <c r="BM260" s="23" t="s">
        <v>2426</v>
      </c>
    </row>
    <row r="261" spans="2:65" s="1" customFormat="1" ht="27">
      <c r="B261" s="40"/>
      <c r="D261" s="186" t="s">
        <v>209</v>
      </c>
      <c r="F261" s="194" t="s">
        <v>653</v>
      </c>
      <c r="I261" s="195"/>
      <c r="L261" s="40"/>
      <c r="M261" s="196"/>
      <c r="N261" s="41"/>
      <c r="O261" s="41"/>
      <c r="P261" s="41"/>
      <c r="Q261" s="41"/>
      <c r="R261" s="41"/>
      <c r="S261" s="41"/>
      <c r="T261" s="69"/>
      <c r="AT261" s="23" t="s">
        <v>209</v>
      </c>
      <c r="AU261" s="23" t="s">
        <v>211</v>
      </c>
    </row>
    <row r="262" spans="2:65" s="1" customFormat="1" ht="16.5" customHeight="1">
      <c r="B262" s="172"/>
      <c r="C262" s="173" t="s">
        <v>578</v>
      </c>
      <c r="D262" s="173" t="s">
        <v>197</v>
      </c>
      <c r="E262" s="174" t="s">
        <v>655</v>
      </c>
      <c r="F262" s="175" t="s">
        <v>656</v>
      </c>
      <c r="G262" s="176" t="s">
        <v>325</v>
      </c>
      <c r="H262" s="177">
        <v>2</v>
      </c>
      <c r="I262" s="178"/>
      <c r="J262" s="179">
        <f>ROUND(I262*H262,2)</f>
        <v>0</v>
      </c>
      <c r="K262" s="175"/>
      <c r="L262" s="40"/>
      <c r="M262" s="180" t="s">
        <v>5</v>
      </c>
      <c r="N262" s="181" t="s">
        <v>46</v>
      </c>
      <c r="O262" s="41"/>
      <c r="P262" s="182">
        <f>O262*H262</f>
        <v>0</v>
      </c>
      <c r="Q262" s="182">
        <v>0</v>
      </c>
      <c r="R262" s="182">
        <f>Q262*H262</f>
        <v>0</v>
      </c>
      <c r="S262" s="182">
        <v>0</v>
      </c>
      <c r="T262" s="183">
        <f>S262*H262</f>
        <v>0</v>
      </c>
      <c r="AR262" s="23" t="s">
        <v>201</v>
      </c>
      <c r="AT262" s="23" t="s">
        <v>197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2427</v>
      </c>
    </row>
    <row r="263" spans="2:65" s="1" customFormat="1" ht="27">
      <c r="B263" s="40"/>
      <c r="D263" s="186" t="s">
        <v>209</v>
      </c>
      <c r="F263" s="194" t="s">
        <v>658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16.5" customHeight="1">
      <c r="B264" s="172"/>
      <c r="C264" s="173" t="s">
        <v>582</v>
      </c>
      <c r="D264" s="173" t="s">
        <v>197</v>
      </c>
      <c r="E264" s="174" t="s">
        <v>538</v>
      </c>
      <c r="F264" s="175" t="s">
        <v>539</v>
      </c>
      <c r="G264" s="176" t="s">
        <v>303</v>
      </c>
      <c r="H264" s="177">
        <v>2.4620000000000002</v>
      </c>
      <c r="I264" s="178"/>
      <c r="J264" s="179">
        <f>ROUND(I264*H264,2)</f>
        <v>0</v>
      </c>
      <c r="K264" s="175"/>
      <c r="L264" s="40"/>
      <c r="M264" s="180" t="s">
        <v>5</v>
      </c>
      <c r="N264" s="181" t="s">
        <v>46</v>
      </c>
      <c r="O264" s="41"/>
      <c r="P264" s="182">
        <f>O264*H264</f>
        <v>0</v>
      </c>
      <c r="Q264" s="182">
        <v>0</v>
      </c>
      <c r="R264" s="182">
        <f>Q264*H264</f>
        <v>0</v>
      </c>
      <c r="S264" s="182">
        <v>0</v>
      </c>
      <c r="T264" s="183">
        <f>S264*H264</f>
        <v>0</v>
      </c>
      <c r="AR264" s="23" t="s">
        <v>201</v>
      </c>
      <c r="AT264" s="23" t="s">
        <v>197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2428</v>
      </c>
    </row>
    <row r="265" spans="2:65" s="10" customFormat="1" ht="29.85" customHeight="1">
      <c r="B265" s="159"/>
      <c r="D265" s="160" t="s">
        <v>74</v>
      </c>
      <c r="E265" s="170" t="s">
        <v>261</v>
      </c>
      <c r="F265" s="170" t="s">
        <v>660</v>
      </c>
      <c r="I265" s="162"/>
      <c r="J265" s="171">
        <f>BK265</f>
        <v>0</v>
      </c>
      <c r="L265" s="159"/>
      <c r="M265" s="164"/>
      <c r="N265" s="165"/>
      <c r="O265" s="165"/>
      <c r="P265" s="166">
        <f>P266+P272</f>
        <v>0</v>
      </c>
      <c r="Q265" s="165"/>
      <c r="R265" s="166">
        <f>R266+R272</f>
        <v>0</v>
      </c>
      <c r="S265" s="165"/>
      <c r="T265" s="167">
        <f>T266+T272</f>
        <v>0</v>
      </c>
      <c r="AR265" s="160" t="s">
        <v>83</v>
      </c>
      <c r="AT265" s="168" t="s">
        <v>74</v>
      </c>
      <c r="AU265" s="168" t="s">
        <v>83</v>
      </c>
      <c r="AY265" s="160" t="s">
        <v>195</v>
      </c>
      <c r="BK265" s="169">
        <f>BK266+BK272</f>
        <v>0</v>
      </c>
    </row>
    <row r="266" spans="2:65" s="10" customFormat="1" ht="14.85" customHeight="1">
      <c r="B266" s="159"/>
      <c r="D266" s="160" t="s">
        <v>74</v>
      </c>
      <c r="E266" s="170" t="s">
        <v>661</v>
      </c>
      <c r="F266" s="170" t="s">
        <v>662</v>
      </c>
      <c r="I266" s="162"/>
      <c r="J266" s="171">
        <f>BK266</f>
        <v>0</v>
      </c>
      <c r="L266" s="159"/>
      <c r="M266" s="164"/>
      <c r="N266" s="165"/>
      <c r="O266" s="165"/>
      <c r="P266" s="166">
        <f>SUM(P267:P271)</f>
        <v>0</v>
      </c>
      <c r="Q266" s="165"/>
      <c r="R266" s="166">
        <f>SUM(R267:R271)</f>
        <v>0</v>
      </c>
      <c r="S266" s="165"/>
      <c r="T266" s="167">
        <f>SUM(T267:T271)</f>
        <v>0</v>
      </c>
      <c r="AR266" s="160" t="s">
        <v>83</v>
      </c>
      <c r="AT266" s="168" t="s">
        <v>74</v>
      </c>
      <c r="AU266" s="168" t="s">
        <v>85</v>
      </c>
      <c r="AY266" s="160" t="s">
        <v>195</v>
      </c>
      <c r="BK266" s="169">
        <f>SUM(BK267:BK271)</f>
        <v>0</v>
      </c>
    </row>
    <row r="267" spans="2:65" s="1" customFormat="1" ht="16.5" customHeight="1">
      <c r="B267" s="172"/>
      <c r="C267" s="173" t="s">
        <v>587</v>
      </c>
      <c r="D267" s="173" t="s">
        <v>197</v>
      </c>
      <c r="E267" s="174" t="s">
        <v>664</v>
      </c>
      <c r="F267" s="175" t="s">
        <v>665</v>
      </c>
      <c r="G267" s="176" t="s">
        <v>207</v>
      </c>
      <c r="H267" s="177">
        <v>333.94</v>
      </c>
      <c r="I267" s="178"/>
      <c r="J267" s="179">
        <f>ROUND(I267*H267,2)</f>
        <v>0</v>
      </c>
      <c r="K267" s="175"/>
      <c r="L267" s="40"/>
      <c r="M267" s="180" t="s">
        <v>5</v>
      </c>
      <c r="N267" s="181" t="s">
        <v>46</v>
      </c>
      <c r="O267" s="41"/>
      <c r="P267" s="182">
        <f>O267*H267</f>
        <v>0</v>
      </c>
      <c r="Q267" s="182">
        <v>0</v>
      </c>
      <c r="R267" s="182">
        <f>Q267*H267</f>
        <v>0</v>
      </c>
      <c r="S267" s="182">
        <v>0</v>
      </c>
      <c r="T267" s="183">
        <f>S267*H267</f>
        <v>0</v>
      </c>
      <c r="AR267" s="23" t="s">
        <v>201</v>
      </c>
      <c r="AT267" s="23" t="s">
        <v>197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2429</v>
      </c>
    </row>
    <row r="268" spans="2:65" s="1" customFormat="1" ht="27">
      <c r="B268" s="40"/>
      <c r="D268" s="186" t="s">
        <v>209</v>
      </c>
      <c r="F268" s="194" t="s">
        <v>667</v>
      </c>
      <c r="I268" s="195"/>
      <c r="L268" s="40"/>
      <c r="M268" s="196"/>
      <c r="N268" s="41"/>
      <c r="O268" s="41"/>
      <c r="P268" s="41"/>
      <c r="Q268" s="41"/>
      <c r="R268" s="41"/>
      <c r="S268" s="41"/>
      <c r="T268" s="69"/>
      <c r="AT268" s="23" t="s">
        <v>209</v>
      </c>
      <c r="AU268" s="23" t="s">
        <v>211</v>
      </c>
    </row>
    <row r="269" spans="2:65" s="11" customFormat="1">
      <c r="B269" s="185"/>
      <c r="D269" s="186" t="s">
        <v>203</v>
      </c>
      <c r="E269" s="187" t="s">
        <v>5</v>
      </c>
      <c r="F269" s="188" t="s">
        <v>2430</v>
      </c>
      <c r="H269" s="189">
        <v>21.14</v>
      </c>
      <c r="I269" s="190"/>
      <c r="L269" s="185"/>
      <c r="M269" s="191"/>
      <c r="N269" s="192"/>
      <c r="O269" s="192"/>
      <c r="P269" s="192"/>
      <c r="Q269" s="192"/>
      <c r="R269" s="192"/>
      <c r="S269" s="192"/>
      <c r="T269" s="193"/>
      <c r="AT269" s="187" t="s">
        <v>203</v>
      </c>
      <c r="AU269" s="187" t="s">
        <v>211</v>
      </c>
      <c r="AV269" s="11" t="s">
        <v>85</v>
      </c>
      <c r="AW269" s="11" t="s">
        <v>39</v>
      </c>
      <c r="AX269" s="11" t="s">
        <v>75</v>
      </c>
      <c r="AY269" s="187" t="s">
        <v>195</v>
      </c>
    </row>
    <row r="270" spans="2:65" s="11" customFormat="1">
      <c r="B270" s="185"/>
      <c r="D270" s="186" t="s">
        <v>203</v>
      </c>
      <c r="E270" s="187" t="s">
        <v>5</v>
      </c>
      <c r="F270" s="188" t="s">
        <v>2431</v>
      </c>
      <c r="H270" s="189">
        <v>312.8</v>
      </c>
      <c r="I270" s="190"/>
      <c r="L270" s="185"/>
      <c r="M270" s="191"/>
      <c r="N270" s="192"/>
      <c r="O270" s="192"/>
      <c r="P270" s="192"/>
      <c r="Q270" s="192"/>
      <c r="R270" s="192"/>
      <c r="S270" s="192"/>
      <c r="T270" s="193"/>
      <c r="AT270" s="187" t="s">
        <v>203</v>
      </c>
      <c r="AU270" s="187" t="s">
        <v>211</v>
      </c>
      <c r="AV270" s="11" t="s">
        <v>85</v>
      </c>
      <c r="AW270" s="11" t="s">
        <v>39</v>
      </c>
      <c r="AX270" s="11" t="s">
        <v>75</v>
      </c>
      <c r="AY270" s="187" t="s">
        <v>195</v>
      </c>
    </row>
    <row r="271" spans="2:65" s="13" customFormat="1">
      <c r="B271" s="205"/>
      <c r="D271" s="186" t="s">
        <v>203</v>
      </c>
      <c r="E271" s="206" t="s">
        <v>5</v>
      </c>
      <c r="F271" s="207" t="s">
        <v>254</v>
      </c>
      <c r="H271" s="208">
        <v>333.94</v>
      </c>
      <c r="I271" s="209"/>
      <c r="L271" s="205"/>
      <c r="M271" s="210"/>
      <c r="N271" s="211"/>
      <c r="O271" s="211"/>
      <c r="P271" s="211"/>
      <c r="Q271" s="211"/>
      <c r="R271" s="211"/>
      <c r="S271" s="211"/>
      <c r="T271" s="212"/>
      <c r="AT271" s="206" t="s">
        <v>203</v>
      </c>
      <c r="AU271" s="206" t="s">
        <v>211</v>
      </c>
      <c r="AV271" s="13" t="s">
        <v>201</v>
      </c>
      <c r="AW271" s="13" t="s">
        <v>39</v>
      </c>
      <c r="AX271" s="13" t="s">
        <v>83</v>
      </c>
      <c r="AY271" s="206" t="s">
        <v>195</v>
      </c>
    </row>
    <row r="272" spans="2:65" s="10" customFormat="1" ht="22.35" customHeight="1">
      <c r="B272" s="159"/>
      <c r="D272" s="160" t="s">
        <v>74</v>
      </c>
      <c r="E272" s="170" t="s">
        <v>670</v>
      </c>
      <c r="F272" s="170" t="s">
        <v>671</v>
      </c>
      <c r="I272" s="162"/>
      <c r="J272" s="171">
        <f>BK272</f>
        <v>0</v>
      </c>
      <c r="L272" s="159"/>
      <c r="M272" s="164"/>
      <c r="N272" s="165"/>
      <c r="O272" s="165"/>
      <c r="P272" s="166">
        <f>SUM(P273:P282)</f>
        <v>0</v>
      </c>
      <c r="Q272" s="165"/>
      <c r="R272" s="166">
        <f>SUM(R273:R282)</f>
        <v>0</v>
      </c>
      <c r="S272" s="165"/>
      <c r="T272" s="167">
        <f>SUM(T273:T282)</f>
        <v>0</v>
      </c>
      <c r="AR272" s="160" t="s">
        <v>83</v>
      </c>
      <c r="AT272" s="168" t="s">
        <v>74</v>
      </c>
      <c r="AU272" s="168" t="s">
        <v>85</v>
      </c>
      <c r="AY272" s="160" t="s">
        <v>195</v>
      </c>
      <c r="BK272" s="169">
        <f>SUM(BK273:BK282)</f>
        <v>0</v>
      </c>
    </row>
    <row r="273" spans="2:65" s="1" customFormat="1" ht="16.5" customHeight="1">
      <c r="B273" s="172"/>
      <c r="C273" s="173" t="s">
        <v>591</v>
      </c>
      <c r="D273" s="173" t="s">
        <v>197</v>
      </c>
      <c r="E273" s="174" t="s">
        <v>672</v>
      </c>
      <c r="F273" s="175" t="s">
        <v>673</v>
      </c>
      <c r="G273" s="176" t="s">
        <v>303</v>
      </c>
      <c r="H273" s="177">
        <v>146.09899999999999</v>
      </c>
      <c r="I273" s="178"/>
      <c r="J273" s="179">
        <f>ROUND(I273*H273,2)</f>
        <v>0</v>
      </c>
      <c r="K273" s="175"/>
      <c r="L273" s="40"/>
      <c r="M273" s="180" t="s">
        <v>5</v>
      </c>
      <c r="N273" s="181" t="s">
        <v>46</v>
      </c>
      <c r="O273" s="41"/>
      <c r="P273" s="182">
        <f>O273*H273</f>
        <v>0</v>
      </c>
      <c r="Q273" s="182">
        <v>0</v>
      </c>
      <c r="R273" s="182">
        <f>Q273*H273</f>
        <v>0</v>
      </c>
      <c r="S273" s="182">
        <v>0</v>
      </c>
      <c r="T273" s="183">
        <f>S273*H273</f>
        <v>0</v>
      </c>
      <c r="AR273" s="23" t="s">
        <v>201</v>
      </c>
      <c r="AT273" s="23" t="s">
        <v>197</v>
      </c>
      <c r="AU273" s="23" t="s">
        <v>211</v>
      </c>
      <c r="AY273" s="23" t="s">
        <v>195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23" t="s">
        <v>83</v>
      </c>
      <c r="BK273" s="184">
        <f>ROUND(I273*H273,2)</f>
        <v>0</v>
      </c>
      <c r="BL273" s="23" t="s">
        <v>201</v>
      </c>
      <c r="BM273" s="23" t="s">
        <v>2432</v>
      </c>
    </row>
    <row r="274" spans="2:65" s="1" customFormat="1" ht="16.5" customHeight="1">
      <c r="B274" s="172"/>
      <c r="C274" s="173" t="s">
        <v>595</v>
      </c>
      <c r="D274" s="173" t="s">
        <v>197</v>
      </c>
      <c r="E274" s="174" t="s">
        <v>676</v>
      </c>
      <c r="F274" s="175" t="s">
        <v>677</v>
      </c>
      <c r="G274" s="176" t="s">
        <v>303</v>
      </c>
      <c r="H274" s="177">
        <v>1314.8910000000001</v>
      </c>
      <c r="I274" s="178"/>
      <c r="J274" s="179">
        <f>ROUND(I274*H274,2)</f>
        <v>0</v>
      </c>
      <c r="K274" s="175"/>
      <c r="L274" s="40"/>
      <c r="M274" s="180" t="s">
        <v>5</v>
      </c>
      <c r="N274" s="181" t="s">
        <v>46</v>
      </c>
      <c r="O274" s="41"/>
      <c r="P274" s="182">
        <f>O274*H274</f>
        <v>0</v>
      </c>
      <c r="Q274" s="182">
        <v>0</v>
      </c>
      <c r="R274" s="182">
        <f>Q274*H274</f>
        <v>0</v>
      </c>
      <c r="S274" s="182">
        <v>0</v>
      </c>
      <c r="T274" s="183">
        <f>S274*H274</f>
        <v>0</v>
      </c>
      <c r="AR274" s="23" t="s">
        <v>201</v>
      </c>
      <c r="AT274" s="23" t="s">
        <v>197</v>
      </c>
      <c r="AU274" s="23" t="s">
        <v>211</v>
      </c>
      <c r="AY274" s="23" t="s">
        <v>195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23" t="s">
        <v>83</v>
      </c>
      <c r="BK274" s="184">
        <f>ROUND(I274*H274,2)</f>
        <v>0</v>
      </c>
      <c r="BL274" s="23" t="s">
        <v>201</v>
      </c>
      <c r="BM274" s="23" t="s">
        <v>2433</v>
      </c>
    </row>
    <row r="275" spans="2:65" s="1" customFormat="1" ht="54">
      <c r="B275" s="40"/>
      <c r="D275" s="186" t="s">
        <v>209</v>
      </c>
      <c r="F275" s="194" t="s">
        <v>679</v>
      </c>
      <c r="I275" s="195"/>
      <c r="L275" s="40"/>
      <c r="M275" s="196"/>
      <c r="N275" s="41"/>
      <c r="O275" s="41"/>
      <c r="P275" s="41"/>
      <c r="Q275" s="41"/>
      <c r="R275" s="41"/>
      <c r="S275" s="41"/>
      <c r="T275" s="69"/>
      <c r="AT275" s="23" t="s">
        <v>209</v>
      </c>
      <c r="AU275" s="23" t="s">
        <v>211</v>
      </c>
    </row>
    <row r="276" spans="2:65" s="11" customFormat="1">
      <c r="B276" s="185"/>
      <c r="D276" s="186" t="s">
        <v>203</v>
      </c>
      <c r="F276" s="188" t="s">
        <v>2434</v>
      </c>
      <c r="H276" s="189">
        <v>1314.8910000000001</v>
      </c>
      <c r="I276" s="190"/>
      <c r="L276" s="185"/>
      <c r="M276" s="191"/>
      <c r="N276" s="192"/>
      <c r="O276" s="192"/>
      <c r="P276" s="192"/>
      <c r="Q276" s="192"/>
      <c r="R276" s="192"/>
      <c r="S276" s="192"/>
      <c r="T276" s="193"/>
      <c r="AT276" s="187" t="s">
        <v>203</v>
      </c>
      <c r="AU276" s="187" t="s">
        <v>211</v>
      </c>
      <c r="AV276" s="11" t="s">
        <v>85</v>
      </c>
      <c r="AW276" s="11" t="s">
        <v>6</v>
      </c>
      <c r="AX276" s="11" t="s">
        <v>83</v>
      </c>
      <c r="AY276" s="187" t="s">
        <v>195</v>
      </c>
    </row>
    <row r="277" spans="2:65" s="1" customFormat="1" ht="16.5" customHeight="1">
      <c r="B277" s="172"/>
      <c r="C277" s="173" t="s">
        <v>600</v>
      </c>
      <c r="D277" s="173" t="s">
        <v>197</v>
      </c>
      <c r="E277" s="174" t="s">
        <v>682</v>
      </c>
      <c r="F277" s="175" t="s">
        <v>683</v>
      </c>
      <c r="G277" s="176" t="s">
        <v>303</v>
      </c>
      <c r="H277" s="177">
        <v>146.09899999999999</v>
      </c>
      <c r="I277" s="178"/>
      <c r="J277" s="179">
        <f>ROUND(I277*H277,2)</f>
        <v>0</v>
      </c>
      <c r="K277" s="175"/>
      <c r="L277" s="40"/>
      <c r="M277" s="180" t="s">
        <v>5</v>
      </c>
      <c r="N277" s="181" t="s">
        <v>46</v>
      </c>
      <c r="O277" s="41"/>
      <c r="P277" s="182">
        <f>O277*H277</f>
        <v>0</v>
      </c>
      <c r="Q277" s="182">
        <v>0</v>
      </c>
      <c r="R277" s="182">
        <f>Q277*H277</f>
        <v>0</v>
      </c>
      <c r="S277" s="182">
        <v>0</v>
      </c>
      <c r="T277" s="183">
        <f>S277*H277</f>
        <v>0</v>
      </c>
      <c r="AR277" s="23" t="s">
        <v>201</v>
      </c>
      <c r="AT277" s="23" t="s">
        <v>197</v>
      </c>
      <c r="AU277" s="23" t="s">
        <v>211</v>
      </c>
      <c r="AY277" s="23" t="s">
        <v>195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23" t="s">
        <v>83</v>
      </c>
      <c r="BK277" s="184">
        <f>ROUND(I277*H277,2)</f>
        <v>0</v>
      </c>
      <c r="BL277" s="23" t="s">
        <v>201</v>
      </c>
      <c r="BM277" s="23" t="s">
        <v>2435</v>
      </c>
    </row>
    <row r="278" spans="2:65" s="1" customFormat="1" ht="25.5" customHeight="1">
      <c r="B278" s="172"/>
      <c r="C278" s="173" t="s">
        <v>604</v>
      </c>
      <c r="D278" s="173" t="s">
        <v>197</v>
      </c>
      <c r="E278" s="174" t="s">
        <v>686</v>
      </c>
      <c r="F278" s="175" t="s">
        <v>687</v>
      </c>
      <c r="G278" s="176" t="s">
        <v>303</v>
      </c>
      <c r="H278" s="177">
        <v>73.248000000000005</v>
      </c>
      <c r="I278" s="178"/>
      <c r="J278" s="179">
        <f>ROUND(I278*H278,2)</f>
        <v>0</v>
      </c>
      <c r="K278" s="175"/>
      <c r="L278" s="40"/>
      <c r="M278" s="180" t="s">
        <v>5</v>
      </c>
      <c r="N278" s="181" t="s">
        <v>46</v>
      </c>
      <c r="O278" s="41"/>
      <c r="P278" s="182">
        <f>O278*H278</f>
        <v>0</v>
      </c>
      <c r="Q278" s="182">
        <v>0</v>
      </c>
      <c r="R278" s="182">
        <f>Q278*H278</f>
        <v>0</v>
      </c>
      <c r="S278" s="182">
        <v>0</v>
      </c>
      <c r="T278" s="183">
        <f>S278*H278</f>
        <v>0</v>
      </c>
      <c r="AR278" s="23" t="s">
        <v>201</v>
      </c>
      <c r="AT278" s="23" t="s">
        <v>197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2436</v>
      </c>
    </row>
    <row r="279" spans="2:65" s="1" customFormat="1" ht="27">
      <c r="B279" s="40"/>
      <c r="D279" s="186" t="s">
        <v>209</v>
      </c>
      <c r="F279" s="194" t="s">
        <v>305</v>
      </c>
      <c r="I279" s="195"/>
      <c r="L279" s="40"/>
      <c r="M279" s="196"/>
      <c r="N279" s="41"/>
      <c r="O279" s="41"/>
      <c r="P279" s="41"/>
      <c r="Q279" s="41"/>
      <c r="R279" s="41"/>
      <c r="S279" s="41"/>
      <c r="T279" s="69"/>
      <c r="AT279" s="23" t="s">
        <v>209</v>
      </c>
      <c r="AU279" s="23" t="s">
        <v>211</v>
      </c>
    </row>
    <row r="280" spans="2:65" s="1" customFormat="1" ht="16.5" customHeight="1">
      <c r="B280" s="172"/>
      <c r="C280" s="173" t="s">
        <v>608</v>
      </c>
      <c r="D280" s="173" t="s">
        <v>197</v>
      </c>
      <c r="E280" s="174" t="s">
        <v>690</v>
      </c>
      <c r="F280" s="175" t="s">
        <v>691</v>
      </c>
      <c r="G280" s="176" t="s">
        <v>303</v>
      </c>
      <c r="H280" s="177">
        <v>72.850999999999999</v>
      </c>
      <c r="I280" s="178"/>
      <c r="J280" s="179">
        <f>ROUND(I280*H280,2)</f>
        <v>0</v>
      </c>
      <c r="K280" s="175"/>
      <c r="L280" s="40"/>
      <c r="M280" s="180" t="s">
        <v>5</v>
      </c>
      <c r="N280" s="181" t="s">
        <v>46</v>
      </c>
      <c r="O280" s="41"/>
      <c r="P280" s="182">
        <f>O280*H280</f>
        <v>0</v>
      </c>
      <c r="Q280" s="182">
        <v>0</v>
      </c>
      <c r="R280" s="182">
        <f>Q280*H280</f>
        <v>0</v>
      </c>
      <c r="S280" s="182">
        <v>0</v>
      </c>
      <c r="T280" s="183">
        <f>S280*H280</f>
        <v>0</v>
      </c>
      <c r="AR280" s="23" t="s">
        <v>201</v>
      </c>
      <c r="AT280" s="23" t="s">
        <v>197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2437</v>
      </c>
    </row>
    <row r="281" spans="2:65" s="1" customFormat="1" ht="27">
      <c r="B281" s="40"/>
      <c r="D281" s="186" t="s">
        <v>209</v>
      </c>
      <c r="F281" s="194" t="s">
        <v>305</v>
      </c>
      <c r="I281" s="195"/>
      <c r="L281" s="40"/>
      <c r="M281" s="196"/>
      <c r="N281" s="41"/>
      <c r="O281" s="41"/>
      <c r="P281" s="41"/>
      <c r="Q281" s="41"/>
      <c r="R281" s="41"/>
      <c r="S281" s="41"/>
      <c r="T281" s="69"/>
      <c r="AT281" s="23" t="s">
        <v>209</v>
      </c>
      <c r="AU281" s="23" t="s">
        <v>211</v>
      </c>
    </row>
    <row r="282" spans="2:65" s="11" customFormat="1">
      <c r="B282" s="185"/>
      <c r="D282" s="186" t="s">
        <v>203</v>
      </c>
      <c r="E282" s="187" t="s">
        <v>5</v>
      </c>
      <c r="F282" s="188" t="s">
        <v>2438</v>
      </c>
      <c r="H282" s="189">
        <v>72.850999999999999</v>
      </c>
      <c r="I282" s="190"/>
      <c r="L282" s="185"/>
      <c r="M282" s="223"/>
      <c r="N282" s="224"/>
      <c r="O282" s="224"/>
      <c r="P282" s="224"/>
      <c r="Q282" s="224"/>
      <c r="R282" s="224"/>
      <c r="S282" s="224"/>
      <c r="T282" s="225"/>
      <c r="AT282" s="187" t="s">
        <v>203</v>
      </c>
      <c r="AU282" s="187" t="s">
        <v>211</v>
      </c>
      <c r="AV282" s="11" t="s">
        <v>85</v>
      </c>
      <c r="AW282" s="11" t="s">
        <v>39</v>
      </c>
      <c r="AX282" s="11" t="s">
        <v>83</v>
      </c>
      <c r="AY282" s="187" t="s">
        <v>195</v>
      </c>
    </row>
    <row r="283" spans="2:65" s="1" customFormat="1" ht="6.95" customHeight="1">
      <c r="B283" s="55"/>
      <c r="C283" s="56"/>
      <c r="D283" s="56"/>
      <c r="E283" s="56"/>
      <c r="F283" s="56"/>
      <c r="G283" s="56"/>
      <c r="H283" s="56"/>
      <c r="I283" s="126"/>
      <c r="J283" s="56"/>
      <c r="K283" s="56"/>
      <c r="L283" s="40"/>
    </row>
  </sheetData>
  <autoFilter ref="C88:K282"/>
  <mergeCells count="10">
    <mergeCell ref="J51:J52"/>
    <mergeCell ref="E79:H79"/>
    <mergeCell ref="E81:H81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8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78"/>
  <sheetViews>
    <sheetView showGridLines="0" workbookViewId="0">
      <pane ySplit="1" topLeftCell="A341" activePane="bottomLeft" state="frozen"/>
      <selection pane="bottomLeft" activeCell="K91" sqref="K91:K378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124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2439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ROUND(SUM(BE90:BE377), 2)</f>
        <v>0</v>
      </c>
      <c r="G30" s="41"/>
      <c r="H30" s="41"/>
      <c r="I30" s="118">
        <v>0.21</v>
      </c>
      <c r="J30" s="117">
        <f>ROUND(ROUND((SUM(BE90:BE377)),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ROUND(SUM(BF90:BF377), 2)</f>
        <v>0</v>
      </c>
      <c r="G31" s="41"/>
      <c r="H31" s="41"/>
      <c r="I31" s="118">
        <v>0.15</v>
      </c>
      <c r="J31" s="117">
        <f>ROUND(ROUND((SUM(BF90:BF377)),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ROUND(SUM(BG90:BG377),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ROUND(SUM(BH90:BH377),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ROUND(SUM(BI90:BI377),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18_2017_14 - SO 14 Ul. Dalimilova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J194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J210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J222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J223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J241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J246</f>
        <v>0</v>
      </c>
      <c r="K64" s="147"/>
    </row>
    <row r="65" spans="2:12" s="8" customFormat="1" ht="14.85" customHeight="1">
      <c r="B65" s="141"/>
      <c r="C65" s="142"/>
      <c r="D65" s="143" t="s">
        <v>173</v>
      </c>
      <c r="E65" s="144"/>
      <c r="F65" s="144"/>
      <c r="G65" s="144"/>
      <c r="H65" s="144"/>
      <c r="I65" s="145"/>
      <c r="J65" s="146">
        <f>J247</f>
        <v>0</v>
      </c>
      <c r="K65" s="147"/>
    </row>
    <row r="66" spans="2:12" s="8" customFormat="1" ht="14.85" customHeight="1">
      <c r="B66" s="141"/>
      <c r="C66" s="142"/>
      <c r="D66" s="143" t="s">
        <v>174</v>
      </c>
      <c r="E66" s="144"/>
      <c r="F66" s="144"/>
      <c r="G66" s="144"/>
      <c r="H66" s="144"/>
      <c r="I66" s="145"/>
      <c r="J66" s="146">
        <f>J265</f>
        <v>0</v>
      </c>
      <c r="K66" s="147"/>
    </row>
    <row r="67" spans="2:12" s="8" customFormat="1" ht="14.85" customHeight="1">
      <c r="B67" s="141"/>
      <c r="C67" s="142"/>
      <c r="D67" s="143" t="s">
        <v>175</v>
      </c>
      <c r="E67" s="144"/>
      <c r="F67" s="144"/>
      <c r="G67" s="144"/>
      <c r="H67" s="144"/>
      <c r="I67" s="145"/>
      <c r="J67" s="146">
        <f>J311</f>
        <v>0</v>
      </c>
      <c r="K67" s="147"/>
    </row>
    <row r="68" spans="2:12" s="8" customFormat="1" ht="19.899999999999999" customHeight="1">
      <c r="B68" s="141"/>
      <c r="C68" s="142"/>
      <c r="D68" s="143" t="s">
        <v>176</v>
      </c>
      <c r="E68" s="144"/>
      <c r="F68" s="144"/>
      <c r="G68" s="144"/>
      <c r="H68" s="144"/>
      <c r="I68" s="145"/>
      <c r="J68" s="146">
        <f>J360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J361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J367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18_2017_14 - SO 14 Ul. Dalimilova - vodovod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2549.5821730500002</v>
      </c>
      <c r="S90" s="67"/>
      <c r="T90" s="157">
        <f>T91</f>
        <v>645.20475600000009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P92+P194+P210+P222+P246+P360</f>
        <v>0</v>
      </c>
      <c r="Q91" s="165"/>
      <c r="R91" s="166">
        <f>R92+R194+R210+R222+R246+R360</f>
        <v>2549.5821730500002</v>
      </c>
      <c r="S91" s="165"/>
      <c r="T91" s="167">
        <f>T92+T194+T210+T222+T246+T360</f>
        <v>645.20475600000009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BK92+BK194+BK210+BK222+BK246+BK360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SUM(P93:P193)</f>
        <v>0</v>
      </c>
      <c r="Q92" s="165"/>
      <c r="R92" s="166">
        <f>SUM(R93:R193)</f>
        <v>1107.0480190200001</v>
      </c>
      <c r="S92" s="165"/>
      <c r="T92" s="167">
        <f>SUM(T93:T193)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SUM(BK93:BK193)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198</v>
      </c>
      <c r="F93" s="175" t="s">
        <v>199</v>
      </c>
      <c r="G93" s="176" t="s">
        <v>200</v>
      </c>
      <c r="H93" s="177">
        <v>3.0000000000000001E-3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2440</v>
      </c>
    </row>
    <row r="94" spans="2:65" s="11" customFormat="1">
      <c r="B94" s="185"/>
      <c r="D94" s="186" t="s">
        <v>203</v>
      </c>
      <c r="E94" s="187" t="s">
        <v>5</v>
      </c>
      <c r="F94" s="188" t="s">
        <v>2441</v>
      </c>
      <c r="H94" s="189">
        <v>3.0000000000000001E-3</v>
      </c>
      <c r="I94" s="190"/>
      <c r="L94" s="185"/>
      <c r="M94" s="191"/>
      <c r="N94" s="192"/>
      <c r="O94" s="192"/>
      <c r="P94" s="192"/>
      <c r="Q94" s="192"/>
      <c r="R94" s="192"/>
      <c r="S94" s="192"/>
      <c r="T94" s="193"/>
      <c r="AT94" s="187" t="s">
        <v>203</v>
      </c>
      <c r="AU94" s="187" t="s">
        <v>85</v>
      </c>
      <c r="AV94" s="11" t="s">
        <v>85</v>
      </c>
      <c r="AW94" s="11" t="s">
        <v>39</v>
      </c>
      <c r="AX94" s="11" t="s">
        <v>83</v>
      </c>
      <c r="AY94" s="187" t="s">
        <v>195</v>
      </c>
    </row>
    <row r="95" spans="2:65" s="1" customFormat="1" ht="25.5" customHeight="1">
      <c r="B95" s="172"/>
      <c r="C95" s="173" t="s">
        <v>85</v>
      </c>
      <c r="D95" s="173" t="s">
        <v>197</v>
      </c>
      <c r="E95" s="174" t="s">
        <v>212</v>
      </c>
      <c r="F95" s="175" t="s">
        <v>213</v>
      </c>
      <c r="G95" s="176" t="s">
        <v>207</v>
      </c>
      <c r="H95" s="177">
        <v>39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8.6800000000000002E-3</v>
      </c>
      <c r="R95" s="182">
        <f>Q95*H95</f>
        <v>0.33851999999999999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2442</v>
      </c>
    </row>
    <row r="96" spans="2:65" s="1" customFormat="1" ht="94.5">
      <c r="B96" s="40"/>
      <c r="D96" s="186" t="s">
        <v>209</v>
      </c>
      <c r="F96" s="194" t="s">
        <v>215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" customFormat="1" ht="16.5" customHeight="1">
      <c r="B97" s="172"/>
      <c r="C97" s="173" t="s">
        <v>211</v>
      </c>
      <c r="D97" s="173" t="s">
        <v>197</v>
      </c>
      <c r="E97" s="174" t="s">
        <v>216</v>
      </c>
      <c r="F97" s="175" t="s">
        <v>217</v>
      </c>
      <c r="G97" s="176" t="s">
        <v>207</v>
      </c>
      <c r="H97" s="177">
        <v>26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1.068E-2</v>
      </c>
      <c r="R97" s="182">
        <f>Q97*H97</f>
        <v>0.27767999999999998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2443</v>
      </c>
    </row>
    <row r="98" spans="2:65" s="1" customFormat="1" ht="81">
      <c r="B98" s="40"/>
      <c r="D98" s="186" t="s">
        <v>209</v>
      </c>
      <c r="F98" s="194" t="s">
        <v>219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221</v>
      </c>
      <c r="F99" s="175" t="s">
        <v>222</v>
      </c>
      <c r="G99" s="176" t="s">
        <v>207</v>
      </c>
      <c r="H99" s="177">
        <v>13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3.6900000000000002E-2</v>
      </c>
      <c r="R99" s="182">
        <f>Q99*H99</f>
        <v>0.47970000000000002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2444</v>
      </c>
    </row>
    <row r="100" spans="2:65" s="1" customFormat="1" ht="94.5">
      <c r="B100" s="40"/>
      <c r="D100" s="186" t="s">
        <v>209</v>
      </c>
      <c r="F100" s="194" t="s">
        <v>224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" customFormat="1" ht="16.5" customHeight="1">
      <c r="B101" s="172"/>
      <c r="C101" s="173" t="s">
        <v>220</v>
      </c>
      <c r="D101" s="173" t="s">
        <v>197</v>
      </c>
      <c r="E101" s="174" t="s">
        <v>226</v>
      </c>
      <c r="F101" s="175" t="s">
        <v>227</v>
      </c>
      <c r="G101" s="176" t="s">
        <v>228</v>
      </c>
      <c r="H101" s="177">
        <v>457.935</v>
      </c>
      <c r="I101" s="178"/>
      <c r="J101" s="179">
        <f>ROUND(I101*H101,2)</f>
        <v>0</v>
      </c>
      <c r="K101" s="175"/>
      <c r="L101" s="40"/>
      <c r="M101" s="180" t="s">
        <v>5</v>
      </c>
      <c r="N101" s="181" t="s">
        <v>46</v>
      </c>
      <c r="O101" s="41"/>
      <c r="P101" s="182">
        <f>O101*H101</f>
        <v>0</v>
      </c>
      <c r="Q101" s="182">
        <v>0</v>
      </c>
      <c r="R101" s="182">
        <f>Q101*H101</f>
        <v>0</v>
      </c>
      <c r="S101" s="182">
        <v>0</v>
      </c>
      <c r="T101" s="183">
        <f>S101*H101</f>
        <v>0</v>
      </c>
      <c r="AR101" s="23" t="s">
        <v>201</v>
      </c>
      <c r="AT101" s="23" t="s">
        <v>197</v>
      </c>
      <c r="AU101" s="23" t="s">
        <v>85</v>
      </c>
      <c r="AY101" s="23" t="s">
        <v>195</v>
      </c>
      <c r="BE101" s="184">
        <f>IF(N101="základní",J101,0)</f>
        <v>0</v>
      </c>
      <c r="BF101" s="184">
        <f>IF(N101="snížená",J101,0)</f>
        <v>0</v>
      </c>
      <c r="BG101" s="184">
        <f>IF(N101="zákl. přenesená",J101,0)</f>
        <v>0</v>
      </c>
      <c r="BH101" s="184">
        <f>IF(N101="sníž. přenesená",J101,0)</f>
        <v>0</v>
      </c>
      <c r="BI101" s="184">
        <f>IF(N101="nulová",J101,0)</f>
        <v>0</v>
      </c>
      <c r="BJ101" s="23" t="s">
        <v>83</v>
      </c>
      <c r="BK101" s="184">
        <f>ROUND(I101*H101,2)</f>
        <v>0</v>
      </c>
      <c r="BL101" s="23" t="s">
        <v>201</v>
      </c>
      <c r="BM101" s="23" t="s">
        <v>2445</v>
      </c>
    </row>
    <row r="102" spans="2:65" s="1" customFormat="1" ht="40.5">
      <c r="B102" s="40"/>
      <c r="D102" s="186" t="s">
        <v>209</v>
      </c>
      <c r="F102" s="194" t="s">
        <v>230</v>
      </c>
      <c r="I102" s="195"/>
      <c r="L102" s="40"/>
      <c r="M102" s="196"/>
      <c r="N102" s="41"/>
      <c r="O102" s="41"/>
      <c r="P102" s="41"/>
      <c r="Q102" s="41"/>
      <c r="R102" s="41"/>
      <c r="S102" s="41"/>
      <c r="T102" s="69"/>
      <c r="AT102" s="23" t="s">
        <v>209</v>
      </c>
      <c r="AU102" s="23" t="s">
        <v>85</v>
      </c>
    </row>
    <row r="103" spans="2:65" s="11" customFormat="1">
      <c r="B103" s="185"/>
      <c r="D103" s="186" t="s">
        <v>203</v>
      </c>
      <c r="E103" s="187" t="s">
        <v>5</v>
      </c>
      <c r="F103" s="188" t="s">
        <v>2446</v>
      </c>
      <c r="H103" s="189">
        <v>457.935</v>
      </c>
      <c r="I103" s="190"/>
      <c r="L103" s="185"/>
      <c r="M103" s="191"/>
      <c r="N103" s="192"/>
      <c r="O103" s="192"/>
      <c r="P103" s="192"/>
      <c r="Q103" s="192"/>
      <c r="R103" s="192"/>
      <c r="S103" s="192"/>
      <c r="T103" s="193"/>
      <c r="AT103" s="187" t="s">
        <v>203</v>
      </c>
      <c r="AU103" s="187" t="s">
        <v>85</v>
      </c>
      <c r="AV103" s="11" t="s">
        <v>85</v>
      </c>
      <c r="AW103" s="11" t="s">
        <v>39</v>
      </c>
      <c r="AX103" s="11" t="s">
        <v>83</v>
      </c>
      <c r="AY103" s="187" t="s">
        <v>195</v>
      </c>
    </row>
    <row r="104" spans="2:65" s="1" customFormat="1" ht="16.5" customHeight="1">
      <c r="B104" s="172"/>
      <c r="C104" s="173" t="s">
        <v>225</v>
      </c>
      <c r="D104" s="173" t="s">
        <v>197</v>
      </c>
      <c r="E104" s="174" t="s">
        <v>233</v>
      </c>
      <c r="F104" s="175" t="s">
        <v>234</v>
      </c>
      <c r="G104" s="176" t="s">
        <v>228</v>
      </c>
      <c r="H104" s="177">
        <v>1017.633</v>
      </c>
      <c r="I104" s="178"/>
      <c r="J104" s="179">
        <f>ROUND(I104*H104,2)</f>
        <v>0</v>
      </c>
      <c r="K104" s="175"/>
      <c r="L104" s="40"/>
      <c r="M104" s="180" t="s">
        <v>5</v>
      </c>
      <c r="N104" s="181" t="s">
        <v>46</v>
      </c>
      <c r="O104" s="41"/>
      <c r="P104" s="182">
        <f>O104*H104</f>
        <v>0</v>
      </c>
      <c r="Q104" s="182">
        <v>0</v>
      </c>
      <c r="R104" s="182">
        <f>Q104*H104</f>
        <v>0</v>
      </c>
      <c r="S104" s="182">
        <v>0</v>
      </c>
      <c r="T104" s="183">
        <f>S104*H104</f>
        <v>0</v>
      </c>
      <c r="AR104" s="23" t="s">
        <v>201</v>
      </c>
      <c r="AT104" s="23" t="s">
        <v>197</v>
      </c>
      <c r="AU104" s="23" t="s">
        <v>85</v>
      </c>
      <c r="AY104" s="23" t="s">
        <v>195</v>
      </c>
      <c r="BE104" s="184">
        <f>IF(N104="základní",J104,0)</f>
        <v>0</v>
      </c>
      <c r="BF104" s="184">
        <f>IF(N104="snížená",J104,0)</f>
        <v>0</v>
      </c>
      <c r="BG104" s="184">
        <f>IF(N104="zákl. přenesená",J104,0)</f>
        <v>0</v>
      </c>
      <c r="BH104" s="184">
        <f>IF(N104="sníž. přenesená",J104,0)</f>
        <v>0</v>
      </c>
      <c r="BI104" s="184">
        <f>IF(N104="nulová",J104,0)</f>
        <v>0</v>
      </c>
      <c r="BJ104" s="23" t="s">
        <v>83</v>
      </c>
      <c r="BK104" s="184">
        <f>ROUND(I104*H104,2)</f>
        <v>0</v>
      </c>
      <c r="BL104" s="23" t="s">
        <v>201</v>
      </c>
      <c r="BM104" s="23" t="s">
        <v>2447</v>
      </c>
    </row>
    <row r="105" spans="2:65" s="1" customFormat="1" ht="40.5">
      <c r="B105" s="40"/>
      <c r="D105" s="186" t="s">
        <v>209</v>
      </c>
      <c r="F105" s="194" t="s">
        <v>236</v>
      </c>
      <c r="I105" s="195"/>
      <c r="L105" s="40"/>
      <c r="M105" s="196"/>
      <c r="N105" s="41"/>
      <c r="O105" s="41"/>
      <c r="P105" s="41"/>
      <c r="Q105" s="41"/>
      <c r="R105" s="41"/>
      <c r="S105" s="41"/>
      <c r="T105" s="69"/>
      <c r="AT105" s="23" t="s">
        <v>209</v>
      </c>
      <c r="AU105" s="23" t="s">
        <v>85</v>
      </c>
    </row>
    <row r="106" spans="2:65" s="11" customFormat="1">
      <c r="B106" s="185"/>
      <c r="D106" s="186" t="s">
        <v>203</v>
      </c>
      <c r="E106" s="187" t="s">
        <v>5</v>
      </c>
      <c r="F106" s="188" t="s">
        <v>2448</v>
      </c>
      <c r="H106" s="189">
        <v>27.4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2449</v>
      </c>
      <c r="H107" s="189">
        <v>52.704999999999998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2450</v>
      </c>
      <c r="H108" s="189">
        <v>49.710999999999999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2451</v>
      </c>
      <c r="H109" s="189">
        <v>33.008000000000003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2452</v>
      </c>
      <c r="H110" s="189">
        <v>37.774999999999999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2453</v>
      </c>
      <c r="H111" s="189">
        <v>48.075000000000003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2454</v>
      </c>
      <c r="H112" s="189">
        <v>80.39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51" s="11" customFormat="1">
      <c r="B113" s="185"/>
      <c r="D113" s="186" t="s">
        <v>203</v>
      </c>
      <c r="E113" s="187" t="s">
        <v>5</v>
      </c>
      <c r="F113" s="188" t="s">
        <v>2455</v>
      </c>
      <c r="H113" s="189">
        <v>53.966999999999999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51" s="11" customFormat="1">
      <c r="B114" s="185"/>
      <c r="D114" s="186" t="s">
        <v>203</v>
      </c>
      <c r="E114" s="187" t="s">
        <v>5</v>
      </c>
      <c r="F114" s="188" t="s">
        <v>2456</v>
      </c>
      <c r="H114" s="189">
        <v>92.65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51" s="11" customFormat="1">
      <c r="B115" s="185"/>
      <c r="D115" s="186" t="s">
        <v>203</v>
      </c>
      <c r="E115" s="187" t="s">
        <v>5</v>
      </c>
      <c r="F115" s="188" t="s">
        <v>2457</v>
      </c>
      <c r="H115" s="189">
        <v>57.573999999999998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51" s="11" customFormat="1">
      <c r="B116" s="185"/>
      <c r="D116" s="186" t="s">
        <v>203</v>
      </c>
      <c r="E116" s="187" t="s">
        <v>5</v>
      </c>
      <c r="F116" s="188" t="s">
        <v>2458</v>
      </c>
      <c r="H116" s="189">
        <v>163.92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51" s="11" customFormat="1">
      <c r="B117" s="185"/>
      <c r="D117" s="186" t="s">
        <v>203</v>
      </c>
      <c r="E117" s="187" t="s">
        <v>5</v>
      </c>
      <c r="F117" s="188" t="s">
        <v>2459</v>
      </c>
      <c r="H117" s="189">
        <v>131.965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51" s="11" customFormat="1">
      <c r="B118" s="185"/>
      <c r="D118" s="186" t="s">
        <v>203</v>
      </c>
      <c r="E118" s="187" t="s">
        <v>5</v>
      </c>
      <c r="F118" s="188" t="s">
        <v>2460</v>
      </c>
      <c r="H118" s="189">
        <v>101.27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51" s="11" customFormat="1">
      <c r="B119" s="185"/>
      <c r="D119" s="186" t="s">
        <v>203</v>
      </c>
      <c r="E119" s="187" t="s">
        <v>5</v>
      </c>
      <c r="F119" s="188" t="s">
        <v>2461</v>
      </c>
      <c r="H119" s="189">
        <v>123.39400000000001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75</v>
      </c>
      <c r="AY119" s="187" t="s">
        <v>195</v>
      </c>
    </row>
    <row r="120" spans="2:51" s="11" customFormat="1">
      <c r="B120" s="185"/>
      <c r="D120" s="186" t="s">
        <v>203</v>
      </c>
      <c r="E120" s="187" t="s">
        <v>5</v>
      </c>
      <c r="F120" s="188" t="s">
        <v>2462</v>
      </c>
      <c r="H120" s="189">
        <v>94.840999999999994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51" s="11" customFormat="1">
      <c r="B121" s="185"/>
      <c r="D121" s="186" t="s">
        <v>203</v>
      </c>
      <c r="E121" s="187" t="s">
        <v>5</v>
      </c>
      <c r="F121" s="188" t="s">
        <v>2463</v>
      </c>
      <c r="H121" s="189">
        <v>76.619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51" s="12" customFormat="1">
      <c r="B122" s="197"/>
      <c r="D122" s="186" t="s">
        <v>203</v>
      </c>
      <c r="E122" s="198" t="s">
        <v>5</v>
      </c>
      <c r="F122" s="199" t="s">
        <v>2464</v>
      </c>
      <c r="H122" s="200">
        <v>1225.2639999999999</v>
      </c>
      <c r="I122" s="201"/>
      <c r="L122" s="197"/>
      <c r="M122" s="202"/>
      <c r="N122" s="203"/>
      <c r="O122" s="203"/>
      <c r="P122" s="203"/>
      <c r="Q122" s="203"/>
      <c r="R122" s="203"/>
      <c r="S122" s="203"/>
      <c r="T122" s="204"/>
      <c r="AT122" s="198" t="s">
        <v>203</v>
      </c>
      <c r="AU122" s="198" t="s">
        <v>85</v>
      </c>
      <c r="AV122" s="12" t="s">
        <v>211</v>
      </c>
      <c r="AW122" s="12" t="s">
        <v>39</v>
      </c>
      <c r="AX122" s="12" t="s">
        <v>75</v>
      </c>
      <c r="AY122" s="198" t="s">
        <v>195</v>
      </c>
    </row>
    <row r="123" spans="2:51" s="11" customFormat="1">
      <c r="B123" s="185"/>
      <c r="D123" s="186" t="s">
        <v>203</v>
      </c>
      <c r="E123" s="187" t="s">
        <v>5</v>
      </c>
      <c r="F123" s="188" t="s">
        <v>2465</v>
      </c>
      <c r="H123" s="189">
        <v>91.337000000000003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75</v>
      </c>
      <c r="AY123" s="187" t="s">
        <v>195</v>
      </c>
    </row>
    <row r="124" spans="2:51" s="12" customFormat="1">
      <c r="B124" s="197"/>
      <c r="D124" s="186" t="s">
        <v>203</v>
      </c>
      <c r="E124" s="198" t="s">
        <v>5</v>
      </c>
      <c r="F124" s="199" t="s">
        <v>250</v>
      </c>
      <c r="H124" s="200">
        <v>91.337000000000003</v>
      </c>
      <c r="I124" s="201"/>
      <c r="L124" s="197"/>
      <c r="M124" s="202"/>
      <c r="N124" s="203"/>
      <c r="O124" s="203"/>
      <c r="P124" s="203"/>
      <c r="Q124" s="203"/>
      <c r="R124" s="203"/>
      <c r="S124" s="203"/>
      <c r="T124" s="204"/>
      <c r="AT124" s="198" t="s">
        <v>203</v>
      </c>
      <c r="AU124" s="198" t="s">
        <v>85</v>
      </c>
      <c r="AV124" s="12" t="s">
        <v>211</v>
      </c>
      <c r="AW124" s="12" t="s">
        <v>39</v>
      </c>
      <c r="AX124" s="12" t="s">
        <v>75</v>
      </c>
      <c r="AY124" s="198" t="s">
        <v>195</v>
      </c>
    </row>
    <row r="125" spans="2:51" s="11" customFormat="1">
      <c r="B125" s="185"/>
      <c r="D125" s="186" t="s">
        <v>203</v>
      </c>
      <c r="E125" s="187" t="s">
        <v>5</v>
      </c>
      <c r="F125" s="188" t="s">
        <v>2466</v>
      </c>
      <c r="H125" s="189">
        <v>-286.65199999999999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51" s="11" customFormat="1">
      <c r="B126" s="185"/>
      <c r="D126" s="186" t="s">
        <v>203</v>
      </c>
      <c r="E126" s="187" t="s">
        <v>5</v>
      </c>
      <c r="F126" s="188" t="s">
        <v>2467</v>
      </c>
      <c r="H126" s="189">
        <v>-12.316000000000001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85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51" s="12" customFormat="1">
      <c r="B127" s="197"/>
      <c r="D127" s="186" t="s">
        <v>203</v>
      </c>
      <c r="E127" s="198" t="s">
        <v>5</v>
      </c>
      <c r="F127" s="199" t="s">
        <v>253</v>
      </c>
      <c r="H127" s="200">
        <v>-298.96800000000002</v>
      </c>
      <c r="I127" s="201"/>
      <c r="L127" s="197"/>
      <c r="M127" s="202"/>
      <c r="N127" s="203"/>
      <c r="O127" s="203"/>
      <c r="P127" s="203"/>
      <c r="Q127" s="203"/>
      <c r="R127" s="203"/>
      <c r="S127" s="203"/>
      <c r="T127" s="204"/>
      <c r="AT127" s="198" t="s">
        <v>203</v>
      </c>
      <c r="AU127" s="198" t="s">
        <v>85</v>
      </c>
      <c r="AV127" s="12" t="s">
        <v>211</v>
      </c>
      <c r="AW127" s="12" t="s">
        <v>39</v>
      </c>
      <c r="AX127" s="12" t="s">
        <v>75</v>
      </c>
      <c r="AY127" s="198" t="s">
        <v>195</v>
      </c>
    </row>
    <row r="128" spans="2:51" s="13" customFormat="1">
      <c r="B128" s="205"/>
      <c r="D128" s="186" t="s">
        <v>203</v>
      </c>
      <c r="E128" s="206" t="s">
        <v>5</v>
      </c>
      <c r="F128" s="207" t="s">
        <v>254</v>
      </c>
      <c r="H128" s="208">
        <v>1017.633</v>
      </c>
      <c r="I128" s="209"/>
      <c r="L128" s="205"/>
      <c r="M128" s="210"/>
      <c r="N128" s="211"/>
      <c r="O128" s="211"/>
      <c r="P128" s="211"/>
      <c r="Q128" s="211"/>
      <c r="R128" s="211"/>
      <c r="S128" s="211"/>
      <c r="T128" s="212"/>
      <c r="AT128" s="206" t="s">
        <v>203</v>
      </c>
      <c r="AU128" s="206" t="s">
        <v>85</v>
      </c>
      <c r="AV128" s="13" t="s">
        <v>201</v>
      </c>
      <c r="AW128" s="13" t="s">
        <v>39</v>
      </c>
      <c r="AX128" s="13" t="s">
        <v>83</v>
      </c>
      <c r="AY128" s="206" t="s">
        <v>195</v>
      </c>
    </row>
    <row r="129" spans="2:65" s="1" customFormat="1" ht="16.5" customHeight="1">
      <c r="B129" s="172"/>
      <c r="C129" s="173" t="s">
        <v>232</v>
      </c>
      <c r="D129" s="173" t="s">
        <v>197</v>
      </c>
      <c r="E129" s="174" t="s">
        <v>256</v>
      </c>
      <c r="F129" s="175" t="s">
        <v>257</v>
      </c>
      <c r="G129" s="176" t="s">
        <v>228</v>
      </c>
      <c r="H129" s="177">
        <v>508.81700000000001</v>
      </c>
      <c r="I129" s="178"/>
      <c r="J129" s="179">
        <f>ROUND(I129*H129,2)</f>
        <v>0</v>
      </c>
      <c r="K129" s="175"/>
      <c r="L129" s="40"/>
      <c r="M129" s="180" t="s">
        <v>5</v>
      </c>
      <c r="N129" s="181" t="s">
        <v>46</v>
      </c>
      <c r="O129" s="41"/>
      <c r="P129" s="182">
        <f>O129*H129</f>
        <v>0</v>
      </c>
      <c r="Q129" s="182">
        <v>0</v>
      </c>
      <c r="R129" s="182">
        <f>Q129*H129</f>
        <v>0</v>
      </c>
      <c r="S129" s="182">
        <v>0</v>
      </c>
      <c r="T129" s="183">
        <f>S129*H129</f>
        <v>0</v>
      </c>
      <c r="AR129" s="23" t="s">
        <v>201</v>
      </c>
      <c r="AT129" s="23" t="s">
        <v>197</v>
      </c>
      <c r="AU129" s="23" t="s">
        <v>85</v>
      </c>
      <c r="AY129" s="23" t="s">
        <v>195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23" t="s">
        <v>83</v>
      </c>
      <c r="BK129" s="184">
        <f>ROUND(I129*H129,2)</f>
        <v>0</v>
      </c>
      <c r="BL129" s="23" t="s">
        <v>201</v>
      </c>
      <c r="BM129" s="23" t="s">
        <v>2468</v>
      </c>
    </row>
    <row r="130" spans="2:65" s="1" customFormat="1" ht="54">
      <c r="B130" s="40"/>
      <c r="D130" s="186" t="s">
        <v>209</v>
      </c>
      <c r="F130" s="194" t="s">
        <v>259</v>
      </c>
      <c r="I130" s="195"/>
      <c r="L130" s="40"/>
      <c r="M130" s="196"/>
      <c r="N130" s="41"/>
      <c r="O130" s="41"/>
      <c r="P130" s="41"/>
      <c r="Q130" s="41"/>
      <c r="R130" s="41"/>
      <c r="S130" s="41"/>
      <c r="T130" s="69"/>
      <c r="AT130" s="23" t="s">
        <v>209</v>
      </c>
      <c r="AU130" s="23" t="s">
        <v>85</v>
      </c>
    </row>
    <row r="131" spans="2:65" s="11" customFormat="1">
      <c r="B131" s="185"/>
      <c r="D131" s="186" t="s">
        <v>203</v>
      </c>
      <c r="E131" s="187" t="s">
        <v>5</v>
      </c>
      <c r="F131" s="188" t="s">
        <v>2469</v>
      </c>
      <c r="H131" s="189">
        <v>508.81700000000001</v>
      </c>
      <c r="I131" s="190"/>
      <c r="L131" s="185"/>
      <c r="M131" s="191"/>
      <c r="N131" s="192"/>
      <c r="O131" s="192"/>
      <c r="P131" s="192"/>
      <c r="Q131" s="192"/>
      <c r="R131" s="192"/>
      <c r="S131" s="192"/>
      <c r="T131" s="193"/>
      <c r="AT131" s="187" t="s">
        <v>203</v>
      </c>
      <c r="AU131" s="187" t="s">
        <v>85</v>
      </c>
      <c r="AV131" s="11" t="s">
        <v>85</v>
      </c>
      <c r="AW131" s="11" t="s">
        <v>39</v>
      </c>
      <c r="AX131" s="11" t="s">
        <v>83</v>
      </c>
      <c r="AY131" s="187" t="s">
        <v>195</v>
      </c>
    </row>
    <row r="132" spans="2:65" s="1" customFormat="1" ht="16.5" customHeight="1">
      <c r="B132" s="172"/>
      <c r="C132" s="173" t="s">
        <v>255</v>
      </c>
      <c r="D132" s="173" t="s">
        <v>197</v>
      </c>
      <c r="E132" s="174" t="s">
        <v>262</v>
      </c>
      <c r="F132" s="175" t="s">
        <v>263</v>
      </c>
      <c r="G132" s="176" t="s">
        <v>264</v>
      </c>
      <c r="H132" s="177">
        <v>2633.203</v>
      </c>
      <c r="I132" s="178"/>
      <c r="J132" s="179">
        <f>ROUND(I132*H132,2)</f>
        <v>0</v>
      </c>
      <c r="K132" s="175"/>
      <c r="L132" s="40"/>
      <c r="M132" s="180" t="s">
        <v>5</v>
      </c>
      <c r="N132" s="181" t="s">
        <v>46</v>
      </c>
      <c r="O132" s="41"/>
      <c r="P132" s="182">
        <f>O132*H132</f>
        <v>0</v>
      </c>
      <c r="Q132" s="182">
        <v>8.4000000000000003E-4</v>
      </c>
      <c r="R132" s="182">
        <f>Q132*H132</f>
        <v>2.2118905199999999</v>
      </c>
      <c r="S132" s="182">
        <v>0</v>
      </c>
      <c r="T132" s="183">
        <f>S132*H132</f>
        <v>0</v>
      </c>
      <c r="AR132" s="23" t="s">
        <v>201</v>
      </c>
      <c r="AT132" s="23" t="s">
        <v>197</v>
      </c>
      <c r="AU132" s="23" t="s">
        <v>85</v>
      </c>
      <c r="AY132" s="23" t="s">
        <v>195</v>
      </c>
      <c r="BE132" s="184">
        <f>IF(N132="základní",J132,0)</f>
        <v>0</v>
      </c>
      <c r="BF132" s="184">
        <f>IF(N132="snížená",J132,0)</f>
        <v>0</v>
      </c>
      <c r="BG132" s="184">
        <f>IF(N132="zákl. přenesená",J132,0)</f>
        <v>0</v>
      </c>
      <c r="BH132" s="184">
        <f>IF(N132="sníž. přenesená",J132,0)</f>
        <v>0</v>
      </c>
      <c r="BI132" s="184">
        <f>IF(N132="nulová",J132,0)</f>
        <v>0</v>
      </c>
      <c r="BJ132" s="23" t="s">
        <v>83</v>
      </c>
      <c r="BK132" s="184">
        <f>ROUND(I132*H132,2)</f>
        <v>0</v>
      </c>
      <c r="BL132" s="23" t="s">
        <v>201</v>
      </c>
      <c r="BM132" s="23" t="s">
        <v>2470</v>
      </c>
    </row>
    <row r="133" spans="2:65" s="1" customFormat="1" ht="54">
      <c r="B133" s="40"/>
      <c r="D133" s="186" t="s">
        <v>209</v>
      </c>
      <c r="F133" s="194" t="s">
        <v>266</v>
      </c>
      <c r="I133" s="195"/>
      <c r="L133" s="40"/>
      <c r="M133" s="196"/>
      <c r="N133" s="41"/>
      <c r="O133" s="41"/>
      <c r="P133" s="41"/>
      <c r="Q133" s="41"/>
      <c r="R133" s="41"/>
      <c r="S133" s="41"/>
      <c r="T133" s="69"/>
      <c r="AT133" s="23" t="s">
        <v>209</v>
      </c>
      <c r="AU133" s="23" t="s">
        <v>85</v>
      </c>
    </row>
    <row r="134" spans="2:65" s="11" customFormat="1">
      <c r="B134" s="185"/>
      <c r="D134" s="186" t="s">
        <v>203</v>
      </c>
      <c r="E134" s="187" t="s">
        <v>5</v>
      </c>
      <c r="F134" s="188" t="s">
        <v>2471</v>
      </c>
      <c r="H134" s="189">
        <v>54.801000000000002</v>
      </c>
      <c r="I134" s="190"/>
      <c r="L134" s="185"/>
      <c r="M134" s="191"/>
      <c r="N134" s="192"/>
      <c r="O134" s="192"/>
      <c r="P134" s="192"/>
      <c r="Q134" s="192"/>
      <c r="R134" s="192"/>
      <c r="S134" s="192"/>
      <c r="T134" s="193"/>
      <c r="AT134" s="187" t="s">
        <v>203</v>
      </c>
      <c r="AU134" s="187" t="s">
        <v>85</v>
      </c>
      <c r="AV134" s="11" t="s">
        <v>85</v>
      </c>
      <c r="AW134" s="11" t="s">
        <v>39</v>
      </c>
      <c r="AX134" s="11" t="s">
        <v>75</v>
      </c>
      <c r="AY134" s="187" t="s">
        <v>195</v>
      </c>
    </row>
    <row r="135" spans="2:65" s="11" customFormat="1">
      <c r="B135" s="185"/>
      <c r="D135" s="186" t="s">
        <v>203</v>
      </c>
      <c r="E135" s="187" t="s">
        <v>5</v>
      </c>
      <c r="F135" s="188" t="s">
        <v>2472</v>
      </c>
      <c r="H135" s="189">
        <v>105.41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65" s="11" customFormat="1">
      <c r="B136" s="185"/>
      <c r="D136" s="186" t="s">
        <v>203</v>
      </c>
      <c r="E136" s="187" t="s">
        <v>5</v>
      </c>
      <c r="F136" s="188" t="s">
        <v>2473</v>
      </c>
      <c r="H136" s="189">
        <v>99.421999999999997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1" customFormat="1">
      <c r="B137" s="185"/>
      <c r="D137" s="186" t="s">
        <v>203</v>
      </c>
      <c r="E137" s="187" t="s">
        <v>5</v>
      </c>
      <c r="F137" s="188" t="s">
        <v>2474</v>
      </c>
      <c r="H137" s="189">
        <v>66.016000000000005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65" s="11" customFormat="1">
      <c r="B138" s="185"/>
      <c r="D138" s="186" t="s">
        <v>203</v>
      </c>
      <c r="E138" s="187" t="s">
        <v>5</v>
      </c>
      <c r="F138" s="188" t="s">
        <v>2475</v>
      </c>
      <c r="H138" s="189">
        <v>75.549000000000007</v>
      </c>
      <c r="I138" s="190"/>
      <c r="L138" s="185"/>
      <c r="M138" s="191"/>
      <c r="N138" s="192"/>
      <c r="O138" s="192"/>
      <c r="P138" s="192"/>
      <c r="Q138" s="192"/>
      <c r="R138" s="192"/>
      <c r="S138" s="192"/>
      <c r="T138" s="193"/>
      <c r="AT138" s="187" t="s">
        <v>203</v>
      </c>
      <c r="AU138" s="187" t="s">
        <v>85</v>
      </c>
      <c r="AV138" s="11" t="s">
        <v>85</v>
      </c>
      <c r="AW138" s="11" t="s">
        <v>39</v>
      </c>
      <c r="AX138" s="11" t="s">
        <v>75</v>
      </c>
      <c r="AY138" s="187" t="s">
        <v>195</v>
      </c>
    </row>
    <row r="139" spans="2:65" s="11" customFormat="1">
      <c r="B139" s="185"/>
      <c r="D139" s="186" t="s">
        <v>203</v>
      </c>
      <c r="E139" s="187" t="s">
        <v>5</v>
      </c>
      <c r="F139" s="188" t="s">
        <v>2476</v>
      </c>
      <c r="H139" s="189">
        <v>96.149000000000001</v>
      </c>
      <c r="I139" s="190"/>
      <c r="L139" s="185"/>
      <c r="M139" s="191"/>
      <c r="N139" s="192"/>
      <c r="O139" s="192"/>
      <c r="P139" s="192"/>
      <c r="Q139" s="192"/>
      <c r="R139" s="192"/>
      <c r="S139" s="192"/>
      <c r="T139" s="193"/>
      <c r="AT139" s="187" t="s">
        <v>203</v>
      </c>
      <c r="AU139" s="187" t="s">
        <v>85</v>
      </c>
      <c r="AV139" s="11" t="s">
        <v>85</v>
      </c>
      <c r="AW139" s="11" t="s">
        <v>39</v>
      </c>
      <c r="AX139" s="11" t="s">
        <v>75</v>
      </c>
      <c r="AY139" s="187" t="s">
        <v>195</v>
      </c>
    </row>
    <row r="140" spans="2:65" s="11" customFormat="1">
      <c r="B140" s="185"/>
      <c r="D140" s="186" t="s">
        <v>203</v>
      </c>
      <c r="E140" s="187" t="s">
        <v>5</v>
      </c>
      <c r="F140" s="188" t="s">
        <v>2477</v>
      </c>
      <c r="H140" s="189">
        <v>160.779</v>
      </c>
      <c r="I140" s="190"/>
      <c r="L140" s="185"/>
      <c r="M140" s="191"/>
      <c r="N140" s="192"/>
      <c r="O140" s="192"/>
      <c r="P140" s="192"/>
      <c r="Q140" s="192"/>
      <c r="R140" s="192"/>
      <c r="S140" s="192"/>
      <c r="T140" s="193"/>
      <c r="AT140" s="187" t="s">
        <v>203</v>
      </c>
      <c r="AU140" s="187" t="s">
        <v>85</v>
      </c>
      <c r="AV140" s="11" t="s">
        <v>85</v>
      </c>
      <c r="AW140" s="11" t="s">
        <v>39</v>
      </c>
      <c r="AX140" s="11" t="s">
        <v>75</v>
      </c>
      <c r="AY140" s="187" t="s">
        <v>195</v>
      </c>
    </row>
    <row r="141" spans="2:65" s="11" customFormat="1">
      <c r="B141" s="185"/>
      <c r="D141" s="186" t="s">
        <v>203</v>
      </c>
      <c r="E141" s="187" t="s">
        <v>5</v>
      </c>
      <c r="F141" s="188" t="s">
        <v>2478</v>
      </c>
      <c r="H141" s="189">
        <v>107.935</v>
      </c>
      <c r="I141" s="190"/>
      <c r="L141" s="185"/>
      <c r="M141" s="191"/>
      <c r="N141" s="192"/>
      <c r="O141" s="192"/>
      <c r="P141" s="192"/>
      <c r="Q141" s="192"/>
      <c r="R141" s="192"/>
      <c r="S141" s="192"/>
      <c r="T141" s="193"/>
      <c r="AT141" s="187" t="s">
        <v>203</v>
      </c>
      <c r="AU141" s="187" t="s">
        <v>85</v>
      </c>
      <c r="AV141" s="11" t="s">
        <v>85</v>
      </c>
      <c r="AW141" s="11" t="s">
        <v>39</v>
      </c>
      <c r="AX141" s="11" t="s">
        <v>75</v>
      </c>
      <c r="AY141" s="187" t="s">
        <v>195</v>
      </c>
    </row>
    <row r="142" spans="2:65" s="11" customFormat="1">
      <c r="B142" s="185"/>
      <c r="D142" s="186" t="s">
        <v>203</v>
      </c>
      <c r="E142" s="187" t="s">
        <v>5</v>
      </c>
      <c r="F142" s="188" t="s">
        <v>2479</v>
      </c>
      <c r="H142" s="189">
        <v>185.30099999999999</v>
      </c>
      <c r="I142" s="190"/>
      <c r="L142" s="185"/>
      <c r="M142" s="191"/>
      <c r="N142" s="192"/>
      <c r="O142" s="192"/>
      <c r="P142" s="192"/>
      <c r="Q142" s="192"/>
      <c r="R142" s="192"/>
      <c r="S142" s="192"/>
      <c r="T142" s="193"/>
      <c r="AT142" s="187" t="s">
        <v>203</v>
      </c>
      <c r="AU142" s="187" t="s">
        <v>85</v>
      </c>
      <c r="AV142" s="11" t="s">
        <v>85</v>
      </c>
      <c r="AW142" s="11" t="s">
        <v>39</v>
      </c>
      <c r="AX142" s="11" t="s">
        <v>75</v>
      </c>
      <c r="AY142" s="187" t="s">
        <v>195</v>
      </c>
    </row>
    <row r="143" spans="2:65" s="11" customFormat="1">
      <c r="B143" s="185"/>
      <c r="D143" s="186" t="s">
        <v>203</v>
      </c>
      <c r="E143" s="187" t="s">
        <v>5</v>
      </c>
      <c r="F143" s="188" t="s">
        <v>2480</v>
      </c>
      <c r="H143" s="189">
        <v>115.149</v>
      </c>
      <c r="I143" s="190"/>
      <c r="L143" s="185"/>
      <c r="M143" s="191"/>
      <c r="N143" s="192"/>
      <c r="O143" s="192"/>
      <c r="P143" s="192"/>
      <c r="Q143" s="192"/>
      <c r="R143" s="192"/>
      <c r="S143" s="192"/>
      <c r="T143" s="193"/>
      <c r="AT143" s="187" t="s">
        <v>203</v>
      </c>
      <c r="AU143" s="187" t="s">
        <v>85</v>
      </c>
      <c r="AV143" s="11" t="s">
        <v>85</v>
      </c>
      <c r="AW143" s="11" t="s">
        <v>39</v>
      </c>
      <c r="AX143" s="11" t="s">
        <v>75</v>
      </c>
      <c r="AY143" s="187" t="s">
        <v>195</v>
      </c>
    </row>
    <row r="144" spans="2:65" s="11" customFormat="1">
      <c r="B144" s="185"/>
      <c r="D144" s="186" t="s">
        <v>203</v>
      </c>
      <c r="E144" s="187" t="s">
        <v>5</v>
      </c>
      <c r="F144" s="188" t="s">
        <v>2481</v>
      </c>
      <c r="H144" s="189">
        <v>327.84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203</v>
      </c>
      <c r="AU144" s="187" t="s">
        <v>85</v>
      </c>
      <c r="AV144" s="11" t="s">
        <v>85</v>
      </c>
      <c r="AW144" s="11" t="s">
        <v>39</v>
      </c>
      <c r="AX144" s="11" t="s">
        <v>75</v>
      </c>
      <c r="AY144" s="187" t="s">
        <v>195</v>
      </c>
    </row>
    <row r="145" spans="2:65" s="11" customFormat="1">
      <c r="B145" s="185"/>
      <c r="D145" s="186" t="s">
        <v>203</v>
      </c>
      <c r="E145" s="187" t="s">
        <v>5</v>
      </c>
      <c r="F145" s="188" t="s">
        <v>2482</v>
      </c>
      <c r="H145" s="189">
        <v>263.93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203</v>
      </c>
      <c r="AU145" s="187" t="s">
        <v>85</v>
      </c>
      <c r="AV145" s="11" t="s">
        <v>85</v>
      </c>
      <c r="AW145" s="11" t="s">
        <v>39</v>
      </c>
      <c r="AX145" s="11" t="s">
        <v>75</v>
      </c>
      <c r="AY145" s="187" t="s">
        <v>195</v>
      </c>
    </row>
    <row r="146" spans="2:65" s="11" customFormat="1">
      <c r="B146" s="185"/>
      <c r="D146" s="186" t="s">
        <v>203</v>
      </c>
      <c r="E146" s="187" t="s">
        <v>5</v>
      </c>
      <c r="F146" s="188" t="s">
        <v>2483</v>
      </c>
      <c r="H146" s="189">
        <v>202.541</v>
      </c>
      <c r="I146" s="190"/>
      <c r="L146" s="185"/>
      <c r="M146" s="191"/>
      <c r="N146" s="192"/>
      <c r="O146" s="192"/>
      <c r="P146" s="192"/>
      <c r="Q146" s="192"/>
      <c r="R146" s="192"/>
      <c r="S146" s="192"/>
      <c r="T146" s="193"/>
      <c r="AT146" s="187" t="s">
        <v>203</v>
      </c>
      <c r="AU146" s="187" t="s">
        <v>85</v>
      </c>
      <c r="AV146" s="11" t="s">
        <v>85</v>
      </c>
      <c r="AW146" s="11" t="s">
        <v>39</v>
      </c>
      <c r="AX146" s="11" t="s">
        <v>75</v>
      </c>
      <c r="AY146" s="187" t="s">
        <v>195</v>
      </c>
    </row>
    <row r="147" spans="2:65" s="11" customFormat="1">
      <c r="B147" s="185"/>
      <c r="D147" s="186" t="s">
        <v>203</v>
      </c>
      <c r="E147" s="187" t="s">
        <v>5</v>
      </c>
      <c r="F147" s="188" t="s">
        <v>2484</v>
      </c>
      <c r="H147" s="189">
        <v>246.78700000000001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65" s="11" customFormat="1">
      <c r="B148" s="185"/>
      <c r="D148" s="186" t="s">
        <v>203</v>
      </c>
      <c r="E148" s="187" t="s">
        <v>5</v>
      </c>
      <c r="F148" s="188" t="s">
        <v>2485</v>
      </c>
      <c r="H148" s="189">
        <v>189.68199999999999</v>
      </c>
      <c r="I148" s="190"/>
      <c r="L148" s="185"/>
      <c r="M148" s="191"/>
      <c r="N148" s="192"/>
      <c r="O148" s="192"/>
      <c r="P148" s="192"/>
      <c r="Q148" s="192"/>
      <c r="R148" s="192"/>
      <c r="S148" s="192"/>
      <c r="T148" s="193"/>
      <c r="AT148" s="187" t="s">
        <v>203</v>
      </c>
      <c r="AU148" s="187" t="s">
        <v>85</v>
      </c>
      <c r="AV148" s="11" t="s">
        <v>85</v>
      </c>
      <c r="AW148" s="11" t="s">
        <v>39</v>
      </c>
      <c r="AX148" s="11" t="s">
        <v>75</v>
      </c>
      <c r="AY148" s="187" t="s">
        <v>195</v>
      </c>
    </row>
    <row r="149" spans="2:65" s="11" customFormat="1">
      <c r="B149" s="185"/>
      <c r="D149" s="186" t="s">
        <v>203</v>
      </c>
      <c r="E149" s="187" t="s">
        <v>5</v>
      </c>
      <c r="F149" s="188" t="s">
        <v>2486</v>
      </c>
      <c r="H149" s="189">
        <v>153.238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75</v>
      </c>
      <c r="AY149" s="187" t="s">
        <v>195</v>
      </c>
    </row>
    <row r="150" spans="2:65" s="12" customFormat="1">
      <c r="B150" s="197"/>
      <c r="D150" s="186" t="s">
        <v>203</v>
      </c>
      <c r="E150" s="198" t="s">
        <v>5</v>
      </c>
      <c r="F150" s="199" t="s">
        <v>2464</v>
      </c>
      <c r="H150" s="200">
        <v>2450.529</v>
      </c>
      <c r="I150" s="201"/>
      <c r="L150" s="197"/>
      <c r="M150" s="202"/>
      <c r="N150" s="203"/>
      <c r="O150" s="203"/>
      <c r="P150" s="203"/>
      <c r="Q150" s="203"/>
      <c r="R150" s="203"/>
      <c r="S150" s="203"/>
      <c r="T150" s="204"/>
      <c r="AT150" s="198" t="s">
        <v>203</v>
      </c>
      <c r="AU150" s="198" t="s">
        <v>85</v>
      </c>
      <c r="AV150" s="12" t="s">
        <v>211</v>
      </c>
      <c r="AW150" s="12" t="s">
        <v>39</v>
      </c>
      <c r="AX150" s="12" t="s">
        <v>75</v>
      </c>
      <c r="AY150" s="198" t="s">
        <v>195</v>
      </c>
    </row>
    <row r="151" spans="2:65" s="11" customFormat="1">
      <c r="B151" s="185"/>
      <c r="D151" s="186" t="s">
        <v>203</v>
      </c>
      <c r="E151" s="187" t="s">
        <v>5</v>
      </c>
      <c r="F151" s="188" t="s">
        <v>2487</v>
      </c>
      <c r="H151" s="189">
        <v>182.67400000000001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203</v>
      </c>
      <c r="AU151" s="187" t="s">
        <v>85</v>
      </c>
      <c r="AV151" s="11" t="s">
        <v>85</v>
      </c>
      <c r="AW151" s="11" t="s">
        <v>39</v>
      </c>
      <c r="AX151" s="11" t="s">
        <v>75</v>
      </c>
      <c r="AY151" s="187" t="s">
        <v>195</v>
      </c>
    </row>
    <row r="152" spans="2:65" s="12" customFormat="1">
      <c r="B152" s="197"/>
      <c r="D152" s="186" t="s">
        <v>203</v>
      </c>
      <c r="E152" s="198" t="s">
        <v>5</v>
      </c>
      <c r="F152" s="199" t="s">
        <v>250</v>
      </c>
      <c r="H152" s="200">
        <v>182.67400000000001</v>
      </c>
      <c r="I152" s="201"/>
      <c r="L152" s="197"/>
      <c r="M152" s="202"/>
      <c r="N152" s="203"/>
      <c r="O152" s="203"/>
      <c r="P152" s="203"/>
      <c r="Q152" s="203"/>
      <c r="R152" s="203"/>
      <c r="S152" s="203"/>
      <c r="T152" s="204"/>
      <c r="AT152" s="198" t="s">
        <v>203</v>
      </c>
      <c r="AU152" s="198" t="s">
        <v>85</v>
      </c>
      <c r="AV152" s="12" t="s">
        <v>211</v>
      </c>
      <c r="AW152" s="12" t="s">
        <v>39</v>
      </c>
      <c r="AX152" s="12" t="s">
        <v>75</v>
      </c>
      <c r="AY152" s="198" t="s">
        <v>195</v>
      </c>
    </row>
    <row r="153" spans="2:65" s="13" customFormat="1">
      <c r="B153" s="205"/>
      <c r="D153" s="186" t="s">
        <v>203</v>
      </c>
      <c r="E153" s="206" t="s">
        <v>5</v>
      </c>
      <c r="F153" s="207" t="s">
        <v>254</v>
      </c>
      <c r="H153" s="208">
        <v>2633.203</v>
      </c>
      <c r="I153" s="209"/>
      <c r="L153" s="205"/>
      <c r="M153" s="210"/>
      <c r="N153" s="211"/>
      <c r="O153" s="211"/>
      <c r="P153" s="211"/>
      <c r="Q153" s="211"/>
      <c r="R153" s="211"/>
      <c r="S153" s="211"/>
      <c r="T153" s="212"/>
      <c r="AT153" s="206" t="s">
        <v>203</v>
      </c>
      <c r="AU153" s="206" t="s">
        <v>85</v>
      </c>
      <c r="AV153" s="13" t="s">
        <v>201</v>
      </c>
      <c r="AW153" s="13" t="s">
        <v>39</v>
      </c>
      <c r="AX153" s="13" t="s">
        <v>83</v>
      </c>
      <c r="AY153" s="206" t="s">
        <v>195</v>
      </c>
    </row>
    <row r="154" spans="2:65" s="1" customFormat="1" ht="16.5" customHeight="1">
      <c r="B154" s="172"/>
      <c r="C154" s="173" t="s">
        <v>261</v>
      </c>
      <c r="D154" s="173" t="s">
        <v>197</v>
      </c>
      <c r="E154" s="174" t="s">
        <v>275</v>
      </c>
      <c r="F154" s="175" t="s">
        <v>276</v>
      </c>
      <c r="G154" s="176" t="s">
        <v>264</v>
      </c>
      <c r="H154" s="177">
        <v>2633.203</v>
      </c>
      <c r="I154" s="178"/>
      <c r="J154" s="179">
        <f>ROUND(I154*H154,2)</f>
        <v>0</v>
      </c>
      <c r="K154" s="175"/>
      <c r="L154" s="40"/>
      <c r="M154" s="180" t="s">
        <v>5</v>
      </c>
      <c r="N154" s="181" t="s">
        <v>46</v>
      </c>
      <c r="O154" s="41"/>
      <c r="P154" s="182">
        <f>O154*H154</f>
        <v>0</v>
      </c>
      <c r="Q154" s="182">
        <v>0</v>
      </c>
      <c r="R154" s="182">
        <f>Q154*H154</f>
        <v>0</v>
      </c>
      <c r="S154" s="182">
        <v>0</v>
      </c>
      <c r="T154" s="183">
        <f>S154*H154</f>
        <v>0</v>
      </c>
      <c r="AR154" s="23" t="s">
        <v>201</v>
      </c>
      <c r="AT154" s="23" t="s">
        <v>197</v>
      </c>
      <c r="AU154" s="23" t="s">
        <v>85</v>
      </c>
      <c r="AY154" s="23" t="s">
        <v>195</v>
      </c>
      <c r="BE154" s="184">
        <f>IF(N154="základní",J154,0)</f>
        <v>0</v>
      </c>
      <c r="BF154" s="184">
        <f>IF(N154="snížená",J154,0)</f>
        <v>0</v>
      </c>
      <c r="BG154" s="184">
        <f>IF(N154="zákl. přenesená",J154,0)</f>
        <v>0</v>
      </c>
      <c r="BH154" s="184">
        <f>IF(N154="sníž. přenesená",J154,0)</f>
        <v>0</v>
      </c>
      <c r="BI154" s="184">
        <f>IF(N154="nulová",J154,0)</f>
        <v>0</v>
      </c>
      <c r="BJ154" s="23" t="s">
        <v>83</v>
      </c>
      <c r="BK154" s="184">
        <f>ROUND(I154*H154,2)</f>
        <v>0</v>
      </c>
      <c r="BL154" s="23" t="s">
        <v>201</v>
      </c>
      <c r="BM154" s="23" t="s">
        <v>2488</v>
      </c>
    </row>
    <row r="155" spans="2:65" s="1" customFormat="1" ht="40.5">
      <c r="B155" s="40"/>
      <c r="D155" s="186" t="s">
        <v>209</v>
      </c>
      <c r="F155" s="194" t="s">
        <v>278</v>
      </c>
      <c r="I155" s="195"/>
      <c r="L155" s="40"/>
      <c r="M155" s="196"/>
      <c r="N155" s="41"/>
      <c r="O155" s="41"/>
      <c r="P155" s="41"/>
      <c r="Q155" s="41"/>
      <c r="R155" s="41"/>
      <c r="S155" s="41"/>
      <c r="T155" s="69"/>
      <c r="AT155" s="23" t="s">
        <v>209</v>
      </c>
      <c r="AU155" s="23" t="s">
        <v>85</v>
      </c>
    </row>
    <row r="156" spans="2:65" s="1" customFormat="1" ht="16.5" customHeight="1">
      <c r="B156" s="172"/>
      <c r="C156" s="173" t="s">
        <v>274</v>
      </c>
      <c r="D156" s="173" t="s">
        <v>197</v>
      </c>
      <c r="E156" s="174" t="s">
        <v>280</v>
      </c>
      <c r="F156" s="175" t="s">
        <v>281</v>
      </c>
      <c r="G156" s="176" t="s">
        <v>228</v>
      </c>
      <c r="H156" s="177">
        <v>1017.633</v>
      </c>
      <c r="I156" s="178"/>
      <c r="J156" s="179">
        <f>ROUND(I156*H156,2)</f>
        <v>0</v>
      </c>
      <c r="K156" s="175"/>
      <c r="L156" s="40"/>
      <c r="M156" s="180" t="s">
        <v>5</v>
      </c>
      <c r="N156" s="181" t="s">
        <v>46</v>
      </c>
      <c r="O156" s="41"/>
      <c r="P156" s="182">
        <f>O156*H156</f>
        <v>0</v>
      </c>
      <c r="Q156" s="182">
        <v>0</v>
      </c>
      <c r="R156" s="182">
        <f>Q156*H156</f>
        <v>0</v>
      </c>
      <c r="S156" s="182">
        <v>0</v>
      </c>
      <c r="T156" s="183">
        <f>S156*H156</f>
        <v>0</v>
      </c>
      <c r="AR156" s="23" t="s">
        <v>201</v>
      </c>
      <c r="AT156" s="23" t="s">
        <v>197</v>
      </c>
      <c r="AU156" s="23" t="s">
        <v>85</v>
      </c>
      <c r="AY156" s="23" t="s">
        <v>195</v>
      </c>
      <c r="BE156" s="184">
        <f>IF(N156="základní",J156,0)</f>
        <v>0</v>
      </c>
      <c r="BF156" s="184">
        <f>IF(N156="snížená",J156,0)</f>
        <v>0</v>
      </c>
      <c r="BG156" s="184">
        <f>IF(N156="zákl. přenesená",J156,0)</f>
        <v>0</v>
      </c>
      <c r="BH156" s="184">
        <f>IF(N156="sníž. přenesená",J156,0)</f>
        <v>0</v>
      </c>
      <c r="BI156" s="184">
        <f>IF(N156="nulová",J156,0)</f>
        <v>0</v>
      </c>
      <c r="BJ156" s="23" t="s">
        <v>83</v>
      </c>
      <c r="BK156" s="184">
        <f>ROUND(I156*H156,2)</f>
        <v>0</v>
      </c>
      <c r="BL156" s="23" t="s">
        <v>201</v>
      </c>
      <c r="BM156" s="23" t="s">
        <v>2489</v>
      </c>
    </row>
    <row r="157" spans="2:65" s="1" customFormat="1" ht="54">
      <c r="B157" s="40"/>
      <c r="D157" s="186" t="s">
        <v>209</v>
      </c>
      <c r="F157" s="194" t="s">
        <v>283</v>
      </c>
      <c r="I157" s="195"/>
      <c r="L157" s="40"/>
      <c r="M157" s="196"/>
      <c r="N157" s="41"/>
      <c r="O157" s="41"/>
      <c r="P157" s="41"/>
      <c r="Q157" s="41"/>
      <c r="R157" s="41"/>
      <c r="S157" s="41"/>
      <c r="T157" s="69"/>
      <c r="AT157" s="23" t="s">
        <v>209</v>
      </c>
      <c r="AU157" s="23" t="s">
        <v>85</v>
      </c>
    </row>
    <row r="158" spans="2:65" s="1" customFormat="1" ht="16.5" customHeight="1">
      <c r="B158" s="172"/>
      <c r="C158" s="173" t="s">
        <v>279</v>
      </c>
      <c r="D158" s="173" t="s">
        <v>197</v>
      </c>
      <c r="E158" s="174" t="s">
        <v>285</v>
      </c>
      <c r="F158" s="175" t="s">
        <v>286</v>
      </c>
      <c r="G158" s="176" t="s">
        <v>228</v>
      </c>
      <c r="H158" s="177">
        <v>989.46500000000003</v>
      </c>
      <c r="I158" s="178"/>
      <c r="J158" s="179">
        <f>ROUND(I158*H158,2)</f>
        <v>0</v>
      </c>
      <c r="K158" s="175"/>
      <c r="L158" s="40"/>
      <c r="M158" s="180" t="s">
        <v>5</v>
      </c>
      <c r="N158" s="181" t="s">
        <v>46</v>
      </c>
      <c r="O158" s="41"/>
      <c r="P158" s="182">
        <f>O158*H158</f>
        <v>0</v>
      </c>
      <c r="Q158" s="182">
        <v>0</v>
      </c>
      <c r="R158" s="182">
        <f>Q158*H158</f>
        <v>0</v>
      </c>
      <c r="S158" s="182">
        <v>0</v>
      </c>
      <c r="T158" s="183">
        <f>S158*H158</f>
        <v>0</v>
      </c>
      <c r="AR158" s="23" t="s">
        <v>201</v>
      </c>
      <c r="AT158" s="23" t="s">
        <v>197</v>
      </c>
      <c r="AU158" s="23" t="s">
        <v>85</v>
      </c>
      <c r="AY158" s="23" t="s">
        <v>195</v>
      </c>
      <c r="BE158" s="184">
        <f>IF(N158="základní",J158,0)</f>
        <v>0</v>
      </c>
      <c r="BF158" s="184">
        <f>IF(N158="snížená",J158,0)</f>
        <v>0</v>
      </c>
      <c r="BG158" s="184">
        <f>IF(N158="zákl. přenesená",J158,0)</f>
        <v>0</v>
      </c>
      <c r="BH158" s="184">
        <f>IF(N158="sníž. přenesená",J158,0)</f>
        <v>0</v>
      </c>
      <c r="BI158" s="184">
        <f>IF(N158="nulová",J158,0)</f>
        <v>0</v>
      </c>
      <c r="BJ158" s="23" t="s">
        <v>83</v>
      </c>
      <c r="BK158" s="184">
        <f>ROUND(I158*H158,2)</f>
        <v>0</v>
      </c>
      <c r="BL158" s="23" t="s">
        <v>201</v>
      </c>
      <c r="BM158" s="23" t="s">
        <v>2490</v>
      </c>
    </row>
    <row r="159" spans="2:65" s="1" customFormat="1" ht="67.5">
      <c r="B159" s="40"/>
      <c r="D159" s="186" t="s">
        <v>209</v>
      </c>
      <c r="F159" s="194" t="s">
        <v>288</v>
      </c>
      <c r="I159" s="195"/>
      <c r="L159" s="40"/>
      <c r="M159" s="196"/>
      <c r="N159" s="41"/>
      <c r="O159" s="41"/>
      <c r="P159" s="41"/>
      <c r="Q159" s="41"/>
      <c r="R159" s="41"/>
      <c r="S159" s="41"/>
      <c r="T159" s="69"/>
      <c r="AT159" s="23" t="s">
        <v>209</v>
      </c>
      <c r="AU159" s="23" t="s">
        <v>85</v>
      </c>
    </row>
    <row r="160" spans="2:65" s="11" customFormat="1">
      <c r="B160" s="185"/>
      <c r="D160" s="186" t="s">
        <v>203</v>
      </c>
      <c r="E160" s="187" t="s">
        <v>5</v>
      </c>
      <c r="F160" s="188" t="s">
        <v>2491</v>
      </c>
      <c r="H160" s="189">
        <v>1017.633</v>
      </c>
      <c r="I160" s="190"/>
      <c r="L160" s="185"/>
      <c r="M160" s="191"/>
      <c r="N160" s="192"/>
      <c r="O160" s="192"/>
      <c r="P160" s="192"/>
      <c r="Q160" s="192"/>
      <c r="R160" s="192"/>
      <c r="S160" s="192"/>
      <c r="T160" s="193"/>
      <c r="AT160" s="187" t="s">
        <v>203</v>
      </c>
      <c r="AU160" s="187" t="s">
        <v>85</v>
      </c>
      <c r="AV160" s="11" t="s">
        <v>85</v>
      </c>
      <c r="AW160" s="11" t="s">
        <v>39</v>
      </c>
      <c r="AX160" s="11" t="s">
        <v>75</v>
      </c>
      <c r="AY160" s="187" t="s">
        <v>195</v>
      </c>
    </row>
    <row r="161" spans="2:65" s="12" customFormat="1">
      <c r="B161" s="197"/>
      <c r="D161" s="186" t="s">
        <v>203</v>
      </c>
      <c r="E161" s="198" t="s">
        <v>5</v>
      </c>
      <c r="F161" s="199" t="s">
        <v>290</v>
      </c>
      <c r="H161" s="200">
        <v>1017.633</v>
      </c>
      <c r="I161" s="201"/>
      <c r="L161" s="197"/>
      <c r="M161" s="202"/>
      <c r="N161" s="203"/>
      <c r="O161" s="203"/>
      <c r="P161" s="203"/>
      <c r="Q161" s="203"/>
      <c r="R161" s="203"/>
      <c r="S161" s="203"/>
      <c r="T161" s="204"/>
      <c r="AT161" s="198" t="s">
        <v>203</v>
      </c>
      <c r="AU161" s="198" t="s">
        <v>85</v>
      </c>
      <c r="AV161" s="12" t="s">
        <v>211</v>
      </c>
      <c r="AW161" s="12" t="s">
        <v>39</v>
      </c>
      <c r="AX161" s="12" t="s">
        <v>75</v>
      </c>
      <c r="AY161" s="198" t="s">
        <v>195</v>
      </c>
    </row>
    <row r="162" spans="2:65" s="11" customFormat="1">
      <c r="B162" s="185"/>
      <c r="D162" s="186" t="s">
        <v>203</v>
      </c>
      <c r="E162" s="187" t="s">
        <v>5</v>
      </c>
      <c r="F162" s="188" t="s">
        <v>2492</v>
      </c>
      <c r="H162" s="189">
        <v>-28.167999999999999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75</v>
      </c>
      <c r="AY162" s="187" t="s">
        <v>195</v>
      </c>
    </row>
    <row r="163" spans="2:65" s="12" customFormat="1">
      <c r="B163" s="197"/>
      <c r="D163" s="186" t="s">
        <v>203</v>
      </c>
      <c r="E163" s="198" t="s">
        <v>5</v>
      </c>
      <c r="F163" s="199" t="s">
        <v>292</v>
      </c>
      <c r="H163" s="200">
        <v>-28.167999999999999</v>
      </c>
      <c r="I163" s="201"/>
      <c r="L163" s="197"/>
      <c r="M163" s="202"/>
      <c r="N163" s="203"/>
      <c r="O163" s="203"/>
      <c r="P163" s="203"/>
      <c r="Q163" s="203"/>
      <c r="R163" s="203"/>
      <c r="S163" s="203"/>
      <c r="T163" s="204"/>
      <c r="AT163" s="198" t="s">
        <v>203</v>
      </c>
      <c r="AU163" s="198" t="s">
        <v>85</v>
      </c>
      <c r="AV163" s="12" t="s">
        <v>211</v>
      </c>
      <c r="AW163" s="12" t="s">
        <v>39</v>
      </c>
      <c r="AX163" s="12" t="s">
        <v>75</v>
      </c>
      <c r="AY163" s="198" t="s">
        <v>195</v>
      </c>
    </row>
    <row r="164" spans="2:65" s="13" customFormat="1">
      <c r="B164" s="205"/>
      <c r="D164" s="186" t="s">
        <v>203</v>
      </c>
      <c r="E164" s="206" t="s">
        <v>5</v>
      </c>
      <c r="F164" s="207" t="s">
        <v>254</v>
      </c>
      <c r="H164" s="208">
        <v>989.46500000000003</v>
      </c>
      <c r="I164" s="209"/>
      <c r="L164" s="205"/>
      <c r="M164" s="210"/>
      <c r="N164" s="211"/>
      <c r="O164" s="211"/>
      <c r="P164" s="211"/>
      <c r="Q164" s="211"/>
      <c r="R164" s="211"/>
      <c r="S164" s="211"/>
      <c r="T164" s="212"/>
      <c r="AT164" s="206" t="s">
        <v>203</v>
      </c>
      <c r="AU164" s="206" t="s">
        <v>85</v>
      </c>
      <c r="AV164" s="13" t="s">
        <v>201</v>
      </c>
      <c r="AW164" s="13" t="s">
        <v>39</v>
      </c>
      <c r="AX164" s="13" t="s">
        <v>83</v>
      </c>
      <c r="AY164" s="206" t="s">
        <v>195</v>
      </c>
    </row>
    <row r="165" spans="2:65" s="1" customFormat="1" ht="16.5" customHeight="1">
      <c r="B165" s="172"/>
      <c r="C165" s="173" t="s">
        <v>284</v>
      </c>
      <c r="D165" s="173" t="s">
        <v>197</v>
      </c>
      <c r="E165" s="174" t="s">
        <v>294</v>
      </c>
      <c r="F165" s="175" t="s">
        <v>295</v>
      </c>
      <c r="G165" s="176" t="s">
        <v>228</v>
      </c>
      <c r="H165" s="177">
        <v>989.46500000000003</v>
      </c>
      <c r="I165" s="178"/>
      <c r="J165" s="179">
        <f>ROUND(I165*H165,2)</f>
        <v>0</v>
      </c>
      <c r="K165" s="175"/>
      <c r="L165" s="40"/>
      <c r="M165" s="180" t="s">
        <v>5</v>
      </c>
      <c r="N165" s="181" t="s">
        <v>46</v>
      </c>
      <c r="O165" s="41"/>
      <c r="P165" s="182">
        <f>O165*H165</f>
        <v>0</v>
      </c>
      <c r="Q165" s="182">
        <v>0</v>
      </c>
      <c r="R165" s="182">
        <f>Q165*H165</f>
        <v>0</v>
      </c>
      <c r="S165" s="182">
        <v>0</v>
      </c>
      <c r="T165" s="183">
        <f>S165*H165</f>
        <v>0</v>
      </c>
      <c r="AR165" s="23" t="s">
        <v>201</v>
      </c>
      <c r="AT165" s="23" t="s">
        <v>197</v>
      </c>
      <c r="AU165" s="23" t="s">
        <v>85</v>
      </c>
      <c r="AY165" s="23" t="s">
        <v>195</v>
      </c>
      <c r="BE165" s="184">
        <f>IF(N165="základní",J165,0)</f>
        <v>0</v>
      </c>
      <c r="BF165" s="184">
        <f>IF(N165="snížená",J165,0)</f>
        <v>0</v>
      </c>
      <c r="BG165" s="184">
        <f>IF(N165="zákl. přenesená",J165,0)</f>
        <v>0</v>
      </c>
      <c r="BH165" s="184">
        <f>IF(N165="sníž. přenesená",J165,0)</f>
        <v>0</v>
      </c>
      <c r="BI165" s="184">
        <f>IF(N165="nulová",J165,0)</f>
        <v>0</v>
      </c>
      <c r="BJ165" s="23" t="s">
        <v>83</v>
      </c>
      <c r="BK165" s="184">
        <f>ROUND(I165*H165,2)</f>
        <v>0</v>
      </c>
      <c r="BL165" s="23" t="s">
        <v>201</v>
      </c>
      <c r="BM165" s="23" t="s">
        <v>2493</v>
      </c>
    </row>
    <row r="166" spans="2:65" s="1" customFormat="1" ht="16.5" customHeight="1">
      <c r="B166" s="172"/>
      <c r="C166" s="173" t="s">
        <v>293</v>
      </c>
      <c r="D166" s="173" t="s">
        <v>197</v>
      </c>
      <c r="E166" s="174" t="s">
        <v>298</v>
      </c>
      <c r="F166" s="175" t="s">
        <v>299</v>
      </c>
      <c r="G166" s="176" t="s">
        <v>228</v>
      </c>
      <c r="H166" s="177">
        <v>989.46500000000003</v>
      </c>
      <c r="I166" s="178"/>
      <c r="J166" s="179">
        <f>ROUND(I166*H166,2)</f>
        <v>0</v>
      </c>
      <c r="K166" s="175"/>
      <c r="L166" s="40"/>
      <c r="M166" s="180" t="s">
        <v>5</v>
      </c>
      <c r="N166" s="181" t="s">
        <v>46</v>
      </c>
      <c r="O166" s="41"/>
      <c r="P166" s="182">
        <f>O166*H166</f>
        <v>0</v>
      </c>
      <c r="Q166" s="182">
        <v>0</v>
      </c>
      <c r="R166" s="182">
        <f>Q166*H166</f>
        <v>0</v>
      </c>
      <c r="S166" s="182">
        <v>0</v>
      </c>
      <c r="T166" s="183">
        <f>S166*H166</f>
        <v>0</v>
      </c>
      <c r="AR166" s="23" t="s">
        <v>201</v>
      </c>
      <c r="AT166" s="23" t="s">
        <v>197</v>
      </c>
      <c r="AU166" s="23" t="s">
        <v>85</v>
      </c>
      <c r="AY166" s="23" t="s">
        <v>195</v>
      </c>
      <c r="BE166" s="184">
        <f>IF(N166="základní",J166,0)</f>
        <v>0</v>
      </c>
      <c r="BF166" s="184">
        <f>IF(N166="snížená",J166,0)</f>
        <v>0</v>
      </c>
      <c r="BG166" s="184">
        <f>IF(N166="zákl. přenesená",J166,0)</f>
        <v>0</v>
      </c>
      <c r="BH166" s="184">
        <f>IF(N166="sníž. přenesená",J166,0)</f>
        <v>0</v>
      </c>
      <c r="BI166" s="184">
        <f>IF(N166="nulová",J166,0)</f>
        <v>0</v>
      </c>
      <c r="BJ166" s="23" t="s">
        <v>83</v>
      </c>
      <c r="BK166" s="184">
        <f>ROUND(I166*H166,2)</f>
        <v>0</v>
      </c>
      <c r="BL166" s="23" t="s">
        <v>201</v>
      </c>
      <c r="BM166" s="23" t="s">
        <v>2494</v>
      </c>
    </row>
    <row r="167" spans="2:65" s="1" customFormat="1" ht="16.5" customHeight="1">
      <c r="B167" s="172"/>
      <c r="C167" s="173" t="s">
        <v>297</v>
      </c>
      <c r="D167" s="173" t="s">
        <v>197</v>
      </c>
      <c r="E167" s="174" t="s">
        <v>301</v>
      </c>
      <c r="F167" s="175" t="s">
        <v>302</v>
      </c>
      <c r="G167" s="176" t="s">
        <v>303</v>
      </c>
      <c r="H167" s="177">
        <v>1632.617</v>
      </c>
      <c r="I167" s="178"/>
      <c r="J167" s="179">
        <f>ROUND(I167*H167,2)</f>
        <v>0</v>
      </c>
      <c r="K167" s="175"/>
      <c r="L167" s="40"/>
      <c r="M167" s="180" t="s">
        <v>5</v>
      </c>
      <c r="N167" s="181" t="s">
        <v>46</v>
      </c>
      <c r="O167" s="41"/>
      <c r="P167" s="182">
        <f>O167*H167</f>
        <v>0</v>
      </c>
      <c r="Q167" s="182">
        <v>0</v>
      </c>
      <c r="R167" s="182">
        <f>Q167*H167</f>
        <v>0</v>
      </c>
      <c r="S167" s="182">
        <v>0</v>
      </c>
      <c r="T167" s="183">
        <f>S167*H167</f>
        <v>0</v>
      </c>
      <c r="AR167" s="23" t="s">
        <v>201</v>
      </c>
      <c r="AT167" s="23" t="s">
        <v>197</v>
      </c>
      <c r="AU167" s="23" t="s">
        <v>85</v>
      </c>
      <c r="AY167" s="23" t="s">
        <v>195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23" t="s">
        <v>83</v>
      </c>
      <c r="BK167" s="184">
        <f>ROUND(I167*H167,2)</f>
        <v>0</v>
      </c>
      <c r="BL167" s="23" t="s">
        <v>201</v>
      </c>
      <c r="BM167" s="23" t="s">
        <v>2495</v>
      </c>
    </row>
    <row r="168" spans="2:65" s="1" customFormat="1" ht="27">
      <c r="B168" s="40"/>
      <c r="D168" s="186" t="s">
        <v>209</v>
      </c>
      <c r="F168" s="194" t="s">
        <v>305</v>
      </c>
      <c r="I168" s="195"/>
      <c r="L168" s="40"/>
      <c r="M168" s="196"/>
      <c r="N168" s="41"/>
      <c r="O168" s="41"/>
      <c r="P168" s="41"/>
      <c r="Q168" s="41"/>
      <c r="R168" s="41"/>
      <c r="S168" s="41"/>
      <c r="T168" s="69"/>
      <c r="AT168" s="23" t="s">
        <v>209</v>
      </c>
      <c r="AU168" s="23" t="s">
        <v>85</v>
      </c>
    </row>
    <row r="169" spans="2:65" s="11" customFormat="1">
      <c r="B169" s="185"/>
      <c r="D169" s="186" t="s">
        <v>203</v>
      </c>
      <c r="E169" s="187" t="s">
        <v>5</v>
      </c>
      <c r="F169" s="188" t="s">
        <v>2496</v>
      </c>
      <c r="H169" s="189">
        <v>1632.617</v>
      </c>
      <c r="I169" s="190"/>
      <c r="L169" s="185"/>
      <c r="M169" s="191"/>
      <c r="N169" s="192"/>
      <c r="O169" s="192"/>
      <c r="P169" s="192"/>
      <c r="Q169" s="192"/>
      <c r="R169" s="192"/>
      <c r="S169" s="192"/>
      <c r="T169" s="193"/>
      <c r="AT169" s="187" t="s">
        <v>203</v>
      </c>
      <c r="AU169" s="187" t="s">
        <v>85</v>
      </c>
      <c r="AV169" s="11" t="s">
        <v>85</v>
      </c>
      <c r="AW169" s="11" t="s">
        <v>39</v>
      </c>
      <c r="AX169" s="11" t="s">
        <v>83</v>
      </c>
      <c r="AY169" s="187" t="s">
        <v>195</v>
      </c>
    </row>
    <row r="170" spans="2:65" s="1" customFormat="1" ht="16.5" customHeight="1">
      <c r="B170" s="172"/>
      <c r="C170" s="173" t="s">
        <v>11</v>
      </c>
      <c r="D170" s="173" t="s">
        <v>197</v>
      </c>
      <c r="E170" s="174" t="s">
        <v>308</v>
      </c>
      <c r="F170" s="175" t="s">
        <v>309</v>
      </c>
      <c r="G170" s="176" t="s">
        <v>228</v>
      </c>
      <c r="H170" s="177">
        <v>580.89599999999996</v>
      </c>
      <c r="I170" s="178"/>
      <c r="J170" s="179">
        <f>ROUND(I170*H170,2)</f>
        <v>0</v>
      </c>
      <c r="K170" s="175"/>
      <c r="L170" s="40"/>
      <c r="M170" s="180" t="s">
        <v>5</v>
      </c>
      <c r="N170" s="181" t="s">
        <v>46</v>
      </c>
      <c r="O170" s="41"/>
      <c r="P170" s="182">
        <f>O170*H170</f>
        <v>0</v>
      </c>
      <c r="Q170" s="182">
        <v>0</v>
      </c>
      <c r="R170" s="182">
        <f>Q170*H170</f>
        <v>0</v>
      </c>
      <c r="S170" s="182">
        <v>0</v>
      </c>
      <c r="T170" s="183">
        <f>S170*H170</f>
        <v>0</v>
      </c>
      <c r="AR170" s="23" t="s">
        <v>201</v>
      </c>
      <c r="AT170" s="23" t="s">
        <v>197</v>
      </c>
      <c r="AU170" s="23" t="s">
        <v>85</v>
      </c>
      <c r="AY170" s="23" t="s">
        <v>195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23" t="s">
        <v>83</v>
      </c>
      <c r="BK170" s="184">
        <f>ROUND(I170*H170,2)</f>
        <v>0</v>
      </c>
      <c r="BL170" s="23" t="s">
        <v>201</v>
      </c>
      <c r="BM170" s="23" t="s">
        <v>2497</v>
      </c>
    </row>
    <row r="171" spans="2:65" s="1" customFormat="1" ht="81">
      <c r="B171" s="40"/>
      <c r="D171" s="186" t="s">
        <v>209</v>
      </c>
      <c r="F171" s="194" t="s">
        <v>311</v>
      </c>
      <c r="I171" s="195"/>
      <c r="L171" s="40"/>
      <c r="M171" s="196"/>
      <c r="N171" s="41"/>
      <c r="O171" s="41"/>
      <c r="P171" s="41"/>
      <c r="Q171" s="41"/>
      <c r="R171" s="41"/>
      <c r="S171" s="41"/>
      <c r="T171" s="69"/>
      <c r="AT171" s="23" t="s">
        <v>209</v>
      </c>
      <c r="AU171" s="23" t="s">
        <v>85</v>
      </c>
    </row>
    <row r="172" spans="2:65" s="11" customFormat="1">
      <c r="B172" s="185"/>
      <c r="D172" s="186" t="s">
        <v>203</v>
      </c>
      <c r="E172" s="187" t="s">
        <v>5</v>
      </c>
      <c r="F172" s="188" t="s">
        <v>2491</v>
      </c>
      <c r="H172" s="189">
        <v>1017.633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203</v>
      </c>
      <c r="AU172" s="187" t="s">
        <v>85</v>
      </c>
      <c r="AV172" s="11" t="s">
        <v>85</v>
      </c>
      <c r="AW172" s="11" t="s">
        <v>39</v>
      </c>
      <c r="AX172" s="11" t="s">
        <v>75</v>
      </c>
      <c r="AY172" s="187" t="s">
        <v>195</v>
      </c>
    </row>
    <row r="173" spans="2:65" s="12" customFormat="1">
      <c r="B173" s="197"/>
      <c r="D173" s="186" t="s">
        <v>203</v>
      </c>
      <c r="E173" s="198" t="s">
        <v>5</v>
      </c>
      <c r="F173" s="199" t="s">
        <v>290</v>
      </c>
      <c r="H173" s="200">
        <v>1017.633</v>
      </c>
      <c r="I173" s="201"/>
      <c r="L173" s="197"/>
      <c r="M173" s="202"/>
      <c r="N173" s="203"/>
      <c r="O173" s="203"/>
      <c r="P173" s="203"/>
      <c r="Q173" s="203"/>
      <c r="R173" s="203"/>
      <c r="S173" s="203"/>
      <c r="T173" s="204"/>
      <c r="AT173" s="198" t="s">
        <v>203</v>
      </c>
      <c r="AU173" s="198" t="s">
        <v>85</v>
      </c>
      <c r="AV173" s="12" t="s">
        <v>211</v>
      </c>
      <c r="AW173" s="12" t="s">
        <v>39</v>
      </c>
      <c r="AX173" s="12" t="s">
        <v>75</v>
      </c>
      <c r="AY173" s="198" t="s">
        <v>195</v>
      </c>
    </row>
    <row r="174" spans="2:65" s="11" customFormat="1">
      <c r="B174" s="185"/>
      <c r="D174" s="186" t="s">
        <v>203</v>
      </c>
      <c r="E174" s="187" t="s">
        <v>5</v>
      </c>
      <c r="F174" s="188" t="s">
        <v>2492</v>
      </c>
      <c r="H174" s="189">
        <v>-28.167999999999999</v>
      </c>
      <c r="I174" s="190"/>
      <c r="L174" s="185"/>
      <c r="M174" s="191"/>
      <c r="N174" s="192"/>
      <c r="O174" s="192"/>
      <c r="P174" s="192"/>
      <c r="Q174" s="192"/>
      <c r="R174" s="192"/>
      <c r="S174" s="192"/>
      <c r="T174" s="193"/>
      <c r="AT174" s="187" t="s">
        <v>203</v>
      </c>
      <c r="AU174" s="187" t="s">
        <v>85</v>
      </c>
      <c r="AV174" s="11" t="s">
        <v>85</v>
      </c>
      <c r="AW174" s="11" t="s">
        <v>39</v>
      </c>
      <c r="AX174" s="11" t="s">
        <v>75</v>
      </c>
      <c r="AY174" s="187" t="s">
        <v>195</v>
      </c>
    </row>
    <row r="175" spans="2:65" s="12" customFormat="1">
      <c r="B175" s="197"/>
      <c r="D175" s="186" t="s">
        <v>203</v>
      </c>
      <c r="E175" s="198" t="s">
        <v>5</v>
      </c>
      <c r="F175" s="199" t="s">
        <v>292</v>
      </c>
      <c r="H175" s="200">
        <v>-28.167999999999999</v>
      </c>
      <c r="I175" s="201"/>
      <c r="L175" s="197"/>
      <c r="M175" s="202"/>
      <c r="N175" s="203"/>
      <c r="O175" s="203"/>
      <c r="P175" s="203"/>
      <c r="Q175" s="203"/>
      <c r="R175" s="203"/>
      <c r="S175" s="203"/>
      <c r="T175" s="204"/>
      <c r="AT175" s="198" t="s">
        <v>203</v>
      </c>
      <c r="AU175" s="198" t="s">
        <v>85</v>
      </c>
      <c r="AV175" s="12" t="s">
        <v>211</v>
      </c>
      <c r="AW175" s="12" t="s">
        <v>39</v>
      </c>
      <c r="AX175" s="12" t="s">
        <v>75</v>
      </c>
      <c r="AY175" s="198" t="s">
        <v>195</v>
      </c>
    </row>
    <row r="176" spans="2:65" s="11" customFormat="1">
      <c r="B176" s="185"/>
      <c r="D176" s="186" t="s">
        <v>203</v>
      </c>
      <c r="E176" s="187" t="s">
        <v>5</v>
      </c>
      <c r="F176" s="188" t="s">
        <v>2498</v>
      </c>
      <c r="H176" s="189">
        <v>-384.53300000000002</v>
      </c>
      <c r="I176" s="190"/>
      <c r="L176" s="185"/>
      <c r="M176" s="191"/>
      <c r="N176" s="192"/>
      <c r="O176" s="192"/>
      <c r="P176" s="192"/>
      <c r="Q176" s="192"/>
      <c r="R176" s="192"/>
      <c r="S176" s="192"/>
      <c r="T176" s="193"/>
      <c r="AT176" s="187" t="s">
        <v>203</v>
      </c>
      <c r="AU176" s="187" t="s">
        <v>85</v>
      </c>
      <c r="AV176" s="11" t="s">
        <v>85</v>
      </c>
      <c r="AW176" s="11" t="s">
        <v>39</v>
      </c>
      <c r="AX176" s="11" t="s">
        <v>75</v>
      </c>
      <c r="AY176" s="187" t="s">
        <v>195</v>
      </c>
    </row>
    <row r="177" spans="2:65" s="11" customFormat="1">
      <c r="B177" s="185"/>
      <c r="D177" s="186" t="s">
        <v>203</v>
      </c>
      <c r="E177" s="187" t="s">
        <v>5</v>
      </c>
      <c r="F177" s="188" t="s">
        <v>2499</v>
      </c>
      <c r="H177" s="189">
        <v>-24.036000000000001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203</v>
      </c>
      <c r="AU177" s="187" t="s">
        <v>85</v>
      </c>
      <c r="AV177" s="11" t="s">
        <v>85</v>
      </c>
      <c r="AW177" s="11" t="s">
        <v>39</v>
      </c>
      <c r="AX177" s="11" t="s">
        <v>75</v>
      </c>
      <c r="AY177" s="187" t="s">
        <v>195</v>
      </c>
    </row>
    <row r="178" spans="2:65" s="12" customFormat="1">
      <c r="B178" s="197"/>
      <c r="D178" s="186" t="s">
        <v>203</v>
      </c>
      <c r="E178" s="198" t="s">
        <v>5</v>
      </c>
      <c r="F178" s="199" t="s">
        <v>314</v>
      </c>
      <c r="H178" s="200">
        <v>-408.56900000000002</v>
      </c>
      <c r="I178" s="201"/>
      <c r="L178" s="197"/>
      <c r="M178" s="202"/>
      <c r="N178" s="203"/>
      <c r="O178" s="203"/>
      <c r="P178" s="203"/>
      <c r="Q178" s="203"/>
      <c r="R178" s="203"/>
      <c r="S178" s="203"/>
      <c r="T178" s="204"/>
      <c r="AT178" s="198" t="s">
        <v>203</v>
      </c>
      <c r="AU178" s="198" t="s">
        <v>85</v>
      </c>
      <c r="AV178" s="12" t="s">
        <v>211</v>
      </c>
      <c r="AW178" s="12" t="s">
        <v>39</v>
      </c>
      <c r="AX178" s="12" t="s">
        <v>75</v>
      </c>
      <c r="AY178" s="198" t="s">
        <v>195</v>
      </c>
    </row>
    <row r="179" spans="2:65" s="13" customFormat="1">
      <c r="B179" s="205"/>
      <c r="D179" s="186" t="s">
        <v>203</v>
      </c>
      <c r="E179" s="206" t="s">
        <v>5</v>
      </c>
      <c r="F179" s="207" t="s">
        <v>254</v>
      </c>
      <c r="H179" s="208">
        <v>580.89599999999996</v>
      </c>
      <c r="I179" s="209"/>
      <c r="L179" s="205"/>
      <c r="M179" s="210"/>
      <c r="N179" s="211"/>
      <c r="O179" s="211"/>
      <c r="P179" s="211"/>
      <c r="Q179" s="211"/>
      <c r="R179" s="211"/>
      <c r="S179" s="211"/>
      <c r="T179" s="212"/>
      <c r="AT179" s="206" t="s">
        <v>203</v>
      </c>
      <c r="AU179" s="206" t="s">
        <v>85</v>
      </c>
      <c r="AV179" s="13" t="s">
        <v>201</v>
      </c>
      <c r="AW179" s="13" t="s">
        <v>39</v>
      </c>
      <c r="AX179" s="13" t="s">
        <v>83</v>
      </c>
      <c r="AY179" s="206" t="s">
        <v>195</v>
      </c>
    </row>
    <row r="180" spans="2:65" s="1" customFormat="1" ht="16.5" customHeight="1">
      <c r="B180" s="172"/>
      <c r="C180" s="213" t="s">
        <v>307</v>
      </c>
      <c r="D180" s="213" t="s">
        <v>316</v>
      </c>
      <c r="E180" s="214" t="s">
        <v>317</v>
      </c>
      <c r="F180" s="215" t="s">
        <v>318</v>
      </c>
      <c r="G180" s="216" t="s">
        <v>303</v>
      </c>
      <c r="H180" s="217">
        <v>1103.702</v>
      </c>
      <c r="I180" s="218"/>
      <c r="J180" s="219">
        <f>ROUND(I180*H180,2)</f>
        <v>0</v>
      </c>
      <c r="K180" s="215"/>
      <c r="L180" s="220"/>
      <c r="M180" s="221" t="s">
        <v>5</v>
      </c>
      <c r="N180" s="222" t="s">
        <v>46</v>
      </c>
      <c r="O180" s="41"/>
      <c r="P180" s="182">
        <f>O180*H180</f>
        <v>0</v>
      </c>
      <c r="Q180" s="182">
        <v>1</v>
      </c>
      <c r="R180" s="182">
        <f>Q180*H180</f>
        <v>1103.702</v>
      </c>
      <c r="S180" s="182">
        <v>0</v>
      </c>
      <c r="T180" s="183">
        <f>S180*H180</f>
        <v>0</v>
      </c>
      <c r="AR180" s="23" t="s">
        <v>255</v>
      </c>
      <c r="AT180" s="23" t="s">
        <v>316</v>
      </c>
      <c r="AU180" s="23" t="s">
        <v>85</v>
      </c>
      <c r="AY180" s="23" t="s">
        <v>195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23" t="s">
        <v>83</v>
      </c>
      <c r="BK180" s="184">
        <f>ROUND(I180*H180,2)</f>
        <v>0</v>
      </c>
      <c r="BL180" s="23" t="s">
        <v>201</v>
      </c>
      <c r="BM180" s="23" t="s">
        <v>2500</v>
      </c>
    </row>
    <row r="181" spans="2:65" s="1" customFormat="1" ht="27">
      <c r="B181" s="40"/>
      <c r="D181" s="186" t="s">
        <v>209</v>
      </c>
      <c r="F181" s="194" t="s">
        <v>320</v>
      </c>
      <c r="I181" s="195"/>
      <c r="L181" s="40"/>
      <c r="M181" s="196"/>
      <c r="N181" s="41"/>
      <c r="O181" s="41"/>
      <c r="P181" s="41"/>
      <c r="Q181" s="41"/>
      <c r="R181" s="41"/>
      <c r="S181" s="41"/>
      <c r="T181" s="69"/>
      <c r="AT181" s="23" t="s">
        <v>209</v>
      </c>
      <c r="AU181" s="23" t="s">
        <v>85</v>
      </c>
    </row>
    <row r="182" spans="2:65" s="11" customFormat="1">
      <c r="B182" s="185"/>
      <c r="D182" s="186" t="s">
        <v>203</v>
      </c>
      <c r="E182" s="187" t="s">
        <v>5</v>
      </c>
      <c r="F182" s="188" t="s">
        <v>2501</v>
      </c>
      <c r="H182" s="189">
        <v>1103.702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203</v>
      </c>
      <c r="AU182" s="187" t="s">
        <v>85</v>
      </c>
      <c r="AV182" s="11" t="s">
        <v>85</v>
      </c>
      <c r="AW182" s="11" t="s">
        <v>39</v>
      </c>
      <c r="AX182" s="11" t="s">
        <v>83</v>
      </c>
      <c r="AY182" s="187" t="s">
        <v>195</v>
      </c>
    </row>
    <row r="183" spans="2:65" s="1" customFormat="1" ht="16.5" customHeight="1">
      <c r="B183" s="172"/>
      <c r="C183" s="173" t="s">
        <v>315</v>
      </c>
      <c r="D183" s="173" t="s">
        <v>197</v>
      </c>
      <c r="E183" s="174" t="s">
        <v>323</v>
      </c>
      <c r="F183" s="175" t="s">
        <v>324</v>
      </c>
      <c r="G183" s="176" t="s">
        <v>325</v>
      </c>
      <c r="H183" s="177">
        <v>21</v>
      </c>
      <c r="I183" s="178"/>
      <c r="J183" s="179">
        <f>ROUND(I183*H183,2)</f>
        <v>0</v>
      </c>
      <c r="K183" s="175"/>
      <c r="L183" s="40"/>
      <c r="M183" s="180" t="s">
        <v>5</v>
      </c>
      <c r="N183" s="181" t="s">
        <v>46</v>
      </c>
      <c r="O183" s="41"/>
      <c r="P183" s="182">
        <f>O183*H183</f>
        <v>0</v>
      </c>
      <c r="Q183" s="182">
        <v>0</v>
      </c>
      <c r="R183" s="182">
        <f>Q183*H183</f>
        <v>0</v>
      </c>
      <c r="S183" s="182">
        <v>0</v>
      </c>
      <c r="T183" s="183">
        <f>S183*H183</f>
        <v>0</v>
      </c>
      <c r="AR183" s="23" t="s">
        <v>201</v>
      </c>
      <c r="AT183" s="23" t="s">
        <v>197</v>
      </c>
      <c r="AU183" s="23" t="s">
        <v>85</v>
      </c>
      <c r="AY183" s="23" t="s">
        <v>195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23" t="s">
        <v>83</v>
      </c>
      <c r="BK183" s="184">
        <f>ROUND(I183*H183,2)</f>
        <v>0</v>
      </c>
      <c r="BL183" s="23" t="s">
        <v>201</v>
      </c>
      <c r="BM183" s="23" t="s">
        <v>2502</v>
      </c>
    </row>
    <row r="184" spans="2:65" s="1" customFormat="1" ht="121.5">
      <c r="B184" s="40"/>
      <c r="D184" s="186" t="s">
        <v>209</v>
      </c>
      <c r="F184" s="194" t="s">
        <v>327</v>
      </c>
      <c r="I184" s="195"/>
      <c r="L184" s="40"/>
      <c r="M184" s="196"/>
      <c r="N184" s="41"/>
      <c r="O184" s="41"/>
      <c r="P184" s="41"/>
      <c r="Q184" s="41"/>
      <c r="R184" s="41"/>
      <c r="S184" s="41"/>
      <c r="T184" s="69"/>
      <c r="AT184" s="23" t="s">
        <v>209</v>
      </c>
      <c r="AU184" s="23" t="s">
        <v>85</v>
      </c>
    </row>
    <row r="185" spans="2:65" s="1" customFormat="1" ht="16.5" customHeight="1">
      <c r="B185" s="172"/>
      <c r="C185" s="173" t="s">
        <v>322</v>
      </c>
      <c r="D185" s="173" t="s">
        <v>197</v>
      </c>
      <c r="E185" s="174" t="s">
        <v>329</v>
      </c>
      <c r="F185" s="175" t="s">
        <v>330</v>
      </c>
      <c r="G185" s="176" t="s">
        <v>228</v>
      </c>
      <c r="H185" s="177">
        <v>28.167999999999999</v>
      </c>
      <c r="I185" s="178"/>
      <c r="J185" s="179">
        <f>ROUND(I185*H185,2)</f>
        <v>0</v>
      </c>
      <c r="K185" s="175"/>
      <c r="L185" s="40"/>
      <c r="M185" s="180" t="s">
        <v>5</v>
      </c>
      <c r="N185" s="181" t="s">
        <v>46</v>
      </c>
      <c r="O185" s="41"/>
      <c r="P185" s="182">
        <f>O185*H185</f>
        <v>0</v>
      </c>
      <c r="Q185" s="182">
        <v>0</v>
      </c>
      <c r="R185" s="182">
        <f>Q185*H185</f>
        <v>0</v>
      </c>
      <c r="S185" s="182">
        <v>0</v>
      </c>
      <c r="T185" s="183">
        <f>S185*H185</f>
        <v>0</v>
      </c>
      <c r="AR185" s="23" t="s">
        <v>201</v>
      </c>
      <c r="AT185" s="23" t="s">
        <v>197</v>
      </c>
      <c r="AU185" s="23" t="s">
        <v>85</v>
      </c>
      <c r="AY185" s="23" t="s">
        <v>195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23" t="s">
        <v>83</v>
      </c>
      <c r="BK185" s="184">
        <f>ROUND(I185*H185,2)</f>
        <v>0</v>
      </c>
      <c r="BL185" s="23" t="s">
        <v>201</v>
      </c>
      <c r="BM185" s="23" t="s">
        <v>2503</v>
      </c>
    </row>
    <row r="186" spans="2:65" s="1" customFormat="1" ht="54">
      <c r="B186" s="40"/>
      <c r="D186" s="186" t="s">
        <v>209</v>
      </c>
      <c r="F186" s="194" t="s">
        <v>332</v>
      </c>
      <c r="I186" s="195"/>
      <c r="L186" s="40"/>
      <c r="M186" s="196"/>
      <c r="N186" s="41"/>
      <c r="O186" s="41"/>
      <c r="P186" s="41"/>
      <c r="Q186" s="41"/>
      <c r="R186" s="41"/>
      <c r="S186" s="41"/>
      <c r="T186" s="69"/>
      <c r="AT186" s="23" t="s">
        <v>209</v>
      </c>
      <c r="AU186" s="23" t="s">
        <v>85</v>
      </c>
    </row>
    <row r="187" spans="2:65" s="11" customFormat="1">
      <c r="B187" s="185"/>
      <c r="D187" s="186" t="s">
        <v>203</v>
      </c>
      <c r="E187" s="187" t="s">
        <v>5</v>
      </c>
      <c r="F187" s="188" t="s">
        <v>2504</v>
      </c>
      <c r="H187" s="189">
        <v>28.167999999999999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203</v>
      </c>
      <c r="AU187" s="187" t="s">
        <v>85</v>
      </c>
      <c r="AV187" s="11" t="s">
        <v>85</v>
      </c>
      <c r="AW187" s="11" t="s">
        <v>39</v>
      </c>
      <c r="AX187" s="11" t="s">
        <v>75</v>
      </c>
      <c r="AY187" s="187" t="s">
        <v>195</v>
      </c>
    </row>
    <row r="188" spans="2:65" s="12" customFormat="1">
      <c r="B188" s="197"/>
      <c r="D188" s="186" t="s">
        <v>203</v>
      </c>
      <c r="E188" s="198" t="s">
        <v>5</v>
      </c>
      <c r="F188" s="199" t="s">
        <v>292</v>
      </c>
      <c r="H188" s="200">
        <v>28.167999999999999</v>
      </c>
      <c r="I188" s="201"/>
      <c r="L188" s="197"/>
      <c r="M188" s="202"/>
      <c r="N188" s="203"/>
      <c r="O188" s="203"/>
      <c r="P188" s="203"/>
      <c r="Q188" s="203"/>
      <c r="R188" s="203"/>
      <c r="S188" s="203"/>
      <c r="T188" s="204"/>
      <c r="AT188" s="198" t="s">
        <v>203</v>
      </c>
      <c r="AU188" s="198" t="s">
        <v>85</v>
      </c>
      <c r="AV188" s="12" t="s">
        <v>211</v>
      </c>
      <c r="AW188" s="12" t="s">
        <v>39</v>
      </c>
      <c r="AX188" s="12" t="s">
        <v>83</v>
      </c>
      <c r="AY188" s="198" t="s">
        <v>195</v>
      </c>
    </row>
    <row r="189" spans="2:65" s="1" customFormat="1" ht="16.5" customHeight="1">
      <c r="B189" s="172"/>
      <c r="C189" s="173" t="s">
        <v>328</v>
      </c>
      <c r="D189" s="173" t="s">
        <v>197</v>
      </c>
      <c r="E189" s="174" t="s">
        <v>335</v>
      </c>
      <c r="F189" s="175" t="s">
        <v>336</v>
      </c>
      <c r="G189" s="176" t="s">
        <v>264</v>
      </c>
      <c r="H189" s="177">
        <v>25.15</v>
      </c>
      <c r="I189" s="178"/>
      <c r="J189" s="179">
        <f>ROUND(I189*H189,2)</f>
        <v>0</v>
      </c>
      <c r="K189" s="175"/>
      <c r="L189" s="40"/>
      <c r="M189" s="180" t="s">
        <v>5</v>
      </c>
      <c r="N189" s="181" t="s">
        <v>46</v>
      </c>
      <c r="O189" s="41"/>
      <c r="P189" s="182">
        <f>O189*H189</f>
        <v>0</v>
      </c>
      <c r="Q189" s="182">
        <v>1.2700000000000001E-3</v>
      </c>
      <c r="R189" s="182">
        <f>Q189*H189</f>
        <v>3.1940500000000004E-2</v>
      </c>
      <c r="S189" s="182">
        <v>0</v>
      </c>
      <c r="T189" s="183">
        <f>S189*H189</f>
        <v>0</v>
      </c>
      <c r="AR189" s="23" t="s">
        <v>201</v>
      </c>
      <c r="AT189" s="23" t="s">
        <v>197</v>
      </c>
      <c r="AU189" s="23" t="s">
        <v>85</v>
      </c>
      <c r="AY189" s="23" t="s">
        <v>195</v>
      </c>
      <c r="BE189" s="184">
        <f>IF(N189="základní",J189,0)</f>
        <v>0</v>
      </c>
      <c r="BF189" s="184">
        <f>IF(N189="snížená",J189,0)</f>
        <v>0</v>
      </c>
      <c r="BG189" s="184">
        <f>IF(N189="zákl. přenesená",J189,0)</f>
        <v>0</v>
      </c>
      <c r="BH189" s="184">
        <f>IF(N189="sníž. přenesená",J189,0)</f>
        <v>0</v>
      </c>
      <c r="BI189" s="184">
        <f>IF(N189="nulová",J189,0)</f>
        <v>0</v>
      </c>
      <c r="BJ189" s="23" t="s">
        <v>83</v>
      </c>
      <c r="BK189" s="184">
        <f>ROUND(I189*H189,2)</f>
        <v>0</v>
      </c>
      <c r="BL189" s="23" t="s">
        <v>201</v>
      </c>
      <c r="BM189" s="23" t="s">
        <v>2505</v>
      </c>
    </row>
    <row r="190" spans="2:65" s="11" customFormat="1">
      <c r="B190" s="185"/>
      <c r="D190" s="186" t="s">
        <v>203</v>
      </c>
      <c r="E190" s="187" t="s">
        <v>5</v>
      </c>
      <c r="F190" s="188" t="s">
        <v>2506</v>
      </c>
      <c r="H190" s="189">
        <v>25.15</v>
      </c>
      <c r="I190" s="190"/>
      <c r="L190" s="185"/>
      <c r="M190" s="191"/>
      <c r="N190" s="192"/>
      <c r="O190" s="192"/>
      <c r="P190" s="192"/>
      <c r="Q190" s="192"/>
      <c r="R190" s="192"/>
      <c r="S190" s="192"/>
      <c r="T190" s="193"/>
      <c r="AT190" s="187" t="s">
        <v>203</v>
      </c>
      <c r="AU190" s="187" t="s">
        <v>85</v>
      </c>
      <c r="AV190" s="11" t="s">
        <v>85</v>
      </c>
      <c r="AW190" s="11" t="s">
        <v>39</v>
      </c>
      <c r="AX190" s="11" t="s">
        <v>83</v>
      </c>
      <c r="AY190" s="187" t="s">
        <v>195</v>
      </c>
    </row>
    <row r="191" spans="2:65" s="1" customFormat="1" ht="16.5" customHeight="1">
      <c r="B191" s="172"/>
      <c r="C191" s="213" t="s">
        <v>334</v>
      </c>
      <c r="D191" s="213" t="s">
        <v>316</v>
      </c>
      <c r="E191" s="214" t="s">
        <v>339</v>
      </c>
      <c r="F191" s="215" t="s">
        <v>340</v>
      </c>
      <c r="G191" s="216" t="s">
        <v>341</v>
      </c>
      <c r="H191" s="217">
        <v>6.2880000000000003</v>
      </c>
      <c r="I191" s="218"/>
      <c r="J191" s="219">
        <f>ROUND(I191*H191,2)</f>
        <v>0</v>
      </c>
      <c r="K191" s="215"/>
      <c r="L191" s="220"/>
      <c r="M191" s="221" t="s">
        <v>5</v>
      </c>
      <c r="N191" s="222" t="s">
        <v>46</v>
      </c>
      <c r="O191" s="41"/>
      <c r="P191" s="182">
        <f>O191*H191</f>
        <v>0</v>
      </c>
      <c r="Q191" s="182">
        <v>1E-3</v>
      </c>
      <c r="R191" s="182">
        <f>Q191*H191</f>
        <v>6.2880000000000002E-3</v>
      </c>
      <c r="S191" s="182">
        <v>0</v>
      </c>
      <c r="T191" s="183">
        <f>S191*H191</f>
        <v>0</v>
      </c>
      <c r="AR191" s="23" t="s">
        <v>255</v>
      </c>
      <c r="AT191" s="23" t="s">
        <v>316</v>
      </c>
      <c r="AU191" s="23" t="s">
        <v>85</v>
      </c>
      <c r="AY191" s="23" t="s">
        <v>195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23" t="s">
        <v>83</v>
      </c>
      <c r="BK191" s="184">
        <f>ROUND(I191*H191,2)</f>
        <v>0</v>
      </c>
      <c r="BL191" s="23" t="s">
        <v>201</v>
      </c>
      <c r="BM191" s="23" t="s">
        <v>2507</v>
      </c>
    </row>
    <row r="192" spans="2:65" s="11" customFormat="1">
      <c r="B192" s="185"/>
      <c r="D192" s="186" t="s">
        <v>203</v>
      </c>
      <c r="E192" s="187" t="s">
        <v>5</v>
      </c>
      <c r="F192" s="188" t="s">
        <v>2508</v>
      </c>
      <c r="H192" s="189">
        <v>6.2880000000000003</v>
      </c>
      <c r="I192" s="190"/>
      <c r="L192" s="185"/>
      <c r="M192" s="191"/>
      <c r="N192" s="192"/>
      <c r="O192" s="192"/>
      <c r="P192" s="192"/>
      <c r="Q192" s="192"/>
      <c r="R192" s="192"/>
      <c r="S192" s="192"/>
      <c r="T192" s="193"/>
      <c r="AT192" s="187" t="s">
        <v>203</v>
      </c>
      <c r="AU192" s="187" t="s">
        <v>85</v>
      </c>
      <c r="AV192" s="11" t="s">
        <v>85</v>
      </c>
      <c r="AW192" s="11" t="s">
        <v>39</v>
      </c>
      <c r="AX192" s="11" t="s">
        <v>83</v>
      </c>
      <c r="AY192" s="187" t="s">
        <v>195</v>
      </c>
    </row>
    <row r="193" spans="2:65" s="1" customFormat="1" ht="16.5" customHeight="1">
      <c r="B193" s="172"/>
      <c r="C193" s="173" t="s">
        <v>10</v>
      </c>
      <c r="D193" s="173" t="s">
        <v>197</v>
      </c>
      <c r="E193" s="174" t="s">
        <v>345</v>
      </c>
      <c r="F193" s="175" t="s">
        <v>346</v>
      </c>
      <c r="G193" s="176" t="s">
        <v>303</v>
      </c>
      <c r="H193" s="177">
        <v>1107.048</v>
      </c>
      <c r="I193" s="178"/>
      <c r="J193" s="179">
        <f>ROUND(I193*H193,2)</f>
        <v>0</v>
      </c>
      <c r="K193" s="175"/>
      <c r="L193" s="40"/>
      <c r="M193" s="180" t="s">
        <v>5</v>
      </c>
      <c r="N193" s="181" t="s">
        <v>46</v>
      </c>
      <c r="O193" s="41"/>
      <c r="P193" s="182">
        <f>O193*H193</f>
        <v>0</v>
      </c>
      <c r="Q193" s="182">
        <v>0</v>
      </c>
      <c r="R193" s="182">
        <f>Q193*H193</f>
        <v>0</v>
      </c>
      <c r="S193" s="182">
        <v>0</v>
      </c>
      <c r="T193" s="183">
        <f>S193*H193</f>
        <v>0</v>
      </c>
      <c r="AR193" s="23" t="s">
        <v>201</v>
      </c>
      <c r="AT193" s="23" t="s">
        <v>197</v>
      </c>
      <c r="AU193" s="23" t="s">
        <v>85</v>
      </c>
      <c r="AY193" s="23" t="s">
        <v>195</v>
      </c>
      <c r="BE193" s="184">
        <f>IF(N193="základní",J193,0)</f>
        <v>0</v>
      </c>
      <c r="BF193" s="184">
        <f>IF(N193="snížená",J193,0)</f>
        <v>0</v>
      </c>
      <c r="BG193" s="184">
        <f>IF(N193="zákl. přenesená",J193,0)</f>
        <v>0</v>
      </c>
      <c r="BH193" s="184">
        <f>IF(N193="sníž. přenesená",J193,0)</f>
        <v>0</v>
      </c>
      <c r="BI193" s="184">
        <f>IF(N193="nulová",J193,0)</f>
        <v>0</v>
      </c>
      <c r="BJ193" s="23" t="s">
        <v>83</v>
      </c>
      <c r="BK193" s="184">
        <f>ROUND(I193*H193,2)</f>
        <v>0</v>
      </c>
      <c r="BL193" s="23" t="s">
        <v>201</v>
      </c>
      <c r="BM193" s="23" t="s">
        <v>2509</v>
      </c>
    </row>
    <row r="194" spans="2:65" s="10" customFormat="1" ht="29.85" customHeight="1">
      <c r="B194" s="159"/>
      <c r="D194" s="160" t="s">
        <v>74</v>
      </c>
      <c r="E194" s="170" t="s">
        <v>279</v>
      </c>
      <c r="F194" s="170" t="s">
        <v>348</v>
      </c>
      <c r="I194" s="162"/>
      <c r="J194" s="171">
        <f>BK194</f>
        <v>0</v>
      </c>
      <c r="L194" s="159"/>
      <c r="M194" s="164"/>
      <c r="N194" s="165"/>
      <c r="O194" s="165"/>
      <c r="P194" s="166">
        <f>SUM(P195:P209)</f>
        <v>0</v>
      </c>
      <c r="Q194" s="165"/>
      <c r="R194" s="166">
        <f>SUM(R195:R209)</f>
        <v>0</v>
      </c>
      <c r="S194" s="165"/>
      <c r="T194" s="167">
        <f>SUM(T195:T209)</f>
        <v>645.20475600000009</v>
      </c>
      <c r="AR194" s="160" t="s">
        <v>83</v>
      </c>
      <c r="AT194" s="168" t="s">
        <v>74</v>
      </c>
      <c r="AU194" s="168" t="s">
        <v>83</v>
      </c>
      <c r="AY194" s="160" t="s">
        <v>195</v>
      </c>
      <c r="BK194" s="169">
        <f>SUM(BK195:BK209)</f>
        <v>0</v>
      </c>
    </row>
    <row r="195" spans="2:65" s="1" customFormat="1" ht="16.5" customHeight="1">
      <c r="B195" s="172"/>
      <c r="C195" s="173" t="s">
        <v>344</v>
      </c>
      <c r="D195" s="173" t="s">
        <v>197</v>
      </c>
      <c r="E195" s="174" t="s">
        <v>350</v>
      </c>
      <c r="F195" s="175" t="s">
        <v>351</v>
      </c>
      <c r="G195" s="176" t="s">
        <v>264</v>
      </c>
      <c r="H195" s="177">
        <v>3.5</v>
      </c>
      <c r="I195" s="178"/>
      <c r="J195" s="179">
        <f>ROUND(I195*H195,2)</f>
        <v>0</v>
      </c>
      <c r="K195" s="175"/>
      <c r="L195" s="40"/>
      <c r="M195" s="180" t="s">
        <v>5</v>
      </c>
      <c r="N195" s="181" t="s">
        <v>46</v>
      </c>
      <c r="O195" s="41"/>
      <c r="P195" s="182">
        <f>O195*H195</f>
        <v>0</v>
      </c>
      <c r="Q195" s="182">
        <v>0</v>
      </c>
      <c r="R195" s="182">
        <f>Q195*H195</f>
        <v>0</v>
      </c>
      <c r="S195" s="182">
        <v>0.255</v>
      </c>
      <c r="T195" s="183">
        <f>S195*H195</f>
        <v>0.89250000000000007</v>
      </c>
      <c r="AR195" s="23" t="s">
        <v>201</v>
      </c>
      <c r="AT195" s="23" t="s">
        <v>197</v>
      </c>
      <c r="AU195" s="23" t="s">
        <v>85</v>
      </c>
      <c r="AY195" s="23" t="s">
        <v>195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23" t="s">
        <v>83</v>
      </c>
      <c r="BK195" s="184">
        <f>ROUND(I195*H195,2)</f>
        <v>0</v>
      </c>
      <c r="BL195" s="23" t="s">
        <v>201</v>
      </c>
      <c r="BM195" s="23" t="s">
        <v>2510</v>
      </c>
    </row>
    <row r="196" spans="2:65" s="1" customFormat="1" ht="81">
      <c r="B196" s="40"/>
      <c r="D196" s="186" t="s">
        <v>209</v>
      </c>
      <c r="F196" s="194" t="s">
        <v>353</v>
      </c>
      <c r="I196" s="195"/>
      <c r="L196" s="40"/>
      <c r="M196" s="196"/>
      <c r="N196" s="41"/>
      <c r="O196" s="41"/>
      <c r="P196" s="41"/>
      <c r="Q196" s="41"/>
      <c r="R196" s="41"/>
      <c r="S196" s="41"/>
      <c r="T196" s="69"/>
      <c r="AT196" s="23" t="s">
        <v>209</v>
      </c>
      <c r="AU196" s="23" t="s">
        <v>85</v>
      </c>
    </row>
    <row r="197" spans="2:65" s="11" customFormat="1">
      <c r="B197" s="185"/>
      <c r="D197" s="186" t="s">
        <v>203</v>
      </c>
      <c r="E197" s="187" t="s">
        <v>5</v>
      </c>
      <c r="F197" s="188" t="s">
        <v>2511</v>
      </c>
      <c r="H197" s="189">
        <v>3.5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203</v>
      </c>
      <c r="AU197" s="187" t="s">
        <v>85</v>
      </c>
      <c r="AV197" s="11" t="s">
        <v>85</v>
      </c>
      <c r="AW197" s="11" t="s">
        <v>39</v>
      </c>
      <c r="AX197" s="11" t="s">
        <v>83</v>
      </c>
      <c r="AY197" s="187" t="s">
        <v>195</v>
      </c>
    </row>
    <row r="198" spans="2:65" s="1" customFormat="1" ht="25.5" customHeight="1">
      <c r="B198" s="172"/>
      <c r="C198" s="173" t="s">
        <v>349</v>
      </c>
      <c r="D198" s="173" t="s">
        <v>197</v>
      </c>
      <c r="E198" s="174" t="s">
        <v>885</v>
      </c>
      <c r="F198" s="175" t="s">
        <v>886</v>
      </c>
      <c r="G198" s="176" t="s">
        <v>264</v>
      </c>
      <c r="H198" s="177">
        <v>1.4</v>
      </c>
      <c r="I198" s="178"/>
      <c r="J198" s="179">
        <f>ROUND(I198*H198,2)</f>
        <v>0</v>
      </c>
      <c r="K198" s="175"/>
      <c r="L198" s="40"/>
      <c r="M198" s="180" t="s">
        <v>5</v>
      </c>
      <c r="N198" s="181" t="s">
        <v>46</v>
      </c>
      <c r="O198" s="41"/>
      <c r="P198" s="182">
        <f>O198*H198</f>
        <v>0</v>
      </c>
      <c r="Q198" s="182">
        <v>0</v>
      </c>
      <c r="R198" s="182">
        <f>Q198*H198</f>
        <v>0</v>
      </c>
      <c r="S198" s="182">
        <v>0.625</v>
      </c>
      <c r="T198" s="183">
        <f>S198*H198</f>
        <v>0.875</v>
      </c>
      <c r="AR198" s="23" t="s">
        <v>201</v>
      </c>
      <c r="AT198" s="23" t="s">
        <v>197</v>
      </c>
      <c r="AU198" s="23" t="s">
        <v>85</v>
      </c>
      <c r="AY198" s="23" t="s">
        <v>195</v>
      </c>
      <c r="BE198" s="184">
        <f>IF(N198="základní",J198,0)</f>
        <v>0</v>
      </c>
      <c r="BF198" s="184">
        <f>IF(N198="snížená",J198,0)</f>
        <v>0</v>
      </c>
      <c r="BG198" s="184">
        <f>IF(N198="zákl. přenesená",J198,0)</f>
        <v>0</v>
      </c>
      <c r="BH198" s="184">
        <f>IF(N198="sníž. přenesená",J198,0)</f>
        <v>0</v>
      </c>
      <c r="BI198" s="184">
        <f>IF(N198="nulová",J198,0)</f>
        <v>0</v>
      </c>
      <c r="BJ198" s="23" t="s">
        <v>83</v>
      </c>
      <c r="BK198" s="184">
        <f>ROUND(I198*H198,2)</f>
        <v>0</v>
      </c>
      <c r="BL198" s="23" t="s">
        <v>201</v>
      </c>
      <c r="BM198" s="23" t="s">
        <v>2512</v>
      </c>
    </row>
    <row r="199" spans="2:65" s="11" customFormat="1">
      <c r="B199" s="185"/>
      <c r="D199" s="186" t="s">
        <v>203</v>
      </c>
      <c r="E199" s="187" t="s">
        <v>5</v>
      </c>
      <c r="F199" s="188" t="s">
        <v>2513</v>
      </c>
      <c r="H199" s="189">
        <v>1.4</v>
      </c>
      <c r="I199" s="190"/>
      <c r="L199" s="185"/>
      <c r="M199" s="191"/>
      <c r="N199" s="192"/>
      <c r="O199" s="192"/>
      <c r="P199" s="192"/>
      <c r="Q199" s="192"/>
      <c r="R199" s="192"/>
      <c r="S199" s="192"/>
      <c r="T199" s="193"/>
      <c r="AT199" s="187" t="s">
        <v>203</v>
      </c>
      <c r="AU199" s="187" t="s">
        <v>85</v>
      </c>
      <c r="AV199" s="11" t="s">
        <v>85</v>
      </c>
      <c r="AW199" s="11" t="s">
        <v>39</v>
      </c>
      <c r="AX199" s="11" t="s">
        <v>83</v>
      </c>
      <c r="AY199" s="187" t="s">
        <v>195</v>
      </c>
    </row>
    <row r="200" spans="2:65" s="1" customFormat="1" ht="16.5" customHeight="1">
      <c r="B200" s="172"/>
      <c r="C200" s="173" t="s">
        <v>355</v>
      </c>
      <c r="D200" s="173" t="s">
        <v>197</v>
      </c>
      <c r="E200" s="174" t="s">
        <v>356</v>
      </c>
      <c r="F200" s="175" t="s">
        <v>357</v>
      </c>
      <c r="G200" s="176" t="s">
        <v>264</v>
      </c>
      <c r="H200" s="177">
        <v>729.19</v>
      </c>
      <c r="I200" s="178"/>
      <c r="J200" s="179">
        <f>ROUND(I200*H200,2)</f>
        <v>0</v>
      </c>
      <c r="K200" s="175"/>
      <c r="L200" s="40"/>
      <c r="M200" s="180" t="s">
        <v>5</v>
      </c>
      <c r="N200" s="181" t="s">
        <v>46</v>
      </c>
      <c r="O200" s="41"/>
      <c r="P200" s="182">
        <f>O200*H200</f>
        <v>0</v>
      </c>
      <c r="Q200" s="182">
        <v>0</v>
      </c>
      <c r="R200" s="182">
        <f>Q200*H200</f>
        <v>0</v>
      </c>
      <c r="S200" s="182">
        <v>0.44</v>
      </c>
      <c r="T200" s="183">
        <f>S200*H200</f>
        <v>320.84360000000004</v>
      </c>
      <c r="AR200" s="23" t="s">
        <v>201</v>
      </c>
      <c r="AT200" s="23" t="s">
        <v>197</v>
      </c>
      <c r="AU200" s="23" t="s">
        <v>85</v>
      </c>
      <c r="AY200" s="23" t="s">
        <v>195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23" t="s">
        <v>83</v>
      </c>
      <c r="BK200" s="184">
        <f>ROUND(I200*H200,2)</f>
        <v>0</v>
      </c>
      <c r="BL200" s="23" t="s">
        <v>201</v>
      </c>
      <c r="BM200" s="23" t="s">
        <v>2514</v>
      </c>
    </row>
    <row r="201" spans="2:65" s="1" customFormat="1" ht="67.5">
      <c r="B201" s="40"/>
      <c r="D201" s="186" t="s">
        <v>209</v>
      </c>
      <c r="F201" s="194" t="s">
        <v>359</v>
      </c>
      <c r="I201" s="195"/>
      <c r="L201" s="40"/>
      <c r="M201" s="196"/>
      <c r="N201" s="41"/>
      <c r="O201" s="41"/>
      <c r="P201" s="41"/>
      <c r="Q201" s="41"/>
      <c r="R201" s="41"/>
      <c r="S201" s="41"/>
      <c r="T201" s="69"/>
      <c r="AT201" s="23" t="s">
        <v>209</v>
      </c>
      <c r="AU201" s="23" t="s">
        <v>85</v>
      </c>
    </row>
    <row r="202" spans="2:65" s="11" customFormat="1">
      <c r="B202" s="185"/>
      <c r="D202" s="186" t="s">
        <v>203</v>
      </c>
      <c r="E202" s="187" t="s">
        <v>5</v>
      </c>
      <c r="F202" s="188" t="s">
        <v>2515</v>
      </c>
      <c r="H202" s="189">
        <v>699.15</v>
      </c>
      <c r="I202" s="190"/>
      <c r="L202" s="185"/>
      <c r="M202" s="191"/>
      <c r="N202" s="192"/>
      <c r="O202" s="192"/>
      <c r="P202" s="192"/>
      <c r="Q202" s="192"/>
      <c r="R202" s="192"/>
      <c r="S202" s="192"/>
      <c r="T202" s="193"/>
      <c r="AT202" s="187" t="s">
        <v>203</v>
      </c>
      <c r="AU202" s="187" t="s">
        <v>85</v>
      </c>
      <c r="AV202" s="11" t="s">
        <v>85</v>
      </c>
      <c r="AW202" s="11" t="s">
        <v>39</v>
      </c>
      <c r="AX202" s="11" t="s">
        <v>75</v>
      </c>
      <c r="AY202" s="187" t="s">
        <v>195</v>
      </c>
    </row>
    <row r="203" spans="2:65" s="11" customFormat="1">
      <c r="B203" s="185"/>
      <c r="D203" s="186" t="s">
        <v>203</v>
      </c>
      <c r="E203" s="187" t="s">
        <v>5</v>
      </c>
      <c r="F203" s="188" t="s">
        <v>2516</v>
      </c>
      <c r="H203" s="189">
        <v>30.04</v>
      </c>
      <c r="I203" s="190"/>
      <c r="L203" s="185"/>
      <c r="M203" s="191"/>
      <c r="N203" s="192"/>
      <c r="O203" s="192"/>
      <c r="P203" s="192"/>
      <c r="Q203" s="192"/>
      <c r="R203" s="192"/>
      <c r="S203" s="192"/>
      <c r="T203" s="193"/>
      <c r="AT203" s="187" t="s">
        <v>203</v>
      </c>
      <c r="AU203" s="187" t="s">
        <v>85</v>
      </c>
      <c r="AV203" s="11" t="s">
        <v>85</v>
      </c>
      <c r="AW203" s="11" t="s">
        <v>39</v>
      </c>
      <c r="AX203" s="11" t="s">
        <v>75</v>
      </c>
      <c r="AY203" s="187" t="s">
        <v>195</v>
      </c>
    </row>
    <row r="204" spans="2:65" s="13" customFormat="1">
      <c r="B204" s="205"/>
      <c r="D204" s="186" t="s">
        <v>203</v>
      </c>
      <c r="E204" s="206" t="s">
        <v>5</v>
      </c>
      <c r="F204" s="207" t="s">
        <v>254</v>
      </c>
      <c r="H204" s="208">
        <v>729.19</v>
      </c>
      <c r="I204" s="209"/>
      <c r="L204" s="205"/>
      <c r="M204" s="210"/>
      <c r="N204" s="211"/>
      <c r="O204" s="211"/>
      <c r="P204" s="211"/>
      <c r="Q204" s="211"/>
      <c r="R204" s="211"/>
      <c r="S204" s="211"/>
      <c r="T204" s="212"/>
      <c r="AT204" s="206" t="s">
        <v>203</v>
      </c>
      <c r="AU204" s="206" t="s">
        <v>85</v>
      </c>
      <c r="AV204" s="13" t="s">
        <v>201</v>
      </c>
      <c r="AW204" s="13" t="s">
        <v>39</v>
      </c>
      <c r="AX204" s="13" t="s">
        <v>83</v>
      </c>
      <c r="AY204" s="206" t="s">
        <v>195</v>
      </c>
    </row>
    <row r="205" spans="2:65" s="1" customFormat="1" ht="16.5" customHeight="1">
      <c r="B205" s="172"/>
      <c r="C205" s="173" t="s">
        <v>362</v>
      </c>
      <c r="D205" s="173" t="s">
        <v>197</v>
      </c>
      <c r="E205" s="174" t="s">
        <v>363</v>
      </c>
      <c r="F205" s="175" t="s">
        <v>364</v>
      </c>
      <c r="G205" s="176" t="s">
        <v>264</v>
      </c>
      <c r="H205" s="177">
        <v>1020.866</v>
      </c>
      <c r="I205" s="178"/>
      <c r="J205" s="179">
        <f>ROUND(I205*H205,2)</f>
        <v>0</v>
      </c>
      <c r="K205" s="175"/>
      <c r="L205" s="40"/>
      <c r="M205" s="180" t="s">
        <v>5</v>
      </c>
      <c r="N205" s="181" t="s">
        <v>46</v>
      </c>
      <c r="O205" s="41"/>
      <c r="P205" s="182">
        <f>O205*H205</f>
        <v>0</v>
      </c>
      <c r="Q205" s="182">
        <v>0</v>
      </c>
      <c r="R205" s="182">
        <f>Q205*H205</f>
        <v>0</v>
      </c>
      <c r="S205" s="182">
        <v>0.316</v>
      </c>
      <c r="T205" s="183">
        <f>S205*H205</f>
        <v>322.59365600000001</v>
      </c>
      <c r="AR205" s="23" t="s">
        <v>201</v>
      </c>
      <c r="AT205" s="23" t="s">
        <v>197</v>
      </c>
      <c r="AU205" s="23" t="s">
        <v>85</v>
      </c>
      <c r="AY205" s="23" t="s">
        <v>195</v>
      </c>
      <c r="BE205" s="184">
        <f>IF(N205="základní",J205,0)</f>
        <v>0</v>
      </c>
      <c r="BF205" s="184">
        <f>IF(N205="snížená",J205,0)</f>
        <v>0</v>
      </c>
      <c r="BG205" s="184">
        <f>IF(N205="zákl. přenesená",J205,0)</f>
        <v>0</v>
      </c>
      <c r="BH205" s="184">
        <f>IF(N205="sníž. přenesená",J205,0)</f>
        <v>0</v>
      </c>
      <c r="BI205" s="184">
        <f>IF(N205="nulová",J205,0)</f>
        <v>0</v>
      </c>
      <c r="BJ205" s="23" t="s">
        <v>83</v>
      </c>
      <c r="BK205" s="184">
        <f>ROUND(I205*H205,2)</f>
        <v>0</v>
      </c>
      <c r="BL205" s="23" t="s">
        <v>201</v>
      </c>
      <c r="BM205" s="23" t="s">
        <v>2517</v>
      </c>
    </row>
    <row r="206" spans="2:65" s="1" customFormat="1" ht="67.5">
      <c r="B206" s="40"/>
      <c r="D206" s="186" t="s">
        <v>209</v>
      </c>
      <c r="F206" s="194" t="s">
        <v>366</v>
      </c>
      <c r="I206" s="195"/>
      <c r="L206" s="40"/>
      <c r="M206" s="196"/>
      <c r="N206" s="41"/>
      <c r="O206" s="41"/>
      <c r="P206" s="41"/>
      <c r="Q206" s="41"/>
      <c r="R206" s="41"/>
      <c r="S206" s="41"/>
      <c r="T206" s="69"/>
      <c r="AT206" s="23" t="s">
        <v>209</v>
      </c>
      <c r="AU206" s="23" t="s">
        <v>85</v>
      </c>
    </row>
    <row r="207" spans="2:65" s="11" customFormat="1">
      <c r="B207" s="185"/>
      <c r="D207" s="186" t="s">
        <v>203</v>
      </c>
      <c r="E207" s="187" t="s">
        <v>5</v>
      </c>
      <c r="F207" s="188" t="s">
        <v>2518</v>
      </c>
      <c r="H207" s="189">
        <v>978.81</v>
      </c>
      <c r="I207" s="190"/>
      <c r="L207" s="185"/>
      <c r="M207" s="191"/>
      <c r="N207" s="192"/>
      <c r="O207" s="192"/>
      <c r="P207" s="192"/>
      <c r="Q207" s="192"/>
      <c r="R207" s="192"/>
      <c r="S207" s="192"/>
      <c r="T207" s="193"/>
      <c r="AT207" s="187" t="s">
        <v>203</v>
      </c>
      <c r="AU207" s="187" t="s">
        <v>85</v>
      </c>
      <c r="AV207" s="11" t="s">
        <v>85</v>
      </c>
      <c r="AW207" s="11" t="s">
        <v>39</v>
      </c>
      <c r="AX207" s="11" t="s">
        <v>75</v>
      </c>
      <c r="AY207" s="187" t="s">
        <v>195</v>
      </c>
    </row>
    <row r="208" spans="2:65" s="11" customFormat="1">
      <c r="B208" s="185"/>
      <c r="D208" s="186" t="s">
        <v>203</v>
      </c>
      <c r="E208" s="187" t="s">
        <v>5</v>
      </c>
      <c r="F208" s="188" t="s">
        <v>2519</v>
      </c>
      <c r="H208" s="189">
        <v>42.055999999999997</v>
      </c>
      <c r="I208" s="190"/>
      <c r="L208" s="185"/>
      <c r="M208" s="191"/>
      <c r="N208" s="192"/>
      <c r="O208" s="192"/>
      <c r="P208" s="192"/>
      <c r="Q208" s="192"/>
      <c r="R208" s="192"/>
      <c r="S208" s="192"/>
      <c r="T208" s="193"/>
      <c r="AT208" s="187" t="s">
        <v>203</v>
      </c>
      <c r="AU208" s="187" t="s">
        <v>85</v>
      </c>
      <c r="AV208" s="11" t="s">
        <v>85</v>
      </c>
      <c r="AW208" s="11" t="s">
        <v>39</v>
      </c>
      <c r="AX208" s="11" t="s">
        <v>75</v>
      </c>
      <c r="AY208" s="187" t="s">
        <v>195</v>
      </c>
    </row>
    <row r="209" spans="2:65" s="13" customFormat="1">
      <c r="B209" s="205"/>
      <c r="D209" s="186" t="s">
        <v>203</v>
      </c>
      <c r="E209" s="206" t="s">
        <v>5</v>
      </c>
      <c r="F209" s="207" t="s">
        <v>254</v>
      </c>
      <c r="H209" s="208">
        <v>1020.866</v>
      </c>
      <c r="I209" s="209"/>
      <c r="L209" s="205"/>
      <c r="M209" s="210"/>
      <c r="N209" s="211"/>
      <c r="O209" s="211"/>
      <c r="P209" s="211"/>
      <c r="Q209" s="211"/>
      <c r="R209" s="211"/>
      <c r="S209" s="211"/>
      <c r="T209" s="212"/>
      <c r="AT209" s="206" t="s">
        <v>203</v>
      </c>
      <c r="AU209" s="206" t="s">
        <v>85</v>
      </c>
      <c r="AV209" s="13" t="s">
        <v>201</v>
      </c>
      <c r="AW209" s="13" t="s">
        <v>39</v>
      </c>
      <c r="AX209" s="13" t="s">
        <v>83</v>
      </c>
      <c r="AY209" s="206" t="s">
        <v>195</v>
      </c>
    </row>
    <row r="210" spans="2:65" s="10" customFormat="1" ht="29.85" customHeight="1">
      <c r="B210" s="159"/>
      <c r="D210" s="160" t="s">
        <v>74</v>
      </c>
      <c r="E210" s="170" t="s">
        <v>201</v>
      </c>
      <c r="F210" s="170" t="s">
        <v>369</v>
      </c>
      <c r="I210" s="162"/>
      <c r="J210" s="171">
        <f>BK210</f>
        <v>0</v>
      </c>
      <c r="L210" s="159"/>
      <c r="M210" s="164"/>
      <c r="N210" s="165"/>
      <c r="O210" s="165"/>
      <c r="P210" s="166">
        <f>SUM(P211:P221)</f>
        <v>0</v>
      </c>
      <c r="Q210" s="165"/>
      <c r="R210" s="166">
        <f>SUM(R211:R221)</f>
        <v>773.38666573000012</v>
      </c>
      <c r="S210" s="165"/>
      <c r="T210" s="167">
        <f>SUM(T211:T221)</f>
        <v>0</v>
      </c>
      <c r="AR210" s="160" t="s">
        <v>83</v>
      </c>
      <c r="AT210" s="168" t="s">
        <v>74</v>
      </c>
      <c r="AU210" s="168" t="s">
        <v>83</v>
      </c>
      <c r="AY210" s="160" t="s">
        <v>195</v>
      </c>
      <c r="BK210" s="169">
        <f>SUM(BK211:BK221)</f>
        <v>0</v>
      </c>
    </row>
    <row r="211" spans="2:65" s="1" customFormat="1" ht="16.5" customHeight="1">
      <c r="B211" s="172"/>
      <c r="C211" s="173" t="s">
        <v>370</v>
      </c>
      <c r="D211" s="173" t="s">
        <v>197</v>
      </c>
      <c r="E211" s="174" t="s">
        <v>371</v>
      </c>
      <c r="F211" s="175" t="s">
        <v>372</v>
      </c>
      <c r="G211" s="176" t="s">
        <v>228</v>
      </c>
      <c r="H211" s="177">
        <v>408.56900000000002</v>
      </c>
      <c r="I211" s="178"/>
      <c r="J211" s="179">
        <f>ROUND(I211*H211,2)</f>
        <v>0</v>
      </c>
      <c r="K211" s="175"/>
      <c r="L211" s="40"/>
      <c r="M211" s="180" t="s">
        <v>5</v>
      </c>
      <c r="N211" s="181" t="s">
        <v>46</v>
      </c>
      <c r="O211" s="41"/>
      <c r="P211" s="182">
        <f>O211*H211</f>
        <v>0</v>
      </c>
      <c r="Q211" s="182">
        <v>1.8907700000000001</v>
      </c>
      <c r="R211" s="182">
        <f>Q211*H211</f>
        <v>772.51000813000007</v>
      </c>
      <c r="S211" s="182">
        <v>0</v>
      </c>
      <c r="T211" s="183">
        <f>S211*H211</f>
        <v>0</v>
      </c>
      <c r="AR211" s="23" t="s">
        <v>201</v>
      </c>
      <c r="AT211" s="23" t="s">
        <v>197</v>
      </c>
      <c r="AU211" s="23" t="s">
        <v>85</v>
      </c>
      <c r="AY211" s="23" t="s">
        <v>195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23" t="s">
        <v>83</v>
      </c>
      <c r="BK211" s="184">
        <f>ROUND(I211*H211,2)</f>
        <v>0</v>
      </c>
      <c r="BL211" s="23" t="s">
        <v>201</v>
      </c>
      <c r="BM211" s="23" t="s">
        <v>2520</v>
      </c>
    </row>
    <row r="212" spans="2:65" s="1" customFormat="1" ht="54">
      <c r="B212" s="40"/>
      <c r="D212" s="186" t="s">
        <v>209</v>
      </c>
      <c r="F212" s="194" t="s">
        <v>374</v>
      </c>
      <c r="I212" s="195"/>
      <c r="L212" s="40"/>
      <c r="M212" s="196"/>
      <c r="N212" s="41"/>
      <c r="O212" s="41"/>
      <c r="P212" s="41"/>
      <c r="Q212" s="41"/>
      <c r="R212" s="41"/>
      <c r="S212" s="41"/>
      <c r="T212" s="69"/>
      <c r="AT212" s="23" t="s">
        <v>209</v>
      </c>
      <c r="AU212" s="23" t="s">
        <v>85</v>
      </c>
    </row>
    <row r="213" spans="2:65" s="11" customFormat="1">
      <c r="B213" s="185"/>
      <c r="D213" s="186" t="s">
        <v>203</v>
      </c>
      <c r="E213" s="187" t="s">
        <v>5</v>
      </c>
      <c r="F213" s="188" t="s">
        <v>2521</v>
      </c>
      <c r="H213" s="189">
        <v>384.53300000000002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203</v>
      </c>
      <c r="AU213" s="187" t="s">
        <v>85</v>
      </c>
      <c r="AV213" s="11" t="s">
        <v>85</v>
      </c>
      <c r="AW213" s="11" t="s">
        <v>39</v>
      </c>
      <c r="AX213" s="11" t="s">
        <v>75</v>
      </c>
      <c r="AY213" s="187" t="s">
        <v>195</v>
      </c>
    </row>
    <row r="214" spans="2:65" s="11" customFormat="1">
      <c r="B214" s="185"/>
      <c r="D214" s="186" t="s">
        <v>203</v>
      </c>
      <c r="E214" s="187" t="s">
        <v>5</v>
      </c>
      <c r="F214" s="188" t="s">
        <v>2522</v>
      </c>
      <c r="H214" s="189">
        <v>24.036000000000001</v>
      </c>
      <c r="I214" s="190"/>
      <c r="L214" s="185"/>
      <c r="M214" s="191"/>
      <c r="N214" s="192"/>
      <c r="O214" s="192"/>
      <c r="P214" s="192"/>
      <c r="Q214" s="192"/>
      <c r="R214" s="192"/>
      <c r="S214" s="192"/>
      <c r="T214" s="193"/>
      <c r="AT214" s="187" t="s">
        <v>203</v>
      </c>
      <c r="AU214" s="187" t="s">
        <v>85</v>
      </c>
      <c r="AV214" s="11" t="s">
        <v>85</v>
      </c>
      <c r="AW214" s="11" t="s">
        <v>39</v>
      </c>
      <c r="AX214" s="11" t="s">
        <v>75</v>
      </c>
      <c r="AY214" s="187" t="s">
        <v>195</v>
      </c>
    </row>
    <row r="215" spans="2:65" s="12" customFormat="1">
      <c r="B215" s="197"/>
      <c r="D215" s="186" t="s">
        <v>203</v>
      </c>
      <c r="E215" s="198" t="s">
        <v>5</v>
      </c>
      <c r="F215" s="199" t="s">
        <v>314</v>
      </c>
      <c r="H215" s="200">
        <v>408.56900000000002</v>
      </c>
      <c r="I215" s="201"/>
      <c r="L215" s="197"/>
      <c r="M215" s="202"/>
      <c r="N215" s="203"/>
      <c r="O215" s="203"/>
      <c r="P215" s="203"/>
      <c r="Q215" s="203"/>
      <c r="R215" s="203"/>
      <c r="S215" s="203"/>
      <c r="T215" s="204"/>
      <c r="AT215" s="198" t="s">
        <v>203</v>
      </c>
      <c r="AU215" s="198" t="s">
        <v>85</v>
      </c>
      <c r="AV215" s="12" t="s">
        <v>211</v>
      </c>
      <c r="AW215" s="12" t="s">
        <v>39</v>
      </c>
      <c r="AX215" s="12" t="s">
        <v>83</v>
      </c>
      <c r="AY215" s="198" t="s">
        <v>195</v>
      </c>
    </row>
    <row r="216" spans="2:65" s="1" customFormat="1" ht="16.5" customHeight="1">
      <c r="B216" s="172"/>
      <c r="C216" s="173" t="s">
        <v>377</v>
      </c>
      <c r="D216" s="173" t="s">
        <v>197</v>
      </c>
      <c r="E216" s="174" t="s">
        <v>378</v>
      </c>
      <c r="F216" s="175" t="s">
        <v>379</v>
      </c>
      <c r="G216" s="176" t="s">
        <v>228</v>
      </c>
      <c r="H216" s="177">
        <v>0.378</v>
      </c>
      <c r="I216" s="178"/>
      <c r="J216" s="179">
        <f>ROUND(I216*H216,2)</f>
        <v>0</v>
      </c>
      <c r="K216" s="175"/>
      <c r="L216" s="40"/>
      <c r="M216" s="180" t="s">
        <v>5</v>
      </c>
      <c r="N216" s="181" t="s">
        <v>46</v>
      </c>
      <c r="O216" s="41"/>
      <c r="P216" s="182">
        <f>O216*H216</f>
        <v>0</v>
      </c>
      <c r="Q216" s="182">
        <v>2.234</v>
      </c>
      <c r="R216" s="182">
        <f>Q216*H216</f>
        <v>0.84445199999999998</v>
      </c>
      <c r="S216" s="182">
        <v>0</v>
      </c>
      <c r="T216" s="183">
        <f>S216*H216</f>
        <v>0</v>
      </c>
      <c r="AR216" s="23" t="s">
        <v>201</v>
      </c>
      <c r="AT216" s="23" t="s">
        <v>197</v>
      </c>
      <c r="AU216" s="23" t="s">
        <v>85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2523</v>
      </c>
    </row>
    <row r="217" spans="2:65" s="1" customFormat="1" ht="40.5">
      <c r="B217" s="40"/>
      <c r="D217" s="186" t="s">
        <v>209</v>
      </c>
      <c r="F217" s="194" t="s">
        <v>381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85</v>
      </c>
    </row>
    <row r="218" spans="2:65" s="11" customFormat="1">
      <c r="B218" s="185"/>
      <c r="D218" s="186" t="s">
        <v>203</v>
      </c>
      <c r="E218" s="187" t="s">
        <v>5</v>
      </c>
      <c r="F218" s="188" t="s">
        <v>2524</v>
      </c>
      <c r="H218" s="189">
        <v>0.378</v>
      </c>
      <c r="I218" s="190"/>
      <c r="L218" s="185"/>
      <c r="M218" s="191"/>
      <c r="N218" s="192"/>
      <c r="O218" s="192"/>
      <c r="P218" s="192"/>
      <c r="Q218" s="192"/>
      <c r="R218" s="192"/>
      <c r="S218" s="192"/>
      <c r="T218" s="193"/>
      <c r="AT218" s="187" t="s">
        <v>203</v>
      </c>
      <c r="AU218" s="187" t="s">
        <v>85</v>
      </c>
      <c r="AV218" s="11" t="s">
        <v>85</v>
      </c>
      <c r="AW218" s="11" t="s">
        <v>39</v>
      </c>
      <c r="AX218" s="11" t="s">
        <v>83</v>
      </c>
      <c r="AY218" s="187" t="s">
        <v>195</v>
      </c>
    </row>
    <row r="219" spans="2:65" s="1" customFormat="1" ht="16.5" customHeight="1">
      <c r="B219" s="172"/>
      <c r="C219" s="173" t="s">
        <v>383</v>
      </c>
      <c r="D219" s="173" t="s">
        <v>197</v>
      </c>
      <c r="E219" s="174" t="s">
        <v>384</v>
      </c>
      <c r="F219" s="175" t="s">
        <v>385</v>
      </c>
      <c r="G219" s="176" t="s">
        <v>264</v>
      </c>
      <c r="H219" s="177">
        <v>5.04</v>
      </c>
      <c r="I219" s="178"/>
      <c r="J219" s="179">
        <f>ROUND(I219*H219,2)</f>
        <v>0</v>
      </c>
      <c r="K219" s="175"/>
      <c r="L219" s="40"/>
      <c r="M219" s="180" t="s">
        <v>5</v>
      </c>
      <c r="N219" s="181" t="s">
        <v>46</v>
      </c>
      <c r="O219" s="41"/>
      <c r="P219" s="182">
        <f>O219*H219</f>
        <v>0</v>
      </c>
      <c r="Q219" s="182">
        <v>6.3899999999999998E-3</v>
      </c>
      <c r="R219" s="182">
        <f>Q219*H219</f>
        <v>3.2205600000000001E-2</v>
      </c>
      <c r="S219" s="182">
        <v>0</v>
      </c>
      <c r="T219" s="183">
        <f>S219*H219</f>
        <v>0</v>
      </c>
      <c r="AR219" s="23" t="s">
        <v>201</v>
      </c>
      <c r="AT219" s="23" t="s">
        <v>197</v>
      </c>
      <c r="AU219" s="23" t="s">
        <v>85</v>
      </c>
      <c r="AY219" s="23" t="s">
        <v>195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23" t="s">
        <v>83</v>
      </c>
      <c r="BK219" s="184">
        <f>ROUND(I219*H219,2)</f>
        <v>0</v>
      </c>
      <c r="BL219" s="23" t="s">
        <v>201</v>
      </c>
      <c r="BM219" s="23" t="s">
        <v>2525</v>
      </c>
    </row>
    <row r="220" spans="2:65" s="11" customFormat="1">
      <c r="B220" s="185"/>
      <c r="D220" s="186" t="s">
        <v>203</v>
      </c>
      <c r="E220" s="187" t="s">
        <v>5</v>
      </c>
      <c r="F220" s="188" t="s">
        <v>2526</v>
      </c>
      <c r="H220" s="189">
        <v>5.04</v>
      </c>
      <c r="I220" s="190"/>
      <c r="L220" s="185"/>
      <c r="M220" s="191"/>
      <c r="N220" s="192"/>
      <c r="O220" s="192"/>
      <c r="P220" s="192"/>
      <c r="Q220" s="192"/>
      <c r="R220" s="192"/>
      <c r="S220" s="192"/>
      <c r="T220" s="193"/>
      <c r="AT220" s="187" t="s">
        <v>203</v>
      </c>
      <c r="AU220" s="187" t="s">
        <v>85</v>
      </c>
      <c r="AV220" s="11" t="s">
        <v>85</v>
      </c>
      <c r="AW220" s="11" t="s">
        <v>39</v>
      </c>
      <c r="AX220" s="11" t="s">
        <v>83</v>
      </c>
      <c r="AY220" s="187" t="s">
        <v>195</v>
      </c>
    </row>
    <row r="221" spans="2:65" s="1" customFormat="1" ht="16.5" customHeight="1">
      <c r="B221" s="172"/>
      <c r="C221" s="173" t="s">
        <v>388</v>
      </c>
      <c r="D221" s="173" t="s">
        <v>197</v>
      </c>
      <c r="E221" s="174" t="s">
        <v>345</v>
      </c>
      <c r="F221" s="175" t="s">
        <v>346</v>
      </c>
      <c r="G221" s="176" t="s">
        <v>303</v>
      </c>
      <c r="H221" s="177">
        <v>773.38699999999994</v>
      </c>
      <c r="I221" s="178"/>
      <c r="J221" s="179">
        <f>ROUND(I221*H221,2)</f>
        <v>0</v>
      </c>
      <c r="K221" s="175"/>
      <c r="L221" s="40"/>
      <c r="M221" s="180" t="s">
        <v>5</v>
      </c>
      <c r="N221" s="181" t="s">
        <v>46</v>
      </c>
      <c r="O221" s="41"/>
      <c r="P221" s="182">
        <f>O221*H221</f>
        <v>0</v>
      </c>
      <c r="Q221" s="182">
        <v>0</v>
      </c>
      <c r="R221" s="182">
        <f>Q221*H221</f>
        <v>0</v>
      </c>
      <c r="S221" s="182">
        <v>0</v>
      </c>
      <c r="T221" s="183">
        <f>S221*H221</f>
        <v>0</v>
      </c>
      <c r="AR221" s="23" t="s">
        <v>201</v>
      </c>
      <c r="AT221" s="23" t="s">
        <v>197</v>
      </c>
      <c r="AU221" s="23" t="s">
        <v>85</v>
      </c>
      <c r="AY221" s="23" t="s">
        <v>195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23" t="s">
        <v>83</v>
      </c>
      <c r="BK221" s="184">
        <f>ROUND(I221*H221,2)</f>
        <v>0</v>
      </c>
      <c r="BL221" s="23" t="s">
        <v>201</v>
      </c>
      <c r="BM221" s="23" t="s">
        <v>2527</v>
      </c>
    </row>
    <row r="222" spans="2:65" s="10" customFormat="1" ht="29.85" customHeight="1">
      <c r="B222" s="159"/>
      <c r="D222" s="160" t="s">
        <v>74</v>
      </c>
      <c r="E222" s="170" t="s">
        <v>220</v>
      </c>
      <c r="F222" s="170" t="s">
        <v>390</v>
      </c>
      <c r="I222" s="162"/>
      <c r="J222" s="171">
        <f>BK222</f>
        <v>0</v>
      </c>
      <c r="L222" s="159"/>
      <c r="M222" s="164"/>
      <c r="N222" s="165"/>
      <c r="O222" s="165"/>
      <c r="P222" s="166">
        <f>P223+P241</f>
        <v>0</v>
      </c>
      <c r="Q222" s="165"/>
      <c r="R222" s="166">
        <f>R223+R241</f>
        <v>650.58498400000008</v>
      </c>
      <c r="S222" s="165"/>
      <c r="T222" s="167">
        <f>T223+T241</f>
        <v>0</v>
      </c>
      <c r="AR222" s="160" t="s">
        <v>83</v>
      </c>
      <c r="AT222" s="168" t="s">
        <v>74</v>
      </c>
      <c r="AU222" s="168" t="s">
        <v>83</v>
      </c>
      <c r="AY222" s="160" t="s">
        <v>195</v>
      </c>
      <c r="BK222" s="169">
        <f>BK223+BK241</f>
        <v>0</v>
      </c>
    </row>
    <row r="223" spans="2:65" s="10" customFormat="1" ht="14.85" customHeight="1">
      <c r="B223" s="159"/>
      <c r="D223" s="160" t="s">
        <v>74</v>
      </c>
      <c r="E223" s="170" t="s">
        <v>391</v>
      </c>
      <c r="F223" s="170" t="s">
        <v>392</v>
      </c>
      <c r="I223" s="162"/>
      <c r="J223" s="171">
        <f>BK223</f>
        <v>0</v>
      </c>
      <c r="L223" s="159"/>
      <c r="M223" s="164"/>
      <c r="N223" s="165"/>
      <c r="O223" s="165"/>
      <c r="P223" s="166">
        <f>SUM(P224:P240)</f>
        <v>0</v>
      </c>
      <c r="Q223" s="165"/>
      <c r="R223" s="166">
        <f>SUM(R224:R240)</f>
        <v>650.23148400000002</v>
      </c>
      <c r="S223" s="165"/>
      <c r="T223" s="167">
        <f>SUM(T224:T240)</f>
        <v>0</v>
      </c>
      <c r="AR223" s="160" t="s">
        <v>83</v>
      </c>
      <c r="AT223" s="168" t="s">
        <v>74</v>
      </c>
      <c r="AU223" s="168" t="s">
        <v>85</v>
      </c>
      <c r="AY223" s="160" t="s">
        <v>195</v>
      </c>
      <c r="BK223" s="169">
        <f>SUM(BK224:BK240)</f>
        <v>0</v>
      </c>
    </row>
    <row r="224" spans="2:65" s="1" customFormat="1" ht="16.5" customHeight="1">
      <c r="B224" s="172"/>
      <c r="C224" s="173" t="s">
        <v>393</v>
      </c>
      <c r="D224" s="173" t="s">
        <v>197</v>
      </c>
      <c r="E224" s="174" t="s">
        <v>394</v>
      </c>
      <c r="F224" s="175" t="s">
        <v>395</v>
      </c>
      <c r="G224" s="176" t="s">
        <v>264</v>
      </c>
      <c r="H224" s="177">
        <v>729.19</v>
      </c>
      <c r="I224" s="178"/>
      <c r="J224" s="179">
        <f>ROUND(I224*H224,2)</f>
        <v>0</v>
      </c>
      <c r="K224" s="175"/>
      <c r="L224" s="40"/>
      <c r="M224" s="180" t="s">
        <v>5</v>
      </c>
      <c r="N224" s="181" t="s">
        <v>46</v>
      </c>
      <c r="O224" s="41"/>
      <c r="P224" s="182">
        <f>O224*H224</f>
        <v>0</v>
      </c>
      <c r="Q224" s="182">
        <v>0.29699999999999999</v>
      </c>
      <c r="R224" s="182">
        <f>Q224*H224</f>
        <v>216.56943000000001</v>
      </c>
      <c r="S224" s="182">
        <v>0</v>
      </c>
      <c r="T224" s="183">
        <f>S224*H224</f>
        <v>0</v>
      </c>
      <c r="AR224" s="23" t="s">
        <v>201</v>
      </c>
      <c r="AT224" s="23" t="s">
        <v>197</v>
      </c>
      <c r="AU224" s="23" t="s">
        <v>211</v>
      </c>
      <c r="AY224" s="23" t="s">
        <v>195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23" t="s">
        <v>83</v>
      </c>
      <c r="BK224" s="184">
        <f>ROUND(I224*H224,2)</f>
        <v>0</v>
      </c>
      <c r="BL224" s="23" t="s">
        <v>201</v>
      </c>
      <c r="BM224" s="23" t="s">
        <v>2528</v>
      </c>
    </row>
    <row r="225" spans="2:65" s="1" customFormat="1" ht="54">
      <c r="B225" s="40"/>
      <c r="D225" s="186" t="s">
        <v>209</v>
      </c>
      <c r="F225" s="194" t="s">
        <v>397</v>
      </c>
      <c r="I225" s="195"/>
      <c r="L225" s="40"/>
      <c r="M225" s="196"/>
      <c r="N225" s="41"/>
      <c r="O225" s="41"/>
      <c r="P225" s="41"/>
      <c r="Q225" s="41"/>
      <c r="R225" s="41"/>
      <c r="S225" s="41"/>
      <c r="T225" s="69"/>
      <c r="AT225" s="23" t="s">
        <v>209</v>
      </c>
      <c r="AU225" s="23" t="s">
        <v>211</v>
      </c>
    </row>
    <row r="226" spans="2:65" s="11" customFormat="1">
      <c r="B226" s="185"/>
      <c r="D226" s="186" t="s">
        <v>203</v>
      </c>
      <c r="E226" s="187" t="s">
        <v>5</v>
      </c>
      <c r="F226" s="188" t="s">
        <v>2515</v>
      </c>
      <c r="H226" s="189">
        <v>699.15</v>
      </c>
      <c r="I226" s="190"/>
      <c r="L226" s="185"/>
      <c r="M226" s="191"/>
      <c r="N226" s="192"/>
      <c r="O226" s="192"/>
      <c r="P226" s="192"/>
      <c r="Q226" s="192"/>
      <c r="R226" s="192"/>
      <c r="S226" s="192"/>
      <c r="T226" s="193"/>
      <c r="AT226" s="187" t="s">
        <v>203</v>
      </c>
      <c r="AU226" s="187" t="s">
        <v>211</v>
      </c>
      <c r="AV226" s="11" t="s">
        <v>85</v>
      </c>
      <c r="AW226" s="11" t="s">
        <v>39</v>
      </c>
      <c r="AX226" s="11" t="s">
        <v>75</v>
      </c>
      <c r="AY226" s="187" t="s">
        <v>195</v>
      </c>
    </row>
    <row r="227" spans="2:65" s="11" customFormat="1">
      <c r="B227" s="185"/>
      <c r="D227" s="186" t="s">
        <v>203</v>
      </c>
      <c r="E227" s="187" t="s">
        <v>5</v>
      </c>
      <c r="F227" s="188" t="s">
        <v>2516</v>
      </c>
      <c r="H227" s="189">
        <v>30.04</v>
      </c>
      <c r="I227" s="190"/>
      <c r="L227" s="185"/>
      <c r="M227" s="191"/>
      <c r="N227" s="192"/>
      <c r="O227" s="192"/>
      <c r="P227" s="192"/>
      <c r="Q227" s="192"/>
      <c r="R227" s="192"/>
      <c r="S227" s="192"/>
      <c r="T227" s="193"/>
      <c r="AT227" s="187" t="s">
        <v>203</v>
      </c>
      <c r="AU227" s="187" t="s">
        <v>211</v>
      </c>
      <c r="AV227" s="11" t="s">
        <v>85</v>
      </c>
      <c r="AW227" s="11" t="s">
        <v>39</v>
      </c>
      <c r="AX227" s="11" t="s">
        <v>75</v>
      </c>
      <c r="AY227" s="187" t="s">
        <v>195</v>
      </c>
    </row>
    <row r="228" spans="2:65" s="13" customFormat="1">
      <c r="B228" s="205"/>
      <c r="D228" s="186" t="s">
        <v>203</v>
      </c>
      <c r="E228" s="206" t="s">
        <v>5</v>
      </c>
      <c r="F228" s="207" t="s">
        <v>254</v>
      </c>
      <c r="H228" s="208">
        <v>729.19</v>
      </c>
      <c r="I228" s="209"/>
      <c r="L228" s="205"/>
      <c r="M228" s="210"/>
      <c r="N228" s="211"/>
      <c r="O228" s="211"/>
      <c r="P228" s="211"/>
      <c r="Q228" s="211"/>
      <c r="R228" s="211"/>
      <c r="S228" s="211"/>
      <c r="T228" s="212"/>
      <c r="AT228" s="206" t="s">
        <v>203</v>
      </c>
      <c r="AU228" s="206" t="s">
        <v>211</v>
      </c>
      <c r="AV228" s="13" t="s">
        <v>201</v>
      </c>
      <c r="AW228" s="13" t="s">
        <v>39</v>
      </c>
      <c r="AX228" s="13" t="s">
        <v>83</v>
      </c>
      <c r="AY228" s="206" t="s">
        <v>195</v>
      </c>
    </row>
    <row r="229" spans="2:65" s="1" customFormat="1" ht="16.5" customHeight="1">
      <c r="B229" s="172"/>
      <c r="C229" s="173" t="s">
        <v>398</v>
      </c>
      <c r="D229" s="173" t="s">
        <v>197</v>
      </c>
      <c r="E229" s="174" t="s">
        <v>399</v>
      </c>
      <c r="F229" s="175" t="s">
        <v>400</v>
      </c>
      <c r="G229" s="176" t="s">
        <v>264</v>
      </c>
      <c r="H229" s="177">
        <v>729.19</v>
      </c>
      <c r="I229" s="178"/>
      <c r="J229" s="179">
        <f>ROUND(I229*H229,2)</f>
        <v>0</v>
      </c>
      <c r="K229" s="175"/>
      <c r="L229" s="40"/>
      <c r="M229" s="180" t="s">
        <v>5</v>
      </c>
      <c r="N229" s="181" t="s">
        <v>46</v>
      </c>
      <c r="O229" s="41"/>
      <c r="P229" s="182">
        <f>O229*H229</f>
        <v>0</v>
      </c>
      <c r="Q229" s="182">
        <v>0.29160000000000003</v>
      </c>
      <c r="R229" s="182">
        <f>Q229*H229</f>
        <v>212.63180400000005</v>
      </c>
      <c r="S229" s="182">
        <v>0</v>
      </c>
      <c r="T229" s="183">
        <f>S229*H229</f>
        <v>0</v>
      </c>
      <c r="AR229" s="23" t="s">
        <v>201</v>
      </c>
      <c r="AT229" s="23" t="s">
        <v>197</v>
      </c>
      <c r="AU229" s="23" t="s">
        <v>211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2529</v>
      </c>
    </row>
    <row r="230" spans="2:65" s="1" customFormat="1" ht="54">
      <c r="B230" s="40"/>
      <c r="D230" s="186" t="s">
        <v>209</v>
      </c>
      <c r="F230" s="194" t="s">
        <v>402</v>
      </c>
      <c r="I230" s="195"/>
      <c r="L230" s="40"/>
      <c r="M230" s="196"/>
      <c r="N230" s="41"/>
      <c r="O230" s="41"/>
      <c r="P230" s="41"/>
      <c r="Q230" s="41"/>
      <c r="R230" s="41"/>
      <c r="S230" s="41"/>
      <c r="T230" s="69"/>
      <c r="AT230" s="23" t="s">
        <v>209</v>
      </c>
      <c r="AU230" s="23" t="s">
        <v>211</v>
      </c>
    </row>
    <row r="231" spans="2:65" s="1" customFormat="1" ht="16.5" customHeight="1">
      <c r="B231" s="172"/>
      <c r="C231" s="173" t="s">
        <v>403</v>
      </c>
      <c r="D231" s="173" t="s">
        <v>197</v>
      </c>
      <c r="E231" s="174" t="s">
        <v>404</v>
      </c>
      <c r="F231" s="175" t="s">
        <v>405</v>
      </c>
      <c r="G231" s="176" t="s">
        <v>264</v>
      </c>
      <c r="H231" s="177">
        <v>1020.866</v>
      </c>
      <c r="I231" s="178"/>
      <c r="J231" s="179">
        <f>ROUND(I231*H231,2)</f>
        <v>0</v>
      </c>
      <c r="K231" s="175"/>
      <c r="L231" s="40"/>
      <c r="M231" s="180" t="s">
        <v>5</v>
      </c>
      <c r="N231" s="181" t="s">
        <v>46</v>
      </c>
      <c r="O231" s="41"/>
      <c r="P231" s="182">
        <f>O231*H231</f>
        <v>0</v>
      </c>
      <c r="Q231" s="182">
        <v>0.108</v>
      </c>
      <c r="R231" s="182">
        <f>Q231*H231</f>
        <v>110.253528</v>
      </c>
      <c r="S231" s="182">
        <v>0</v>
      </c>
      <c r="T231" s="183">
        <f>S231*H231</f>
        <v>0</v>
      </c>
      <c r="AR231" s="23" t="s">
        <v>201</v>
      </c>
      <c r="AT231" s="23" t="s">
        <v>197</v>
      </c>
      <c r="AU231" s="23" t="s">
        <v>211</v>
      </c>
      <c r="AY231" s="23" t="s">
        <v>195</v>
      </c>
      <c r="BE231" s="184">
        <f>IF(N231="základní",J231,0)</f>
        <v>0</v>
      </c>
      <c r="BF231" s="184">
        <f>IF(N231="snížená",J231,0)</f>
        <v>0</v>
      </c>
      <c r="BG231" s="184">
        <f>IF(N231="zákl. přenesená",J231,0)</f>
        <v>0</v>
      </c>
      <c r="BH231" s="184">
        <f>IF(N231="sníž. přenesená",J231,0)</f>
        <v>0</v>
      </c>
      <c r="BI231" s="184">
        <f>IF(N231="nulová",J231,0)</f>
        <v>0</v>
      </c>
      <c r="BJ231" s="23" t="s">
        <v>83</v>
      </c>
      <c r="BK231" s="184">
        <f>ROUND(I231*H231,2)</f>
        <v>0</v>
      </c>
      <c r="BL231" s="23" t="s">
        <v>201</v>
      </c>
      <c r="BM231" s="23" t="s">
        <v>2530</v>
      </c>
    </row>
    <row r="232" spans="2:65" s="1" customFormat="1" ht="40.5">
      <c r="B232" s="40"/>
      <c r="D232" s="186" t="s">
        <v>209</v>
      </c>
      <c r="F232" s="194" t="s">
        <v>407</v>
      </c>
      <c r="I232" s="195"/>
      <c r="L232" s="40"/>
      <c r="M232" s="196"/>
      <c r="N232" s="41"/>
      <c r="O232" s="41"/>
      <c r="P232" s="41"/>
      <c r="Q232" s="41"/>
      <c r="R232" s="41"/>
      <c r="S232" s="41"/>
      <c r="T232" s="69"/>
      <c r="AT232" s="23" t="s">
        <v>209</v>
      </c>
      <c r="AU232" s="23" t="s">
        <v>211</v>
      </c>
    </row>
    <row r="233" spans="2:65" s="11" customFormat="1">
      <c r="B233" s="185"/>
      <c r="D233" s="186" t="s">
        <v>203</v>
      </c>
      <c r="E233" s="187" t="s">
        <v>5</v>
      </c>
      <c r="F233" s="188" t="s">
        <v>2518</v>
      </c>
      <c r="H233" s="189">
        <v>978.81</v>
      </c>
      <c r="I233" s="190"/>
      <c r="L233" s="185"/>
      <c r="M233" s="191"/>
      <c r="N233" s="192"/>
      <c r="O233" s="192"/>
      <c r="P233" s="192"/>
      <c r="Q233" s="192"/>
      <c r="R233" s="192"/>
      <c r="S233" s="192"/>
      <c r="T233" s="193"/>
      <c r="AT233" s="187" t="s">
        <v>203</v>
      </c>
      <c r="AU233" s="187" t="s">
        <v>211</v>
      </c>
      <c r="AV233" s="11" t="s">
        <v>85</v>
      </c>
      <c r="AW233" s="11" t="s">
        <v>39</v>
      </c>
      <c r="AX233" s="11" t="s">
        <v>75</v>
      </c>
      <c r="AY233" s="187" t="s">
        <v>195</v>
      </c>
    </row>
    <row r="234" spans="2:65" s="11" customFormat="1">
      <c r="B234" s="185"/>
      <c r="D234" s="186" t="s">
        <v>203</v>
      </c>
      <c r="E234" s="187" t="s">
        <v>5</v>
      </c>
      <c r="F234" s="188" t="s">
        <v>2519</v>
      </c>
      <c r="H234" s="189">
        <v>42.055999999999997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203</v>
      </c>
      <c r="AU234" s="187" t="s">
        <v>211</v>
      </c>
      <c r="AV234" s="11" t="s">
        <v>85</v>
      </c>
      <c r="AW234" s="11" t="s">
        <v>39</v>
      </c>
      <c r="AX234" s="11" t="s">
        <v>75</v>
      </c>
      <c r="AY234" s="187" t="s">
        <v>195</v>
      </c>
    </row>
    <row r="235" spans="2:65" s="13" customFormat="1">
      <c r="B235" s="205"/>
      <c r="D235" s="186" t="s">
        <v>203</v>
      </c>
      <c r="E235" s="206" t="s">
        <v>5</v>
      </c>
      <c r="F235" s="207" t="s">
        <v>254</v>
      </c>
      <c r="H235" s="208">
        <v>1020.866</v>
      </c>
      <c r="I235" s="209"/>
      <c r="L235" s="205"/>
      <c r="M235" s="210"/>
      <c r="N235" s="211"/>
      <c r="O235" s="211"/>
      <c r="P235" s="211"/>
      <c r="Q235" s="211"/>
      <c r="R235" s="211"/>
      <c r="S235" s="211"/>
      <c r="T235" s="212"/>
      <c r="AT235" s="206" t="s">
        <v>203</v>
      </c>
      <c r="AU235" s="206" t="s">
        <v>211</v>
      </c>
      <c r="AV235" s="13" t="s">
        <v>201</v>
      </c>
      <c r="AW235" s="13" t="s">
        <v>39</v>
      </c>
      <c r="AX235" s="13" t="s">
        <v>83</v>
      </c>
      <c r="AY235" s="206" t="s">
        <v>195</v>
      </c>
    </row>
    <row r="236" spans="2:65" s="1" customFormat="1" ht="16.5" customHeight="1">
      <c r="B236" s="172"/>
      <c r="C236" s="173" t="s">
        <v>408</v>
      </c>
      <c r="D236" s="173" t="s">
        <v>197</v>
      </c>
      <c r="E236" s="174" t="s">
        <v>404</v>
      </c>
      <c r="F236" s="175" t="s">
        <v>405</v>
      </c>
      <c r="G236" s="176" t="s">
        <v>264</v>
      </c>
      <c r="H236" s="177">
        <v>1020.866</v>
      </c>
      <c r="I236" s="178"/>
      <c r="J236" s="179">
        <f>ROUND(I236*H236,2)</f>
        <v>0</v>
      </c>
      <c r="K236" s="175"/>
      <c r="L236" s="40"/>
      <c r="M236" s="180" t="s">
        <v>5</v>
      </c>
      <c r="N236" s="181" t="s">
        <v>46</v>
      </c>
      <c r="O236" s="41"/>
      <c r="P236" s="182">
        <f>O236*H236</f>
        <v>0</v>
      </c>
      <c r="Q236" s="182">
        <v>0.108</v>
      </c>
      <c r="R236" s="182">
        <f>Q236*H236</f>
        <v>110.253528</v>
      </c>
      <c r="S236" s="182">
        <v>0</v>
      </c>
      <c r="T236" s="183">
        <f>S236*H236</f>
        <v>0</v>
      </c>
      <c r="AR236" s="23" t="s">
        <v>201</v>
      </c>
      <c r="AT236" s="23" t="s">
        <v>197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2531</v>
      </c>
    </row>
    <row r="237" spans="2:65" s="1" customFormat="1" ht="40.5">
      <c r="B237" s="40"/>
      <c r="D237" s="186" t="s">
        <v>209</v>
      </c>
      <c r="F237" s="194" t="s">
        <v>407</v>
      </c>
      <c r="I237" s="195"/>
      <c r="L237" s="40"/>
      <c r="M237" s="196"/>
      <c r="N237" s="41"/>
      <c r="O237" s="41"/>
      <c r="P237" s="41"/>
      <c r="Q237" s="41"/>
      <c r="R237" s="41"/>
      <c r="S237" s="41"/>
      <c r="T237" s="69"/>
      <c r="AT237" s="23" t="s">
        <v>209</v>
      </c>
      <c r="AU237" s="23" t="s">
        <v>211</v>
      </c>
    </row>
    <row r="238" spans="2:65" s="1" customFormat="1" ht="16.5" customHeight="1">
      <c r="B238" s="172"/>
      <c r="C238" s="173" t="s">
        <v>410</v>
      </c>
      <c r="D238" s="173" t="s">
        <v>197</v>
      </c>
      <c r="E238" s="174" t="s">
        <v>905</v>
      </c>
      <c r="F238" s="175" t="s">
        <v>906</v>
      </c>
      <c r="G238" s="176" t="s">
        <v>264</v>
      </c>
      <c r="H238" s="177">
        <v>1.4</v>
      </c>
      <c r="I238" s="178"/>
      <c r="J238" s="179">
        <f>ROUND(I238*H238,2)</f>
        <v>0</v>
      </c>
      <c r="K238" s="175"/>
      <c r="L238" s="40"/>
      <c r="M238" s="180" t="s">
        <v>5</v>
      </c>
      <c r="N238" s="181" t="s">
        <v>46</v>
      </c>
      <c r="O238" s="41"/>
      <c r="P238" s="182">
        <f>O238*H238</f>
        <v>0</v>
      </c>
      <c r="Q238" s="182">
        <v>0.37370999999999999</v>
      </c>
      <c r="R238" s="182">
        <f>Q238*H238</f>
        <v>0.52319399999999994</v>
      </c>
      <c r="S238" s="182">
        <v>0</v>
      </c>
      <c r="T238" s="183">
        <f>S238*H238</f>
        <v>0</v>
      </c>
      <c r="AR238" s="23" t="s">
        <v>201</v>
      </c>
      <c r="AT238" s="23" t="s">
        <v>197</v>
      </c>
      <c r="AU238" s="23" t="s">
        <v>211</v>
      </c>
      <c r="AY238" s="23" t="s">
        <v>195</v>
      </c>
      <c r="BE238" s="184">
        <f>IF(N238="základní",J238,0)</f>
        <v>0</v>
      </c>
      <c r="BF238" s="184">
        <f>IF(N238="snížená",J238,0)</f>
        <v>0</v>
      </c>
      <c r="BG238" s="184">
        <f>IF(N238="zákl. přenesená",J238,0)</f>
        <v>0</v>
      </c>
      <c r="BH238" s="184">
        <f>IF(N238="sníž. přenesená",J238,0)</f>
        <v>0</v>
      </c>
      <c r="BI238" s="184">
        <f>IF(N238="nulová",J238,0)</f>
        <v>0</v>
      </c>
      <c r="BJ238" s="23" t="s">
        <v>83</v>
      </c>
      <c r="BK238" s="184">
        <f>ROUND(I238*H238,2)</f>
        <v>0</v>
      </c>
      <c r="BL238" s="23" t="s">
        <v>201</v>
      </c>
      <c r="BM238" s="23" t="s">
        <v>2532</v>
      </c>
    </row>
    <row r="239" spans="2:65" s="11" customFormat="1">
      <c r="B239" s="185"/>
      <c r="D239" s="186" t="s">
        <v>203</v>
      </c>
      <c r="E239" s="187" t="s">
        <v>5</v>
      </c>
      <c r="F239" s="188" t="s">
        <v>2513</v>
      </c>
      <c r="H239" s="189">
        <v>1.4</v>
      </c>
      <c r="I239" s="190"/>
      <c r="L239" s="185"/>
      <c r="M239" s="191"/>
      <c r="N239" s="192"/>
      <c r="O239" s="192"/>
      <c r="P239" s="192"/>
      <c r="Q239" s="192"/>
      <c r="R239" s="192"/>
      <c r="S239" s="192"/>
      <c r="T239" s="193"/>
      <c r="AT239" s="187" t="s">
        <v>203</v>
      </c>
      <c r="AU239" s="187" t="s">
        <v>211</v>
      </c>
      <c r="AV239" s="11" t="s">
        <v>85</v>
      </c>
      <c r="AW239" s="11" t="s">
        <v>39</v>
      </c>
      <c r="AX239" s="11" t="s">
        <v>83</v>
      </c>
      <c r="AY239" s="187" t="s">
        <v>195</v>
      </c>
    </row>
    <row r="240" spans="2:65" s="1" customFormat="1" ht="16.5" customHeight="1">
      <c r="B240" s="172"/>
      <c r="C240" s="173" t="s">
        <v>414</v>
      </c>
      <c r="D240" s="173" t="s">
        <v>197</v>
      </c>
      <c r="E240" s="174" t="s">
        <v>345</v>
      </c>
      <c r="F240" s="175" t="s">
        <v>346</v>
      </c>
      <c r="G240" s="176" t="s">
        <v>303</v>
      </c>
      <c r="H240" s="177">
        <v>650.23099999999999</v>
      </c>
      <c r="I240" s="178"/>
      <c r="J240" s="179">
        <f>ROUND(I240*H240,2)</f>
        <v>0</v>
      </c>
      <c r="K240" s="175"/>
      <c r="L240" s="40"/>
      <c r="M240" s="180" t="s">
        <v>5</v>
      </c>
      <c r="N240" s="181" t="s">
        <v>46</v>
      </c>
      <c r="O240" s="41"/>
      <c r="P240" s="182">
        <f>O240*H240</f>
        <v>0</v>
      </c>
      <c r="Q240" s="182">
        <v>0</v>
      </c>
      <c r="R240" s="182">
        <f>Q240*H240</f>
        <v>0</v>
      </c>
      <c r="S240" s="182">
        <v>0</v>
      </c>
      <c r="T240" s="183">
        <f>S240*H240</f>
        <v>0</v>
      </c>
      <c r="AR240" s="23" t="s">
        <v>201</v>
      </c>
      <c r="AT240" s="23" t="s">
        <v>197</v>
      </c>
      <c r="AU240" s="23" t="s">
        <v>211</v>
      </c>
      <c r="AY240" s="23" t="s">
        <v>195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23" t="s">
        <v>83</v>
      </c>
      <c r="BK240" s="184">
        <f>ROUND(I240*H240,2)</f>
        <v>0</v>
      </c>
      <c r="BL240" s="23" t="s">
        <v>201</v>
      </c>
      <c r="BM240" s="23" t="s">
        <v>2533</v>
      </c>
    </row>
    <row r="241" spans="2:65" s="10" customFormat="1" ht="22.35" customHeight="1">
      <c r="B241" s="159"/>
      <c r="D241" s="160" t="s">
        <v>74</v>
      </c>
      <c r="E241" s="170" t="s">
        <v>412</v>
      </c>
      <c r="F241" s="170" t="s">
        <v>413</v>
      </c>
      <c r="I241" s="162"/>
      <c r="J241" s="171">
        <f>BK241</f>
        <v>0</v>
      </c>
      <c r="L241" s="159"/>
      <c r="M241" s="164"/>
      <c r="N241" s="165"/>
      <c r="O241" s="165"/>
      <c r="P241" s="166">
        <f>SUM(P242:P245)</f>
        <v>0</v>
      </c>
      <c r="Q241" s="165"/>
      <c r="R241" s="166">
        <f>SUM(R242:R245)</f>
        <v>0.35350000000000004</v>
      </c>
      <c r="S241" s="165"/>
      <c r="T241" s="167">
        <f>SUM(T242:T245)</f>
        <v>0</v>
      </c>
      <c r="AR241" s="160" t="s">
        <v>83</v>
      </c>
      <c r="AT241" s="168" t="s">
        <v>74</v>
      </c>
      <c r="AU241" s="168" t="s">
        <v>85</v>
      </c>
      <c r="AY241" s="160" t="s">
        <v>195</v>
      </c>
      <c r="BK241" s="169">
        <f>SUM(BK242:BK245)</f>
        <v>0</v>
      </c>
    </row>
    <row r="242" spans="2:65" s="1" customFormat="1" ht="25.5" customHeight="1">
      <c r="B242" s="172"/>
      <c r="C242" s="173" t="s">
        <v>419</v>
      </c>
      <c r="D242" s="173" t="s">
        <v>197</v>
      </c>
      <c r="E242" s="174" t="s">
        <v>415</v>
      </c>
      <c r="F242" s="175" t="s">
        <v>416</v>
      </c>
      <c r="G242" s="176" t="s">
        <v>264</v>
      </c>
      <c r="H242" s="177">
        <v>3.5</v>
      </c>
      <c r="I242" s="178"/>
      <c r="J242" s="179">
        <f>ROUND(I242*H242,2)</f>
        <v>0</v>
      </c>
      <c r="K242" s="175"/>
      <c r="L242" s="40"/>
      <c r="M242" s="180" t="s">
        <v>5</v>
      </c>
      <c r="N242" s="181" t="s">
        <v>46</v>
      </c>
      <c r="O242" s="41"/>
      <c r="P242" s="182">
        <f>O242*H242</f>
        <v>0</v>
      </c>
      <c r="Q242" s="182">
        <v>0.10100000000000001</v>
      </c>
      <c r="R242" s="182">
        <f>Q242*H242</f>
        <v>0.35350000000000004</v>
      </c>
      <c r="S242" s="182">
        <v>0</v>
      </c>
      <c r="T242" s="183">
        <f>S242*H242</f>
        <v>0</v>
      </c>
      <c r="AR242" s="23" t="s">
        <v>201</v>
      </c>
      <c r="AT242" s="23" t="s">
        <v>197</v>
      </c>
      <c r="AU242" s="23" t="s">
        <v>211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2534</v>
      </c>
    </row>
    <row r="243" spans="2:65" s="1" customFormat="1" ht="81">
      <c r="B243" s="40"/>
      <c r="D243" s="186" t="s">
        <v>209</v>
      </c>
      <c r="F243" s="194" t="s">
        <v>418</v>
      </c>
      <c r="I243" s="195"/>
      <c r="L243" s="40"/>
      <c r="M243" s="196"/>
      <c r="N243" s="41"/>
      <c r="O243" s="41"/>
      <c r="P243" s="41"/>
      <c r="Q243" s="41"/>
      <c r="R243" s="41"/>
      <c r="S243" s="41"/>
      <c r="T243" s="69"/>
      <c r="AT243" s="23" t="s">
        <v>209</v>
      </c>
      <c r="AU243" s="23" t="s">
        <v>211</v>
      </c>
    </row>
    <row r="244" spans="2:65" s="11" customFormat="1">
      <c r="B244" s="185"/>
      <c r="D244" s="186" t="s">
        <v>203</v>
      </c>
      <c r="E244" s="187" t="s">
        <v>5</v>
      </c>
      <c r="F244" s="188" t="s">
        <v>2511</v>
      </c>
      <c r="H244" s="189">
        <v>3.5</v>
      </c>
      <c r="I244" s="190"/>
      <c r="L244" s="185"/>
      <c r="M244" s="191"/>
      <c r="N244" s="192"/>
      <c r="O244" s="192"/>
      <c r="P244" s="192"/>
      <c r="Q244" s="192"/>
      <c r="R244" s="192"/>
      <c r="S244" s="192"/>
      <c r="T244" s="193"/>
      <c r="AT244" s="187" t="s">
        <v>203</v>
      </c>
      <c r="AU244" s="187" t="s">
        <v>211</v>
      </c>
      <c r="AV244" s="11" t="s">
        <v>85</v>
      </c>
      <c r="AW244" s="11" t="s">
        <v>39</v>
      </c>
      <c r="AX244" s="11" t="s">
        <v>83</v>
      </c>
      <c r="AY244" s="187" t="s">
        <v>195</v>
      </c>
    </row>
    <row r="245" spans="2:65" s="1" customFormat="1" ht="16.5" customHeight="1">
      <c r="B245" s="172"/>
      <c r="C245" s="173" t="s">
        <v>424</v>
      </c>
      <c r="D245" s="173" t="s">
        <v>197</v>
      </c>
      <c r="E245" s="174" t="s">
        <v>345</v>
      </c>
      <c r="F245" s="175" t="s">
        <v>346</v>
      </c>
      <c r="G245" s="176" t="s">
        <v>303</v>
      </c>
      <c r="H245" s="177">
        <v>0.35399999999999998</v>
      </c>
      <c r="I245" s="178"/>
      <c r="J245" s="179">
        <f>ROUND(I245*H245,2)</f>
        <v>0</v>
      </c>
      <c r="K245" s="175"/>
      <c r="L245" s="40"/>
      <c r="M245" s="180" t="s">
        <v>5</v>
      </c>
      <c r="N245" s="181" t="s">
        <v>46</v>
      </c>
      <c r="O245" s="41"/>
      <c r="P245" s="182">
        <f>O245*H245</f>
        <v>0</v>
      </c>
      <c r="Q245" s="182">
        <v>0</v>
      </c>
      <c r="R245" s="182">
        <f>Q245*H245</f>
        <v>0</v>
      </c>
      <c r="S245" s="182">
        <v>0</v>
      </c>
      <c r="T245" s="183">
        <f>S245*H245</f>
        <v>0</v>
      </c>
      <c r="AR245" s="23" t="s">
        <v>201</v>
      </c>
      <c r="AT245" s="23" t="s">
        <v>197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2535</v>
      </c>
    </row>
    <row r="246" spans="2:65" s="10" customFormat="1" ht="29.85" customHeight="1">
      <c r="B246" s="159"/>
      <c r="D246" s="160" t="s">
        <v>74</v>
      </c>
      <c r="E246" s="170" t="s">
        <v>255</v>
      </c>
      <c r="F246" s="170" t="s">
        <v>421</v>
      </c>
      <c r="I246" s="162"/>
      <c r="J246" s="171">
        <f>BK246</f>
        <v>0</v>
      </c>
      <c r="L246" s="159"/>
      <c r="M246" s="164"/>
      <c r="N246" s="165"/>
      <c r="O246" s="165"/>
      <c r="P246" s="166">
        <f>P247+P265+P311</f>
        <v>0</v>
      </c>
      <c r="Q246" s="165"/>
      <c r="R246" s="166">
        <f>R247+R265+R311</f>
        <v>18.562504300000001</v>
      </c>
      <c r="S246" s="165"/>
      <c r="T246" s="167">
        <f>T247+T265+T311</f>
        <v>0</v>
      </c>
      <c r="AR246" s="160" t="s">
        <v>83</v>
      </c>
      <c r="AT246" s="168" t="s">
        <v>74</v>
      </c>
      <c r="AU246" s="168" t="s">
        <v>83</v>
      </c>
      <c r="AY246" s="160" t="s">
        <v>195</v>
      </c>
      <c r="BK246" s="169">
        <f>BK247+BK265+BK311</f>
        <v>0</v>
      </c>
    </row>
    <row r="247" spans="2:65" s="10" customFormat="1" ht="14.85" customHeight="1">
      <c r="B247" s="159"/>
      <c r="D247" s="160" t="s">
        <v>74</v>
      </c>
      <c r="E247" s="170" t="s">
        <v>422</v>
      </c>
      <c r="F247" s="170" t="s">
        <v>423</v>
      </c>
      <c r="I247" s="162"/>
      <c r="J247" s="171">
        <f>BK247</f>
        <v>0</v>
      </c>
      <c r="L247" s="159"/>
      <c r="M247" s="164"/>
      <c r="N247" s="165"/>
      <c r="O247" s="165"/>
      <c r="P247" s="166">
        <f>SUM(P248:P264)</f>
        <v>0</v>
      </c>
      <c r="Q247" s="165"/>
      <c r="R247" s="166">
        <f>SUM(R248:R264)</f>
        <v>0.18039000000000002</v>
      </c>
      <c r="S247" s="165"/>
      <c r="T247" s="167">
        <f>SUM(T248:T264)</f>
        <v>0</v>
      </c>
      <c r="AR247" s="160" t="s">
        <v>83</v>
      </c>
      <c r="AT247" s="168" t="s">
        <v>74</v>
      </c>
      <c r="AU247" s="168" t="s">
        <v>85</v>
      </c>
      <c r="AY247" s="160" t="s">
        <v>195</v>
      </c>
      <c r="BK247" s="169">
        <f>SUM(BK248:BK264)</f>
        <v>0</v>
      </c>
    </row>
    <row r="248" spans="2:65" s="1" customFormat="1" ht="16.5" customHeight="1">
      <c r="B248" s="172"/>
      <c r="C248" s="173" t="s">
        <v>428</v>
      </c>
      <c r="D248" s="173" t="s">
        <v>197</v>
      </c>
      <c r="E248" s="174" t="s">
        <v>425</v>
      </c>
      <c r="F248" s="175" t="s">
        <v>426</v>
      </c>
      <c r="G248" s="176" t="s">
        <v>325</v>
      </c>
      <c r="H248" s="177">
        <v>8</v>
      </c>
      <c r="I248" s="178"/>
      <c r="J248" s="179">
        <f>ROUND(I248*H248,2)</f>
        <v>0</v>
      </c>
      <c r="K248" s="175"/>
      <c r="L248" s="40"/>
      <c r="M248" s="180" t="s">
        <v>5</v>
      </c>
      <c r="N248" s="181" t="s">
        <v>46</v>
      </c>
      <c r="O248" s="41"/>
      <c r="P248" s="182">
        <f>O248*H248</f>
        <v>0</v>
      </c>
      <c r="Q248" s="182">
        <v>1.1999999999999999E-3</v>
      </c>
      <c r="R248" s="182">
        <f>Q248*H248</f>
        <v>9.5999999999999992E-3</v>
      </c>
      <c r="S248" s="182">
        <v>0</v>
      </c>
      <c r="T248" s="183">
        <f>S248*H248</f>
        <v>0</v>
      </c>
      <c r="AR248" s="23" t="s">
        <v>201</v>
      </c>
      <c r="AT248" s="23" t="s">
        <v>197</v>
      </c>
      <c r="AU248" s="23" t="s">
        <v>211</v>
      </c>
      <c r="AY248" s="23" t="s">
        <v>195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23" t="s">
        <v>83</v>
      </c>
      <c r="BK248" s="184">
        <f>ROUND(I248*H248,2)</f>
        <v>0</v>
      </c>
      <c r="BL248" s="23" t="s">
        <v>201</v>
      </c>
      <c r="BM248" s="23" t="s">
        <v>2536</v>
      </c>
    </row>
    <row r="249" spans="2:65" s="1" customFormat="1" ht="25.5" customHeight="1">
      <c r="B249" s="172"/>
      <c r="C249" s="213" t="s">
        <v>433</v>
      </c>
      <c r="D249" s="213" t="s">
        <v>316</v>
      </c>
      <c r="E249" s="214" t="s">
        <v>429</v>
      </c>
      <c r="F249" s="215" t="s">
        <v>430</v>
      </c>
      <c r="G249" s="216" t="s">
        <v>325</v>
      </c>
      <c r="H249" s="217">
        <v>4</v>
      </c>
      <c r="I249" s="218"/>
      <c r="J249" s="219">
        <f>ROUND(I249*H249,2)</f>
        <v>0</v>
      </c>
      <c r="K249" s="215"/>
      <c r="L249" s="220"/>
      <c r="M249" s="221" t="s">
        <v>5</v>
      </c>
      <c r="N249" s="222" t="s">
        <v>46</v>
      </c>
      <c r="O249" s="41"/>
      <c r="P249" s="182">
        <f>O249*H249</f>
        <v>0</v>
      </c>
      <c r="Q249" s="182">
        <v>1.2200000000000001E-2</v>
      </c>
      <c r="R249" s="182">
        <f>Q249*H249</f>
        <v>4.8800000000000003E-2</v>
      </c>
      <c r="S249" s="182">
        <v>0</v>
      </c>
      <c r="T249" s="183">
        <f>S249*H249</f>
        <v>0</v>
      </c>
      <c r="AR249" s="23" t="s">
        <v>255</v>
      </c>
      <c r="AT249" s="23" t="s">
        <v>316</v>
      </c>
      <c r="AU249" s="23" t="s">
        <v>211</v>
      </c>
      <c r="AY249" s="23" t="s">
        <v>195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23" t="s">
        <v>83</v>
      </c>
      <c r="BK249" s="184">
        <f>ROUND(I249*H249,2)</f>
        <v>0</v>
      </c>
      <c r="BL249" s="23" t="s">
        <v>201</v>
      </c>
      <c r="BM249" s="23" t="s">
        <v>2537</v>
      </c>
    </row>
    <row r="250" spans="2:65" s="1" customFormat="1" ht="40.5">
      <c r="B250" s="40"/>
      <c r="D250" s="186" t="s">
        <v>209</v>
      </c>
      <c r="F250" s="194" t="s">
        <v>432</v>
      </c>
      <c r="I250" s="195"/>
      <c r="L250" s="40"/>
      <c r="M250" s="196"/>
      <c r="N250" s="41"/>
      <c r="O250" s="41"/>
      <c r="P250" s="41"/>
      <c r="Q250" s="41"/>
      <c r="R250" s="41"/>
      <c r="S250" s="41"/>
      <c r="T250" s="69"/>
      <c r="AT250" s="23" t="s">
        <v>209</v>
      </c>
      <c r="AU250" s="23" t="s">
        <v>211</v>
      </c>
    </row>
    <row r="251" spans="2:65" s="1" customFormat="1" ht="25.5" customHeight="1">
      <c r="B251" s="172"/>
      <c r="C251" s="213" t="s">
        <v>438</v>
      </c>
      <c r="D251" s="213" t="s">
        <v>316</v>
      </c>
      <c r="E251" s="214" t="s">
        <v>434</v>
      </c>
      <c r="F251" s="215" t="s">
        <v>1926</v>
      </c>
      <c r="G251" s="216" t="s">
        <v>325</v>
      </c>
      <c r="H251" s="217">
        <v>4</v>
      </c>
      <c r="I251" s="218"/>
      <c r="J251" s="219">
        <f>ROUND(I251*H251,2)</f>
        <v>0</v>
      </c>
      <c r="K251" s="215"/>
      <c r="L251" s="220"/>
      <c r="M251" s="221" t="s">
        <v>5</v>
      </c>
      <c r="N251" s="222" t="s">
        <v>46</v>
      </c>
      <c r="O251" s="41"/>
      <c r="P251" s="182">
        <f>O251*H251</f>
        <v>0</v>
      </c>
      <c r="Q251" s="182">
        <v>1.01E-2</v>
      </c>
      <c r="R251" s="182">
        <f>Q251*H251</f>
        <v>4.0399999999999998E-2</v>
      </c>
      <c r="S251" s="182">
        <v>0</v>
      </c>
      <c r="T251" s="183">
        <f>S251*H251</f>
        <v>0</v>
      </c>
      <c r="AR251" s="23" t="s">
        <v>255</v>
      </c>
      <c r="AT251" s="23" t="s">
        <v>316</v>
      </c>
      <c r="AU251" s="23" t="s">
        <v>211</v>
      </c>
      <c r="AY251" s="23" t="s">
        <v>195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23" t="s">
        <v>83</v>
      </c>
      <c r="BK251" s="184">
        <f>ROUND(I251*H251,2)</f>
        <v>0</v>
      </c>
      <c r="BL251" s="23" t="s">
        <v>201</v>
      </c>
      <c r="BM251" s="23" t="s">
        <v>2538</v>
      </c>
    </row>
    <row r="252" spans="2:65" s="1" customFormat="1" ht="67.5">
      <c r="B252" s="40"/>
      <c r="D252" s="186" t="s">
        <v>209</v>
      </c>
      <c r="F252" s="194" t="s">
        <v>437</v>
      </c>
      <c r="I252" s="195"/>
      <c r="L252" s="40"/>
      <c r="M252" s="196"/>
      <c r="N252" s="41"/>
      <c r="O252" s="41"/>
      <c r="P252" s="41"/>
      <c r="Q252" s="41"/>
      <c r="R252" s="41"/>
      <c r="S252" s="41"/>
      <c r="T252" s="69"/>
      <c r="AT252" s="23" t="s">
        <v>209</v>
      </c>
      <c r="AU252" s="23" t="s">
        <v>211</v>
      </c>
    </row>
    <row r="253" spans="2:65" s="1" customFormat="1" ht="16.5" customHeight="1">
      <c r="B253" s="172"/>
      <c r="C253" s="173" t="s">
        <v>443</v>
      </c>
      <c r="D253" s="173" t="s">
        <v>197</v>
      </c>
      <c r="E253" s="174" t="s">
        <v>1928</v>
      </c>
      <c r="F253" s="175" t="s">
        <v>1929</v>
      </c>
      <c r="G253" s="176" t="s">
        <v>325</v>
      </c>
      <c r="H253" s="177">
        <v>1</v>
      </c>
      <c r="I253" s="178"/>
      <c r="J253" s="179">
        <f>ROUND(I253*H253,2)</f>
        <v>0</v>
      </c>
      <c r="K253" s="175"/>
      <c r="L253" s="40"/>
      <c r="M253" s="180" t="s">
        <v>5</v>
      </c>
      <c r="N253" s="181" t="s">
        <v>46</v>
      </c>
      <c r="O253" s="41"/>
      <c r="P253" s="182">
        <f>O253*H253</f>
        <v>0</v>
      </c>
      <c r="Q253" s="182">
        <v>1.67E-3</v>
      </c>
      <c r="R253" s="182">
        <f>Q253*H253</f>
        <v>1.67E-3</v>
      </c>
      <c r="S253" s="182">
        <v>0</v>
      </c>
      <c r="T253" s="183">
        <f>S253*H253</f>
        <v>0</v>
      </c>
      <c r="AR253" s="23" t="s">
        <v>201</v>
      </c>
      <c r="AT253" s="23" t="s">
        <v>197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2539</v>
      </c>
    </row>
    <row r="254" spans="2:65" s="1" customFormat="1" ht="25.5" customHeight="1">
      <c r="B254" s="172"/>
      <c r="C254" s="213" t="s">
        <v>447</v>
      </c>
      <c r="D254" s="213" t="s">
        <v>316</v>
      </c>
      <c r="E254" s="214" t="s">
        <v>448</v>
      </c>
      <c r="F254" s="215" t="s">
        <v>1935</v>
      </c>
      <c r="G254" s="216" t="s">
        <v>325</v>
      </c>
      <c r="H254" s="217">
        <v>1</v>
      </c>
      <c r="I254" s="218"/>
      <c r="J254" s="219">
        <f>ROUND(I254*H254,2)</f>
        <v>0</v>
      </c>
      <c r="K254" s="215"/>
      <c r="L254" s="220"/>
      <c r="M254" s="221" t="s">
        <v>5</v>
      </c>
      <c r="N254" s="222" t="s">
        <v>46</v>
      </c>
      <c r="O254" s="41"/>
      <c r="P254" s="182">
        <f>O254*H254</f>
        <v>0</v>
      </c>
      <c r="Q254" s="182">
        <v>1.1000000000000001E-3</v>
      </c>
      <c r="R254" s="182">
        <f>Q254*H254</f>
        <v>1.1000000000000001E-3</v>
      </c>
      <c r="S254" s="182">
        <v>0</v>
      </c>
      <c r="T254" s="183">
        <f>S254*H254</f>
        <v>0</v>
      </c>
      <c r="AR254" s="23" t="s">
        <v>255</v>
      </c>
      <c r="AT254" s="23" t="s">
        <v>316</v>
      </c>
      <c r="AU254" s="23" t="s">
        <v>211</v>
      </c>
      <c r="AY254" s="23" t="s">
        <v>195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23" t="s">
        <v>83</v>
      </c>
      <c r="BK254" s="184">
        <f>ROUND(I254*H254,2)</f>
        <v>0</v>
      </c>
      <c r="BL254" s="23" t="s">
        <v>201</v>
      </c>
      <c r="BM254" s="23" t="s">
        <v>2540</v>
      </c>
    </row>
    <row r="255" spans="2:65" s="1" customFormat="1" ht="121.5">
      <c r="B255" s="40"/>
      <c r="D255" s="186" t="s">
        <v>209</v>
      </c>
      <c r="F255" s="194" t="s">
        <v>442</v>
      </c>
      <c r="I255" s="195"/>
      <c r="L255" s="40"/>
      <c r="M255" s="196"/>
      <c r="N255" s="41"/>
      <c r="O255" s="41"/>
      <c r="P255" s="41"/>
      <c r="Q255" s="41"/>
      <c r="R255" s="41"/>
      <c r="S255" s="41"/>
      <c r="T255" s="69"/>
      <c r="AT255" s="23" t="s">
        <v>209</v>
      </c>
      <c r="AU255" s="23" t="s">
        <v>211</v>
      </c>
    </row>
    <row r="256" spans="2:65" s="1" customFormat="1" ht="16.5" customHeight="1">
      <c r="B256" s="172"/>
      <c r="C256" s="173" t="s">
        <v>452</v>
      </c>
      <c r="D256" s="173" t="s">
        <v>197</v>
      </c>
      <c r="E256" s="174" t="s">
        <v>1197</v>
      </c>
      <c r="F256" s="175" t="s">
        <v>1198</v>
      </c>
      <c r="G256" s="176" t="s">
        <v>325</v>
      </c>
      <c r="H256" s="177">
        <v>2</v>
      </c>
      <c r="I256" s="178"/>
      <c r="J256" s="179">
        <f>ROUND(I256*H256,2)</f>
        <v>0</v>
      </c>
      <c r="K256" s="175"/>
      <c r="L256" s="40"/>
      <c r="M256" s="180" t="s">
        <v>5</v>
      </c>
      <c r="N256" s="181" t="s">
        <v>46</v>
      </c>
      <c r="O256" s="41"/>
      <c r="P256" s="182">
        <f>O256*H256</f>
        <v>0</v>
      </c>
      <c r="Q256" s="182">
        <v>2.96E-3</v>
      </c>
      <c r="R256" s="182">
        <f>Q256*H256</f>
        <v>5.9199999999999999E-3</v>
      </c>
      <c r="S256" s="182">
        <v>0</v>
      </c>
      <c r="T256" s="183">
        <f>S256*H256</f>
        <v>0</v>
      </c>
      <c r="AR256" s="23" t="s">
        <v>201</v>
      </c>
      <c r="AT256" s="23" t="s">
        <v>197</v>
      </c>
      <c r="AU256" s="23" t="s">
        <v>211</v>
      </c>
      <c r="AY256" s="23" t="s">
        <v>195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23" t="s">
        <v>83</v>
      </c>
      <c r="BK256" s="184">
        <f>ROUND(I256*H256,2)</f>
        <v>0</v>
      </c>
      <c r="BL256" s="23" t="s">
        <v>201</v>
      </c>
      <c r="BM256" s="23" t="s">
        <v>2541</v>
      </c>
    </row>
    <row r="257" spans="2:65" s="1" customFormat="1" ht="25.5" customHeight="1">
      <c r="B257" s="172"/>
      <c r="C257" s="213" t="s">
        <v>456</v>
      </c>
      <c r="D257" s="213" t="s">
        <v>316</v>
      </c>
      <c r="E257" s="214" t="s">
        <v>1200</v>
      </c>
      <c r="F257" s="215" t="s">
        <v>2542</v>
      </c>
      <c r="G257" s="216" t="s">
        <v>325</v>
      </c>
      <c r="H257" s="217">
        <v>1</v>
      </c>
      <c r="I257" s="218"/>
      <c r="J257" s="219">
        <f>ROUND(I257*H257,2)</f>
        <v>0</v>
      </c>
      <c r="K257" s="215"/>
      <c r="L257" s="220"/>
      <c r="M257" s="221" t="s">
        <v>5</v>
      </c>
      <c r="N257" s="222" t="s">
        <v>46</v>
      </c>
      <c r="O257" s="41"/>
      <c r="P257" s="182">
        <f>O257*H257</f>
        <v>0</v>
      </c>
      <c r="Q257" s="182">
        <v>1.37E-2</v>
      </c>
      <c r="R257" s="182">
        <f>Q257*H257</f>
        <v>1.37E-2</v>
      </c>
      <c r="S257" s="182">
        <v>0</v>
      </c>
      <c r="T257" s="183">
        <f>S257*H257</f>
        <v>0</v>
      </c>
      <c r="AR257" s="23" t="s">
        <v>255</v>
      </c>
      <c r="AT257" s="23" t="s">
        <v>316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2543</v>
      </c>
    </row>
    <row r="258" spans="2:65" s="1" customFormat="1" ht="54">
      <c r="B258" s="40"/>
      <c r="D258" s="186" t="s">
        <v>209</v>
      </c>
      <c r="F258" s="194" t="s">
        <v>2544</v>
      </c>
      <c r="I258" s="195"/>
      <c r="L258" s="40"/>
      <c r="M258" s="196"/>
      <c r="N258" s="41"/>
      <c r="O258" s="41"/>
      <c r="P258" s="41"/>
      <c r="Q258" s="41"/>
      <c r="R258" s="41"/>
      <c r="S258" s="41"/>
      <c r="T258" s="69"/>
      <c r="AT258" s="23" t="s">
        <v>209</v>
      </c>
      <c r="AU258" s="23" t="s">
        <v>211</v>
      </c>
    </row>
    <row r="259" spans="2:65" s="1" customFormat="1" ht="25.5" customHeight="1">
      <c r="B259" s="172"/>
      <c r="C259" s="213" t="s">
        <v>462</v>
      </c>
      <c r="D259" s="213" t="s">
        <v>316</v>
      </c>
      <c r="E259" s="214" t="s">
        <v>2545</v>
      </c>
      <c r="F259" s="215" t="s">
        <v>2546</v>
      </c>
      <c r="G259" s="216" t="s">
        <v>325</v>
      </c>
      <c r="H259" s="217">
        <v>1</v>
      </c>
      <c r="I259" s="218"/>
      <c r="J259" s="219">
        <f>ROUND(I259*H259,2)</f>
        <v>0</v>
      </c>
      <c r="K259" s="215"/>
      <c r="L259" s="220"/>
      <c r="M259" s="221" t="s">
        <v>5</v>
      </c>
      <c r="N259" s="222" t="s">
        <v>46</v>
      </c>
      <c r="O259" s="41"/>
      <c r="P259" s="182">
        <f>O259*H259</f>
        <v>0</v>
      </c>
      <c r="Q259" s="182">
        <v>1.3899999999999999E-2</v>
      </c>
      <c r="R259" s="182">
        <f>Q259*H259</f>
        <v>1.3899999999999999E-2</v>
      </c>
      <c r="S259" s="182">
        <v>0</v>
      </c>
      <c r="T259" s="183">
        <f>S259*H259</f>
        <v>0</v>
      </c>
      <c r="AR259" s="23" t="s">
        <v>255</v>
      </c>
      <c r="AT259" s="23" t="s">
        <v>316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2547</v>
      </c>
    </row>
    <row r="260" spans="2:65" s="1" customFormat="1" ht="54">
      <c r="B260" s="40"/>
      <c r="D260" s="186" t="s">
        <v>209</v>
      </c>
      <c r="F260" s="194" t="s">
        <v>2548</v>
      </c>
      <c r="I260" s="195"/>
      <c r="L260" s="40"/>
      <c r="M260" s="196"/>
      <c r="N260" s="41"/>
      <c r="O260" s="41"/>
      <c r="P260" s="41"/>
      <c r="Q260" s="41"/>
      <c r="R260" s="41"/>
      <c r="S260" s="41"/>
      <c r="T260" s="69"/>
      <c r="AT260" s="23" t="s">
        <v>209</v>
      </c>
      <c r="AU260" s="23" t="s">
        <v>211</v>
      </c>
    </row>
    <row r="261" spans="2:65" s="1" customFormat="1" ht="16.5" customHeight="1">
      <c r="B261" s="172"/>
      <c r="C261" s="173" t="s">
        <v>466</v>
      </c>
      <c r="D261" s="173" t="s">
        <v>197</v>
      </c>
      <c r="E261" s="174" t="s">
        <v>1206</v>
      </c>
      <c r="F261" s="175" t="s">
        <v>1207</v>
      </c>
      <c r="G261" s="176" t="s">
        <v>325</v>
      </c>
      <c r="H261" s="177">
        <v>1</v>
      </c>
      <c r="I261" s="178"/>
      <c r="J261" s="179">
        <f>ROUND(I261*H261,2)</f>
        <v>0</v>
      </c>
      <c r="K261" s="175"/>
      <c r="L261" s="40"/>
      <c r="M261" s="180" t="s">
        <v>5</v>
      </c>
      <c r="N261" s="181" t="s">
        <v>46</v>
      </c>
      <c r="O261" s="41"/>
      <c r="P261" s="182">
        <f>O261*H261</f>
        <v>0</v>
      </c>
      <c r="Q261" s="182">
        <v>3.8E-3</v>
      </c>
      <c r="R261" s="182">
        <f>Q261*H261</f>
        <v>3.8E-3</v>
      </c>
      <c r="S261" s="182">
        <v>0</v>
      </c>
      <c r="T261" s="183">
        <f>S261*H261</f>
        <v>0</v>
      </c>
      <c r="AR261" s="23" t="s">
        <v>201</v>
      </c>
      <c r="AT261" s="23" t="s">
        <v>197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2549</v>
      </c>
    </row>
    <row r="262" spans="2:65" s="1" customFormat="1" ht="16.5" customHeight="1">
      <c r="B262" s="172"/>
      <c r="C262" s="213" t="s">
        <v>471</v>
      </c>
      <c r="D262" s="213" t="s">
        <v>316</v>
      </c>
      <c r="E262" s="214" t="s">
        <v>1209</v>
      </c>
      <c r="F262" s="215" t="s">
        <v>1210</v>
      </c>
      <c r="G262" s="216" t="s">
        <v>325</v>
      </c>
      <c r="H262" s="217">
        <v>1</v>
      </c>
      <c r="I262" s="218"/>
      <c r="J262" s="219">
        <f>ROUND(I262*H262,2)</f>
        <v>0</v>
      </c>
      <c r="K262" s="215"/>
      <c r="L262" s="220"/>
      <c r="M262" s="221" t="s">
        <v>5</v>
      </c>
      <c r="N262" s="222" t="s">
        <v>46</v>
      </c>
      <c r="O262" s="41"/>
      <c r="P262" s="182">
        <f>O262*H262</f>
        <v>0</v>
      </c>
      <c r="Q262" s="182">
        <v>4.1500000000000002E-2</v>
      </c>
      <c r="R262" s="182">
        <f>Q262*H262</f>
        <v>4.1500000000000002E-2</v>
      </c>
      <c r="S262" s="182">
        <v>0</v>
      </c>
      <c r="T262" s="183">
        <f>S262*H262</f>
        <v>0</v>
      </c>
      <c r="AR262" s="23" t="s">
        <v>255</v>
      </c>
      <c r="AT262" s="23" t="s">
        <v>316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2550</v>
      </c>
    </row>
    <row r="263" spans="2:65" s="1" customFormat="1" ht="40.5">
      <c r="B263" s="40"/>
      <c r="D263" s="186" t="s">
        <v>209</v>
      </c>
      <c r="F263" s="194" t="s">
        <v>1212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16.5" customHeight="1">
      <c r="B264" s="172"/>
      <c r="C264" s="173" t="s">
        <v>476</v>
      </c>
      <c r="D264" s="173" t="s">
        <v>197</v>
      </c>
      <c r="E264" s="174" t="s">
        <v>457</v>
      </c>
      <c r="F264" s="175" t="s">
        <v>458</v>
      </c>
      <c r="G264" s="176" t="s">
        <v>303</v>
      </c>
      <c r="H264" s="177">
        <v>0.18</v>
      </c>
      <c r="I264" s="178"/>
      <c r="J264" s="179">
        <f>ROUND(I264*H264,2)</f>
        <v>0</v>
      </c>
      <c r="K264" s="175"/>
      <c r="L264" s="40"/>
      <c r="M264" s="180" t="s">
        <v>5</v>
      </c>
      <c r="N264" s="181" t="s">
        <v>46</v>
      </c>
      <c r="O264" s="41"/>
      <c r="P264" s="182">
        <f>O264*H264</f>
        <v>0</v>
      </c>
      <c r="Q264" s="182">
        <v>0</v>
      </c>
      <c r="R264" s="182">
        <f>Q264*H264</f>
        <v>0</v>
      </c>
      <c r="S264" s="182">
        <v>0</v>
      </c>
      <c r="T264" s="183">
        <f>S264*H264</f>
        <v>0</v>
      </c>
      <c r="AR264" s="23" t="s">
        <v>201</v>
      </c>
      <c r="AT264" s="23" t="s">
        <v>197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2551</v>
      </c>
    </row>
    <row r="265" spans="2:65" s="10" customFormat="1" ht="22.35" customHeight="1">
      <c r="B265" s="159"/>
      <c r="D265" s="160" t="s">
        <v>74</v>
      </c>
      <c r="E265" s="170" t="s">
        <v>460</v>
      </c>
      <c r="F265" s="170" t="s">
        <v>461</v>
      </c>
      <c r="I265" s="162"/>
      <c r="J265" s="171">
        <f>BK265</f>
        <v>0</v>
      </c>
      <c r="L265" s="159"/>
      <c r="M265" s="164"/>
      <c r="N265" s="165"/>
      <c r="O265" s="165"/>
      <c r="P265" s="166">
        <f>SUM(P266:P310)</f>
        <v>0</v>
      </c>
      <c r="Q265" s="165"/>
      <c r="R265" s="166">
        <f>SUM(R266:R310)</f>
        <v>5.0866842999999982</v>
      </c>
      <c r="S265" s="165"/>
      <c r="T265" s="167">
        <f>SUM(T266:T310)</f>
        <v>0</v>
      </c>
      <c r="AR265" s="160" t="s">
        <v>83</v>
      </c>
      <c r="AT265" s="168" t="s">
        <v>74</v>
      </c>
      <c r="AU265" s="168" t="s">
        <v>85</v>
      </c>
      <c r="AY265" s="160" t="s">
        <v>195</v>
      </c>
      <c r="BK265" s="169">
        <f>SUM(BK266:BK310)</f>
        <v>0</v>
      </c>
    </row>
    <row r="266" spans="2:65" s="1" customFormat="1" ht="25.5" customHeight="1">
      <c r="B266" s="172"/>
      <c r="C266" s="173" t="s">
        <v>480</v>
      </c>
      <c r="D266" s="173" t="s">
        <v>197</v>
      </c>
      <c r="E266" s="174" t="s">
        <v>481</v>
      </c>
      <c r="F266" s="175" t="s">
        <v>482</v>
      </c>
      <c r="G266" s="176" t="s">
        <v>207</v>
      </c>
      <c r="H266" s="177">
        <v>60.09</v>
      </c>
      <c r="I266" s="178"/>
      <c r="J266" s="179">
        <f>ROUND(I266*H266,2)</f>
        <v>0</v>
      </c>
      <c r="K266" s="175"/>
      <c r="L266" s="40"/>
      <c r="M266" s="180" t="s">
        <v>5</v>
      </c>
      <c r="N266" s="181" t="s">
        <v>46</v>
      </c>
      <c r="O266" s="41"/>
      <c r="P266" s="182">
        <f>O266*H266</f>
        <v>0</v>
      </c>
      <c r="Q266" s="182">
        <v>0</v>
      </c>
      <c r="R266" s="182">
        <f>Q266*H266</f>
        <v>0</v>
      </c>
      <c r="S266" s="182">
        <v>0</v>
      </c>
      <c r="T266" s="183">
        <f>S266*H266</f>
        <v>0</v>
      </c>
      <c r="AR266" s="23" t="s">
        <v>201</v>
      </c>
      <c r="AT266" s="23" t="s">
        <v>197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2552</v>
      </c>
    </row>
    <row r="267" spans="2:65" s="1" customFormat="1" ht="27">
      <c r="B267" s="40"/>
      <c r="D267" s="186" t="s">
        <v>209</v>
      </c>
      <c r="F267" s="194" t="s">
        <v>484</v>
      </c>
      <c r="I267" s="195"/>
      <c r="L267" s="40"/>
      <c r="M267" s="196"/>
      <c r="N267" s="41"/>
      <c r="O267" s="41"/>
      <c r="P267" s="41"/>
      <c r="Q267" s="41"/>
      <c r="R267" s="41"/>
      <c r="S267" s="41"/>
      <c r="T267" s="69"/>
      <c r="AT267" s="23" t="s">
        <v>209</v>
      </c>
      <c r="AU267" s="23" t="s">
        <v>211</v>
      </c>
    </row>
    <row r="268" spans="2:65" s="1" customFormat="1" ht="16.5" customHeight="1">
      <c r="B268" s="172"/>
      <c r="C268" s="213" t="s">
        <v>485</v>
      </c>
      <c r="D268" s="213" t="s">
        <v>316</v>
      </c>
      <c r="E268" s="214" t="s">
        <v>486</v>
      </c>
      <c r="F268" s="215" t="s">
        <v>487</v>
      </c>
      <c r="G268" s="216" t="s">
        <v>207</v>
      </c>
      <c r="H268" s="217">
        <v>60.09</v>
      </c>
      <c r="I268" s="218"/>
      <c r="J268" s="219">
        <f>ROUND(I268*H268,2)</f>
        <v>0</v>
      </c>
      <c r="K268" s="215"/>
      <c r="L268" s="220"/>
      <c r="M268" s="221" t="s">
        <v>5</v>
      </c>
      <c r="N268" s="222" t="s">
        <v>46</v>
      </c>
      <c r="O268" s="41"/>
      <c r="P268" s="182">
        <f>O268*H268</f>
        <v>0</v>
      </c>
      <c r="Q268" s="182">
        <v>2.7E-4</v>
      </c>
      <c r="R268" s="182">
        <f>Q268*H268</f>
        <v>1.6224300000000001E-2</v>
      </c>
      <c r="S268" s="182">
        <v>0</v>
      </c>
      <c r="T268" s="183">
        <f>S268*H268</f>
        <v>0</v>
      </c>
      <c r="AR268" s="23" t="s">
        <v>255</v>
      </c>
      <c r="AT268" s="23" t="s">
        <v>316</v>
      </c>
      <c r="AU268" s="23" t="s">
        <v>211</v>
      </c>
      <c r="AY268" s="23" t="s">
        <v>195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23" t="s">
        <v>83</v>
      </c>
      <c r="BK268" s="184">
        <f>ROUND(I268*H268,2)</f>
        <v>0</v>
      </c>
      <c r="BL268" s="23" t="s">
        <v>201</v>
      </c>
      <c r="BM268" s="23" t="s">
        <v>2553</v>
      </c>
    </row>
    <row r="269" spans="2:65" s="1" customFormat="1" ht="27">
      <c r="B269" s="40"/>
      <c r="D269" s="186" t="s">
        <v>209</v>
      </c>
      <c r="F269" s="194" t="s">
        <v>489</v>
      </c>
      <c r="I269" s="195"/>
      <c r="L269" s="40"/>
      <c r="M269" s="196"/>
      <c r="N269" s="41"/>
      <c r="O269" s="41"/>
      <c r="P269" s="41"/>
      <c r="Q269" s="41"/>
      <c r="R269" s="41"/>
      <c r="S269" s="41"/>
      <c r="T269" s="69"/>
      <c r="AT269" s="23" t="s">
        <v>209</v>
      </c>
      <c r="AU269" s="23" t="s">
        <v>211</v>
      </c>
    </row>
    <row r="270" spans="2:65" s="1" customFormat="1" ht="25.5" customHeight="1">
      <c r="B270" s="172"/>
      <c r="C270" s="173" t="s">
        <v>490</v>
      </c>
      <c r="D270" s="173" t="s">
        <v>197</v>
      </c>
      <c r="E270" s="174" t="s">
        <v>2554</v>
      </c>
      <c r="F270" s="175" t="s">
        <v>2555</v>
      </c>
      <c r="G270" s="176" t="s">
        <v>207</v>
      </c>
      <c r="H270" s="177">
        <v>700</v>
      </c>
      <c r="I270" s="178"/>
      <c r="J270" s="179">
        <f>ROUND(I270*H270,2)</f>
        <v>0</v>
      </c>
      <c r="K270" s="175"/>
      <c r="L270" s="40"/>
      <c r="M270" s="180" t="s">
        <v>5</v>
      </c>
      <c r="N270" s="181" t="s">
        <v>46</v>
      </c>
      <c r="O270" s="41"/>
      <c r="P270" s="182">
        <f>O270*H270</f>
        <v>0</v>
      </c>
      <c r="Q270" s="182">
        <v>0</v>
      </c>
      <c r="R270" s="182">
        <f>Q270*H270</f>
        <v>0</v>
      </c>
      <c r="S270" s="182">
        <v>0</v>
      </c>
      <c r="T270" s="183">
        <f>S270*H270</f>
        <v>0</v>
      </c>
      <c r="AR270" s="23" t="s">
        <v>201</v>
      </c>
      <c r="AT270" s="23" t="s">
        <v>197</v>
      </c>
      <c r="AU270" s="23" t="s">
        <v>211</v>
      </c>
      <c r="AY270" s="23" t="s">
        <v>195</v>
      </c>
      <c r="BE270" s="184">
        <f>IF(N270="základní",J270,0)</f>
        <v>0</v>
      </c>
      <c r="BF270" s="184">
        <f>IF(N270="snížená",J270,0)</f>
        <v>0</v>
      </c>
      <c r="BG270" s="184">
        <f>IF(N270="zákl. přenesená",J270,0)</f>
        <v>0</v>
      </c>
      <c r="BH270" s="184">
        <f>IF(N270="sníž. přenesená",J270,0)</f>
        <v>0</v>
      </c>
      <c r="BI270" s="184">
        <f>IF(N270="nulová",J270,0)</f>
        <v>0</v>
      </c>
      <c r="BJ270" s="23" t="s">
        <v>83</v>
      </c>
      <c r="BK270" s="184">
        <f>ROUND(I270*H270,2)</f>
        <v>0</v>
      </c>
      <c r="BL270" s="23" t="s">
        <v>201</v>
      </c>
      <c r="BM270" s="23" t="s">
        <v>2556</v>
      </c>
    </row>
    <row r="271" spans="2:65" s="1" customFormat="1" ht="16.5" customHeight="1">
      <c r="B271" s="172"/>
      <c r="C271" s="213" t="s">
        <v>494</v>
      </c>
      <c r="D271" s="213" t="s">
        <v>316</v>
      </c>
      <c r="E271" s="214" t="s">
        <v>2557</v>
      </c>
      <c r="F271" s="215" t="s">
        <v>2558</v>
      </c>
      <c r="G271" s="216" t="s">
        <v>207</v>
      </c>
      <c r="H271" s="217">
        <v>700</v>
      </c>
      <c r="I271" s="218"/>
      <c r="J271" s="219">
        <f>ROUND(I271*H271,2)</f>
        <v>0</v>
      </c>
      <c r="K271" s="215"/>
      <c r="L271" s="220"/>
      <c r="M271" s="221" t="s">
        <v>5</v>
      </c>
      <c r="N271" s="222" t="s">
        <v>46</v>
      </c>
      <c r="O271" s="41"/>
      <c r="P271" s="182">
        <f>O271*H271</f>
        <v>0</v>
      </c>
      <c r="Q271" s="182">
        <v>6.6299999999999996E-3</v>
      </c>
      <c r="R271" s="182">
        <f>Q271*H271</f>
        <v>4.641</v>
      </c>
      <c r="S271" s="182">
        <v>0</v>
      </c>
      <c r="T271" s="183">
        <f>S271*H271</f>
        <v>0</v>
      </c>
      <c r="AR271" s="23" t="s">
        <v>255</v>
      </c>
      <c r="AT271" s="23" t="s">
        <v>316</v>
      </c>
      <c r="AU271" s="23" t="s">
        <v>211</v>
      </c>
      <c r="AY271" s="23" t="s">
        <v>195</v>
      </c>
      <c r="BE271" s="184">
        <f>IF(N271="základní",J271,0)</f>
        <v>0</v>
      </c>
      <c r="BF271" s="184">
        <f>IF(N271="snížená",J271,0)</f>
        <v>0</v>
      </c>
      <c r="BG271" s="184">
        <f>IF(N271="zákl. přenesená",J271,0)</f>
        <v>0</v>
      </c>
      <c r="BH271" s="184">
        <f>IF(N271="sníž. přenesená",J271,0)</f>
        <v>0</v>
      </c>
      <c r="BI271" s="184">
        <f>IF(N271="nulová",J271,0)</f>
        <v>0</v>
      </c>
      <c r="BJ271" s="23" t="s">
        <v>83</v>
      </c>
      <c r="BK271" s="184">
        <f>ROUND(I271*H271,2)</f>
        <v>0</v>
      </c>
      <c r="BL271" s="23" t="s">
        <v>201</v>
      </c>
      <c r="BM271" s="23" t="s">
        <v>2559</v>
      </c>
    </row>
    <row r="272" spans="2:65" s="1" customFormat="1" ht="16.5" customHeight="1">
      <c r="B272" s="172"/>
      <c r="C272" s="173" t="s">
        <v>499</v>
      </c>
      <c r="D272" s="173" t="s">
        <v>197</v>
      </c>
      <c r="E272" s="174" t="s">
        <v>491</v>
      </c>
      <c r="F272" s="175" t="s">
        <v>492</v>
      </c>
      <c r="G272" s="176" t="s">
        <v>325</v>
      </c>
      <c r="H272" s="177">
        <v>92</v>
      </c>
      <c r="I272" s="178"/>
      <c r="J272" s="179">
        <f>ROUND(I272*H272,2)</f>
        <v>0</v>
      </c>
      <c r="K272" s="175"/>
      <c r="L272" s="40"/>
      <c r="M272" s="180" t="s">
        <v>5</v>
      </c>
      <c r="N272" s="181" t="s">
        <v>46</v>
      </c>
      <c r="O272" s="41"/>
      <c r="P272" s="182">
        <f>O272*H272</f>
        <v>0</v>
      </c>
      <c r="Q272" s="182">
        <v>0</v>
      </c>
      <c r="R272" s="182">
        <f>Q272*H272</f>
        <v>0</v>
      </c>
      <c r="S272" s="182">
        <v>0</v>
      </c>
      <c r="T272" s="183">
        <f>S272*H272</f>
        <v>0</v>
      </c>
      <c r="AR272" s="23" t="s">
        <v>201</v>
      </c>
      <c r="AT272" s="23" t="s">
        <v>197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2560</v>
      </c>
    </row>
    <row r="273" spans="2:65" s="1" customFormat="1" ht="16.5" customHeight="1">
      <c r="B273" s="172"/>
      <c r="C273" s="213" t="s">
        <v>504</v>
      </c>
      <c r="D273" s="213" t="s">
        <v>316</v>
      </c>
      <c r="E273" s="214" t="s">
        <v>495</v>
      </c>
      <c r="F273" s="215" t="s">
        <v>496</v>
      </c>
      <c r="G273" s="216" t="s">
        <v>325</v>
      </c>
      <c r="H273" s="217">
        <v>92</v>
      </c>
      <c r="I273" s="218"/>
      <c r="J273" s="219">
        <f>ROUND(I273*H273,2)</f>
        <v>0</v>
      </c>
      <c r="K273" s="215"/>
      <c r="L273" s="220"/>
      <c r="M273" s="221" t="s">
        <v>5</v>
      </c>
      <c r="N273" s="222" t="s">
        <v>46</v>
      </c>
      <c r="O273" s="41"/>
      <c r="P273" s="182">
        <f>O273*H273</f>
        <v>0</v>
      </c>
      <c r="Q273" s="182">
        <v>8.0000000000000007E-5</v>
      </c>
      <c r="R273" s="182">
        <f>Q273*H273</f>
        <v>7.3600000000000002E-3</v>
      </c>
      <c r="S273" s="182">
        <v>0</v>
      </c>
      <c r="T273" s="183">
        <f>S273*H273</f>
        <v>0</v>
      </c>
      <c r="AR273" s="23" t="s">
        <v>255</v>
      </c>
      <c r="AT273" s="23" t="s">
        <v>316</v>
      </c>
      <c r="AU273" s="23" t="s">
        <v>211</v>
      </c>
      <c r="AY273" s="23" t="s">
        <v>195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23" t="s">
        <v>83</v>
      </c>
      <c r="BK273" s="184">
        <f>ROUND(I273*H273,2)</f>
        <v>0</v>
      </c>
      <c r="BL273" s="23" t="s">
        <v>201</v>
      </c>
      <c r="BM273" s="23" t="s">
        <v>2561</v>
      </c>
    </row>
    <row r="274" spans="2:65" s="1" customFormat="1" ht="27">
      <c r="B274" s="40"/>
      <c r="D274" s="186" t="s">
        <v>209</v>
      </c>
      <c r="F274" s="194" t="s">
        <v>498</v>
      </c>
      <c r="I274" s="195"/>
      <c r="L274" s="40"/>
      <c r="M274" s="196"/>
      <c r="N274" s="41"/>
      <c r="O274" s="41"/>
      <c r="P274" s="41"/>
      <c r="Q274" s="41"/>
      <c r="R274" s="41"/>
      <c r="S274" s="41"/>
      <c r="T274" s="69"/>
      <c r="AT274" s="23" t="s">
        <v>209</v>
      </c>
      <c r="AU274" s="23" t="s">
        <v>211</v>
      </c>
    </row>
    <row r="275" spans="2:65" s="1" customFormat="1" ht="16.5" customHeight="1">
      <c r="B275" s="172"/>
      <c r="C275" s="213" t="s">
        <v>508</v>
      </c>
      <c r="D275" s="213" t="s">
        <v>316</v>
      </c>
      <c r="E275" s="214" t="s">
        <v>1067</v>
      </c>
      <c r="F275" s="215" t="s">
        <v>501</v>
      </c>
      <c r="G275" s="216" t="s">
        <v>325</v>
      </c>
      <c r="H275" s="217">
        <v>46</v>
      </c>
      <c r="I275" s="218"/>
      <c r="J275" s="219">
        <f>ROUND(I275*H275,2)</f>
        <v>0</v>
      </c>
      <c r="K275" s="215"/>
      <c r="L275" s="220"/>
      <c r="M275" s="221" t="s">
        <v>5</v>
      </c>
      <c r="N275" s="222" t="s">
        <v>46</v>
      </c>
      <c r="O275" s="41"/>
      <c r="P275" s="182">
        <f>O275*H275</f>
        <v>0</v>
      </c>
      <c r="Q275" s="182">
        <v>6.4999999999999997E-4</v>
      </c>
      <c r="R275" s="182">
        <f>Q275*H275</f>
        <v>2.9899999999999999E-2</v>
      </c>
      <c r="S275" s="182">
        <v>0</v>
      </c>
      <c r="T275" s="183">
        <f>S275*H275</f>
        <v>0</v>
      </c>
      <c r="AR275" s="23" t="s">
        <v>255</v>
      </c>
      <c r="AT275" s="23" t="s">
        <v>316</v>
      </c>
      <c r="AU275" s="23" t="s">
        <v>211</v>
      </c>
      <c r="AY275" s="23" t="s">
        <v>195</v>
      </c>
      <c r="BE275" s="184">
        <f>IF(N275="základní",J275,0)</f>
        <v>0</v>
      </c>
      <c r="BF275" s="184">
        <f>IF(N275="snížená",J275,0)</f>
        <v>0</v>
      </c>
      <c r="BG275" s="184">
        <f>IF(N275="zákl. přenesená",J275,0)</f>
        <v>0</v>
      </c>
      <c r="BH275" s="184">
        <f>IF(N275="sníž. přenesená",J275,0)</f>
        <v>0</v>
      </c>
      <c r="BI275" s="184">
        <f>IF(N275="nulová",J275,0)</f>
        <v>0</v>
      </c>
      <c r="BJ275" s="23" t="s">
        <v>83</v>
      </c>
      <c r="BK275" s="184">
        <f>ROUND(I275*H275,2)</f>
        <v>0</v>
      </c>
      <c r="BL275" s="23" t="s">
        <v>201</v>
      </c>
      <c r="BM275" s="23" t="s">
        <v>2562</v>
      </c>
    </row>
    <row r="276" spans="2:65" s="1" customFormat="1" ht="27">
      <c r="B276" s="40"/>
      <c r="D276" s="186" t="s">
        <v>209</v>
      </c>
      <c r="F276" s="194" t="s">
        <v>503</v>
      </c>
      <c r="I276" s="195"/>
      <c r="L276" s="40"/>
      <c r="M276" s="196"/>
      <c r="N276" s="41"/>
      <c r="O276" s="41"/>
      <c r="P276" s="41"/>
      <c r="Q276" s="41"/>
      <c r="R276" s="41"/>
      <c r="S276" s="41"/>
      <c r="T276" s="69"/>
      <c r="AT276" s="23" t="s">
        <v>209</v>
      </c>
      <c r="AU276" s="23" t="s">
        <v>211</v>
      </c>
    </row>
    <row r="277" spans="2:65" s="1" customFormat="1" ht="16.5" customHeight="1">
      <c r="B277" s="172"/>
      <c r="C277" s="173" t="s">
        <v>391</v>
      </c>
      <c r="D277" s="173" t="s">
        <v>197</v>
      </c>
      <c r="E277" s="174" t="s">
        <v>505</v>
      </c>
      <c r="F277" s="175" t="s">
        <v>506</v>
      </c>
      <c r="G277" s="176" t="s">
        <v>325</v>
      </c>
      <c r="H277" s="177">
        <v>15</v>
      </c>
      <c r="I277" s="178"/>
      <c r="J277" s="179">
        <f>ROUND(I277*H277,2)</f>
        <v>0</v>
      </c>
      <c r="K277" s="175"/>
      <c r="L277" s="40"/>
      <c r="M277" s="180" t="s">
        <v>5</v>
      </c>
      <c r="N277" s="181" t="s">
        <v>46</v>
      </c>
      <c r="O277" s="41"/>
      <c r="P277" s="182">
        <f>O277*H277</f>
        <v>0</v>
      </c>
      <c r="Q277" s="182">
        <v>0</v>
      </c>
      <c r="R277" s="182">
        <f>Q277*H277</f>
        <v>0</v>
      </c>
      <c r="S277" s="182">
        <v>0</v>
      </c>
      <c r="T277" s="183">
        <f>S277*H277</f>
        <v>0</v>
      </c>
      <c r="AR277" s="23" t="s">
        <v>201</v>
      </c>
      <c r="AT277" s="23" t="s">
        <v>197</v>
      </c>
      <c r="AU277" s="23" t="s">
        <v>211</v>
      </c>
      <c r="AY277" s="23" t="s">
        <v>195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23" t="s">
        <v>83</v>
      </c>
      <c r="BK277" s="184">
        <f>ROUND(I277*H277,2)</f>
        <v>0</v>
      </c>
      <c r="BL277" s="23" t="s">
        <v>201</v>
      </c>
      <c r="BM277" s="23" t="s">
        <v>2563</v>
      </c>
    </row>
    <row r="278" spans="2:65" s="1" customFormat="1" ht="16.5" customHeight="1">
      <c r="B278" s="172"/>
      <c r="C278" s="213" t="s">
        <v>412</v>
      </c>
      <c r="D278" s="213" t="s">
        <v>316</v>
      </c>
      <c r="E278" s="214" t="s">
        <v>513</v>
      </c>
      <c r="F278" s="215" t="s">
        <v>514</v>
      </c>
      <c r="G278" s="216" t="s">
        <v>325</v>
      </c>
      <c r="H278" s="217">
        <v>5</v>
      </c>
      <c r="I278" s="218"/>
      <c r="J278" s="219">
        <f>ROUND(I278*H278,2)</f>
        <v>0</v>
      </c>
      <c r="K278" s="215"/>
      <c r="L278" s="220"/>
      <c r="M278" s="221" t="s">
        <v>5</v>
      </c>
      <c r="N278" s="222" t="s">
        <v>46</v>
      </c>
      <c r="O278" s="41"/>
      <c r="P278" s="182">
        <f>O278*H278</f>
        <v>0</v>
      </c>
      <c r="Q278" s="182">
        <v>2E-3</v>
      </c>
      <c r="R278" s="182">
        <f>Q278*H278</f>
        <v>0.01</v>
      </c>
      <c r="S278" s="182">
        <v>0</v>
      </c>
      <c r="T278" s="183">
        <f>S278*H278</f>
        <v>0</v>
      </c>
      <c r="AR278" s="23" t="s">
        <v>255</v>
      </c>
      <c r="AT278" s="23" t="s">
        <v>316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2564</v>
      </c>
    </row>
    <row r="279" spans="2:65" s="1" customFormat="1" ht="27">
      <c r="B279" s="40"/>
      <c r="D279" s="186" t="s">
        <v>209</v>
      </c>
      <c r="F279" s="194" t="s">
        <v>519</v>
      </c>
      <c r="I279" s="195"/>
      <c r="L279" s="40"/>
      <c r="M279" s="196"/>
      <c r="N279" s="41"/>
      <c r="O279" s="41"/>
      <c r="P279" s="41"/>
      <c r="Q279" s="41"/>
      <c r="R279" s="41"/>
      <c r="S279" s="41"/>
      <c r="T279" s="69"/>
      <c r="AT279" s="23" t="s">
        <v>209</v>
      </c>
      <c r="AU279" s="23" t="s">
        <v>211</v>
      </c>
    </row>
    <row r="280" spans="2:65" s="1" customFormat="1" ht="16.5" customHeight="1">
      <c r="B280" s="172"/>
      <c r="C280" s="213" t="s">
        <v>520</v>
      </c>
      <c r="D280" s="213" t="s">
        <v>316</v>
      </c>
      <c r="E280" s="214" t="s">
        <v>516</v>
      </c>
      <c r="F280" s="215" t="s">
        <v>517</v>
      </c>
      <c r="G280" s="216" t="s">
        <v>325</v>
      </c>
      <c r="H280" s="217">
        <v>5</v>
      </c>
      <c r="I280" s="218"/>
      <c r="J280" s="219">
        <f>ROUND(I280*H280,2)</f>
        <v>0</v>
      </c>
      <c r="K280" s="215"/>
      <c r="L280" s="220"/>
      <c r="M280" s="221" t="s">
        <v>5</v>
      </c>
      <c r="N280" s="222" t="s">
        <v>46</v>
      </c>
      <c r="O280" s="41"/>
      <c r="P280" s="182">
        <f>O280*H280</f>
        <v>0</v>
      </c>
      <c r="Q280" s="182">
        <v>2E-3</v>
      </c>
      <c r="R280" s="182">
        <f>Q280*H280</f>
        <v>0.01</v>
      </c>
      <c r="S280" s="182">
        <v>0</v>
      </c>
      <c r="T280" s="183">
        <f>S280*H280</f>
        <v>0</v>
      </c>
      <c r="AR280" s="23" t="s">
        <v>255</v>
      </c>
      <c r="AT280" s="23" t="s">
        <v>316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2565</v>
      </c>
    </row>
    <row r="281" spans="2:65" s="1" customFormat="1" ht="27">
      <c r="B281" s="40"/>
      <c r="D281" s="186" t="s">
        <v>209</v>
      </c>
      <c r="F281" s="194" t="s">
        <v>519</v>
      </c>
      <c r="I281" s="195"/>
      <c r="L281" s="40"/>
      <c r="M281" s="196"/>
      <c r="N281" s="41"/>
      <c r="O281" s="41"/>
      <c r="P281" s="41"/>
      <c r="Q281" s="41"/>
      <c r="R281" s="41"/>
      <c r="S281" s="41"/>
      <c r="T281" s="69"/>
      <c r="AT281" s="23" t="s">
        <v>209</v>
      </c>
      <c r="AU281" s="23" t="s">
        <v>211</v>
      </c>
    </row>
    <row r="282" spans="2:65" s="1" customFormat="1" ht="16.5" customHeight="1">
      <c r="B282" s="172"/>
      <c r="C282" s="213" t="s">
        <v>524</v>
      </c>
      <c r="D282" s="213" t="s">
        <v>316</v>
      </c>
      <c r="E282" s="214" t="s">
        <v>509</v>
      </c>
      <c r="F282" s="215" t="s">
        <v>510</v>
      </c>
      <c r="G282" s="216" t="s">
        <v>325</v>
      </c>
      <c r="H282" s="217">
        <v>5</v>
      </c>
      <c r="I282" s="218"/>
      <c r="J282" s="219">
        <f>ROUND(I282*H282,2)</f>
        <v>0</v>
      </c>
      <c r="K282" s="215"/>
      <c r="L282" s="220"/>
      <c r="M282" s="221" t="s">
        <v>5</v>
      </c>
      <c r="N282" s="222" t="s">
        <v>46</v>
      </c>
      <c r="O282" s="41"/>
      <c r="P282" s="182">
        <f>O282*H282</f>
        <v>0</v>
      </c>
      <c r="Q282" s="182">
        <v>3.2000000000000003E-4</v>
      </c>
      <c r="R282" s="182">
        <f>Q282*H282</f>
        <v>1.6000000000000001E-3</v>
      </c>
      <c r="S282" s="182">
        <v>0</v>
      </c>
      <c r="T282" s="183">
        <f>S282*H282</f>
        <v>0</v>
      </c>
      <c r="AR282" s="23" t="s">
        <v>255</v>
      </c>
      <c r="AT282" s="23" t="s">
        <v>316</v>
      </c>
      <c r="AU282" s="23" t="s">
        <v>211</v>
      </c>
      <c r="AY282" s="23" t="s">
        <v>195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23" t="s">
        <v>83</v>
      </c>
      <c r="BK282" s="184">
        <f>ROUND(I282*H282,2)</f>
        <v>0</v>
      </c>
      <c r="BL282" s="23" t="s">
        <v>201</v>
      </c>
      <c r="BM282" s="23" t="s">
        <v>2566</v>
      </c>
    </row>
    <row r="283" spans="2:65" s="1" customFormat="1" ht="27">
      <c r="B283" s="40"/>
      <c r="D283" s="186" t="s">
        <v>209</v>
      </c>
      <c r="F283" s="194" t="s">
        <v>512</v>
      </c>
      <c r="I283" s="195"/>
      <c r="L283" s="40"/>
      <c r="M283" s="196"/>
      <c r="N283" s="41"/>
      <c r="O283" s="41"/>
      <c r="P283" s="41"/>
      <c r="Q283" s="41"/>
      <c r="R283" s="41"/>
      <c r="S283" s="41"/>
      <c r="T283" s="69"/>
      <c r="AT283" s="23" t="s">
        <v>209</v>
      </c>
      <c r="AU283" s="23" t="s">
        <v>211</v>
      </c>
    </row>
    <row r="284" spans="2:65" s="1" customFormat="1" ht="25.5" customHeight="1">
      <c r="B284" s="172"/>
      <c r="C284" s="173" t="s">
        <v>528</v>
      </c>
      <c r="D284" s="173" t="s">
        <v>197</v>
      </c>
      <c r="E284" s="174" t="s">
        <v>1973</v>
      </c>
      <c r="F284" s="175" t="s">
        <v>1974</v>
      </c>
      <c r="G284" s="176" t="s">
        <v>325</v>
      </c>
      <c r="H284" s="177">
        <v>2</v>
      </c>
      <c r="I284" s="178"/>
      <c r="J284" s="179">
        <f>ROUND(I284*H284,2)</f>
        <v>0</v>
      </c>
      <c r="K284" s="175"/>
      <c r="L284" s="40"/>
      <c r="M284" s="180" t="s">
        <v>5</v>
      </c>
      <c r="N284" s="181" t="s">
        <v>46</v>
      </c>
      <c r="O284" s="41"/>
      <c r="P284" s="182">
        <f>O284*H284</f>
        <v>0</v>
      </c>
      <c r="Q284" s="182">
        <v>0</v>
      </c>
      <c r="R284" s="182">
        <f>Q284*H284</f>
        <v>0</v>
      </c>
      <c r="S284" s="182">
        <v>0</v>
      </c>
      <c r="T284" s="183">
        <f>S284*H284</f>
        <v>0</v>
      </c>
      <c r="AR284" s="23" t="s">
        <v>201</v>
      </c>
      <c r="AT284" s="23" t="s">
        <v>197</v>
      </c>
      <c r="AU284" s="23" t="s">
        <v>211</v>
      </c>
      <c r="AY284" s="23" t="s">
        <v>195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23" t="s">
        <v>83</v>
      </c>
      <c r="BK284" s="184">
        <f>ROUND(I284*H284,2)</f>
        <v>0</v>
      </c>
      <c r="BL284" s="23" t="s">
        <v>201</v>
      </c>
      <c r="BM284" s="23" t="s">
        <v>2567</v>
      </c>
    </row>
    <row r="285" spans="2:65" s="1" customFormat="1" ht="16.5" customHeight="1">
      <c r="B285" s="172"/>
      <c r="C285" s="213" t="s">
        <v>532</v>
      </c>
      <c r="D285" s="213" t="s">
        <v>316</v>
      </c>
      <c r="E285" s="214" t="s">
        <v>1979</v>
      </c>
      <c r="F285" s="215" t="s">
        <v>1980</v>
      </c>
      <c r="G285" s="216" t="s">
        <v>325</v>
      </c>
      <c r="H285" s="217">
        <v>1</v>
      </c>
      <c r="I285" s="218"/>
      <c r="J285" s="219">
        <f>ROUND(I285*H285,2)</f>
        <v>0</v>
      </c>
      <c r="K285" s="215"/>
      <c r="L285" s="220"/>
      <c r="M285" s="221" t="s">
        <v>5</v>
      </c>
      <c r="N285" s="222" t="s">
        <v>46</v>
      </c>
      <c r="O285" s="41"/>
      <c r="P285" s="182">
        <f>O285*H285</f>
        <v>0</v>
      </c>
      <c r="Q285" s="182">
        <v>7.2000000000000005E-4</v>
      </c>
      <c r="R285" s="182">
        <f>Q285*H285</f>
        <v>7.2000000000000005E-4</v>
      </c>
      <c r="S285" s="182">
        <v>0</v>
      </c>
      <c r="T285" s="183">
        <f>S285*H285</f>
        <v>0</v>
      </c>
      <c r="AR285" s="23" t="s">
        <v>255</v>
      </c>
      <c r="AT285" s="23" t="s">
        <v>316</v>
      </c>
      <c r="AU285" s="23" t="s">
        <v>211</v>
      </c>
      <c r="AY285" s="23" t="s">
        <v>195</v>
      </c>
      <c r="BE285" s="184">
        <f>IF(N285="základní",J285,0)</f>
        <v>0</v>
      </c>
      <c r="BF285" s="184">
        <f>IF(N285="snížená",J285,0)</f>
        <v>0</v>
      </c>
      <c r="BG285" s="184">
        <f>IF(N285="zákl. přenesená",J285,0)</f>
        <v>0</v>
      </c>
      <c r="BH285" s="184">
        <f>IF(N285="sníž. přenesená",J285,0)</f>
        <v>0</v>
      </c>
      <c r="BI285" s="184">
        <f>IF(N285="nulová",J285,0)</f>
        <v>0</v>
      </c>
      <c r="BJ285" s="23" t="s">
        <v>83</v>
      </c>
      <c r="BK285" s="184">
        <f>ROUND(I285*H285,2)</f>
        <v>0</v>
      </c>
      <c r="BL285" s="23" t="s">
        <v>201</v>
      </c>
      <c r="BM285" s="23" t="s">
        <v>2568</v>
      </c>
    </row>
    <row r="286" spans="2:65" s="1" customFormat="1" ht="27">
      <c r="B286" s="40"/>
      <c r="D286" s="186" t="s">
        <v>209</v>
      </c>
      <c r="F286" s="194" t="s">
        <v>519</v>
      </c>
      <c r="I286" s="195"/>
      <c r="L286" s="40"/>
      <c r="M286" s="196"/>
      <c r="N286" s="41"/>
      <c r="O286" s="41"/>
      <c r="P286" s="41"/>
      <c r="Q286" s="41"/>
      <c r="R286" s="41"/>
      <c r="S286" s="41"/>
      <c r="T286" s="69"/>
      <c r="AT286" s="23" t="s">
        <v>209</v>
      </c>
      <c r="AU286" s="23" t="s">
        <v>211</v>
      </c>
    </row>
    <row r="287" spans="2:65" s="1" customFormat="1" ht="16.5" customHeight="1">
      <c r="B287" s="172"/>
      <c r="C287" s="213" t="s">
        <v>537</v>
      </c>
      <c r="D287" s="213" t="s">
        <v>316</v>
      </c>
      <c r="E287" s="214" t="s">
        <v>1982</v>
      </c>
      <c r="F287" s="215" t="s">
        <v>1983</v>
      </c>
      <c r="G287" s="216" t="s">
        <v>325</v>
      </c>
      <c r="H287" s="217">
        <v>1</v>
      </c>
      <c r="I287" s="218"/>
      <c r="J287" s="219">
        <f>ROUND(I287*H287,2)</f>
        <v>0</v>
      </c>
      <c r="K287" s="215"/>
      <c r="L287" s="220"/>
      <c r="M287" s="221" t="s">
        <v>5</v>
      </c>
      <c r="N287" s="222" t="s">
        <v>46</v>
      </c>
      <c r="O287" s="41"/>
      <c r="P287" s="182">
        <f>O287*H287</f>
        <v>0</v>
      </c>
      <c r="Q287" s="182">
        <v>2E-3</v>
      </c>
      <c r="R287" s="182">
        <f>Q287*H287</f>
        <v>2E-3</v>
      </c>
      <c r="S287" s="182">
        <v>0</v>
      </c>
      <c r="T287" s="183">
        <f>S287*H287</f>
        <v>0</v>
      </c>
      <c r="AR287" s="23" t="s">
        <v>255</v>
      </c>
      <c r="AT287" s="23" t="s">
        <v>316</v>
      </c>
      <c r="AU287" s="23" t="s">
        <v>211</v>
      </c>
      <c r="AY287" s="23" t="s">
        <v>195</v>
      </c>
      <c r="BE287" s="184">
        <f>IF(N287="základní",J287,0)</f>
        <v>0</v>
      </c>
      <c r="BF287" s="184">
        <f>IF(N287="snížená",J287,0)</f>
        <v>0</v>
      </c>
      <c r="BG287" s="184">
        <f>IF(N287="zákl. přenesená",J287,0)</f>
        <v>0</v>
      </c>
      <c r="BH287" s="184">
        <f>IF(N287="sníž. přenesená",J287,0)</f>
        <v>0</v>
      </c>
      <c r="BI287" s="184">
        <f>IF(N287="nulová",J287,0)</f>
        <v>0</v>
      </c>
      <c r="BJ287" s="23" t="s">
        <v>83</v>
      </c>
      <c r="BK287" s="184">
        <f>ROUND(I287*H287,2)</f>
        <v>0</v>
      </c>
      <c r="BL287" s="23" t="s">
        <v>201</v>
      </c>
      <c r="BM287" s="23" t="s">
        <v>2569</v>
      </c>
    </row>
    <row r="288" spans="2:65" s="1" customFormat="1" ht="27">
      <c r="B288" s="40"/>
      <c r="D288" s="186" t="s">
        <v>209</v>
      </c>
      <c r="F288" s="194" t="s">
        <v>519</v>
      </c>
      <c r="I288" s="195"/>
      <c r="L288" s="40"/>
      <c r="M288" s="196"/>
      <c r="N288" s="41"/>
      <c r="O288" s="41"/>
      <c r="P288" s="41"/>
      <c r="Q288" s="41"/>
      <c r="R288" s="41"/>
      <c r="S288" s="41"/>
      <c r="T288" s="69"/>
      <c r="AT288" s="23" t="s">
        <v>209</v>
      </c>
      <c r="AU288" s="23" t="s">
        <v>211</v>
      </c>
    </row>
    <row r="289" spans="2:65" s="1" customFormat="1" ht="16.5" customHeight="1">
      <c r="B289" s="172"/>
      <c r="C289" s="173" t="s">
        <v>543</v>
      </c>
      <c r="D289" s="173" t="s">
        <v>197</v>
      </c>
      <c r="E289" s="174" t="s">
        <v>2570</v>
      </c>
      <c r="F289" s="175" t="s">
        <v>2571</v>
      </c>
      <c r="G289" s="176" t="s">
        <v>325</v>
      </c>
      <c r="H289" s="177">
        <v>38</v>
      </c>
      <c r="I289" s="178"/>
      <c r="J289" s="179">
        <f>ROUND(I289*H289,2)</f>
        <v>0</v>
      </c>
      <c r="K289" s="175"/>
      <c r="L289" s="40"/>
      <c r="M289" s="180" t="s">
        <v>5</v>
      </c>
      <c r="N289" s="181" t="s">
        <v>46</v>
      </c>
      <c r="O289" s="41"/>
      <c r="P289" s="182">
        <f>O289*H289</f>
        <v>0</v>
      </c>
      <c r="Q289" s="182">
        <v>0</v>
      </c>
      <c r="R289" s="182">
        <f>Q289*H289</f>
        <v>0</v>
      </c>
      <c r="S289" s="182">
        <v>0</v>
      </c>
      <c r="T289" s="183">
        <f>S289*H289</f>
        <v>0</v>
      </c>
      <c r="AR289" s="23" t="s">
        <v>201</v>
      </c>
      <c r="AT289" s="23" t="s">
        <v>197</v>
      </c>
      <c r="AU289" s="23" t="s">
        <v>211</v>
      </c>
      <c r="AY289" s="23" t="s">
        <v>195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23" t="s">
        <v>83</v>
      </c>
      <c r="BK289" s="184">
        <f>ROUND(I289*H289,2)</f>
        <v>0</v>
      </c>
      <c r="BL289" s="23" t="s">
        <v>201</v>
      </c>
      <c r="BM289" s="23" t="s">
        <v>2572</v>
      </c>
    </row>
    <row r="290" spans="2:65" s="1" customFormat="1" ht="16.5" customHeight="1">
      <c r="B290" s="172"/>
      <c r="C290" s="213" t="s">
        <v>547</v>
      </c>
      <c r="D290" s="213" t="s">
        <v>316</v>
      </c>
      <c r="E290" s="214" t="s">
        <v>2573</v>
      </c>
      <c r="F290" s="215" t="s">
        <v>2574</v>
      </c>
      <c r="G290" s="216" t="s">
        <v>325</v>
      </c>
      <c r="H290" s="217">
        <v>3</v>
      </c>
      <c r="I290" s="218"/>
      <c r="J290" s="219">
        <f>ROUND(I290*H290,2)</f>
        <v>0</v>
      </c>
      <c r="K290" s="215"/>
      <c r="L290" s="220"/>
      <c r="M290" s="221" t="s">
        <v>5</v>
      </c>
      <c r="N290" s="222" t="s">
        <v>46</v>
      </c>
      <c r="O290" s="41"/>
      <c r="P290" s="182">
        <f>O290*H290</f>
        <v>0</v>
      </c>
      <c r="Q290" s="182">
        <v>1.72E-3</v>
      </c>
      <c r="R290" s="182">
        <f>Q290*H290</f>
        <v>5.1599999999999997E-3</v>
      </c>
      <c r="S290" s="182">
        <v>0</v>
      </c>
      <c r="T290" s="183">
        <f>S290*H290</f>
        <v>0</v>
      </c>
      <c r="AR290" s="23" t="s">
        <v>255</v>
      </c>
      <c r="AT290" s="23" t="s">
        <v>316</v>
      </c>
      <c r="AU290" s="23" t="s">
        <v>211</v>
      </c>
      <c r="AY290" s="23" t="s">
        <v>195</v>
      </c>
      <c r="BE290" s="184">
        <f>IF(N290="základní",J290,0)</f>
        <v>0</v>
      </c>
      <c r="BF290" s="184">
        <f>IF(N290="snížená",J290,0)</f>
        <v>0</v>
      </c>
      <c r="BG290" s="184">
        <f>IF(N290="zákl. přenesená",J290,0)</f>
        <v>0</v>
      </c>
      <c r="BH290" s="184">
        <f>IF(N290="sníž. přenesená",J290,0)</f>
        <v>0</v>
      </c>
      <c r="BI290" s="184">
        <f>IF(N290="nulová",J290,0)</f>
        <v>0</v>
      </c>
      <c r="BJ290" s="23" t="s">
        <v>83</v>
      </c>
      <c r="BK290" s="184">
        <f>ROUND(I290*H290,2)</f>
        <v>0</v>
      </c>
      <c r="BL290" s="23" t="s">
        <v>201</v>
      </c>
      <c r="BM290" s="23" t="s">
        <v>2575</v>
      </c>
    </row>
    <row r="291" spans="2:65" s="1" customFormat="1" ht="27">
      <c r="B291" s="40"/>
      <c r="D291" s="186" t="s">
        <v>209</v>
      </c>
      <c r="F291" s="194" t="s">
        <v>519</v>
      </c>
      <c r="I291" s="195"/>
      <c r="L291" s="40"/>
      <c r="M291" s="196"/>
      <c r="N291" s="41"/>
      <c r="O291" s="41"/>
      <c r="P291" s="41"/>
      <c r="Q291" s="41"/>
      <c r="R291" s="41"/>
      <c r="S291" s="41"/>
      <c r="T291" s="69"/>
      <c r="AT291" s="23" t="s">
        <v>209</v>
      </c>
      <c r="AU291" s="23" t="s">
        <v>211</v>
      </c>
    </row>
    <row r="292" spans="2:65" s="1" customFormat="1" ht="16.5" customHeight="1">
      <c r="B292" s="172"/>
      <c r="C292" s="213" t="s">
        <v>552</v>
      </c>
      <c r="D292" s="213" t="s">
        <v>316</v>
      </c>
      <c r="E292" s="214" t="s">
        <v>2576</v>
      </c>
      <c r="F292" s="215" t="s">
        <v>514</v>
      </c>
      <c r="G292" s="216" t="s">
        <v>325</v>
      </c>
      <c r="H292" s="217">
        <v>3</v>
      </c>
      <c r="I292" s="218"/>
      <c r="J292" s="219">
        <f>ROUND(I292*H292,2)</f>
        <v>0</v>
      </c>
      <c r="K292" s="215"/>
      <c r="L292" s="220"/>
      <c r="M292" s="221" t="s">
        <v>5</v>
      </c>
      <c r="N292" s="222" t="s">
        <v>46</v>
      </c>
      <c r="O292" s="41"/>
      <c r="P292" s="182">
        <f>O292*H292</f>
        <v>0</v>
      </c>
      <c r="Q292" s="182">
        <v>3.0000000000000001E-3</v>
      </c>
      <c r="R292" s="182">
        <f>Q292*H292</f>
        <v>9.0000000000000011E-3</v>
      </c>
      <c r="S292" s="182">
        <v>0</v>
      </c>
      <c r="T292" s="183">
        <f>S292*H292</f>
        <v>0</v>
      </c>
      <c r="AR292" s="23" t="s">
        <v>255</v>
      </c>
      <c r="AT292" s="23" t="s">
        <v>316</v>
      </c>
      <c r="AU292" s="23" t="s">
        <v>211</v>
      </c>
      <c r="AY292" s="23" t="s">
        <v>195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23" t="s">
        <v>83</v>
      </c>
      <c r="BK292" s="184">
        <f>ROUND(I292*H292,2)</f>
        <v>0</v>
      </c>
      <c r="BL292" s="23" t="s">
        <v>201</v>
      </c>
      <c r="BM292" s="23" t="s">
        <v>2577</v>
      </c>
    </row>
    <row r="293" spans="2:65" s="1" customFormat="1" ht="27">
      <c r="B293" s="40"/>
      <c r="D293" s="186" t="s">
        <v>209</v>
      </c>
      <c r="F293" s="194" t="s">
        <v>519</v>
      </c>
      <c r="I293" s="195"/>
      <c r="L293" s="40"/>
      <c r="M293" s="196"/>
      <c r="N293" s="41"/>
      <c r="O293" s="41"/>
      <c r="P293" s="41"/>
      <c r="Q293" s="41"/>
      <c r="R293" s="41"/>
      <c r="S293" s="41"/>
      <c r="T293" s="69"/>
      <c r="AT293" s="23" t="s">
        <v>209</v>
      </c>
      <c r="AU293" s="23" t="s">
        <v>211</v>
      </c>
    </row>
    <row r="294" spans="2:65" s="1" customFormat="1" ht="16.5" customHeight="1">
      <c r="B294" s="172"/>
      <c r="C294" s="213" t="s">
        <v>557</v>
      </c>
      <c r="D294" s="213" t="s">
        <v>316</v>
      </c>
      <c r="E294" s="214" t="s">
        <v>2578</v>
      </c>
      <c r="F294" s="215" t="s">
        <v>2579</v>
      </c>
      <c r="G294" s="216" t="s">
        <v>325</v>
      </c>
      <c r="H294" s="217">
        <v>14</v>
      </c>
      <c r="I294" s="218"/>
      <c r="J294" s="219">
        <f>ROUND(I294*H294,2)</f>
        <v>0</v>
      </c>
      <c r="K294" s="215"/>
      <c r="L294" s="220"/>
      <c r="M294" s="221" t="s">
        <v>5</v>
      </c>
      <c r="N294" s="222" t="s">
        <v>46</v>
      </c>
      <c r="O294" s="41"/>
      <c r="P294" s="182">
        <f>O294*H294</f>
        <v>0</v>
      </c>
      <c r="Q294" s="182">
        <v>1.8E-3</v>
      </c>
      <c r="R294" s="182">
        <f>Q294*H294</f>
        <v>2.52E-2</v>
      </c>
      <c r="S294" s="182">
        <v>0</v>
      </c>
      <c r="T294" s="183">
        <f>S294*H294</f>
        <v>0</v>
      </c>
      <c r="AR294" s="23" t="s">
        <v>255</v>
      </c>
      <c r="AT294" s="23" t="s">
        <v>316</v>
      </c>
      <c r="AU294" s="23" t="s">
        <v>211</v>
      </c>
      <c r="AY294" s="23" t="s">
        <v>195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23" t="s">
        <v>83</v>
      </c>
      <c r="BK294" s="184">
        <f>ROUND(I294*H294,2)</f>
        <v>0</v>
      </c>
      <c r="BL294" s="23" t="s">
        <v>201</v>
      </c>
      <c r="BM294" s="23" t="s">
        <v>2580</v>
      </c>
    </row>
    <row r="295" spans="2:65" s="1" customFormat="1" ht="27">
      <c r="B295" s="40"/>
      <c r="D295" s="186" t="s">
        <v>209</v>
      </c>
      <c r="F295" s="194" t="s">
        <v>519</v>
      </c>
      <c r="I295" s="195"/>
      <c r="L295" s="40"/>
      <c r="M295" s="196"/>
      <c r="N295" s="41"/>
      <c r="O295" s="41"/>
      <c r="P295" s="41"/>
      <c r="Q295" s="41"/>
      <c r="R295" s="41"/>
      <c r="S295" s="41"/>
      <c r="T295" s="69"/>
      <c r="AT295" s="23" t="s">
        <v>209</v>
      </c>
      <c r="AU295" s="23" t="s">
        <v>211</v>
      </c>
    </row>
    <row r="296" spans="2:65" s="1" customFormat="1" ht="16.5" customHeight="1">
      <c r="B296" s="172"/>
      <c r="C296" s="213" t="s">
        <v>561</v>
      </c>
      <c r="D296" s="213" t="s">
        <v>316</v>
      </c>
      <c r="E296" s="214" t="s">
        <v>2581</v>
      </c>
      <c r="F296" s="215" t="s">
        <v>2582</v>
      </c>
      <c r="G296" s="216" t="s">
        <v>325</v>
      </c>
      <c r="H296" s="217">
        <v>2</v>
      </c>
      <c r="I296" s="218"/>
      <c r="J296" s="219">
        <f>ROUND(I296*H296,2)</f>
        <v>0</v>
      </c>
      <c r="K296" s="215"/>
      <c r="L296" s="220"/>
      <c r="M296" s="221" t="s">
        <v>5</v>
      </c>
      <c r="N296" s="222" t="s">
        <v>46</v>
      </c>
      <c r="O296" s="41"/>
      <c r="P296" s="182">
        <f>O296*H296</f>
        <v>0</v>
      </c>
      <c r="Q296" s="182">
        <v>3.4299999999999999E-3</v>
      </c>
      <c r="R296" s="182">
        <f>Q296*H296</f>
        <v>6.8599999999999998E-3</v>
      </c>
      <c r="S296" s="182">
        <v>0</v>
      </c>
      <c r="T296" s="183">
        <f>S296*H296</f>
        <v>0</v>
      </c>
      <c r="AR296" s="23" t="s">
        <v>255</v>
      </c>
      <c r="AT296" s="23" t="s">
        <v>316</v>
      </c>
      <c r="AU296" s="23" t="s">
        <v>211</v>
      </c>
      <c r="AY296" s="23" t="s">
        <v>195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23" t="s">
        <v>83</v>
      </c>
      <c r="BK296" s="184">
        <f>ROUND(I296*H296,2)</f>
        <v>0</v>
      </c>
      <c r="BL296" s="23" t="s">
        <v>201</v>
      </c>
      <c r="BM296" s="23" t="s">
        <v>2583</v>
      </c>
    </row>
    <row r="297" spans="2:65" s="1" customFormat="1" ht="27">
      <c r="B297" s="40"/>
      <c r="D297" s="186" t="s">
        <v>209</v>
      </c>
      <c r="F297" s="194" t="s">
        <v>519</v>
      </c>
      <c r="I297" s="195"/>
      <c r="L297" s="40"/>
      <c r="M297" s="196"/>
      <c r="N297" s="41"/>
      <c r="O297" s="41"/>
      <c r="P297" s="41"/>
      <c r="Q297" s="41"/>
      <c r="R297" s="41"/>
      <c r="S297" s="41"/>
      <c r="T297" s="69"/>
      <c r="AT297" s="23" t="s">
        <v>209</v>
      </c>
      <c r="AU297" s="23" t="s">
        <v>211</v>
      </c>
    </row>
    <row r="298" spans="2:65" s="1" customFormat="1" ht="16.5" customHeight="1">
      <c r="B298" s="172"/>
      <c r="C298" s="213" t="s">
        <v>565</v>
      </c>
      <c r="D298" s="213" t="s">
        <v>316</v>
      </c>
      <c r="E298" s="214" t="s">
        <v>2584</v>
      </c>
      <c r="F298" s="215" t="s">
        <v>2585</v>
      </c>
      <c r="G298" s="216" t="s">
        <v>325</v>
      </c>
      <c r="H298" s="217">
        <v>10</v>
      </c>
      <c r="I298" s="218"/>
      <c r="J298" s="219">
        <f>ROUND(I298*H298,2)</f>
        <v>0</v>
      </c>
      <c r="K298" s="215"/>
      <c r="L298" s="220"/>
      <c r="M298" s="221" t="s">
        <v>5</v>
      </c>
      <c r="N298" s="222" t="s">
        <v>46</v>
      </c>
      <c r="O298" s="41"/>
      <c r="P298" s="182">
        <f>O298*H298</f>
        <v>0</v>
      </c>
      <c r="Q298" s="182">
        <v>1.81E-3</v>
      </c>
      <c r="R298" s="182">
        <f>Q298*H298</f>
        <v>1.8099999999999998E-2</v>
      </c>
      <c r="S298" s="182">
        <v>0</v>
      </c>
      <c r="T298" s="183">
        <f>S298*H298</f>
        <v>0</v>
      </c>
      <c r="AR298" s="23" t="s">
        <v>255</v>
      </c>
      <c r="AT298" s="23" t="s">
        <v>316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2586</v>
      </c>
    </row>
    <row r="299" spans="2:65" s="1" customFormat="1" ht="27">
      <c r="B299" s="40"/>
      <c r="D299" s="186" t="s">
        <v>209</v>
      </c>
      <c r="F299" s="194" t="s">
        <v>519</v>
      </c>
      <c r="I299" s="195"/>
      <c r="L299" s="40"/>
      <c r="M299" s="196"/>
      <c r="N299" s="41"/>
      <c r="O299" s="41"/>
      <c r="P299" s="41"/>
      <c r="Q299" s="41"/>
      <c r="R299" s="41"/>
      <c r="S299" s="41"/>
      <c r="T299" s="69"/>
      <c r="AT299" s="23" t="s">
        <v>209</v>
      </c>
      <c r="AU299" s="23" t="s">
        <v>211</v>
      </c>
    </row>
    <row r="300" spans="2:65" s="1" customFormat="1" ht="16.5" customHeight="1">
      <c r="B300" s="172"/>
      <c r="C300" s="213" t="s">
        <v>569</v>
      </c>
      <c r="D300" s="213" t="s">
        <v>316</v>
      </c>
      <c r="E300" s="214" t="s">
        <v>2587</v>
      </c>
      <c r="F300" s="215" t="s">
        <v>2588</v>
      </c>
      <c r="G300" s="216" t="s">
        <v>325</v>
      </c>
      <c r="H300" s="217">
        <v>5</v>
      </c>
      <c r="I300" s="218"/>
      <c r="J300" s="219">
        <f>ROUND(I300*H300,2)</f>
        <v>0</v>
      </c>
      <c r="K300" s="215"/>
      <c r="L300" s="220"/>
      <c r="M300" s="221" t="s">
        <v>5</v>
      </c>
      <c r="N300" s="222" t="s">
        <v>46</v>
      </c>
      <c r="O300" s="41"/>
      <c r="P300" s="182">
        <f>O300*H300</f>
        <v>0</v>
      </c>
      <c r="Q300" s="182">
        <v>2.6800000000000001E-3</v>
      </c>
      <c r="R300" s="182">
        <f>Q300*H300</f>
        <v>1.34E-2</v>
      </c>
      <c r="S300" s="182">
        <v>0</v>
      </c>
      <c r="T300" s="183">
        <f>S300*H300</f>
        <v>0</v>
      </c>
      <c r="AR300" s="23" t="s">
        <v>255</v>
      </c>
      <c r="AT300" s="23" t="s">
        <v>316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2589</v>
      </c>
    </row>
    <row r="301" spans="2:65" s="1" customFormat="1" ht="27">
      <c r="B301" s="40"/>
      <c r="D301" s="186" t="s">
        <v>209</v>
      </c>
      <c r="F301" s="194" t="s">
        <v>519</v>
      </c>
      <c r="I301" s="195"/>
      <c r="L301" s="40"/>
      <c r="M301" s="196"/>
      <c r="N301" s="41"/>
      <c r="O301" s="41"/>
      <c r="P301" s="41"/>
      <c r="Q301" s="41"/>
      <c r="R301" s="41"/>
      <c r="S301" s="41"/>
      <c r="T301" s="69"/>
      <c r="AT301" s="23" t="s">
        <v>209</v>
      </c>
      <c r="AU301" s="23" t="s">
        <v>211</v>
      </c>
    </row>
    <row r="302" spans="2:65" s="1" customFormat="1" ht="16.5" customHeight="1">
      <c r="B302" s="172"/>
      <c r="C302" s="213" t="s">
        <v>573</v>
      </c>
      <c r="D302" s="213" t="s">
        <v>316</v>
      </c>
      <c r="E302" s="214" t="s">
        <v>2590</v>
      </c>
      <c r="F302" s="215" t="s">
        <v>2591</v>
      </c>
      <c r="G302" s="216" t="s">
        <v>325</v>
      </c>
      <c r="H302" s="217">
        <v>1</v>
      </c>
      <c r="I302" s="218"/>
      <c r="J302" s="219">
        <f>ROUND(I302*H302,2)</f>
        <v>0</v>
      </c>
      <c r="K302" s="215"/>
      <c r="L302" s="220"/>
      <c r="M302" s="221" t="s">
        <v>5</v>
      </c>
      <c r="N302" s="222" t="s">
        <v>46</v>
      </c>
      <c r="O302" s="41"/>
      <c r="P302" s="182">
        <f>O302*H302</f>
        <v>0</v>
      </c>
      <c r="Q302" s="182">
        <v>3.6000000000000002E-4</v>
      </c>
      <c r="R302" s="182">
        <f>Q302*H302</f>
        <v>3.6000000000000002E-4</v>
      </c>
      <c r="S302" s="182">
        <v>0</v>
      </c>
      <c r="T302" s="183">
        <f>S302*H302</f>
        <v>0</v>
      </c>
      <c r="AR302" s="23" t="s">
        <v>255</v>
      </c>
      <c r="AT302" s="23" t="s">
        <v>316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2592</v>
      </c>
    </row>
    <row r="303" spans="2:65" s="1" customFormat="1" ht="27">
      <c r="B303" s="40"/>
      <c r="D303" s="186" t="s">
        <v>209</v>
      </c>
      <c r="F303" s="194" t="s">
        <v>519</v>
      </c>
      <c r="I303" s="195"/>
      <c r="L303" s="40"/>
      <c r="M303" s="196"/>
      <c r="N303" s="41"/>
      <c r="O303" s="41"/>
      <c r="P303" s="41"/>
      <c r="Q303" s="41"/>
      <c r="R303" s="41"/>
      <c r="S303" s="41"/>
      <c r="T303" s="69"/>
      <c r="AT303" s="23" t="s">
        <v>209</v>
      </c>
      <c r="AU303" s="23" t="s">
        <v>211</v>
      </c>
    </row>
    <row r="304" spans="2:65" s="1" customFormat="1" ht="25.5" customHeight="1">
      <c r="B304" s="172"/>
      <c r="C304" s="173" t="s">
        <v>578</v>
      </c>
      <c r="D304" s="173" t="s">
        <v>197</v>
      </c>
      <c r="E304" s="174" t="s">
        <v>2593</v>
      </c>
      <c r="F304" s="175" t="s">
        <v>2594</v>
      </c>
      <c r="G304" s="176" t="s">
        <v>325</v>
      </c>
      <c r="H304" s="177">
        <v>46</v>
      </c>
      <c r="I304" s="178"/>
      <c r="J304" s="179">
        <f>ROUND(I304*H304,2)</f>
        <v>0</v>
      </c>
      <c r="K304" s="175"/>
      <c r="L304" s="40"/>
      <c r="M304" s="180" t="s">
        <v>5</v>
      </c>
      <c r="N304" s="181" t="s">
        <v>46</v>
      </c>
      <c r="O304" s="41"/>
      <c r="P304" s="182">
        <f>O304*H304</f>
        <v>0</v>
      </c>
      <c r="Q304" s="182">
        <v>0</v>
      </c>
      <c r="R304" s="182">
        <f>Q304*H304</f>
        <v>0</v>
      </c>
      <c r="S304" s="182">
        <v>0</v>
      </c>
      <c r="T304" s="183">
        <f>S304*H304</f>
        <v>0</v>
      </c>
      <c r="AR304" s="23" t="s">
        <v>201</v>
      </c>
      <c r="AT304" s="23" t="s">
        <v>197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2595</v>
      </c>
    </row>
    <row r="305" spans="2:65" s="1" customFormat="1" ht="16.5" customHeight="1">
      <c r="B305" s="172"/>
      <c r="C305" s="213" t="s">
        <v>582</v>
      </c>
      <c r="D305" s="213" t="s">
        <v>316</v>
      </c>
      <c r="E305" s="214" t="s">
        <v>2596</v>
      </c>
      <c r="F305" s="215" t="s">
        <v>2597</v>
      </c>
      <c r="G305" s="216" t="s">
        <v>325</v>
      </c>
      <c r="H305" s="217">
        <v>46</v>
      </c>
      <c r="I305" s="218"/>
      <c r="J305" s="219">
        <f>ROUND(I305*H305,2)</f>
        <v>0</v>
      </c>
      <c r="K305" s="215"/>
      <c r="L305" s="220"/>
      <c r="M305" s="221" t="s">
        <v>5</v>
      </c>
      <c r="N305" s="222" t="s">
        <v>46</v>
      </c>
      <c r="O305" s="41"/>
      <c r="P305" s="182">
        <f>O305*H305</f>
        <v>0</v>
      </c>
      <c r="Q305" s="182">
        <v>4.1999999999999997E-3</v>
      </c>
      <c r="R305" s="182">
        <f>Q305*H305</f>
        <v>0.19319999999999998</v>
      </c>
      <c r="S305" s="182">
        <v>0</v>
      </c>
      <c r="T305" s="183">
        <f>S305*H305</f>
        <v>0</v>
      </c>
      <c r="AR305" s="23" t="s">
        <v>255</v>
      </c>
      <c r="AT305" s="23" t="s">
        <v>316</v>
      </c>
      <c r="AU305" s="23" t="s">
        <v>211</v>
      </c>
      <c r="AY305" s="23" t="s">
        <v>195</v>
      </c>
      <c r="BE305" s="184">
        <f>IF(N305="základní",J305,0)</f>
        <v>0</v>
      </c>
      <c r="BF305" s="184">
        <f>IF(N305="snížená",J305,0)</f>
        <v>0</v>
      </c>
      <c r="BG305" s="184">
        <f>IF(N305="zákl. přenesená",J305,0)</f>
        <v>0</v>
      </c>
      <c r="BH305" s="184">
        <f>IF(N305="sníž. přenesená",J305,0)</f>
        <v>0</v>
      </c>
      <c r="BI305" s="184">
        <f>IF(N305="nulová",J305,0)</f>
        <v>0</v>
      </c>
      <c r="BJ305" s="23" t="s">
        <v>83</v>
      </c>
      <c r="BK305" s="184">
        <f>ROUND(I305*H305,2)</f>
        <v>0</v>
      </c>
      <c r="BL305" s="23" t="s">
        <v>201</v>
      </c>
      <c r="BM305" s="23" t="s">
        <v>2598</v>
      </c>
    </row>
    <row r="306" spans="2:65" s="1" customFormat="1" ht="54">
      <c r="B306" s="40"/>
      <c r="D306" s="186" t="s">
        <v>209</v>
      </c>
      <c r="F306" s="194" t="s">
        <v>536</v>
      </c>
      <c r="I306" s="195"/>
      <c r="L306" s="40"/>
      <c r="M306" s="196"/>
      <c r="N306" s="41"/>
      <c r="O306" s="41"/>
      <c r="P306" s="41"/>
      <c r="Q306" s="41"/>
      <c r="R306" s="41"/>
      <c r="S306" s="41"/>
      <c r="T306" s="69"/>
      <c r="AT306" s="23" t="s">
        <v>209</v>
      </c>
      <c r="AU306" s="23" t="s">
        <v>211</v>
      </c>
    </row>
    <row r="307" spans="2:65" s="1" customFormat="1" ht="16.5" customHeight="1">
      <c r="B307" s="172"/>
      <c r="C307" s="173" t="s">
        <v>587</v>
      </c>
      <c r="D307" s="173" t="s">
        <v>197</v>
      </c>
      <c r="E307" s="174" t="s">
        <v>472</v>
      </c>
      <c r="F307" s="175" t="s">
        <v>473</v>
      </c>
      <c r="G307" s="176" t="s">
        <v>207</v>
      </c>
      <c r="H307" s="177">
        <v>30</v>
      </c>
      <c r="I307" s="178"/>
      <c r="J307" s="179">
        <f>ROUND(I307*H307,2)</f>
        <v>0</v>
      </c>
      <c r="K307" s="175"/>
      <c r="L307" s="40"/>
      <c r="M307" s="180" t="s">
        <v>5</v>
      </c>
      <c r="N307" s="181" t="s">
        <v>46</v>
      </c>
      <c r="O307" s="41"/>
      <c r="P307" s="182">
        <f>O307*H307</f>
        <v>0</v>
      </c>
      <c r="Q307" s="182">
        <v>4.6999999999999999E-4</v>
      </c>
      <c r="R307" s="182">
        <f>Q307*H307</f>
        <v>1.41E-2</v>
      </c>
      <c r="S307" s="182">
        <v>0</v>
      </c>
      <c r="T307" s="183">
        <f>S307*H307</f>
        <v>0</v>
      </c>
      <c r="AR307" s="23" t="s">
        <v>201</v>
      </c>
      <c r="AT307" s="23" t="s">
        <v>197</v>
      </c>
      <c r="AU307" s="23" t="s">
        <v>211</v>
      </c>
      <c r="AY307" s="23" t="s">
        <v>195</v>
      </c>
      <c r="BE307" s="184">
        <f>IF(N307="základní",J307,0)</f>
        <v>0</v>
      </c>
      <c r="BF307" s="184">
        <f>IF(N307="snížená",J307,0)</f>
        <v>0</v>
      </c>
      <c r="BG307" s="184">
        <f>IF(N307="zákl. přenesená",J307,0)</f>
        <v>0</v>
      </c>
      <c r="BH307" s="184">
        <f>IF(N307="sníž. přenesená",J307,0)</f>
        <v>0</v>
      </c>
      <c r="BI307" s="184">
        <f>IF(N307="nulová",J307,0)</f>
        <v>0</v>
      </c>
      <c r="BJ307" s="23" t="s">
        <v>83</v>
      </c>
      <c r="BK307" s="184">
        <f>ROUND(I307*H307,2)</f>
        <v>0</v>
      </c>
      <c r="BL307" s="23" t="s">
        <v>201</v>
      </c>
      <c r="BM307" s="23" t="s">
        <v>2599</v>
      </c>
    </row>
    <row r="308" spans="2:65" s="1" customFormat="1" ht="40.5">
      <c r="B308" s="40"/>
      <c r="D308" s="186" t="s">
        <v>209</v>
      </c>
      <c r="F308" s="194" t="s">
        <v>1781</v>
      </c>
      <c r="I308" s="195"/>
      <c r="L308" s="40"/>
      <c r="M308" s="196"/>
      <c r="N308" s="41"/>
      <c r="O308" s="41"/>
      <c r="P308" s="41"/>
      <c r="Q308" s="41"/>
      <c r="R308" s="41"/>
      <c r="S308" s="41"/>
      <c r="T308" s="69"/>
      <c r="AT308" s="23" t="s">
        <v>209</v>
      </c>
      <c r="AU308" s="23" t="s">
        <v>211</v>
      </c>
    </row>
    <row r="309" spans="2:65" s="1" customFormat="1" ht="16.5" customHeight="1">
      <c r="B309" s="172"/>
      <c r="C309" s="213" t="s">
        <v>591</v>
      </c>
      <c r="D309" s="213" t="s">
        <v>316</v>
      </c>
      <c r="E309" s="214" t="s">
        <v>477</v>
      </c>
      <c r="F309" s="215" t="s">
        <v>478</v>
      </c>
      <c r="G309" s="216" t="s">
        <v>207</v>
      </c>
      <c r="H309" s="217">
        <v>30</v>
      </c>
      <c r="I309" s="218"/>
      <c r="J309" s="219">
        <f>ROUND(I309*H309,2)</f>
        <v>0</v>
      </c>
      <c r="K309" s="215"/>
      <c r="L309" s="220"/>
      <c r="M309" s="221" t="s">
        <v>5</v>
      </c>
      <c r="N309" s="222" t="s">
        <v>46</v>
      </c>
      <c r="O309" s="41"/>
      <c r="P309" s="182">
        <f>O309*H309</f>
        <v>0</v>
      </c>
      <c r="Q309" s="182">
        <v>2.7499999999999998E-3</v>
      </c>
      <c r="R309" s="182">
        <f>Q309*H309</f>
        <v>8.249999999999999E-2</v>
      </c>
      <c r="S309" s="182">
        <v>0</v>
      </c>
      <c r="T309" s="183">
        <f>S309*H309</f>
        <v>0</v>
      </c>
      <c r="AR309" s="23" t="s">
        <v>255</v>
      </c>
      <c r="AT309" s="23" t="s">
        <v>316</v>
      </c>
      <c r="AU309" s="23" t="s">
        <v>211</v>
      </c>
      <c r="AY309" s="23" t="s">
        <v>195</v>
      </c>
      <c r="BE309" s="184">
        <f>IF(N309="základní",J309,0)</f>
        <v>0</v>
      </c>
      <c r="BF309" s="184">
        <f>IF(N309="snížená",J309,0)</f>
        <v>0</v>
      </c>
      <c r="BG309" s="184">
        <f>IF(N309="zákl. přenesená",J309,0)</f>
        <v>0</v>
      </c>
      <c r="BH309" s="184">
        <f>IF(N309="sníž. přenesená",J309,0)</f>
        <v>0</v>
      </c>
      <c r="BI309" s="184">
        <f>IF(N309="nulová",J309,0)</f>
        <v>0</v>
      </c>
      <c r="BJ309" s="23" t="s">
        <v>83</v>
      </c>
      <c r="BK309" s="184">
        <f>ROUND(I309*H309,2)</f>
        <v>0</v>
      </c>
      <c r="BL309" s="23" t="s">
        <v>201</v>
      </c>
      <c r="BM309" s="23" t="s">
        <v>2600</v>
      </c>
    </row>
    <row r="310" spans="2:65" s="1" customFormat="1" ht="16.5" customHeight="1">
      <c r="B310" s="172"/>
      <c r="C310" s="173" t="s">
        <v>595</v>
      </c>
      <c r="D310" s="173" t="s">
        <v>197</v>
      </c>
      <c r="E310" s="174" t="s">
        <v>538</v>
      </c>
      <c r="F310" s="175" t="s">
        <v>539</v>
      </c>
      <c r="G310" s="176" t="s">
        <v>303</v>
      </c>
      <c r="H310" s="177">
        <v>5.0869999999999997</v>
      </c>
      <c r="I310" s="178"/>
      <c r="J310" s="179">
        <f>ROUND(I310*H310,2)</f>
        <v>0</v>
      </c>
      <c r="K310" s="175"/>
      <c r="L310" s="40"/>
      <c r="M310" s="180" t="s">
        <v>5</v>
      </c>
      <c r="N310" s="181" t="s">
        <v>46</v>
      </c>
      <c r="O310" s="41"/>
      <c r="P310" s="182">
        <f>O310*H310</f>
        <v>0</v>
      </c>
      <c r="Q310" s="182">
        <v>0</v>
      </c>
      <c r="R310" s="182">
        <f>Q310*H310</f>
        <v>0</v>
      </c>
      <c r="S310" s="182">
        <v>0</v>
      </c>
      <c r="T310" s="183">
        <f>S310*H310</f>
        <v>0</v>
      </c>
      <c r="AR310" s="23" t="s">
        <v>201</v>
      </c>
      <c r="AT310" s="23" t="s">
        <v>197</v>
      </c>
      <c r="AU310" s="23" t="s">
        <v>211</v>
      </c>
      <c r="AY310" s="23" t="s">
        <v>195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23" t="s">
        <v>83</v>
      </c>
      <c r="BK310" s="184">
        <f>ROUND(I310*H310,2)</f>
        <v>0</v>
      </c>
      <c r="BL310" s="23" t="s">
        <v>201</v>
      </c>
      <c r="BM310" s="23" t="s">
        <v>2601</v>
      </c>
    </row>
    <row r="311" spans="2:65" s="10" customFormat="1" ht="22.35" customHeight="1">
      <c r="B311" s="159"/>
      <c r="D311" s="160" t="s">
        <v>74</v>
      </c>
      <c r="E311" s="170" t="s">
        <v>541</v>
      </c>
      <c r="F311" s="170" t="s">
        <v>542</v>
      </c>
      <c r="I311" s="162"/>
      <c r="J311" s="171">
        <f>BK311</f>
        <v>0</v>
      </c>
      <c r="L311" s="159"/>
      <c r="M311" s="164"/>
      <c r="N311" s="165"/>
      <c r="O311" s="165"/>
      <c r="P311" s="166">
        <f>SUM(P312:P359)</f>
        <v>0</v>
      </c>
      <c r="Q311" s="165"/>
      <c r="R311" s="166">
        <f>SUM(R312:R359)</f>
        <v>13.295430000000001</v>
      </c>
      <c r="S311" s="165"/>
      <c r="T311" s="167">
        <f>SUM(T312:T359)</f>
        <v>0</v>
      </c>
      <c r="AR311" s="160" t="s">
        <v>83</v>
      </c>
      <c r="AT311" s="168" t="s">
        <v>74</v>
      </c>
      <c r="AU311" s="168" t="s">
        <v>85</v>
      </c>
      <c r="AY311" s="160" t="s">
        <v>195</v>
      </c>
      <c r="BK311" s="169">
        <f>SUM(BK312:BK359)</f>
        <v>0</v>
      </c>
    </row>
    <row r="312" spans="2:65" s="1" customFormat="1" ht="16.5" customHeight="1">
      <c r="B312" s="172"/>
      <c r="C312" s="173" t="s">
        <v>600</v>
      </c>
      <c r="D312" s="173" t="s">
        <v>197</v>
      </c>
      <c r="E312" s="174" t="s">
        <v>544</v>
      </c>
      <c r="F312" s="175" t="s">
        <v>545</v>
      </c>
      <c r="G312" s="176" t="s">
        <v>325</v>
      </c>
      <c r="H312" s="177">
        <v>5</v>
      </c>
      <c r="I312" s="178"/>
      <c r="J312" s="179">
        <f>ROUND(I312*H312,2)</f>
        <v>0</v>
      </c>
      <c r="K312" s="175"/>
      <c r="L312" s="40"/>
      <c r="M312" s="180" t="s">
        <v>5</v>
      </c>
      <c r="N312" s="181" t="s">
        <v>46</v>
      </c>
      <c r="O312" s="41"/>
      <c r="P312" s="182">
        <f>O312*H312</f>
        <v>0</v>
      </c>
      <c r="Q312" s="182">
        <v>8.0000000000000004E-4</v>
      </c>
      <c r="R312" s="182">
        <f>Q312*H312</f>
        <v>4.0000000000000001E-3</v>
      </c>
      <c r="S312" s="182">
        <v>0</v>
      </c>
      <c r="T312" s="183">
        <f>S312*H312</f>
        <v>0</v>
      </c>
      <c r="AR312" s="23" t="s">
        <v>201</v>
      </c>
      <c r="AT312" s="23" t="s">
        <v>197</v>
      </c>
      <c r="AU312" s="23" t="s">
        <v>211</v>
      </c>
      <c r="AY312" s="23" t="s">
        <v>195</v>
      </c>
      <c r="BE312" s="184">
        <f>IF(N312="základní",J312,0)</f>
        <v>0</v>
      </c>
      <c r="BF312" s="184">
        <f>IF(N312="snížená",J312,0)</f>
        <v>0</v>
      </c>
      <c r="BG312" s="184">
        <f>IF(N312="zákl. přenesená",J312,0)</f>
        <v>0</v>
      </c>
      <c r="BH312" s="184">
        <f>IF(N312="sníž. přenesená",J312,0)</f>
        <v>0</v>
      </c>
      <c r="BI312" s="184">
        <f>IF(N312="nulová",J312,0)</f>
        <v>0</v>
      </c>
      <c r="BJ312" s="23" t="s">
        <v>83</v>
      </c>
      <c r="BK312" s="184">
        <f>ROUND(I312*H312,2)</f>
        <v>0</v>
      </c>
      <c r="BL312" s="23" t="s">
        <v>201</v>
      </c>
      <c r="BM312" s="23" t="s">
        <v>2602</v>
      </c>
    </row>
    <row r="313" spans="2:65" s="1" customFormat="1" ht="16.5" customHeight="1">
      <c r="B313" s="172"/>
      <c r="C313" s="213" t="s">
        <v>604</v>
      </c>
      <c r="D313" s="213" t="s">
        <v>316</v>
      </c>
      <c r="E313" s="214" t="s">
        <v>548</v>
      </c>
      <c r="F313" s="215" t="s">
        <v>549</v>
      </c>
      <c r="G313" s="216" t="s">
        <v>325</v>
      </c>
      <c r="H313" s="217">
        <v>5</v>
      </c>
      <c r="I313" s="218"/>
      <c r="J313" s="219">
        <f>ROUND(I313*H313,2)</f>
        <v>0</v>
      </c>
      <c r="K313" s="215"/>
      <c r="L313" s="220"/>
      <c r="M313" s="221" t="s">
        <v>5</v>
      </c>
      <c r="N313" s="222" t="s">
        <v>46</v>
      </c>
      <c r="O313" s="41"/>
      <c r="P313" s="182">
        <f>O313*H313</f>
        <v>0</v>
      </c>
      <c r="Q313" s="182">
        <v>1.4999999999999999E-2</v>
      </c>
      <c r="R313" s="182">
        <f>Q313*H313</f>
        <v>7.4999999999999997E-2</v>
      </c>
      <c r="S313" s="182">
        <v>0</v>
      </c>
      <c r="T313" s="183">
        <f>S313*H313</f>
        <v>0</v>
      </c>
      <c r="AR313" s="23" t="s">
        <v>255</v>
      </c>
      <c r="AT313" s="23" t="s">
        <v>316</v>
      </c>
      <c r="AU313" s="23" t="s">
        <v>211</v>
      </c>
      <c r="AY313" s="23" t="s">
        <v>195</v>
      </c>
      <c r="BE313" s="184">
        <f>IF(N313="základní",J313,0)</f>
        <v>0</v>
      </c>
      <c r="BF313" s="184">
        <f>IF(N313="snížená",J313,0)</f>
        <v>0</v>
      </c>
      <c r="BG313" s="184">
        <f>IF(N313="zákl. přenesená",J313,0)</f>
        <v>0</v>
      </c>
      <c r="BH313" s="184">
        <f>IF(N313="sníž. přenesená",J313,0)</f>
        <v>0</v>
      </c>
      <c r="BI313" s="184">
        <f>IF(N313="nulová",J313,0)</f>
        <v>0</v>
      </c>
      <c r="BJ313" s="23" t="s">
        <v>83</v>
      </c>
      <c r="BK313" s="184">
        <f>ROUND(I313*H313,2)</f>
        <v>0</v>
      </c>
      <c r="BL313" s="23" t="s">
        <v>201</v>
      </c>
      <c r="BM313" s="23" t="s">
        <v>2603</v>
      </c>
    </row>
    <row r="314" spans="2:65" s="1" customFormat="1" ht="40.5">
      <c r="B314" s="40"/>
      <c r="D314" s="186" t="s">
        <v>209</v>
      </c>
      <c r="F314" s="194" t="s">
        <v>551</v>
      </c>
      <c r="I314" s="195"/>
      <c r="L314" s="40"/>
      <c r="M314" s="196"/>
      <c r="N314" s="41"/>
      <c r="O314" s="41"/>
      <c r="P314" s="41"/>
      <c r="Q314" s="41"/>
      <c r="R314" s="41"/>
      <c r="S314" s="41"/>
      <c r="T314" s="69"/>
      <c r="AT314" s="23" t="s">
        <v>209</v>
      </c>
      <c r="AU314" s="23" t="s">
        <v>211</v>
      </c>
    </row>
    <row r="315" spans="2:65" s="1" customFormat="1" ht="16.5" customHeight="1">
      <c r="B315" s="172"/>
      <c r="C315" s="213" t="s">
        <v>608</v>
      </c>
      <c r="D315" s="213" t="s">
        <v>316</v>
      </c>
      <c r="E315" s="214" t="s">
        <v>553</v>
      </c>
      <c r="F315" s="215" t="s">
        <v>554</v>
      </c>
      <c r="G315" s="216" t="s">
        <v>325</v>
      </c>
      <c r="H315" s="217">
        <v>5</v>
      </c>
      <c r="I315" s="218"/>
      <c r="J315" s="219">
        <f>ROUND(I315*H315,2)</f>
        <v>0</v>
      </c>
      <c r="K315" s="215"/>
      <c r="L315" s="220"/>
      <c r="M315" s="221" t="s">
        <v>5</v>
      </c>
      <c r="N315" s="222" t="s">
        <v>46</v>
      </c>
      <c r="O315" s="41"/>
      <c r="P315" s="182">
        <f>O315*H315</f>
        <v>0</v>
      </c>
      <c r="Q315" s="182">
        <v>6.8999999999999999E-3</v>
      </c>
      <c r="R315" s="182">
        <f>Q315*H315</f>
        <v>3.4500000000000003E-2</v>
      </c>
      <c r="S315" s="182">
        <v>0</v>
      </c>
      <c r="T315" s="183">
        <f>S315*H315</f>
        <v>0</v>
      </c>
      <c r="AR315" s="23" t="s">
        <v>255</v>
      </c>
      <c r="AT315" s="23" t="s">
        <v>316</v>
      </c>
      <c r="AU315" s="23" t="s">
        <v>211</v>
      </c>
      <c r="AY315" s="23" t="s">
        <v>195</v>
      </c>
      <c r="BE315" s="184">
        <f>IF(N315="základní",J315,0)</f>
        <v>0</v>
      </c>
      <c r="BF315" s="184">
        <f>IF(N315="snížená",J315,0)</f>
        <v>0</v>
      </c>
      <c r="BG315" s="184">
        <f>IF(N315="zákl. přenesená",J315,0)</f>
        <v>0</v>
      </c>
      <c r="BH315" s="184">
        <f>IF(N315="sníž. přenesená",J315,0)</f>
        <v>0</v>
      </c>
      <c r="BI315" s="184">
        <f>IF(N315="nulová",J315,0)</f>
        <v>0</v>
      </c>
      <c r="BJ315" s="23" t="s">
        <v>83</v>
      </c>
      <c r="BK315" s="184">
        <f>ROUND(I315*H315,2)</f>
        <v>0</v>
      </c>
      <c r="BL315" s="23" t="s">
        <v>201</v>
      </c>
      <c r="BM315" s="23" t="s">
        <v>2604</v>
      </c>
    </row>
    <row r="316" spans="2:65" s="1" customFormat="1" ht="27">
      <c r="B316" s="40"/>
      <c r="D316" s="186" t="s">
        <v>209</v>
      </c>
      <c r="F316" s="194" t="s">
        <v>556</v>
      </c>
      <c r="I316" s="195"/>
      <c r="L316" s="40"/>
      <c r="M316" s="196"/>
      <c r="N316" s="41"/>
      <c r="O316" s="41"/>
      <c r="P316" s="41"/>
      <c r="Q316" s="41"/>
      <c r="R316" s="41"/>
      <c r="S316" s="41"/>
      <c r="T316" s="69"/>
      <c r="AT316" s="23" t="s">
        <v>209</v>
      </c>
      <c r="AU316" s="23" t="s">
        <v>211</v>
      </c>
    </row>
    <row r="317" spans="2:65" s="1" customFormat="1" ht="16.5" customHeight="1">
      <c r="B317" s="172"/>
      <c r="C317" s="173" t="s">
        <v>613</v>
      </c>
      <c r="D317" s="173" t="s">
        <v>197</v>
      </c>
      <c r="E317" s="174" t="s">
        <v>2014</v>
      </c>
      <c r="F317" s="175" t="s">
        <v>2015</v>
      </c>
      <c r="G317" s="176" t="s">
        <v>325</v>
      </c>
      <c r="H317" s="177">
        <v>1</v>
      </c>
      <c r="I317" s="178"/>
      <c r="J317" s="179">
        <f>ROUND(I317*H317,2)</f>
        <v>0</v>
      </c>
      <c r="K317" s="175"/>
      <c r="L317" s="40"/>
      <c r="M317" s="180" t="s">
        <v>5</v>
      </c>
      <c r="N317" s="181" t="s">
        <v>46</v>
      </c>
      <c r="O317" s="41"/>
      <c r="P317" s="182">
        <f>O317*H317</f>
        <v>0</v>
      </c>
      <c r="Q317" s="182">
        <v>1.6299999999999999E-3</v>
      </c>
      <c r="R317" s="182">
        <f>Q317*H317</f>
        <v>1.6299999999999999E-3</v>
      </c>
      <c r="S317" s="182">
        <v>0</v>
      </c>
      <c r="T317" s="183">
        <f>S317*H317</f>
        <v>0</v>
      </c>
      <c r="AR317" s="23" t="s">
        <v>201</v>
      </c>
      <c r="AT317" s="23" t="s">
        <v>197</v>
      </c>
      <c r="AU317" s="23" t="s">
        <v>211</v>
      </c>
      <c r="AY317" s="23" t="s">
        <v>195</v>
      </c>
      <c r="BE317" s="184">
        <f>IF(N317="základní",J317,0)</f>
        <v>0</v>
      </c>
      <c r="BF317" s="184">
        <f>IF(N317="snížená",J317,0)</f>
        <v>0</v>
      </c>
      <c r="BG317" s="184">
        <f>IF(N317="zákl. přenesená",J317,0)</f>
        <v>0</v>
      </c>
      <c r="BH317" s="184">
        <f>IF(N317="sníž. přenesená",J317,0)</f>
        <v>0</v>
      </c>
      <c r="BI317" s="184">
        <f>IF(N317="nulová",J317,0)</f>
        <v>0</v>
      </c>
      <c r="BJ317" s="23" t="s">
        <v>83</v>
      </c>
      <c r="BK317" s="184">
        <f>ROUND(I317*H317,2)</f>
        <v>0</v>
      </c>
      <c r="BL317" s="23" t="s">
        <v>201</v>
      </c>
      <c r="BM317" s="23" t="s">
        <v>2605</v>
      </c>
    </row>
    <row r="318" spans="2:65" s="1" customFormat="1" ht="16.5" customHeight="1">
      <c r="B318" s="172"/>
      <c r="C318" s="213" t="s">
        <v>618</v>
      </c>
      <c r="D318" s="213" t="s">
        <v>316</v>
      </c>
      <c r="E318" s="214" t="s">
        <v>2017</v>
      </c>
      <c r="F318" s="215" t="s">
        <v>2018</v>
      </c>
      <c r="G318" s="216" t="s">
        <v>325</v>
      </c>
      <c r="H318" s="217">
        <v>1</v>
      </c>
      <c r="I318" s="218"/>
      <c r="J318" s="219">
        <f>ROUND(I318*H318,2)</f>
        <v>0</v>
      </c>
      <c r="K318" s="215"/>
      <c r="L318" s="220"/>
      <c r="M318" s="221" t="s">
        <v>5</v>
      </c>
      <c r="N318" s="222" t="s">
        <v>46</v>
      </c>
      <c r="O318" s="41"/>
      <c r="P318" s="182">
        <f>O318*H318</f>
        <v>0</v>
      </c>
      <c r="Q318" s="182">
        <v>1.9199999999999998E-2</v>
      </c>
      <c r="R318" s="182">
        <f>Q318*H318</f>
        <v>1.9199999999999998E-2</v>
      </c>
      <c r="S318" s="182">
        <v>0</v>
      </c>
      <c r="T318" s="183">
        <f>S318*H318</f>
        <v>0</v>
      </c>
      <c r="AR318" s="23" t="s">
        <v>255</v>
      </c>
      <c r="AT318" s="23" t="s">
        <v>316</v>
      </c>
      <c r="AU318" s="23" t="s">
        <v>211</v>
      </c>
      <c r="AY318" s="23" t="s">
        <v>195</v>
      </c>
      <c r="BE318" s="184">
        <f>IF(N318="základní",J318,0)</f>
        <v>0</v>
      </c>
      <c r="BF318" s="184">
        <f>IF(N318="snížená",J318,0)</f>
        <v>0</v>
      </c>
      <c r="BG318" s="184">
        <f>IF(N318="zákl. přenesená",J318,0)</f>
        <v>0</v>
      </c>
      <c r="BH318" s="184">
        <f>IF(N318="sníž. přenesená",J318,0)</f>
        <v>0</v>
      </c>
      <c r="BI318" s="184">
        <f>IF(N318="nulová",J318,0)</f>
        <v>0</v>
      </c>
      <c r="BJ318" s="23" t="s">
        <v>83</v>
      </c>
      <c r="BK318" s="184">
        <f>ROUND(I318*H318,2)</f>
        <v>0</v>
      </c>
      <c r="BL318" s="23" t="s">
        <v>201</v>
      </c>
      <c r="BM318" s="23" t="s">
        <v>2606</v>
      </c>
    </row>
    <row r="319" spans="2:65" s="1" customFormat="1" ht="40.5">
      <c r="B319" s="40"/>
      <c r="D319" s="186" t="s">
        <v>209</v>
      </c>
      <c r="F319" s="194" t="s">
        <v>551</v>
      </c>
      <c r="I319" s="195"/>
      <c r="L319" s="40"/>
      <c r="M319" s="196"/>
      <c r="N319" s="41"/>
      <c r="O319" s="41"/>
      <c r="P319" s="41"/>
      <c r="Q319" s="41"/>
      <c r="R319" s="41"/>
      <c r="S319" s="41"/>
      <c r="T319" s="69"/>
      <c r="AT319" s="23" t="s">
        <v>209</v>
      </c>
      <c r="AU319" s="23" t="s">
        <v>211</v>
      </c>
    </row>
    <row r="320" spans="2:65" s="1" customFormat="1" ht="16.5" customHeight="1">
      <c r="B320" s="172"/>
      <c r="C320" s="213" t="s">
        <v>623</v>
      </c>
      <c r="D320" s="213" t="s">
        <v>316</v>
      </c>
      <c r="E320" s="214" t="s">
        <v>2020</v>
      </c>
      <c r="F320" s="215" t="s">
        <v>2021</v>
      </c>
      <c r="G320" s="216" t="s">
        <v>325</v>
      </c>
      <c r="H320" s="217">
        <v>1</v>
      </c>
      <c r="I320" s="218"/>
      <c r="J320" s="219">
        <f>ROUND(I320*H320,2)</f>
        <v>0</v>
      </c>
      <c r="K320" s="215"/>
      <c r="L320" s="220"/>
      <c r="M320" s="221" t="s">
        <v>5</v>
      </c>
      <c r="N320" s="222" t="s">
        <v>46</v>
      </c>
      <c r="O320" s="41"/>
      <c r="P320" s="182">
        <f>O320*H320</f>
        <v>0</v>
      </c>
      <c r="Q320" s="182">
        <v>4.0000000000000001E-3</v>
      </c>
      <c r="R320" s="182">
        <f>Q320*H320</f>
        <v>4.0000000000000001E-3</v>
      </c>
      <c r="S320" s="182">
        <v>0</v>
      </c>
      <c r="T320" s="183">
        <f>S320*H320</f>
        <v>0</v>
      </c>
      <c r="AR320" s="23" t="s">
        <v>255</v>
      </c>
      <c r="AT320" s="23" t="s">
        <v>316</v>
      </c>
      <c r="AU320" s="23" t="s">
        <v>211</v>
      </c>
      <c r="AY320" s="23" t="s">
        <v>195</v>
      </c>
      <c r="BE320" s="184">
        <f>IF(N320="základní",J320,0)</f>
        <v>0</v>
      </c>
      <c r="BF320" s="184">
        <f>IF(N320="snížená",J320,0)</f>
        <v>0</v>
      </c>
      <c r="BG320" s="184">
        <f>IF(N320="zákl. přenesená",J320,0)</f>
        <v>0</v>
      </c>
      <c r="BH320" s="184">
        <f>IF(N320="sníž. přenesená",J320,0)</f>
        <v>0</v>
      </c>
      <c r="BI320" s="184">
        <f>IF(N320="nulová",J320,0)</f>
        <v>0</v>
      </c>
      <c r="BJ320" s="23" t="s">
        <v>83</v>
      </c>
      <c r="BK320" s="184">
        <f>ROUND(I320*H320,2)</f>
        <v>0</v>
      </c>
      <c r="BL320" s="23" t="s">
        <v>201</v>
      </c>
      <c r="BM320" s="23" t="s">
        <v>2607</v>
      </c>
    </row>
    <row r="321" spans="2:65" s="1" customFormat="1" ht="27">
      <c r="B321" s="40"/>
      <c r="D321" s="186" t="s">
        <v>209</v>
      </c>
      <c r="F321" s="194" t="s">
        <v>556</v>
      </c>
      <c r="I321" s="195"/>
      <c r="L321" s="40"/>
      <c r="M321" s="196"/>
      <c r="N321" s="41"/>
      <c r="O321" s="41"/>
      <c r="P321" s="41"/>
      <c r="Q321" s="41"/>
      <c r="R321" s="41"/>
      <c r="S321" s="41"/>
      <c r="T321" s="69"/>
      <c r="AT321" s="23" t="s">
        <v>209</v>
      </c>
      <c r="AU321" s="23" t="s">
        <v>211</v>
      </c>
    </row>
    <row r="322" spans="2:65" s="1" customFormat="1" ht="16.5" customHeight="1">
      <c r="B322" s="172"/>
      <c r="C322" s="173" t="s">
        <v>628</v>
      </c>
      <c r="D322" s="173" t="s">
        <v>197</v>
      </c>
      <c r="E322" s="174" t="s">
        <v>1532</v>
      </c>
      <c r="F322" s="175" t="s">
        <v>1533</v>
      </c>
      <c r="G322" s="176" t="s">
        <v>325</v>
      </c>
      <c r="H322" s="177">
        <v>3</v>
      </c>
      <c r="I322" s="178"/>
      <c r="J322" s="179">
        <f>ROUND(I322*H322,2)</f>
        <v>0</v>
      </c>
      <c r="K322" s="175"/>
      <c r="L322" s="40"/>
      <c r="M322" s="180" t="s">
        <v>5</v>
      </c>
      <c r="N322" s="181" t="s">
        <v>46</v>
      </c>
      <c r="O322" s="41"/>
      <c r="P322" s="182">
        <f>O322*H322</f>
        <v>0</v>
      </c>
      <c r="Q322" s="182">
        <v>8.0000000000000004E-4</v>
      </c>
      <c r="R322" s="182">
        <f>Q322*H322</f>
        <v>2.4000000000000002E-3</v>
      </c>
      <c r="S322" s="182">
        <v>0</v>
      </c>
      <c r="T322" s="183">
        <f>S322*H322</f>
        <v>0</v>
      </c>
      <c r="AR322" s="23" t="s">
        <v>201</v>
      </c>
      <c r="AT322" s="23" t="s">
        <v>197</v>
      </c>
      <c r="AU322" s="23" t="s">
        <v>211</v>
      </c>
      <c r="AY322" s="23" t="s">
        <v>195</v>
      </c>
      <c r="BE322" s="184">
        <f>IF(N322="základní",J322,0)</f>
        <v>0</v>
      </c>
      <c r="BF322" s="184">
        <f>IF(N322="snížená",J322,0)</f>
        <v>0</v>
      </c>
      <c r="BG322" s="184">
        <f>IF(N322="zákl. přenesená",J322,0)</f>
        <v>0</v>
      </c>
      <c r="BH322" s="184">
        <f>IF(N322="sníž. přenesená",J322,0)</f>
        <v>0</v>
      </c>
      <c r="BI322" s="184">
        <f>IF(N322="nulová",J322,0)</f>
        <v>0</v>
      </c>
      <c r="BJ322" s="23" t="s">
        <v>83</v>
      </c>
      <c r="BK322" s="184">
        <f>ROUND(I322*H322,2)</f>
        <v>0</v>
      </c>
      <c r="BL322" s="23" t="s">
        <v>201</v>
      </c>
      <c r="BM322" s="23" t="s">
        <v>2608</v>
      </c>
    </row>
    <row r="323" spans="2:65" s="1" customFormat="1" ht="16.5" customHeight="1">
      <c r="B323" s="172"/>
      <c r="C323" s="213" t="s">
        <v>633</v>
      </c>
      <c r="D323" s="213" t="s">
        <v>316</v>
      </c>
      <c r="E323" s="214" t="s">
        <v>601</v>
      </c>
      <c r="F323" s="215" t="s">
        <v>1535</v>
      </c>
      <c r="G323" s="216" t="s">
        <v>325</v>
      </c>
      <c r="H323" s="217">
        <v>3</v>
      </c>
      <c r="I323" s="218"/>
      <c r="J323" s="219">
        <f>ROUND(I323*H323,2)</f>
        <v>0</v>
      </c>
      <c r="K323" s="215"/>
      <c r="L323" s="220"/>
      <c r="M323" s="221" t="s">
        <v>5</v>
      </c>
      <c r="N323" s="222" t="s">
        <v>46</v>
      </c>
      <c r="O323" s="41"/>
      <c r="P323" s="182">
        <f>O323*H323</f>
        <v>0</v>
      </c>
      <c r="Q323" s="182">
        <v>3.3300000000000003E-2</v>
      </c>
      <c r="R323" s="182">
        <f>Q323*H323</f>
        <v>9.9900000000000017E-2</v>
      </c>
      <c r="S323" s="182">
        <v>0</v>
      </c>
      <c r="T323" s="183">
        <f>S323*H323</f>
        <v>0</v>
      </c>
      <c r="AR323" s="23" t="s">
        <v>255</v>
      </c>
      <c r="AT323" s="23" t="s">
        <v>316</v>
      </c>
      <c r="AU323" s="23" t="s">
        <v>211</v>
      </c>
      <c r="AY323" s="23" t="s">
        <v>195</v>
      </c>
      <c r="BE323" s="184">
        <f>IF(N323="základní",J323,0)</f>
        <v>0</v>
      </c>
      <c r="BF323" s="184">
        <f>IF(N323="snížená",J323,0)</f>
        <v>0</v>
      </c>
      <c r="BG323" s="184">
        <f>IF(N323="zákl. přenesená",J323,0)</f>
        <v>0</v>
      </c>
      <c r="BH323" s="184">
        <f>IF(N323="sníž. přenesená",J323,0)</f>
        <v>0</v>
      </c>
      <c r="BI323" s="184">
        <f>IF(N323="nulová",J323,0)</f>
        <v>0</v>
      </c>
      <c r="BJ323" s="23" t="s">
        <v>83</v>
      </c>
      <c r="BK323" s="184">
        <f>ROUND(I323*H323,2)</f>
        <v>0</v>
      </c>
      <c r="BL323" s="23" t="s">
        <v>201</v>
      </c>
      <c r="BM323" s="23" t="s">
        <v>2609</v>
      </c>
    </row>
    <row r="324" spans="2:65" s="1" customFormat="1" ht="40.5">
      <c r="B324" s="40"/>
      <c r="D324" s="186" t="s">
        <v>209</v>
      </c>
      <c r="F324" s="194" t="s">
        <v>551</v>
      </c>
      <c r="I324" s="195"/>
      <c r="L324" s="40"/>
      <c r="M324" s="196"/>
      <c r="N324" s="41"/>
      <c r="O324" s="41"/>
      <c r="P324" s="41"/>
      <c r="Q324" s="41"/>
      <c r="R324" s="41"/>
      <c r="S324" s="41"/>
      <c r="T324" s="69"/>
      <c r="AT324" s="23" t="s">
        <v>209</v>
      </c>
      <c r="AU324" s="23" t="s">
        <v>211</v>
      </c>
    </row>
    <row r="325" spans="2:65" s="1" customFormat="1" ht="16.5" customHeight="1">
      <c r="B325" s="172"/>
      <c r="C325" s="213" t="s">
        <v>637</v>
      </c>
      <c r="D325" s="213" t="s">
        <v>316</v>
      </c>
      <c r="E325" s="214" t="s">
        <v>1537</v>
      </c>
      <c r="F325" s="215" t="s">
        <v>1538</v>
      </c>
      <c r="G325" s="216" t="s">
        <v>325</v>
      </c>
      <c r="H325" s="217">
        <v>3</v>
      </c>
      <c r="I325" s="218"/>
      <c r="J325" s="219">
        <f>ROUND(I325*H325,2)</f>
        <v>0</v>
      </c>
      <c r="K325" s="215"/>
      <c r="L325" s="220"/>
      <c r="M325" s="221" t="s">
        <v>5</v>
      </c>
      <c r="N325" s="222" t="s">
        <v>46</v>
      </c>
      <c r="O325" s="41"/>
      <c r="P325" s="182">
        <f>O325*H325</f>
        <v>0</v>
      </c>
      <c r="Q325" s="182">
        <v>6.8999999999999999E-3</v>
      </c>
      <c r="R325" s="182">
        <f>Q325*H325</f>
        <v>2.07E-2</v>
      </c>
      <c r="S325" s="182">
        <v>0</v>
      </c>
      <c r="T325" s="183">
        <f>S325*H325</f>
        <v>0</v>
      </c>
      <c r="AR325" s="23" t="s">
        <v>255</v>
      </c>
      <c r="AT325" s="23" t="s">
        <v>316</v>
      </c>
      <c r="AU325" s="23" t="s">
        <v>211</v>
      </c>
      <c r="AY325" s="23" t="s">
        <v>195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23" t="s">
        <v>83</v>
      </c>
      <c r="BK325" s="184">
        <f>ROUND(I325*H325,2)</f>
        <v>0</v>
      </c>
      <c r="BL325" s="23" t="s">
        <v>201</v>
      </c>
      <c r="BM325" s="23" t="s">
        <v>2610</v>
      </c>
    </row>
    <row r="326" spans="2:65" s="1" customFormat="1" ht="27">
      <c r="B326" s="40"/>
      <c r="D326" s="186" t="s">
        <v>209</v>
      </c>
      <c r="F326" s="194" t="s">
        <v>556</v>
      </c>
      <c r="I326" s="195"/>
      <c r="L326" s="40"/>
      <c r="M326" s="196"/>
      <c r="N326" s="41"/>
      <c r="O326" s="41"/>
      <c r="P326" s="41"/>
      <c r="Q326" s="41"/>
      <c r="R326" s="41"/>
      <c r="S326" s="41"/>
      <c r="T326" s="69"/>
      <c r="AT326" s="23" t="s">
        <v>209</v>
      </c>
      <c r="AU326" s="23" t="s">
        <v>211</v>
      </c>
    </row>
    <row r="327" spans="2:65" s="1" customFormat="1" ht="16.5" customHeight="1">
      <c r="B327" s="172"/>
      <c r="C327" s="173" t="s">
        <v>422</v>
      </c>
      <c r="D327" s="173" t="s">
        <v>197</v>
      </c>
      <c r="E327" s="174" t="s">
        <v>570</v>
      </c>
      <c r="F327" s="175" t="s">
        <v>571</v>
      </c>
      <c r="G327" s="176" t="s">
        <v>325</v>
      </c>
      <c r="H327" s="177">
        <v>4</v>
      </c>
      <c r="I327" s="178"/>
      <c r="J327" s="179">
        <f>ROUND(I327*H327,2)</f>
        <v>0</v>
      </c>
      <c r="K327" s="175"/>
      <c r="L327" s="40"/>
      <c r="M327" s="180" t="s">
        <v>5</v>
      </c>
      <c r="N327" s="181" t="s">
        <v>46</v>
      </c>
      <c r="O327" s="41"/>
      <c r="P327" s="182">
        <f>O327*H327</f>
        <v>0</v>
      </c>
      <c r="Q327" s="182">
        <v>3.4000000000000002E-4</v>
      </c>
      <c r="R327" s="182">
        <f>Q327*H327</f>
        <v>1.3600000000000001E-3</v>
      </c>
      <c r="S327" s="182">
        <v>0</v>
      </c>
      <c r="T327" s="183">
        <f>S327*H327</f>
        <v>0</v>
      </c>
      <c r="AR327" s="23" t="s">
        <v>201</v>
      </c>
      <c r="AT327" s="23" t="s">
        <v>197</v>
      </c>
      <c r="AU327" s="23" t="s">
        <v>211</v>
      </c>
      <c r="AY327" s="23" t="s">
        <v>195</v>
      </c>
      <c r="BE327" s="184">
        <f>IF(N327="základní",J327,0)</f>
        <v>0</v>
      </c>
      <c r="BF327" s="184">
        <f>IF(N327="snížená",J327,0)</f>
        <v>0</v>
      </c>
      <c r="BG327" s="184">
        <f>IF(N327="zákl. přenesená",J327,0)</f>
        <v>0</v>
      </c>
      <c r="BH327" s="184">
        <f>IF(N327="sníž. přenesená",J327,0)</f>
        <v>0</v>
      </c>
      <c r="BI327" s="184">
        <f>IF(N327="nulová",J327,0)</f>
        <v>0</v>
      </c>
      <c r="BJ327" s="23" t="s">
        <v>83</v>
      </c>
      <c r="BK327" s="184">
        <f>ROUND(I327*H327,2)</f>
        <v>0</v>
      </c>
      <c r="BL327" s="23" t="s">
        <v>201</v>
      </c>
      <c r="BM327" s="23" t="s">
        <v>2611</v>
      </c>
    </row>
    <row r="328" spans="2:65" s="1" customFormat="1" ht="16.5" customHeight="1">
      <c r="B328" s="172"/>
      <c r="C328" s="213" t="s">
        <v>645</v>
      </c>
      <c r="D328" s="213" t="s">
        <v>316</v>
      </c>
      <c r="E328" s="214" t="s">
        <v>574</v>
      </c>
      <c r="F328" s="215" t="s">
        <v>575</v>
      </c>
      <c r="G328" s="216" t="s">
        <v>325</v>
      </c>
      <c r="H328" s="217">
        <v>4</v>
      </c>
      <c r="I328" s="218"/>
      <c r="J328" s="219">
        <f>ROUND(I328*H328,2)</f>
        <v>0</v>
      </c>
      <c r="K328" s="215"/>
      <c r="L328" s="220"/>
      <c r="M328" s="221" t="s">
        <v>5</v>
      </c>
      <c r="N328" s="222" t="s">
        <v>46</v>
      </c>
      <c r="O328" s="41"/>
      <c r="P328" s="182">
        <f>O328*H328</f>
        <v>0</v>
      </c>
      <c r="Q328" s="182">
        <v>3.7499999999999999E-2</v>
      </c>
      <c r="R328" s="182">
        <f>Q328*H328</f>
        <v>0.15</v>
      </c>
      <c r="S328" s="182">
        <v>0</v>
      </c>
      <c r="T328" s="183">
        <f>S328*H328</f>
        <v>0</v>
      </c>
      <c r="AR328" s="23" t="s">
        <v>255</v>
      </c>
      <c r="AT328" s="23" t="s">
        <v>316</v>
      </c>
      <c r="AU328" s="23" t="s">
        <v>211</v>
      </c>
      <c r="AY328" s="23" t="s">
        <v>195</v>
      </c>
      <c r="BE328" s="184">
        <f>IF(N328="základní",J328,0)</f>
        <v>0</v>
      </c>
      <c r="BF328" s="184">
        <f>IF(N328="snížená",J328,0)</f>
        <v>0</v>
      </c>
      <c r="BG328" s="184">
        <f>IF(N328="zákl. přenesená",J328,0)</f>
        <v>0</v>
      </c>
      <c r="BH328" s="184">
        <f>IF(N328="sníž. přenesená",J328,0)</f>
        <v>0</v>
      </c>
      <c r="BI328" s="184">
        <f>IF(N328="nulová",J328,0)</f>
        <v>0</v>
      </c>
      <c r="BJ328" s="23" t="s">
        <v>83</v>
      </c>
      <c r="BK328" s="184">
        <f>ROUND(I328*H328,2)</f>
        <v>0</v>
      </c>
      <c r="BL328" s="23" t="s">
        <v>201</v>
      </c>
      <c r="BM328" s="23" t="s">
        <v>2612</v>
      </c>
    </row>
    <row r="329" spans="2:65" s="1" customFormat="1" ht="94.5">
      <c r="B329" s="40"/>
      <c r="D329" s="186" t="s">
        <v>209</v>
      </c>
      <c r="F329" s="194" t="s">
        <v>577</v>
      </c>
      <c r="I329" s="195"/>
      <c r="L329" s="40"/>
      <c r="M329" s="196"/>
      <c r="N329" s="41"/>
      <c r="O329" s="41"/>
      <c r="P329" s="41"/>
      <c r="Q329" s="41"/>
      <c r="R329" s="41"/>
      <c r="S329" s="41"/>
      <c r="T329" s="69"/>
      <c r="AT329" s="23" t="s">
        <v>209</v>
      </c>
      <c r="AU329" s="23" t="s">
        <v>211</v>
      </c>
    </row>
    <row r="330" spans="2:65" s="1" customFormat="1" ht="16.5" customHeight="1">
      <c r="B330" s="172"/>
      <c r="C330" s="173" t="s">
        <v>460</v>
      </c>
      <c r="D330" s="173" t="s">
        <v>197</v>
      </c>
      <c r="E330" s="174" t="s">
        <v>579</v>
      </c>
      <c r="F330" s="175" t="s">
        <v>580</v>
      </c>
      <c r="G330" s="176" t="s">
        <v>325</v>
      </c>
      <c r="H330" s="177">
        <v>46</v>
      </c>
      <c r="I330" s="178"/>
      <c r="J330" s="179">
        <f>ROUND(I330*H330,2)</f>
        <v>0</v>
      </c>
      <c r="K330" s="175"/>
      <c r="L330" s="40"/>
      <c r="M330" s="180" t="s">
        <v>5</v>
      </c>
      <c r="N330" s="181" t="s">
        <v>46</v>
      </c>
      <c r="O330" s="41"/>
      <c r="P330" s="182">
        <f>O330*H330</f>
        <v>0</v>
      </c>
      <c r="Q330" s="182">
        <v>6.3829999999999998E-2</v>
      </c>
      <c r="R330" s="182">
        <f>Q330*H330</f>
        <v>2.9361799999999998</v>
      </c>
      <c r="S330" s="182">
        <v>0</v>
      </c>
      <c r="T330" s="183">
        <f>S330*H330</f>
        <v>0</v>
      </c>
      <c r="AR330" s="23" t="s">
        <v>201</v>
      </c>
      <c r="AT330" s="23" t="s">
        <v>197</v>
      </c>
      <c r="AU330" s="23" t="s">
        <v>211</v>
      </c>
      <c r="AY330" s="23" t="s">
        <v>195</v>
      </c>
      <c r="BE330" s="184">
        <f>IF(N330="základní",J330,0)</f>
        <v>0</v>
      </c>
      <c r="BF330" s="184">
        <f>IF(N330="snížená",J330,0)</f>
        <v>0</v>
      </c>
      <c r="BG330" s="184">
        <f>IF(N330="zákl. přenesená",J330,0)</f>
        <v>0</v>
      </c>
      <c r="BH330" s="184">
        <f>IF(N330="sníž. přenesená",J330,0)</f>
        <v>0</v>
      </c>
      <c r="BI330" s="184">
        <f>IF(N330="nulová",J330,0)</f>
        <v>0</v>
      </c>
      <c r="BJ330" s="23" t="s">
        <v>83</v>
      </c>
      <c r="BK330" s="184">
        <f>ROUND(I330*H330,2)</f>
        <v>0</v>
      </c>
      <c r="BL330" s="23" t="s">
        <v>201</v>
      </c>
      <c r="BM330" s="23" t="s">
        <v>2613</v>
      </c>
    </row>
    <row r="331" spans="2:65" s="1" customFormat="1" ht="16.5" customHeight="1">
      <c r="B331" s="172"/>
      <c r="C331" s="213" t="s">
        <v>654</v>
      </c>
      <c r="D331" s="213" t="s">
        <v>316</v>
      </c>
      <c r="E331" s="214" t="s">
        <v>583</v>
      </c>
      <c r="F331" s="215" t="s">
        <v>584</v>
      </c>
      <c r="G331" s="216" t="s">
        <v>325</v>
      </c>
      <c r="H331" s="217">
        <v>46</v>
      </c>
      <c r="I331" s="218"/>
      <c r="J331" s="219">
        <f>ROUND(I331*H331,2)</f>
        <v>0</v>
      </c>
      <c r="K331" s="215"/>
      <c r="L331" s="220"/>
      <c r="M331" s="221" t="s">
        <v>5</v>
      </c>
      <c r="N331" s="222" t="s">
        <v>46</v>
      </c>
      <c r="O331" s="41"/>
      <c r="P331" s="182">
        <f>O331*H331</f>
        <v>0</v>
      </c>
      <c r="Q331" s="182">
        <v>7.3000000000000001E-3</v>
      </c>
      <c r="R331" s="182">
        <f>Q331*H331</f>
        <v>0.33579999999999999</v>
      </c>
      <c r="S331" s="182">
        <v>0</v>
      </c>
      <c r="T331" s="183">
        <f>S331*H331</f>
        <v>0</v>
      </c>
      <c r="AR331" s="23" t="s">
        <v>255</v>
      </c>
      <c r="AT331" s="23" t="s">
        <v>316</v>
      </c>
      <c r="AU331" s="23" t="s">
        <v>211</v>
      </c>
      <c r="AY331" s="23" t="s">
        <v>195</v>
      </c>
      <c r="BE331" s="184">
        <f>IF(N331="základní",J331,0)</f>
        <v>0</v>
      </c>
      <c r="BF331" s="184">
        <f>IF(N331="snížená",J331,0)</f>
        <v>0</v>
      </c>
      <c r="BG331" s="184">
        <f>IF(N331="zákl. přenesená",J331,0)</f>
        <v>0</v>
      </c>
      <c r="BH331" s="184">
        <f>IF(N331="sníž. přenesená",J331,0)</f>
        <v>0</v>
      </c>
      <c r="BI331" s="184">
        <f>IF(N331="nulová",J331,0)</f>
        <v>0</v>
      </c>
      <c r="BJ331" s="23" t="s">
        <v>83</v>
      </c>
      <c r="BK331" s="184">
        <f>ROUND(I331*H331,2)</f>
        <v>0</v>
      </c>
      <c r="BL331" s="23" t="s">
        <v>201</v>
      </c>
      <c r="BM331" s="23" t="s">
        <v>2614</v>
      </c>
    </row>
    <row r="332" spans="2:65" s="1" customFormat="1" ht="40.5">
      <c r="B332" s="40"/>
      <c r="D332" s="186" t="s">
        <v>209</v>
      </c>
      <c r="F332" s="194" t="s">
        <v>586</v>
      </c>
      <c r="I332" s="195"/>
      <c r="L332" s="40"/>
      <c r="M332" s="196"/>
      <c r="N332" s="41"/>
      <c r="O332" s="41"/>
      <c r="P332" s="41"/>
      <c r="Q332" s="41"/>
      <c r="R332" s="41"/>
      <c r="S332" s="41"/>
      <c r="T332" s="69"/>
      <c r="AT332" s="23" t="s">
        <v>209</v>
      </c>
      <c r="AU332" s="23" t="s">
        <v>211</v>
      </c>
    </row>
    <row r="333" spans="2:65" s="1" customFormat="1" ht="16.5" customHeight="1">
      <c r="B333" s="172"/>
      <c r="C333" s="213" t="s">
        <v>541</v>
      </c>
      <c r="D333" s="213" t="s">
        <v>316</v>
      </c>
      <c r="E333" s="214" t="s">
        <v>588</v>
      </c>
      <c r="F333" s="215" t="s">
        <v>589</v>
      </c>
      <c r="G333" s="216" t="s">
        <v>325</v>
      </c>
      <c r="H333" s="217">
        <v>46</v>
      </c>
      <c r="I333" s="218"/>
      <c r="J333" s="219">
        <f>ROUND(I333*H333,2)</f>
        <v>0</v>
      </c>
      <c r="K333" s="215"/>
      <c r="L333" s="220"/>
      <c r="M333" s="221" t="s">
        <v>5</v>
      </c>
      <c r="N333" s="222" t="s">
        <v>46</v>
      </c>
      <c r="O333" s="41"/>
      <c r="P333" s="182">
        <f>O333*H333</f>
        <v>0</v>
      </c>
      <c r="Q333" s="182">
        <v>3.5000000000000001E-3</v>
      </c>
      <c r="R333" s="182">
        <f>Q333*H333</f>
        <v>0.161</v>
      </c>
      <c r="S333" s="182">
        <v>0</v>
      </c>
      <c r="T333" s="183">
        <f>S333*H333</f>
        <v>0</v>
      </c>
      <c r="AR333" s="23" t="s">
        <v>255</v>
      </c>
      <c r="AT333" s="23" t="s">
        <v>316</v>
      </c>
      <c r="AU333" s="23" t="s">
        <v>211</v>
      </c>
      <c r="AY333" s="23" t="s">
        <v>195</v>
      </c>
      <c r="BE333" s="184">
        <f>IF(N333="základní",J333,0)</f>
        <v>0</v>
      </c>
      <c r="BF333" s="184">
        <f>IF(N333="snížená",J333,0)</f>
        <v>0</v>
      </c>
      <c r="BG333" s="184">
        <f>IF(N333="zákl. přenesená",J333,0)</f>
        <v>0</v>
      </c>
      <c r="BH333" s="184">
        <f>IF(N333="sníž. přenesená",J333,0)</f>
        <v>0</v>
      </c>
      <c r="BI333" s="184">
        <f>IF(N333="nulová",J333,0)</f>
        <v>0</v>
      </c>
      <c r="BJ333" s="23" t="s">
        <v>83</v>
      </c>
      <c r="BK333" s="184">
        <f>ROUND(I333*H333,2)</f>
        <v>0</v>
      </c>
      <c r="BL333" s="23" t="s">
        <v>201</v>
      </c>
      <c r="BM333" s="23" t="s">
        <v>2615</v>
      </c>
    </row>
    <row r="334" spans="2:65" s="1" customFormat="1" ht="27">
      <c r="B334" s="40"/>
      <c r="D334" s="186" t="s">
        <v>209</v>
      </c>
      <c r="F334" s="194" t="s">
        <v>512</v>
      </c>
      <c r="I334" s="195"/>
      <c r="L334" s="40"/>
      <c r="M334" s="196"/>
      <c r="N334" s="41"/>
      <c r="O334" s="41"/>
      <c r="P334" s="41"/>
      <c r="Q334" s="41"/>
      <c r="R334" s="41"/>
      <c r="S334" s="41"/>
      <c r="T334" s="69"/>
      <c r="AT334" s="23" t="s">
        <v>209</v>
      </c>
      <c r="AU334" s="23" t="s">
        <v>211</v>
      </c>
    </row>
    <row r="335" spans="2:65" s="1" customFormat="1" ht="16.5" customHeight="1">
      <c r="B335" s="172"/>
      <c r="C335" s="173" t="s">
        <v>663</v>
      </c>
      <c r="D335" s="173" t="s">
        <v>197</v>
      </c>
      <c r="E335" s="174" t="s">
        <v>592</v>
      </c>
      <c r="F335" s="175" t="s">
        <v>593</v>
      </c>
      <c r="G335" s="176" t="s">
        <v>325</v>
      </c>
      <c r="H335" s="177">
        <v>9</v>
      </c>
      <c r="I335" s="178"/>
      <c r="J335" s="179">
        <f>ROUND(I335*H335,2)</f>
        <v>0</v>
      </c>
      <c r="K335" s="175"/>
      <c r="L335" s="40"/>
      <c r="M335" s="180" t="s">
        <v>5</v>
      </c>
      <c r="N335" s="181" t="s">
        <v>46</v>
      </c>
      <c r="O335" s="41"/>
      <c r="P335" s="182">
        <f>O335*H335</f>
        <v>0</v>
      </c>
      <c r="Q335" s="182">
        <v>0.12303</v>
      </c>
      <c r="R335" s="182">
        <f>Q335*H335</f>
        <v>1.10727</v>
      </c>
      <c r="S335" s="182">
        <v>0</v>
      </c>
      <c r="T335" s="183">
        <f>S335*H335</f>
        <v>0</v>
      </c>
      <c r="AR335" s="23" t="s">
        <v>201</v>
      </c>
      <c r="AT335" s="23" t="s">
        <v>197</v>
      </c>
      <c r="AU335" s="23" t="s">
        <v>211</v>
      </c>
      <c r="AY335" s="23" t="s">
        <v>195</v>
      </c>
      <c r="BE335" s="184">
        <f>IF(N335="základní",J335,0)</f>
        <v>0</v>
      </c>
      <c r="BF335" s="184">
        <f>IF(N335="snížená",J335,0)</f>
        <v>0</v>
      </c>
      <c r="BG335" s="184">
        <f>IF(N335="zákl. přenesená",J335,0)</f>
        <v>0</v>
      </c>
      <c r="BH335" s="184">
        <f>IF(N335="sníž. přenesená",J335,0)</f>
        <v>0</v>
      </c>
      <c r="BI335" s="184">
        <f>IF(N335="nulová",J335,0)</f>
        <v>0</v>
      </c>
      <c r="BJ335" s="23" t="s">
        <v>83</v>
      </c>
      <c r="BK335" s="184">
        <f>ROUND(I335*H335,2)</f>
        <v>0</v>
      </c>
      <c r="BL335" s="23" t="s">
        <v>201</v>
      </c>
      <c r="BM335" s="23" t="s">
        <v>2616</v>
      </c>
    </row>
    <row r="336" spans="2:65" s="1" customFormat="1" ht="16.5" customHeight="1">
      <c r="B336" s="172"/>
      <c r="C336" s="213" t="s">
        <v>661</v>
      </c>
      <c r="D336" s="213" t="s">
        <v>316</v>
      </c>
      <c r="E336" s="214" t="s">
        <v>596</v>
      </c>
      <c r="F336" s="215" t="s">
        <v>597</v>
      </c>
      <c r="G336" s="216" t="s">
        <v>325</v>
      </c>
      <c r="H336" s="217">
        <v>9</v>
      </c>
      <c r="I336" s="218"/>
      <c r="J336" s="219">
        <f>ROUND(I336*H336,2)</f>
        <v>0</v>
      </c>
      <c r="K336" s="215"/>
      <c r="L336" s="220"/>
      <c r="M336" s="221" t="s">
        <v>5</v>
      </c>
      <c r="N336" s="222" t="s">
        <v>46</v>
      </c>
      <c r="O336" s="41"/>
      <c r="P336" s="182">
        <f>O336*H336</f>
        <v>0</v>
      </c>
      <c r="Q336" s="182">
        <v>1.3299999999999999E-2</v>
      </c>
      <c r="R336" s="182">
        <f>Q336*H336</f>
        <v>0.1197</v>
      </c>
      <c r="S336" s="182">
        <v>0</v>
      </c>
      <c r="T336" s="183">
        <f>S336*H336</f>
        <v>0</v>
      </c>
      <c r="AR336" s="23" t="s">
        <v>255</v>
      </c>
      <c r="AT336" s="23" t="s">
        <v>316</v>
      </c>
      <c r="AU336" s="23" t="s">
        <v>211</v>
      </c>
      <c r="AY336" s="23" t="s">
        <v>195</v>
      </c>
      <c r="BE336" s="184">
        <f>IF(N336="základní",J336,0)</f>
        <v>0</v>
      </c>
      <c r="BF336" s="184">
        <f>IF(N336="snížená",J336,0)</f>
        <v>0</v>
      </c>
      <c r="BG336" s="184">
        <f>IF(N336="zákl. přenesená",J336,0)</f>
        <v>0</v>
      </c>
      <c r="BH336" s="184">
        <f>IF(N336="sníž. přenesená",J336,0)</f>
        <v>0</v>
      </c>
      <c r="BI336" s="184">
        <f>IF(N336="nulová",J336,0)</f>
        <v>0</v>
      </c>
      <c r="BJ336" s="23" t="s">
        <v>83</v>
      </c>
      <c r="BK336" s="184">
        <f>ROUND(I336*H336,2)</f>
        <v>0</v>
      </c>
      <c r="BL336" s="23" t="s">
        <v>201</v>
      </c>
      <c r="BM336" s="23" t="s">
        <v>2617</v>
      </c>
    </row>
    <row r="337" spans="2:65" s="1" customFormat="1" ht="54">
      <c r="B337" s="40"/>
      <c r="D337" s="186" t="s">
        <v>209</v>
      </c>
      <c r="F337" s="194" t="s">
        <v>599</v>
      </c>
      <c r="I337" s="195"/>
      <c r="L337" s="40"/>
      <c r="M337" s="196"/>
      <c r="N337" s="41"/>
      <c r="O337" s="41"/>
      <c r="P337" s="41"/>
      <c r="Q337" s="41"/>
      <c r="R337" s="41"/>
      <c r="S337" s="41"/>
      <c r="T337" s="69"/>
      <c r="AT337" s="23" t="s">
        <v>209</v>
      </c>
      <c r="AU337" s="23" t="s">
        <v>211</v>
      </c>
    </row>
    <row r="338" spans="2:65" s="1" customFormat="1" ht="16.5" customHeight="1">
      <c r="B338" s="172"/>
      <c r="C338" s="173" t="s">
        <v>675</v>
      </c>
      <c r="D338" s="173" t="s">
        <v>197</v>
      </c>
      <c r="E338" s="174" t="s">
        <v>605</v>
      </c>
      <c r="F338" s="175" t="s">
        <v>606</v>
      </c>
      <c r="G338" s="176" t="s">
        <v>325</v>
      </c>
      <c r="H338" s="177">
        <v>4</v>
      </c>
      <c r="I338" s="178"/>
      <c r="J338" s="179">
        <f>ROUND(I338*H338,2)</f>
        <v>0</v>
      </c>
      <c r="K338" s="175"/>
      <c r="L338" s="40"/>
      <c r="M338" s="180" t="s">
        <v>5</v>
      </c>
      <c r="N338" s="181" t="s">
        <v>46</v>
      </c>
      <c r="O338" s="41"/>
      <c r="P338" s="182">
        <f>O338*H338</f>
        <v>0</v>
      </c>
      <c r="Q338" s="182">
        <v>0.32906000000000002</v>
      </c>
      <c r="R338" s="182">
        <f>Q338*H338</f>
        <v>1.3162400000000001</v>
      </c>
      <c r="S338" s="182">
        <v>0</v>
      </c>
      <c r="T338" s="183">
        <f>S338*H338</f>
        <v>0</v>
      </c>
      <c r="AR338" s="23" t="s">
        <v>201</v>
      </c>
      <c r="AT338" s="23" t="s">
        <v>197</v>
      </c>
      <c r="AU338" s="23" t="s">
        <v>211</v>
      </c>
      <c r="AY338" s="23" t="s">
        <v>195</v>
      </c>
      <c r="BE338" s="184">
        <f>IF(N338="základní",J338,0)</f>
        <v>0</v>
      </c>
      <c r="BF338" s="184">
        <f>IF(N338="snížená",J338,0)</f>
        <v>0</v>
      </c>
      <c r="BG338" s="184">
        <f>IF(N338="zákl. přenesená",J338,0)</f>
        <v>0</v>
      </c>
      <c r="BH338" s="184">
        <f>IF(N338="sníž. přenesená",J338,0)</f>
        <v>0</v>
      </c>
      <c r="BI338" s="184">
        <f>IF(N338="nulová",J338,0)</f>
        <v>0</v>
      </c>
      <c r="BJ338" s="23" t="s">
        <v>83</v>
      </c>
      <c r="BK338" s="184">
        <f>ROUND(I338*H338,2)</f>
        <v>0</v>
      </c>
      <c r="BL338" s="23" t="s">
        <v>201</v>
      </c>
      <c r="BM338" s="23" t="s">
        <v>2618</v>
      </c>
    </row>
    <row r="339" spans="2:65" s="1" customFormat="1" ht="16.5" customHeight="1">
      <c r="B339" s="172"/>
      <c r="C339" s="213" t="s">
        <v>681</v>
      </c>
      <c r="D339" s="213" t="s">
        <v>316</v>
      </c>
      <c r="E339" s="214" t="s">
        <v>609</v>
      </c>
      <c r="F339" s="215" t="s">
        <v>610</v>
      </c>
      <c r="G339" s="216" t="s">
        <v>325</v>
      </c>
      <c r="H339" s="217">
        <v>4</v>
      </c>
      <c r="I339" s="218"/>
      <c r="J339" s="219">
        <f>ROUND(I339*H339,2)</f>
        <v>0</v>
      </c>
      <c r="K339" s="215"/>
      <c r="L339" s="220"/>
      <c r="M339" s="221" t="s">
        <v>5</v>
      </c>
      <c r="N339" s="222" t="s">
        <v>46</v>
      </c>
      <c r="O339" s="41"/>
      <c r="P339" s="182">
        <f>O339*H339</f>
        <v>0</v>
      </c>
      <c r="Q339" s="182">
        <v>2.9499999999999998E-2</v>
      </c>
      <c r="R339" s="182">
        <f>Q339*H339</f>
        <v>0.11799999999999999</v>
      </c>
      <c r="S339" s="182">
        <v>0</v>
      </c>
      <c r="T339" s="183">
        <f>S339*H339</f>
        <v>0</v>
      </c>
      <c r="AR339" s="23" t="s">
        <v>255</v>
      </c>
      <c r="AT339" s="23" t="s">
        <v>316</v>
      </c>
      <c r="AU339" s="23" t="s">
        <v>211</v>
      </c>
      <c r="AY339" s="23" t="s">
        <v>195</v>
      </c>
      <c r="BE339" s="184">
        <f>IF(N339="základní",J339,0)</f>
        <v>0</v>
      </c>
      <c r="BF339" s="184">
        <f>IF(N339="snížená",J339,0)</f>
        <v>0</v>
      </c>
      <c r="BG339" s="184">
        <f>IF(N339="zákl. přenesená",J339,0)</f>
        <v>0</v>
      </c>
      <c r="BH339" s="184">
        <f>IF(N339="sníž. přenesená",J339,0)</f>
        <v>0</v>
      </c>
      <c r="BI339" s="184">
        <f>IF(N339="nulová",J339,0)</f>
        <v>0</v>
      </c>
      <c r="BJ339" s="23" t="s">
        <v>83</v>
      </c>
      <c r="BK339" s="184">
        <f>ROUND(I339*H339,2)</f>
        <v>0</v>
      </c>
      <c r="BL339" s="23" t="s">
        <v>201</v>
      </c>
      <c r="BM339" s="23" t="s">
        <v>2619</v>
      </c>
    </row>
    <row r="340" spans="2:65" s="1" customFormat="1" ht="40.5">
      <c r="B340" s="40"/>
      <c r="D340" s="186" t="s">
        <v>209</v>
      </c>
      <c r="F340" s="194" t="s">
        <v>612</v>
      </c>
      <c r="I340" s="195"/>
      <c r="L340" s="40"/>
      <c r="M340" s="196"/>
      <c r="N340" s="41"/>
      <c r="O340" s="41"/>
      <c r="P340" s="41"/>
      <c r="Q340" s="41"/>
      <c r="R340" s="41"/>
      <c r="S340" s="41"/>
      <c r="T340" s="69"/>
      <c r="AT340" s="23" t="s">
        <v>209</v>
      </c>
      <c r="AU340" s="23" t="s">
        <v>211</v>
      </c>
    </row>
    <row r="341" spans="2:65" s="1" customFormat="1" ht="16.5" customHeight="1">
      <c r="B341" s="172"/>
      <c r="C341" s="173" t="s">
        <v>685</v>
      </c>
      <c r="D341" s="173" t="s">
        <v>197</v>
      </c>
      <c r="E341" s="174" t="s">
        <v>614</v>
      </c>
      <c r="F341" s="175" t="s">
        <v>615</v>
      </c>
      <c r="G341" s="176" t="s">
        <v>207</v>
      </c>
      <c r="H341" s="177">
        <v>699.15</v>
      </c>
      <c r="I341" s="178"/>
      <c r="J341" s="179">
        <f>ROUND(I341*H341,2)</f>
        <v>0</v>
      </c>
      <c r="K341" s="175"/>
      <c r="L341" s="40"/>
      <c r="M341" s="180" t="s">
        <v>5</v>
      </c>
      <c r="N341" s="181" t="s">
        <v>46</v>
      </c>
      <c r="O341" s="41"/>
      <c r="P341" s="182">
        <f>O341*H341</f>
        <v>0</v>
      </c>
      <c r="Q341" s="182">
        <v>0</v>
      </c>
      <c r="R341" s="182">
        <f>Q341*H341</f>
        <v>0</v>
      </c>
      <c r="S341" s="182">
        <v>0</v>
      </c>
      <c r="T341" s="183">
        <f>S341*H341</f>
        <v>0</v>
      </c>
      <c r="AR341" s="23" t="s">
        <v>201</v>
      </c>
      <c r="AT341" s="23" t="s">
        <v>197</v>
      </c>
      <c r="AU341" s="23" t="s">
        <v>211</v>
      </c>
      <c r="AY341" s="23" t="s">
        <v>195</v>
      </c>
      <c r="BE341" s="184">
        <f>IF(N341="základní",J341,0)</f>
        <v>0</v>
      </c>
      <c r="BF341" s="184">
        <f>IF(N341="snížená",J341,0)</f>
        <v>0</v>
      </c>
      <c r="BG341" s="184">
        <f>IF(N341="zákl. přenesená",J341,0)</f>
        <v>0</v>
      </c>
      <c r="BH341" s="184">
        <f>IF(N341="sníž. přenesená",J341,0)</f>
        <v>0</v>
      </c>
      <c r="BI341" s="184">
        <f>IF(N341="nulová",J341,0)</f>
        <v>0</v>
      </c>
      <c r="BJ341" s="23" t="s">
        <v>83</v>
      </c>
      <c r="BK341" s="184">
        <f>ROUND(I341*H341,2)</f>
        <v>0</v>
      </c>
      <c r="BL341" s="23" t="s">
        <v>201</v>
      </c>
      <c r="BM341" s="23" t="s">
        <v>2620</v>
      </c>
    </row>
    <row r="342" spans="2:65" s="1" customFormat="1" ht="67.5">
      <c r="B342" s="40"/>
      <c r="D342" s="186" t="s">
        <v>209</v>
      </c>
      <c r="F342" s="194" t="s">
        <v>617</v>
      </c>
      <c r="I342" s="195"/>
      <c r="L342" s="40"/>
      <c r="M342" s="196"/>
      <c r="N342" s="41"/>
      <c r="O342" s="41"/>
      <c r="P342" s="41"/>
      <c r="Q342" s="41"/>
      <c r="R342" s="41"/>
      <c r="S342" s="41"/>
      <c r="T342" s="69"/>
      <c r="AT342" s="23" t="s">
        <v>209</v>
      </c>
      <c r="AU342" s="23" t="s">
        <v>211</v>
      </c>
    </row>
    <row r="343" spans="2:65" s="1" customFormat="1" ht="16.5" customHeight="1">
      <c r="B343" s="172"/>
      <c r="C343" s="173" t="s">
        <v>689</v>
      </c>
      <c r="D343" s="173" t="s">
        <v>197</v>
      </c>
      <c r="E343" s="174" t="s">
        <v>619</v>
      </c>
      <c r="F343" s="175" t="s">
        <v>620</v>
      </c>
      <c r="G343" s="176" t="s">
        <v>325</v>
      </c>
      <c r="H343" s="177">
        <v>2</v>
      </c>
      <c r="I343" s="178"/>
      <c r="J343" s="179">
        <f>ROUND(I343*H343,2)</f>
        <v>0</v>
      </c>
      <c r="K343" s="175"/>
      <c r="L343" s="40"/>
      <c r="M343" s="180" t="s">
        <v>5</v>
      </c>
      <c r="N343" s="181" t="s">
        <v>46</v>
      </c>
      <c r="O343" s="41"/>
      <c r="P343" s="182">
        <f>O343*H343</f>
        <v>0</v>
      </c>
      <c r="Q343" s="182">
        <v>0</v>
      </c>
      <c r="R343" s="182">
        <f>Q343*H343</f>
        <v>0</v>
      </c>
      <c r="S343" s="182">
        <v>0</v>
      </c>
      <c r="T343" s="183">
        <f>S343*H343</f>
        <v>0</v>
      </c>
      <c r="AR343" s="23" t="s">
        <v>201</v>
      </c>
      <c r="AT343" s="23" t="s">
        <v>197</v>
      </c>
      <c r="AU343" s="23" t="s">
        <v>211</v>
      </c>
      <c r="AY343" s="23" t="s">
        <v>195</v>
      </c>
      <c r="BE343" s="184">
        <f>IF(N343="základní",J343,0)</f>
        <v>0</v>
      </c>
      <c r="BF343" s="184">
        <f>IF(N343="snížená",J343,0)</f>
        <v>0</v>
      </c>
      <c r="BG343" s="184">
        <f>IF(N343="zákl. přenesená",J343,0)</f>
        <v>0</v>
      </c>
      <c r="BH343" s="184">
        <f>IF(N343="sníž. přenesená",J343,0)</f>
        <v>0</v>
      </c>
      <c r="BI343" s="184">
        <f>IF(N343="nulová",J343,0)</f>
        <v>0</v>
      </c>
      <c r="BJ343" s="23" t="s">
        <v>83</v>
      </c>
      <c r="BK343" s="184">
        <f>ROUND(I343*H343,2)</f>
        <v>0</v>
      </c>
      <c r="BL343" s="23" t="s">
        <v>201</v>
      </c>
      <c r="BM343" s="23" t="s">
        <v>2621</v>
      </c>
    </row>
    <row r="344" spans="2:65" s="1" customFormat="1" ht="27">
      <c r="B344" s="40"/>
      <c r="D344" s="186" t="s">
        <v>209</v>
      </c>
      <c r="F344" s="194" t="s">
        <v>622</v>
      </c>
      <c r="I344" s="195"/>
      <c r="L344" s="40"/>
      <c r="M344" s="196"/>
      <c r="N344" s="41"/>
      <c r="O344" s="41"/>
      <c r="P344" s="41"/>
      <c r="Q344" s="41"/>
      <c r="R344" s="41"/>
      <c r="S344" s="41"/>
      <c r="T344" s="69"/>
      <c r="AT344" s="23" t="s">
        <v>209</v>
      </c>
      <c r="AU344" s="23" t="s">
        <v>211</v>
      </c>
    </row>
    <row r="345" spans="2:65" s="1" customFormat="1" ht="16.5" customHeight="1">
      <c r="B345" s="172"/>
      <c r="C345" s="173" t="s">
        <v>1123</v>
      </c>
      <c r="D345" s="173" t="s">
        <v>197</v>
      </c>
      <c r="E345" s="174" t="s">
        <v>2622</v>
      </c>
      <c r="F345" s="175" t="s">
        <v>2623</v>
      </c>
      <c r="G345" s="176" t="s">
        <v>207</v>
      </c>
      <c r="H345" s="177">
        <v>699.15</v>
      </c>
      <c r="I345" s="178"/>
      <c r="J345" s="179">
        <f>ROUND(I345*H345,2)</f>
        <v>0</v>
      </c>
      <c r="K345" s="175"/>
      <c r="L345" s="40"/>
      <c r="M345" s="180" t="s">
        <v>5</v>
      </c>
      <c r="N345" s="181" t="s">
        <v>46</v>
      </c>
      <c r="O345" s="41"/>
      <c r="P345" s="182">
        <f>O345*H345</f>
        <v>0</v>
      </c>
      <c r="Q345" s="182">
        <v>0</v>
      </c>
      <c r="R345" s="182">
        <f>Q345*H345</f>
        <v>0</v>
      </c>
      <c r="S345" s="182">
        <v>0</v>
      </c>
      <c r="T345" s="183">
        <f>S345*H345</f>
        <v>0</v>
      </c>
      <c r="AR345" s="23" t="s">
        <v>201</v>
      </c>
      <c r="AT345" s="23" t="s">
        <v>197</v>
      </c>
      <c r="AU345" s="23" t="s">
        <v>211</v>
      </c>
      <c r="AY345" s="23" t="s">
        <v>195</v>
      </c>
      <c r="BE345" s="184">
        <f>IF(N345="základní",J345,0)</f>
        <v>0</v>
      </c>
      <c r="BF345" s="184">
        <f>IF(N345="snížená",J345,0)</f>
        <v>0</v>
      </c>
      <c r="BG345" s="184">
        <f>IF(N345="zákl. přenesená",J345,0)</f>
        <v>0</v>
      </c>
      <c r="BH345" s="184">
        <f>IF(N345="sníž. přenesená",J345,0)</f>
        <v>0</v>
      </c>
      <c r="BI345" s="184">
        <f>IF(N345="nulová",J345,0)</f>
        <v>0</v>
      </c>
      <c r="BJ345" s="23" t="s">
        <v>83</v>
      </c>
      <c r="BK345" s="184">
        <f>ROUND(I345*H345,2)</f>
        <v>0</v>
      </c>
      <c r="BL345" s="23" t="s">
        <v>201</v>
      </c>
      <c r="BM345" s="23" t="s">
        <v>2624</v>
      </c>
    </row>
    <row r="346" spans="2:65" s="1" customFormat="1" ht="27">
      <c r="B346" s="40"/>
      <c r="D346" s="186" t="s">
        <v>209</v>
      </c>
      <c r="F346" s="194" t="s">
        <v>2037</v>
      </c>
      <c r="I346" s="195"/>
      <c r="L346" s="40"/>
      <c r="M346" s="196"/>
      <c r="N346" s="41"/>
      <c r="O346" s="41"/>
      <c r="P346" s="41"/>
      <c r="Q346" s="41"/>
      <c r="R346" s="41"/>
      <c r="S346" s="41"/>
      <c r="T346" s="69"/>
      <c r="AT346" s="23" t="s">
        <v>209</v>
      </c>
      <c r="AU346" s="23" t="s">
        <v>211</v>
      </c>
    </row>
    <row r="347" spans="2:65" s="1" customFormat="1" ht="16.5" customHeight="1">
      <c r="B347" s="172"/>
      <c r="C347" s="173" t="s">
        <v>670</v>
      </c>
      <c r="D347" s="173" t="s">
        <v>197</v>
      </c>
      <c r="E347" s="174" t="s">
        <v>629</v>
      </c>
      <c r="F347" s="175" t="s">
        <v>630</v>
      </c>
      <c r="G347" s="176" t="s">
        <v>325</v>
      </c>
      <c r="H347" s="177">
        <v>14</v>
      </c>
      <c r="I347" s="178"/>
      <c r="J347" s="179">
        <f>ROUND(I347*H347,2)</f>
        <v>0</v>
      </c>
      <c r="K347" s="175"/>
      <c r="L347" s="40"/>
      <c r="M347" s="180" t="s">
        <v>5</v>
      </c>
      <c r="N347" s="181" t="s">
        <v>46</v>
      </c>
      <c r="O347" s="41"/>
      <c r="P347" s="182">
        <f>O347*H347</f>
        <v>0</v>
      </c>
      <c r="Q347" s="182">
        <v>0.46009</v>
      </c>
      <c r="R347" s="182">
        <f>Q347*H347</f>
        <v>6.4412599999999998</v>
      </c>
      <c r="S347" s="182">
        <v>0</v>
      </c>
      <c r="T347" s="183">
        <f>S347*H347</f>
        <v>0</v>
      </c>
      <c r="AR347" s="23" t="s">
        <v>201</v>
      </c>
      <c r="AT347" s="23" t="s">
        <v>197</v>
      </c>
      <c r="AU347" s="23" t="s">
        <v>211</v>
      </c>
      <c r="AY347" s="23" t="s">
        <v>195</v>
      </c>
      <c r="BE347" s="184">
        <f>IF(N347="základní",J347,0)</f>
        <v>0</v>
      </c>
      <c r="BF347" s="184">
        <f>IF(N347="snížená",J347,0)</f>
        <v>0</v>
      </c>
      <c r="BG347" s="184">
        <f>IF(N347="zákl. přenesená",J347,0)</f>
        <v>0</v>
      </c>
      <c r="BH347" s="184">
        <f>IF(N347="sníž. přenesená",J347,0)</f>
        <v>0</v>
      </c>
      <c r="BI347" s="184">
        <f>IF(N347="nulová",J347,0)</f>
        <v>0</v>
      </c>
      <c r="BJ347" s="23" t="s">
        <v>83</v>
      </c>
      <c r="BK347" s="184">
        <f>ROUND(I347*H347,2)</f>
        <v>0</v>
      </c>
      <c r="BL347" s="23" t="s">
        <v>201</v>
      </c>
      <c r="BM347" s="23" t="s">
        <v>2625</v>
      </c>
    </row>
    <row r="348" spans="2:65" s="1" customFormat="1" ht="27">
      <c r="B348" s="40"/>
      <c r="D348" s="186" t="s">
        <v>209</v>
      </c>
      <c r="F348" s="194" t="s">
        <v>632</v>
      </c>
      <c r="I348" s="195"/>
      <c r="L348" s="40"/>
      <c r="M348" s="196"/>
      <c r="N348" s="41"/>
      <c r="O348" s="41"/>
      <c r="P348" s="41"/>
      <c r="Q348" s="41"/>
      <c r="R348" s="41"/>
      <c r="S348" s="41"/>
      <c r="T348" s="69"/>
      <c r="AT348" s="23" t="s">
        <v>209</v>
      </c>
      <c r="AU348" s="23" t="s">
        <v>211</v>
      </c>
    </row>
    <row r="349" spans="2:65" s="1" customFormat="1" ht="16.5" customHeight="1">
      <c r="B349" s="172"/>
      <c r="C349" s="173" t="s">
        <v>1126</v>
      </c>
      <c r="D349" s="173" t="s">
        <v>197</v>
      </c>
      <c r="E349" s="174" t="s">
        <v>634</v>
      </c>
      <c r="F349" s="175" t="s">
        <v>635</v>
      </c>
      <c r="G349" s="176" t="s">
        <v>207</v>
      </c>
      <c r="H349" s="177">
        <v>700</v>
      </c>
      <c r="I349" s="178"/>
      <c r="J349" s="179">
        <f>ROUND(I349*H349,2)</f>
        <v>0</v>
      </c>
      <c r="K349" s="175"/>
      <c r="L349" s="40"/>
      <c r="M349" s="180" t="s">
        <v>5</v>
      </c>
      <c r="N349" s="181" t="s">
        <v>46</v>
      </c>
      <c r="O349" s="41"/>
      <c r="P349" s="182">
        <f>O349*H349</f>
        <v>0</v>
      </c>
      <c r="Q349" s="182">
        <v>9.0000000000000006E-5</v>
      </c>
      <c r="R349" s="182">
        <f>Q349*H349</f>
        <v>6.3E-2</v>
      </c>
      <c r="S349" s="182">
        <v>0</v>
      </c>
      <c r="T349" s="183">
        <f>S349*H349</f>
        <v>0</v>
      </c>
      <c r="AR349" s="23" t="s">
        <v>201</v>
      </c>
      <c r="AT349" s="23" t="s">
        <v>197</v>
      </c>
      <c r="AU349" s="23" t="s">
        <v>211</v>
      </c>
      <c r="AY349" s="23" t="s">
        <v>195</v>
      </c>
      <c r="BE349" s="184">
        <f>IF(N349="základní",J349,0)</f>
        <v>0</v>
      </c>
      <c r="BF349" s="184">
        <f>IF(N349="snížená",J349,0)</f>
        <v>0</v>
      </c>
      <c r="BG349" s="184">
        <f>IF(N349="zákl. přenesená",J349,0)</f>
        <v>0</v>
      </c>
      <c r="BH349" s="184">
        <f>IF(N349="sníž. přenesená",J349,0)</f>
        <v>0</v>
      </c>
      <c r="BI349" s="184">
        <f>IF(N349="nulová",J349,0)</f>
        <v>0</v>
      </c>
      <c r="BJ349" s="23" t="s">
        <v>83</v>
      </c>
      <c r="BK349" s="184">
        <f>ROUND(I349*H349,2)</f>
        <v>0</v>
      </c>
      <c r="BL349" s="23" t="s">
        <v>201</v>
      </c>
      <c r="BM349" s="23" t="s">
        <v>2626</v>
      </c>
    </row>
    <row r="350" spans="2:65" s="1" customFormat="1" ht="16.5" customHeight="1">
      <c r="B350" s="172"/>
      <c r="C350" s="173" t="s">
        <v>1435</v>
      </c>
      <c r="D350" s="173" t="s">
        <v>197</v>
      </c>
      <c r="E350" s="174" t="s">
        <v>638</v>
      </c>
      <c r="F350" s="175" t="s">
        <v>639</v>
      </c>
      <c r="G350" s="176" t="s">
        <v>207</v>
      </c>
      <c r="H350" s="177">
        <v>1400</v>
      </c>
      <c r="I350" s="178"/>
      <c r="J350" s="179">
        <f>ROUND(I350*H350,2)</f>
        <v>0</v>
      </c>
      <c r="K350" s="175"/>
      <c r="L350" s="40"/>
      <c r="M350" s="180" t="s">
        <v>5</v>
      </c>
      <c r="N350" s="181" t="s">
        <v>46</v>
      </c>
      <c r="O350" s="41"/>
      <c r="P350" s="182">
        <f>O350*H350</f>
        <v>0</v>
      </c>
      <c r="Q350" s="182">
        <v>1.9000000000000001E-4</v>
      </c>
      <c r="R350" s="182">
        <f>Q350*H350</f>
        <v>0.26600000000000001</v>
      </c>
      <c r="S350" s="182">
        <v>0</v>
      </c>
      <c r="T350" s="183">
        <f>S350*H350</f>
        <v>0</v>
      </c>
      <c r="AR350" s="23" t="s">
        <v>201</v>
      </c>
      <c r="AT350" s="23" t="s">
        <v>197</v>
      </c>
      <c r="AU350" s="23" t="s">
        <v>211</v>
      </c>
      <c r="AY350" s="23" t="s">
        <v>195</v>
      </c>
      <c r="BE350" s="184">
        <f>IF(N350="základní",J350,0)</f>
        <v>0</v>
      </c>
      <c r="BF350" s="184">
        <f>IF(N350="snížená",J350,0)</f>
        <v>0</v>
      </c>
      <c r="BG350" s="184">
        <f>IF(N350="zákl. přenesená",J350,0)</f>
        <v>0</v>
      </c>
      <c r="BH350" s="184">
        <f>IF(N350="sníž. přenesená",J350,0)</f>
        <v>0</v>
      </c>
      <c r="BI350" s="184">
        <f>IF(N350="nulová",J350,0)</f>
        <v>0</v>
      </c>
      <c r="BJ350" s="23" t="s">
        <v>83</v>
      </c>
      <c r="BK350" s="184">
        <f>ROUND(I350*H350,2)</f>
        <v>0</v>
      </c>
      <c r="BL350" s="23" t="s">
        <v>201</v>
      </c>
      <c r="BM350" s="23" t="s">
        <v>2627</v>
      </c>
    </row>
    <row r="351" spans="2:65" s="1" customFormat="1" ht="54">
      <c r="B351" s="40"/>
      <c r="D351" s="186" t="s">
        <v>209</v>
      </c>
      <c r="F351" s="194" t="s">
        <v>641</v>
      </c>
      <c r="I351" s="195"/>
      <c r="L351" s="40"/>
      <c r="M351" s="196"/>
      <c r="N351" s="41"/>
      <c r="O351" s="41"/>
      <c r="P351" s="41"/>
      <c r="Q351" s="41"/>
      <c r="R351" s="41"/>
      <c r="S351" s="41"/>
      <c r="T351" s="69"/>
      <c r="AT351" s="23" t="s">
        <v>209</v>
      </c>
      <c r="AU351" s="23" t="s">
        <v>211</v>
      </c>
    </row>
    <row r="352" spans="2:65" s="1" customFormat="1" ht="16.5" customHeight="1">
      <c r="B352" s="172"/>
      <c r="C352" s="173" t="s">
        <v>1438</v>
      </c>
      <c r="D352" s="173" t="s">
        <v>197</v>
      </c>
      <c r="E352" s="174" t="s">
        <v>642</v>
      </c>
      <c r="F352" s="175" t="s">
        <v>643</v>
      </c>
      <c r="G352" s="176" t="s">
        <v>325</v>
      </c>
      <c r="H352" s="177">
        <v>59</v>
      </c>
      <c r="I352" s="178"/>
      <c r="J352" s="179">
        <f>ROUND(I352*H352,2)</f>
        <v>0</v>
      </c>
      <c r="K352" s="175"/>
      <c r="L352" s="40"/>
      <c r="M352" s="180" t="s">
        <v>5</v>
      </c>
      <c r="N352" s="181" t="s">
        <v>46</v>
      </c>
      <c r="O352" s="41"/>
      <c r="P352" s="182">
        <f>O352*H352</f>
        <v>0</v>
      </c>
      <c r="Q352" s="182">
        <v>3.1E-4</v>
      </c>
      <c r="R352" s="182">
        <f>Q352*H352</f>
        <v>1.8290000000000001E-2</v>
      </c>
      <c r="S352" s="182">
        <v>0</v>
      </c>
      <c r="T352" s="183">
        <f>S352*H352</f>
        <v>0</v>
      </c>
      <c r="AR352" s="23" t="s">
        <v>201</v>
      </c>
      <c r="AT352" s="23" t="s">
        <v>197</v>
      </c>
      <c r="AU352" s="23" t="s">
        <v>211</v>
      </c>
      <c r="AY352" s="23" t="s">
        <v>195</v>
      </c>
      <c r="BE352" s="184">
        <f>IF(N352="základní",J352,0)</f>
        <v>0</v>
      </c>
      <c r="BF352" s="184">
        <f>IF(N352="snížená",J352,0)</f>
        <v>0</v>
      </c>
      <c r="BG352" s="184">
        <f>IF(N352="zákl. přenesená",J352,0)</f>
        <v>0</v>
      </c>
      <c r="BH352" s="184">
        <f>IF(N352="sníž. přenesená",J352,0)</f>
        <v>0</v>
      </c>
      <c r="BI352" s="184">
        <f>IF(N352="nulová",J352,0)</f>
        <v>0</v>
      </c>
      <c r="BJ352" s="23" t="s">
        <v>83</v>
      </c>
      <c r="BK352" s="184">
        <f>ROUND(I352*H352,2)</f>
        <v>0</v>
      </c>
      <c r="BL352" s="23" t="s">
        <v>201</v>
      </c>
      <c r="BM352" s="23" t="s">
        <v>2628</v>
      </c>
    </row>
    <row r="353" spans="2:65" s="1" customFormat="1" ht="16.5" customHeight="1">
      <c r="B353" s="172"/>
      <c r="C353" s="173" t="s">
        <v>1440</v>
      </c>
      <c r="D353" s="173" t="s">
        <v>197</v>
      </c>
      <c r="E353" s="174" t="s">
        <v>646</v>
      </c>
      <c r="F353" s="175" t="s">
        <v>647</v>
      </c>
      <c r="G353" s="176" t="s">
        <v>325</v>
      </c>
      <c r="H353" s="177">
        <v>4</v>
      </c>
      <c r="I353" s="178"/>
      <c r="J353" s="179">
        <f>ROUND(I353*H353,2)</f>
        <v>0</v>
      </c>
      <c r="K353" s="175"/>
      <c r="L353" s="40"/>
      <c r="M353" s="180" t="s">
        <v>5</v>
      </c>
      <c r="N353" s="181" t="s">
        <v>46</v>
      </c>
      <c r="O353" s="41"/>
      <c r="P353" s="182">
        <f>O353*H353</f>
        <v>0</v>
      </c>
      <c r="Q353" s="182">
        <v>0</v>
      </c>
      <c r="R353" s="182">
        <f>Q353*H353</f>
        <v>0</v>
      </c>
      <c r="S353" s="182">
        <v>0</v>
      </c>
      <c r="T353" s="183">
        <f>S353*H353</f>
        <v>0</v>
      </c>
      <c r="AR353" s="23" t="s">
        <v>201</v>
      </c>
      <c r="AT353" s="23" t="s">
        <v>197</v>
      </c>
      <c r="AU353" s="23" t="s">
        <v>211</v>
      </c>
      <c r="AY353" s="23" t="s">
        <v>195</v>
      </c>
      <c r="BE353" s="184">
        <f>IF(N353="základní",J353,0)</f>
        <v>0</v>
      </c>
      <c r="BF353" s="184">
        <f>IF(N353="snížená",J353,0)</f>
        <v>0</v>
      </c>
      <c r="BG353" s="184">
        <f>IF(N353="zákl. přenesená",J353,0)</f>
        <v>0</v>
      </c>
      <c r="BH353" s="184">
        <f>IF(N353="sníž. přenesená",J353,0)</f>
        <v>0</v>
      </c>
      <c r="BI353" s="184">
        <f>IF(N353="nulová",J353,0)</f>
        <v>0</v>
      </c>
      <c r="BJ353" s="23" t="s">
        <v>83</v>
      </c>
      <c r="BK353" s="184">
        <f>ROUND(I353*H353,2)</f>
        <v>0</v>
      </c>
      <c r="BL353" s="23" t="s">
        <v>201</v>
      </c>
      <c r="BM353" s="23" t="s">
        <v>2629</v>
      </c>
    </row>
    <row r="354" spans="2:65" s="1" customFormat="1" ht="27">
      <c r="B354" s="40"/>
      <c r="D354" s="186" t="s">
        <v>209</v>
      </c>
      <c r="F354" s="194" t="s">
        <v>649</v>
      </c>
      <c r="I354" s="195"/>
      <c r="L354" s="40"/>
      <c r="M354" s="196"/>
      <c r="N354" s="41"/>
      <c r="O354" s="41"/>
      <c r="P354" s="41"/>
      <c r="Q354" s="41"/>
      <c r="R354" s="41"/>
      <c r="S354" s="41"/>
      <c r="T354" s="69"/>
      <c r="AT354" s="23" t="s">
        <v>209</v>
      </c>
      <c r="AU354" s="23" t="s">
        <v>211</v>
      </c>
    </row>
    <row r="355" spans="2:65" s="1" customFormat="1" ht="16.5" customHeight="1">
      <c r="B355" s="172"/>
      <c r="C355" s="173" t="s">
        <v>1442</v>
      </c>
      <c r="D355" s="173" t="s">
        <v>197</v>
      </c>
      <c r="E355" s="174" t="s">
        <v>650</v>
      </c>
      <c r="F355" s="175" t="s">
        <v>651</v>
      </c>
      <c r="G355" s="176" t="s">
        <v>325</v>
      </c>
      <c r="H355" s="177">
        <v>46</v>
      </c>
      <c r="I355" s="178"/>
      <c r="J355" s="179">
        <f>ROUND(I355*H355,2)</f>
        <v>0</v>
      </c>
      <c r="K355" s="175"/>
      <c r="L355" s="40"/>
      <c r="M355" s="180" t="s">
        <v>5</v>
      </c>
      <c r="N355" s="181" t="s">
        <v>46</v>
      </c>
      <c r="O355" s="41"/>
      <c r="P355" s="182">
        <f>O355*H355</f>
        <v>0</v>
      </c>
      <c r="Q355" s="182">
        <v>0</v>
      </c>
      <c r="R355" s="182">
        <f>Q355*H355</f>
        <v>0</v>
      </c>
      <c r="S355" s="182">
        <v>0</v>
      </c>
      <c r="T355" s="183">
        <f>S355*H355</f>
        <v>0</v>
      </c>
      <c r="AR355" s="23" t="s">
        <v>201</v>
      </c>
      <c r="AT355" s="23" t="s">
        <v>197</v>
      </c>
      <c r="AU355" s="23" t="s">
        <v>211</v>
      </c>
      <c r="AY355" s="23" t="s">
        <v>195</v>
      </c>
      <c r="BE355" s="184">
        <f>IF(N355="základní",J355,0)</f>
        <v>0</v>
      </c>
      <c r="BF355" s="184">
        <f>IF(N355="snížená",J355,0)</f>
        <v>0</v>
      </c>
      <c r="BG355" s="184">
        <f>IF(N355="zákl. přenesená",J355,0)</f>
        <v>0</v>
      </c>
      <c r="BH355" s="184">
        <f>IF(N355="sníž. přenesená",J355,0)</f>
        <v>0</v>
      </c>
      <c r="BI355" s="184">
        <f>IF(N355="nulová",J355,0)</f>
        <v>0</v>
      </c>
      <c r="BJ355" s="23" t="s">
        <v>83</v>
      </c>
      <c r="BK355" s="184">
        <f>ROUND(I355*H355,2)</f>
        <v>0</v>
      </c>
      <c r="BL355" s="23" t="s">
        <v>201</v>
      </c>
      <c r="BM355" s="23" t="s">
        <v>2630</v>
      </c>
    </row>
    <row r="356" spans="2:65" s="1" customFormat="1" ht="27">
      <c r="B356" s="40"/>
      <c r="D356" s="186" t="s">
        <v>209</v>
      </c>
      <c r="F356" s="194" t="s">
        <v>653</v>
      </c>
      <c r="I356" s="195"/>
      <c r="L356" s="40"/>
      <c r="M356" s="196"/>
      <c r="N356" s="41"/>
      <c r="O356" s="41"/>
      <c r="P356" s="41"/>
      <c r="Q356" s="41"/>
      <c r="R356" s="41"/>
      <c r="S356" s="41"/>
      <c r="T356" s="69"/>
      <c r="AT356" s="23" t="s">
        <v>209</v>
      </c>
      <c r="AU356" s="23" t="s">
        <v>211</v>
      </c>
    </row>
    <row r="357" spans="2:65" s="1" customFormat="1" ht="16.5" customHeight="1">
      <c r="B357" s="172"/>
      <c r="C357" s="173" t="s">
        <v>2041</v>
      </c>
      <c r="D357" s="173" t="s">
        <v>197</v>
      </c>
      <c r="E357" s="174" t="s">
        <v>655</v>
      </c>
      <c r="F357" s="175" t="s">
        <v>656</v>
      </c>
      <c r="G357" s="176" t="s">
        <v>325</v>
      </c>
      <c r="H357" s="177">
        <v>2</v>
      </c>
      <c r="I357" s="178"/>
      <c r="J357" s="179">
        <f>ROUND(I357*H357,2)</f>
        <v>0</v>
      </c>
      <c r="K357" s="175"/>
      <c r="L357" s="40"/>
      <c r="M357" s="180" t="s">
        <v>5</v>
      </c>
      <c r="N357" s="181" t="s">
        <v>46</v>
      </c>
      <c r="O357" s="41"/>
      <c r="P357" s="182">
        <f>O357*H357</f>
        <v>0</v>
      </c>
      <c r="Q357" s="182">
        <v>0</v>
      </c>
      <c r="R357" s="182">
        <f>Q357*H357</f>
        <v>0</v>
      </c>
      <c r="S357" s="182">
        <v>0</v>
      </c>
      <c r="T357" s="183">
        <f>S357*H357</f>
        <v>0</v>
      </c>
      <c r="AR357" s="23" t="s">
        <v>201</v>
      </c>
      <c r="AT357" s="23" t="s">
        <v>197</v>
      </c>
      <c r="AU357" s="23" t="s">
        <v>211</v>
      </c>
      <c r="AY357" s="23" t="s">
        <v>195</v>
      </c>
      <c r="BE357" s="184">
        <f>IF(N357="základní",J357,0)</f>
        <v>0</v>
      </c>
      <c r="BF357" s="184">
        <f>IF(N357="snížená",J357,0)</f>
        <v>0</v>
      </c>
      <c r="BG357" s="184">
        <f>IF(N357="zákl. přenesená",J357,0)</f>
        <v>0</v>
      </c>
      <c r="BH357" s="184">
        <f>IF(N357="sníž. přenesená",J357,0)</f>
        <v>0</v>
      </c>
      <c r="BI357" s="184">
        <f>IF(N357="nulová",J357,0)</f>
        <v>0</v>
      </c>
      <c r="BJ357" s="23" t="s">
        <v>83</v>
      </c>
      <c r="BK357" s="184">
        <f>ROUND(I357*H357,2)</f>
        <v>0</v>
      </c>
      <c r="BL357" s="23" t="s">
        <v>201</v>
      </c>
      <c r="BM357" s="23" t="s">
        <v>2631</v>
      </c>
    </row>
    <row r="358" spans="2:65" s="1" customFormat="1" ht="27">
      <c r="B358" s="40"/>
      <c r="D358" s="186" t="s">
        <v>209</v>
      </c>
      <c r="F358" s="194" t="s">
        <v>658</v>
      </c>
      <c r="I358" s="195"/>
      <c r="L358" s="40"/>
      <c r="M358" s="196"/>
      <c r="N358" s="41"/>
      <c r="O358" s="41"/>
      <c r="P358" s="41"/>
      <c r="Q358" s="41"/>
      <c r="R358" s="41"/>
      <c r="S358" s="41"/>
      <c r="T358" s="69"/>
      <c r="AT358" s="23" t="s">
        <v>209</v>
      </c>
      <c r="AU358" s="23" t="s">
        <v>211</v>
      </c>
    </row>
    <row r="359" spans="2:65" s="1" customFormat="1" ht="16.5" customHeight="1">
      <c r="B359" s="172"/>
      <c r="C359" s="173" t="s">
        <v>2043</v>
      </c>
      <c r="D359" s="173" t="s">
        <v>197</v>
      </c>
      <c r="E359" s="174" t="s">
        <v>538</v>
      </c>
      <c r="F359" s="175" t="s">
        <v>539</v>
      </c>
      <c r="G359" s="176" t="s">
        <v>303</v>
      </c>
      <c r="H359" s="177">
        <v>13.295</v>
      </c>
      <c r="I359" s="178"/>
      <c r="J359" s="179">
        <f>ROUND(I359*H359,2)</f>
        <v>0</v>
      </c>
      <c r="K359" s="175"/>
      <c r="L359" s="40"/>
      <c r="M359" s="180" t="s">
        <v>5</v>
      </c>
      <c r="N359" s="181" t="s">
        <v>46</v>
      </c>
      <c r="O359" s="41"/>
      <c r="P359" s="182">
        <f>O359*H359</f>
        <v>0</v>
      </c>
      <c r="Q359" s="182">
        <v>0</v>
      </c>
      <c r="R359" s="182">
        <f>Q359*H359</f>
        <v>0</v>
      </c>
      <c r="S359" s="182">
        <v>0</v>
      </c>
      <c r="T359" s="183">
        <f>S359*H359</f>
        <v>0</v>
      </c>
      <c r="AR359" s="23" t="s">
        <v>201</v>
      </c>
      <c r="AT359" s="23" t="s">
        <v>197</v>
      </c>
      <c r="AU359" s="23" t="s">
        <v>211</v>
      </c>
      <c r="AY359" s="23" t="s">
        <v>195</v>
      </c>
      <c r="BE359" s="184">
        <f>IF(N359="základní",J359,0)</f>
        <v>0</v>
      </c>
      <c r="BF359" s="184">
        <f>IF(N359="snížená",J359,0)</f>
        <v>0</v>
      </c>
      <c r="BG359" s="184">
        <f>IF(N359="zákl. přenesená",J359,0)</f>
        <v>0</v>
      </c>
      <c r="BH359" s="184">
        <f>IF(N359="sníž. přenesená",J359,0)</f>
        <v>0</v>
      </c>
      <c r="BI359" s="184">
        <f>IF(N359="nulová",J359,0)</f>
        <v>0</v>
      </c>
      <c r="BJ359" s="23" t="s">
        <v>83</v>
      </c>
      <c r="BK359" s="184">
        <f>ROUND(I359*H359,2)</f>
        <v>0</v>
      </c>
      <c r="BL359" s="23" t="s">
        <v>201</v>
      </c>
      <c r="BM359" s="23" t="s">
        <v>2632</v>
      </c>
    </row>
    <row r="360" spans="2:65" s="10" customFormat="1" ht="29.85" customHeight="1">
      <c r="B360" s="159"/>
      <c r="D360" s="160" t="s">
        <v>74</v>
      </c>
      <c r="E360" s="170" t="s">
        <v>261</v>
      </c>
      <c r="F360" s="170" t="s">
        <v>660</v>
      </c>
      <c r="I360" s="162"/>
      <c r="J360" s="171">
        <f>BK360</f>
        <v>0</v>
      </c>
      <c r="L360" s="159"/>
      <c r="M360" s="164"/>
      <c r="N360" s="165"/>
      <c r="O360" s="165"/>
      <c r="P360" s="166">
        <f>P361+P367</f>
        <v>0</v>
      </c>
      <c r="Q360" s="165"/>
      <c r="R360" s="166">
        <f>R361+R367</f>
        <v>0</v>
      </c>
      <c r="S360" s="165"/>
      <c r="T360" s="167">
        <f>T361+T367</f>
        <v>0</v>
      </c>
      <c r="AR360" s="160" t="s">
        <v>83</v>
      </c>
      <c r="AT360" s="168" t="s">
        <v>74</v>
      </c>
      <c r="AU360" s="168" t="s">
        <v>83</v>
      </c>
      <c r="AY360" s="160" t="s">
        <v>195</v>
      </c>
      <c r="BK360" s="169">
        <f>BK361+BK367</f>
        <v>0</v>
      </c>
    </row>
    <row r="361" spans="2:65" s="10" customFormat="1" ht="14.85" customHeight="1">
      <c r="B361" s="159"/>
      <c r="D361" s="160" t="s">
        <v>74</v>
      </c>
      <c r="E361" s="170" t="s">
        <v>661</v>
      </c>
      <c r="F361" s="170" t="s">
        <v>662</v>
      </c>
      <c r="I361" s="162"/>
      <c r="J361" s="171">
        <f>BK361</f>
        <v>0</v>
      </c>
      <c r="L361" s="159"/>
      <c r="M361" s="164"/>
      <c r="N361" s="165"/>
      <c r="O361" s="165"/>
      <c r="P361" s="166">
        <f>SUM(P362:P366)</f>
        <v>0</v>
      </c>
      <c r="Q361" s="165"/>
      <c r="R361" s="166">
        <f>SUM(R362:R366)</f>
        <v>0</v>
      </c>
      <c r="S361" s="165"/>
      <c r="T361" s="167">
        <f>SUM(T362:T366)</f>
        <v>0</v>
      </c>
      <c r="AR361" s="160" t="s">
        <v>83</v>
      </c>
      <c r="AT361" s="168" t="s">
        <v>74</v>
      </c>
      <c r="AU361" s="168" t="s">
        <v>85</v>
      </c>
      <c r="AY361" s="160" t="s">
        <v>195</v>
      </c>
      <c r="BK361" s="169">
        <f>SUM(BK362:BK366)</f>
        <v>0</v>
      </c>
    </row>
    <row r="362" spans="2:65" s="1" customFormat="1" ht="16.5" customHeight="1">
      <c r="B362" s="172"/>
      <c r="C362" s="173" t="s">
        <v>2045</v>
      </c>
      <c r="D362" s="173" t="s">
        <v>197</v>
      </c>
      <c r="E362" s="174" t="s">
        <v>664</v>
      </c>
      <c r="F362" s="175" t="s">
        <v>665</v>
      </c>
      <c r="G362" s="176" t="s">
        <v>207</v>
      </c>
      <c r="H362" s="177">
        <v>1461.18</v>
      </c>
      <c r="I362" s="178"/>
      <c r="J362" s="179">
        <f>ROUND(I362*H362,2)</f>
        <v>0</v>
      </c>
      <c r="K362" s="175"/>
      <c r="L362" s="40"/>
      <c r="M362" s="180" t="s">
        <v>5</v>
      </c>
      <c r="N362" s="181" t="s">
        <v>46</v>
      </c>
      <c r="O362" s="41"/>
      <c r="P362" s="182">
        <f>O362*H362</f>
        <v>0</v>
      </c>
      <c r="Q362" s="182">
        <v>0</v>
      </c>
      <c r="R362" s="182">
        <f>Q362*H362</f>
        <v>0</v>
      </c>
      <c r="S362" s="182">
        <v>0</v>
      </c>
      <c r="T362" s="183">
        <f>S362*H362</f>
        <v>0</v>
      </c>
      <c r="AR362" s="23" t="s">
        <v>201</v>
      </c>
      <c r="AT362" s="23" t="s">
        <v>197</v>
      </c>
      <c r="AU362" s="23" t="s">
        <v>211</v>
      </c>
      <c r="AY362" s="23" t="s">
        <v>195</v>
      </c>
      <c r="BE362" s="184">
        <f>IF(N362="základní",J362,0)</f>
        <v>0</v>
      </c>
      <c r="BF362" s="184">
        <f>IF(N362="snížená",J362,0)</f>
        <v>0</v>
      </c>
      <c r="BG362" s="184">
        <f>IF(N362="zákl. přenesená",J362,0)</f>
        <v>0</v>
      </c>
      <c r="BH362" s="184">
        <f>IF(N362="sníž. přenesená",J362,0)</f>
        <v>0</v>
      </c>
      <c r="BI362" s="184">
        <f>IF(N362="nulová",J362,0)</f>
        <v>0</v>
      </c>
      <c r="BJ362" s="23" t="s">
        <v>83</v>
      </c>
      <c r="BK362" s="184">
        <f>ROUND(I362*H362,2)</f>
        <v>0</v>
      </c>
      <c r="BL362" s="23" t="s">
        <v>201</v>
      </c>
      <c r="BM362" s="23" t="s">
        <v>2633</v>
      </c>
    </row>
    <row r="363" spans="2:65" s="1" customFormat="1" ht="27">
      <c r="B363" s="40"/>
      <c r="D363" s="186" t="s">
        <v>209</v>
      </c>
      <c r="F363" s="194" t="s">
        <v>667</v>
      </c>
      <c r="I363" s="195"/>
      <c r="L363" s="40"/>
      <c r="M363" s="196"/>
      <c r="N363" s="41"/>
      <c r="O363" s="41"/>
      <c r="P363" s="41"/>
      <c r="Q363" s="41"/>
      <c r="R363" s="41"/>
      <c r="S363" s="41"/>
      <c r="T363" s="69"/>
      <c r="AT363" s="23" t="s">
        <v>209</v>
      </c>
      <c r="AU363" s="23" t="s">
        <v>211</v>
      </c>
    </row>
    <row r="364" spans="2:65" s="11" customFormat="1">
      <c r="B364" s="185"/>
      <c r="D364" s="186" t="s">
        <v>203</v>
      </c>
      <c r="E364" s="187" t="s">
        <v>5</v>
      </c>
      <c r="F364" s="188" t="s">
        <v>2634</v>
      </c>
      <c r="H364" s="189">
        <v>60.08</v>
      </c>
      <c r="I364" s="190"/>
      <c r="L364" s="185"/>
      <c r="M364" s="191"/>
      <c r="N364" s="192"/>
      <c r="O364" s="192"/>
      <c r="P364" s="192"/>
      <c r="Q364" s="192"/>
      <c r="R364" s="192"/>
      <c r="S364" s="192"/>
      <c r="T364" s="193"/>
      <c r="AT364" s="187" t="s">
        <v>203</v>
      </c>
      <c r="AU364" s="187" t="s">
        <v>211</v>
      </c>
      <c r="AV364" s="11" t="s">
        <v>85</v>
      </c>
      <c r="AW364" s="11" t="s">
        <v>39</v>
      </c>
      <c r="AX364" s="11" t="s">
        <v>75</v>
      </c>
      <c r="AY364" s="187" t="s">
        <v>195</v>
      </c>
    </row>
    <row r="365" spans="2:65" s="11" customFormat="1">
      <c r="B365" s="185"/>
      <c r="D365" s="186" t="s">
        <v>203</v>
      </c>
      <c r="E365" s="187" t="s">
        <v>5</v>
      </c>
      <c r="F365" s="188" t="s">
        <v>2635</v>
      </c>
      <c r="H365" s="189">
        <v>1401.1</v>
      </c>
      <c r="I365" s="190"/>
      <c r="L365" s="185"/>
      <c r="M365" s="191"/>
      <c r="N365" s="192"/>
      <c r="O365" s="192"/>
      <c r="P365" s="192"/>
      <c r="Q365" s="192"/>
      <c r="R365" s="192"/>
      <c r="S365" s="192"/>
      <c r="T365" s="193"/>
      <c r="AT365" s="187" t="s">
        <v>203</v>
      </c>
      <c r="AU365" s="187" t="s">
        <v>211</v>
      </c>
      <c r="AV365" s="11" t="s">
        <v>85</v>
      </c>
      <c r="AW365" s="11" t="s">
        <v>39</v>
      </c>
      <c r="AX365" s="11" t="s">
        <v>75</v>
      </c>
      <c r="AY365" s="187" t="s">
        <v>195</v>
      </c>
    </row>
    <row r="366" spans="2:65" s="13" customFormat="1">
      <c r="B366" s="205"/>
      <c r="D366" s="186" t="s">
        <v>203</v>
      </c>
      <c r="E366" s="206" t="s">
        <v>5</v>
      </c>
      <c r="F366" s="207" t="s">
        <v>254</v>
      </c>
      <c r="H366" s="208">
        <v>1461.18</v>
      </c>
      <c r="I366" s="209"/>
      <c r="L366" s="205"/>
      <c r="M366" s="210"/>
      <c r="N366" s="211"/>
      <c r="O366" s="211"/>
      <c r="P366" s="211"/>
      <c r="Q366" s="211"/>
      <c r="R366" s="211"/>
      <c r="S366" s="211"/>
      <c r="T366" s="212"/>
      <c r="AT366" s="206" t="s">
        <v>203</v>
      </c>
      <c r="AU366" s="206" t="s">
        <v>211</v>
      </c>
      <c r="AV366" s="13" t="s">
        <v>201</v>
      </c>
      <c r="AW366" s="13" t="s">
        <v>39</v>
      </c>
      <c r="AX366" s="13" t="s">
        <v>83</v>
      </c>
      <c r="AY366" s="206" t="s">
        <v>195</v>
      </c>
    </row>
    <row r="367" spans="2:65" s="10" customFormat="1" ht="22.35" customHeight="1">
      <c r="B367" s="159"/>
      <c r="D367" s="160" t="s">
        <v>74</v>
      </c>
      <c r="E367" s="170" t="s">
        <v>670</v>
      </c>
      <c r="F367" s="170" t="s">
        <v>671</v>
      </c>
      <c r="I367" s="162"/>
      <c r="J367" s="171">
        <f>BK367</f>
        <v>0</v>
      </c>
      <c r="L367" s="159"/>
      <c r="M367" s="164"/>
      <c r="N367" s="165"/>
      <c r="O367" s="165"/>
      <c r="P367" s="166">
        <f>SUM(P368:P377)</f>
        <v>0</v>
      </c>
      <c r="Q367" s="165"/>
      <c r="R367" s="166">
        <f>SUM(R368:R377)</f>
        <v>0</v>
      </c>
      <c r="S367" s="165"/>
      <c r="T367" s="167">
        <f>SUM(T368:T377)</f>
        <v>0</v>
      </c>
      <c r="AR367" s="160" t="s">
        <v>83</v>
      </c>
      <c r="AT367" s="168" t="s">
        <v>74</v>
      </c>
      <c r="AU367" s="168" t="s">
        <v>85</v>
      </c>
      <c r="AY367" s="160" t="s">
        <v>195</v>
      </c>
      <c r="BK367" s="169">
        <f>SUM(BK368:BK377)</f>
        <v>0</v>
      </c>
    </row>
    <row r="368" spans="2:65" s="1" customFormat="1" ht="16.5" customHeight="1">
      <c r="B368" s="172"/>
      <c r="C368" s="173" t="s">
        <v>2047</v>
      </c>
      <c r="D368" s="173" t="s">
        <v>197</v>
      </c>
      <c r="E368" s="174" t="s">
        <v>672</v>
      </c>
      <c r="F368" s="175" t="s">
        <v>673</v>
      </c>
      <c r="G368" s="176" t="s">
        <v>303</v>
      </c>
      <c r="H368" s="177">
        <v>645.20500000000004</v>
      </c>
      <c r="I368" s="178"/>
      <c r="J368" s="179">
        <f>ROUND(I368*H368,2)</f>
        <v>0</v>
      </c>
      <c r="K368" s="175"/>
      <c r="L368" s="40"/>
      <c r="M368" s="180" t="s">
        <v>5</v>
      </c>
      <c r="N368" s="181" t="s">
        <v>46</v>
      </c>
      <c r="O368" s="41"/>
      <c r="P368" s="182">
        <f>O368*H368</f>
        <v>0</v>
      </c>
      <c r="Q368" s="182">
        <v>0</v>
      </c>
      <c r="R368" s="182">
        <f>Q368*H368</f>
        <v>0</v>
      </c>
      <c r="S368" s="182">
        <v>0</v>
      </c>
      <c r="T368" s="183">
        <f>S368*H368</f>
        <v>0</v>
      </c>
      <c r="AR368" s="23" t="s">
        <v>201</v>
      </c>
      <c r="AT368" s="23" t="s">
        <v>197</v>
      </c>
      <c r="AU368" s="23" t="s">
        <v>211</v>
      </c>
      <c r="AY368" s="23" t="s">
        <v>195</v>
      </c>
      <c r="BE368" s="184">
        <f>IF(N368="základní",J368,0)</f>
        <v>0</v>
      </c>
      <c r="BF368" s="184">
        <f>IF(N368="snížená",J368,0)</f>
        <v>0</v>
      </c>
      <c r="BG368" s="184">
        <f>IF(N368="zákl. přenesená",J368,0)</f>
        <v>0</v>
      </c>
      <c r="BH368" s="184">
        <f>IF(N368="sníž. přenesená",J368,0)</f>
        <v>0</v>
      </c>
      <c r="BI368" s="184">
        <f>IF(N368="nulová",J368,0)</f>
        <v>0</v>
      </c>
      <c r="BJ368" s="23" t="s">
        <v>83</v>
      </c>
      <c r="BK368" s="184">
        <f>ROUND(I368*H368,2)</f>
        <v>0</v>
      </c>
      <c r="BL368" s="23" t="s">
        <v>201</v>
      </c>
      <c r="BM368" s="23" t="s">
        <v>2636</v>
      </c>
    </row>
    <row r="369" spans="2:65" s="1" customFormat="1" ht="16.5" customHeight="1">
      <c r="B369" s="172"/>
      <c r="C369" s="173" t="s">
        <v>2049</v>
      </c>
      <c r="D369" s="173" t="s">
        <v>197</v>
      </c>
      <c r="E369" s="174" t="s">
        <v>676</v>
      </c>
      <c r="F369" s="175" t="s">
        <v>677</v>
      </c>
      <c r="G369" s="176" t="s">
        <v>303</v>
      </c>
      <c r="H369" s="177">
        <v>5806.8450000000003</v>
      </c>
      <c r="I369" s="178"/>
      <c r="J369" s="179">
        <f>ROUND(I369*H369,2)</f>
        <v>0</v>
      </c>
      <c r="K369" s="175"/>
      <c r="L369" s="40"/>
      <c r="M369" s="180" t="s">
        <v>5</v>
      </c>
      <c r="N369" s="181" t="s">
        <v>46</v>
      </c>
      <c r="O369" s="41"/>
      <c r="P369" s="182">
        <f>O369*H369</f>
        <v>0</v>
      </c>
      <c r="Q369" s="182">
        <v>0</v>
      </c>
      <c r="R369" s="182">
        <f>Q369*H369</f>
        <v>0</v>
      </c>
      <c r="S369" s="182">
        <v>0</v>
      </c>
      <c r="T369" s="183">
        <f>S369*H369</f>
        <v>0</v>
      </c>
      <c r="AR369" s="23" t="s">
        <v>201</v>
      </c>
      <c r="AT369" s="23" t="s">
        <v>197</v>
      </c>
      <c r="AU369" s="23" t="s">
        <v>211</v>
      </c>
      <c r="AY369" s="23" t="s">
        <v>195</v>
      </c>
      <c r="BE369" s="184">
        <f>IF(N369="základní",J369,0)</f>
        <v>0</v>
      </c>
      <c r="BF369" s="184">
        <f>IF(N369="snížená",J369,0)</f>
        <v>0</v>
      </c>
      <c r="BG369" s="184">
        <f>IF(N369="zákl. přenesená",J369,0)</f>
        <v>0</v>
      </c>
      <c r="BH369" s="184">
        <f>IF(N369="sníž. přenesená",J369,0)</f>
        <v>0</v>
      </c>
      <c r="BI369" s="184">
        <f>IF(N369="nulová",J369,0)</f>
        <v>0</v>
      </c>
      <c r="BJ369" s="23" t="s">
        <v>83</v>
      </c>
      <c r="BK369" s="184">
        <f>ROUND(I369*H369,2)</f>
        <v>0</v>
      </c>
      <c r="BL369" s="23" t="s">
        <v>201</v>
      </c>
      <c r="BM369" s="23" t="s">
        <v>2637</v>
      </c>
    </row>
    <row r="370" spans="2:65" s="1" customFormat="1" ht="54">
      <c r="B370" s="40"/>
      <c r="D370" s="186" t="s">
        <v>209</v>
      </c>
      <c r="F370" s="194" t="s">
        <v>679</v>
      </c>
      <c r="I370" s="195"/>
      <c r="L370" s="40"/>
      <c r="M370" s="196"/>
      <c r="N370" s="41"/>
      <c r="O370" s="41"/>
      <c r="P370" s="41"/>
      <c r="Q370" s="41"/>
      <c r="R370" s="41"/>
      <c r="S370" s="41"/>
      <c r="T370" s="69"/>
      <c r="AT370" s="23" t="s">
        <v>209</v>
      </c>
      <c r="AU370" s="23" t="s">
        <v>211</v>
      </c>
    </row>
    <row r="371" spans="2:65" s="11" customFormat="1">
      <c r="B371" s="185"/>
      <c r="D371" s="186" t="s">
        <v>203</v>
      </c>
      <c r="F371" s="188" t="s">
        <v>2638</v>
      </c>
      <c r="H371" s="189">
        <v>5806.8450000000003</v>
      </c>
      <c r="I371" s="190"/>
      <c r="L371" s="185"/>
      <c r="M371" s="191"/>
      <c r="N371" s="192"/>
      <c r="O371" s="192"/>
      <c r="P371" s="192"/>
      <c r="Q371" s="192"/>
      <c r="R371" s="192"/>
      <c r="S371" s="192"/>
      <c r="T371" s="193"/>
      <c r="AT371" s="187" t="s">
        <v>203</v>
      </c>
      <c r="AU371" s="187" t="s">
        <v>211</v>
      </c>
      <c r="AV371" s="11" t="s">
        <v>85</v>
      </c>
      <c r="AW371" s="11" t="s">
        <v>6</v>
      </c>
      <c r="AX371" s="11" t="s">
        <v>83</v>
      </c>
      <c r="AY371" s="187" t="s">
        <v>195</v>
      </c>
    </row>
    <row r="372" spans="2:65" s="1" customFormat="1" ht="16.5" customHeight="1">
      <c r="B372" s="172"/>
      <c r="C372" s="173" t="s">
        <v>2051</v>
      </c>
      <c r="D372" s="173" t="s">
        <v>197</v>
      </c>
      <c r="E372" s="174" t="s">
        <v>682</v>
      </c>
      <c r="F372" s="175" t="s">
        <v>683</v>
      </c>
      <c r="G372" s="176" t="s">
        <v>303</v>
      </c>
      <c r="H372" s="177">
        <v>645.20500000000004</v>
      </c>
      <c r="I372" s="178"/>
      <c r="J372" s="179">
        <f>ROUND(I372*H372,2)</f>
        <v>0</v>
      </c>
      <c r="K372" s="175"/>
      <c r="L372" s="40"/>
      <c r="M372" s="180" t="s">
        <v>5</v>
      </c>
      <c r="N372" s="181" t="s">
        <v>46</v>
      </c>
      <c r="O372" s="41"/>
      <c r="P372" s="182">
        <f>O372*H372</f>
        <v>0</v>
      </c>
      <c r="Q372" s="182">
        <v>0</v>
      </c>
      <c r="R372" s="182">
        <f>Q372*H372</f>
        <v>0</v>
      </c>
      <c r="S372" s="182">
        <v>0</v>
      </c>
      <c r="T372" s="183">
        <f>S372*H372</f>
        <v>0</v>
      </c>
      <c r="AR372" s="23" t="s">
        <v>201</v>
      </c>
      <c r="AT372" s="23" t="s">
        <v>197</v>
      </c>
      <c r="AU372" s="23" t="s">
        <v>211</v>
      </c>
      <c r="AY372" s="23" t="s">
        <v>195</v>
      </c>
      <c r="BE372" s="184">
        <f>IF(N372="základní",J372,0)</f>
        <v>0</v>
      </c>
      <c r="BF372" s="184">
        <f>IF(N372="snížená",J372,0)</f>
        <v>0</v>
      </c>
      <c r="BG372" s="184">
        <f>IF(N372="zákl. přenesená",J372,0)</f>
        <v>0</v>
      </c>
      <c r="BH372" s="184">
        <f>IF(N372="sníž. přenesená",J372,0)</f>
        <v>0</v>
      </c>
      <c r="BI372" s="184">
        <f>IF(N372="nulová",J372,0)</f>
        <v>0</v>
      </c>
      <c r="BJ372" s="23" t="s">
        <v>83</v>
      </c>
      <c r="BK372" s="184">
        <f>ROUND(I372*H372,2)</f>
        <v>0</v>
      </c>
      <c r="BL372" s="23" t="s">
        <v>201</v>
      </c>
      <c r="BM372" s="23" t="s">
        <v>2639</v>
      </c>
    </row>
    <row r="373" spans="2:65" s="1" customFormat="1" ht="25.5" customHeight="1">
      <c r="B373" s="172"/>
      <c r="C373" s="173" t="s">
        <v>2053</v>
      </c>
      <c r="D373" s="173" t="s">
        <v>197</v>
      </c>
      <c r="E373" s="174" t="s">
        <v>686</v>
      </c>
      <c r="F373" s="175" t="s">
        <v>687</v>
      </c>
      <c r="G373" s="176" t="s">
        <v>303</v>
      </c>
      <c r="H373" s="177">
        <v>322.59399999999999</v>
      </c>
      <c r="I373" s="178"/>
      <c r="J373" s="179">
        <f>ROUND(I373*H373,2)</f>
        <v>0</v>
      </c>
      <c r="K373" s="175"/>
      <c r="L373" s="40"/>
      <c r="M373" s="180" t="s">
        <v>5</v>
      </c>
      <c r="N373" s="181" t="s">
        <v>46</v>
      </c>
      <c r="O373" s="41"/>
      <c r="P373" s="182">
        <f>O373*H373</f>
        <v>0</v>
      </c>
      <c r="Q373" s="182">
        <v>0</v>
      </c>
      <c r="R373" s="182">
        <f>Q373*H373</f>
        <v>0</v>
      </c>
      <c r="S373" s="182">
        <v>0</v>
      </c>
      <c r="T373" s="183">
        <f>S373*H373</f>
        <v>0</v>
      </c>
      <c r="AR373" s="23" t="s">
        <v>201</v>
      </c>
      <c r="AT373" s="23" t="s">
        <v>197</v>
      </c>
      <c r="AU373" s="23" t="s">
        <v>211</v>
      </c>
      <c r="AY373" s="23" t="s">
        <v>195</v>
      </c>
      <c r="BE373" s="184">
        <f>IF(N373="základní",J373,0)</f>
        <v>0</v>
      </c>
      <c r="BF373" s="184">
        <f>IF(N373="snížená",J373,0)</f>
        <v>0</v>
      </c>
      <c r="BG373" s="184">
        <f>IF(N373="zákl. přenesená",J373,0)</f>
        <v>0</v>
      </c>
      <c r="BH373" s="184">
        <f>IF(N373="sníž. přenesená",J373,0)</f>
        <v>0</v>
      </c>
      <c r="BI373" s="184">
        <f>IF(N373="nulová",J373,0)</f>
        <v>0</v>
      </c>
      <c r="BJ373" s="23" t="s">
        <v>83</v>
      </c>
      <c r="BK373" s="184">
        <f>ROUND(I373*H373,2)</f>
        <v>0</v>
      </c>
      <c r="BL373" s="23" t="s">
        <v>201</v>
      </c>
      <c r="BM373" s="23" t="s">
        <v>2640</v>
      </c>
    </row>
    <row r="374" spans="2:65" s="1" customFormat="1" ht="27">
      <c r="B374" s="40"/>
      <c r="D374" s="186" t="s">
        <v>209</v>
      </c>
      <c r="F374" s="194" t="s">
        <v>305</v>
      </c>
      <c r="I374" s="195"/>
      <c r="L374" s="40"/>
      <c r="M374" s="196"/>
      <c r="N374" s="41"/>
      <c r="O374" s="41"/>
      <c r="P374" s="41"/>
      <c r="Q374" s="41"/>
      <c r="R374" s="41"/>
      <c r="S374" s="41"/>
      <c r="T374" s="69"/>
      <c r="AT374" s="23" t="s">
        <v>209</v>
      </c>
      <c r="AU374" s="23" t="s">
        <v>211</v>
      </c>
    </row>
    <row r="375" spans="2:65" s="1" customFormat="1" ht="16.5" customHeight="1">
      <c r="B375" s="172"/>
      <c r="C375" s="173" t="s">
        <v>2057</v>
      </c>
      <c r="D375" s="173" t="s">
        <v>197</v>
      </c>
      <c r="E375" s="174" t="s">
        <v>690</v>
      </c>
      <c r="F375" s="175" t="s">
        <v>691</v>
      </c>
      <c r="G375" s="176" t="s">
        <v>303</v>
      </c>
      <c r="H375" s="177">
        <v>322.61099999999999</v>
      </c>
      <c r="I375" s="178"/>
      <c r="J375" s="179">
        <f>ROUND(I375*H375,2)</f>
        <v>0</v>
      </c>
      <c r="K375" s="175"/>
      <c r="L375" s="40"/>
      <c r="M375" s="180" t="s">
        <v>5</v>
      </c>
      <c r="N375" s="181" t="s">
        <v>46</v>
      </c>
      <c r="O375" s="41"/>
      <c r="P375" s="182">
        <f>O375*H375</f>
        <v>0</v>
      </c>
      <c r="Q375" s="182">
        <v>0</v>
      </c>
      <c r="R375" s="182">
        <f>Q375*H375</f>
        <v>0</v>
      </c>
      <c r="S375" s="182">
        <v>0</v>
      </c>
      <c r="T375" s="183">
        <f>S375*H375</f>
        <v>0</v>
      </c>
      <c r="AR375" s="23" t="s">
        <v>201</v>
      </c>
      <c r="AT375" s="23" t="s">
        <v>197</v>
      </c>
      <c r="AU375" s="23" t="s">
        <v>211</v>
      </c>
      <c r="AY375" s="23" t="s">
        <v>195</v>
      </c>
      <c r="BE375" s="184">
        <f>IF(N375="základní",J375,0)</f>
        <v>0</v>
      </c>
      <c r="BF375" s="184">
        <f>IF(N375="snížená",J375,0)</f>
        <v>0</v>
      </c>
      <c r="BG375" s="184">
        <f>IF(N375="zákl. přenesená",J375,0)</f>
        <v>0</v>
      </c>
      <c r="BH375" s="184">
        <f>IF(N375="sníž. přenesená",J375,0)</f>
        <v>0</v>
      </c>
      <c r="BI375" s="184">
        <f>IF(N375="nulová",J375,0)</f>
        <v>0</v>
      </c>
      <c r="BJ375" s="23" t="s">
        <v>83</v>
      </c>
      <c r="BK375" s="184">
        <f>ROUND(I375*H375,2)</f>
        <v>0</v>
      </c>
      <c r="BL375" s="23" t="s">
        <v>201</v>
      </c>
      <c r="BM375" s="23" t="s">
        <v>2641</v>
      </c>
    </row>
    <row r="376" spans="2:65" s="1" customFormat="1" ht="27">
      <c r="B376" s="40"/>
      <c r="D376" s="186" t="s">
        <v>209</v>
      </c>
      <c r="F376" s="194" t="s">
        <v>305</v>
      </c>
      <c r="I376" s="195"/>
      <c r="L376" s="40"/>
      <c r="M376" s="196"/>
      <c r="N376" s="41"/>
      <c r="O376" s="41"/>
      <c r="P376" s="41"/>
      <c r="Q376" s="41"/>
      <c r="R376" s="41"/>
      <c r="S376" s="41"/>
      <c r="T376" s="69"/>
      <c r="AT376" s="23" t="s">
        <v>209</v>
      </c>
      <c r="AU376" s="23" t="s">
        <v>211</v>
      </c>
    </row>
    <row r="377" spans="2:65" s="11" customFormat="1">
      <c r="B377" s="185"/>
      <c r="D377" s="186" t="s">
        <v>203</v>
      </c>
      <c r="E377" s="187" t="s">
        <v>5</v>
      </c>
      <c r="F377" s="188" t="s">
        <v>2642</v>
      </c>
      <c r="H377" s="189">
        <v>322.61099999999999</v>
      </c>
      <c r="I377" s="190"/>
      <c r="L377" s="185"/>
      <c r="M377" s="223"/>
      <c r="N377" s="224"/>
      <c r="O377" s="224"/>
      <c r="P377" s="224"/>
      <c r="Q377" s="224"/>
      <c r="R377" s="224"/>
      <c r="S377" s="224"/>
      <c r="T377" s="225"/>
      <c r="AT377" s="187" t="s">
        <v>203</v>
      </c>
      <c r="AU377" s="187" t="s">
        <v>211</v>
      </c>
      <c r="AV377" s="11" t="s">
        <v>85</v>
      </c>
      <c r="AW377" s="11" t="s">
        <v>39</v>
      </c>
      <c r="AX377" s="11" t="s">
        <v>83</v>
      </c>
      <c r="AY377" s="187" t="s">
        <v>195</v>
      </c>
    </row>
    <row r="378" spans="2:65" s="1" customFormat="1" ht="6.95" customHeight="1">
      <c r="B378" s="55"/>
      <c r="C378" s="56"/>
      <c r="D378" s="56"/>
      <c r="E378" s="56"/>
      <c r="F378" s="56"/>
      <c r="G378" s="56"/>
      <c r="H378" s="56"/>
      <c r="I378" s="126"/>
      <c r="J378" s="56"/>
      <c r="K378" s="56"/>
      <c r="L378" s="40"/>
    </row>
  </sheetData>
  <autoFilter ref="C89:K377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594"/>
  <sheetViews>
    <sheetView showGridLines="0" workbookViewId="0">
      <pane ySplit="1" topLeftCell="A544" activePane="bottomLeft" state="frozen"/>
      <selection pane="bottomLeft" activeCell="K93" sqref="K93:K594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127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2643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ROUND(J92,2)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ROUND(SUM(BE92:BE593), 2)</f>
        <v>0</v>
      </c>
      <c r="G30" s="41"/>
      <c r="H30" s="41"/>
      <c r="I30" s="118">
        <v>0.21</v>
      </c>
      <c r="J30" s="117">
        <f>ROUND(ROUND((SUM(BE92:BE593)),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ROUND(SUM(BF92:BF593), 2)</f>
        <v>0</v>
      </c>
      <c r="G31" s="41"/>
      <c r="H31" s="41"/>
      <c r="I31" s="118">
        <v>0.15</v>
      </c>
      <c r="J31" s="117">
        <f>ROUND(ROUND((SUM(BF92:BF593)),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ROUND(SUM(BG92:BG593),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ROUND(SUM(BH92:BH593),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ROUND(SUM(BI92:BI593),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18_2017_15 - SO15 Ul. Menšíkova - kanalizace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J92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J93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J94</f>
        <v>0</v>
      </c>
      <c r="K58" s="147"/>
    </row>
    <row r="59" spans="2:47" s="8" customFormat="1" ht="19.899999999999999" customHeight="1">
      <c r="B59" s="141"/>
      <c r="C59" s="142"/>
      <c r="D59" s="143" t="s">
        <v>2644</v>
      </c>
      <c r="E59" s="144"/>
      <c r="F59" s="144"/>
      <c r="G59" s="144"/>
      <c r="H59" s="144"/>
      <c r="I59" s="145"/>
      <c r="J59" s="146">
        <f>J256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J286</f>
        <v>0</v>
      </c>
      <c r="K60" s="147"/>
    </row>
    <row r="61" spans="2:47" s="8" customFormat="1" ht="19.899999999999999" customHeight="1">
      <c r="B61" s="141"/>
      <c r="C61" s="142"/>
      <c r="D61" s="143" t="s">
        <v>2645</v>
      </c>
      <c r="E61" s="144"/>
      <c r="F61" s="144"/>
      <c r="G61" s="144"/>
      <c r="H61" s="144"/>
      <c r="I61" s="145"/>
      <c r="J61" s="146">
        <f>J316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J317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J349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J354</f>
        <v>0</v>
      </c>
      <c r="K64" s="147"/>
    </row>
    <row r="65" spans="2:12" s="8" customFormat="1" ht="14.85" customHeight="1">
      <c r="B65" s="141"/>
      <c r="C65" s="142"/>
      <c r="D65" s="143" t="s">
        <v>2646</v>
      </c>
      <c r="E65" s="144"/>
      <c r="F65" s="144"/>
      <c r="G65" s="144"/>
      <c r="H65" s="144"/>
      <c r="I65" s="145"/>
      <c r="J65" s="146">
        <f>J355</f>
        <v>0</v>
      </c>
      <c r="K65" s="147"/>
    </row>
    <row r="66" spans="2:12" s="8" customFormat="1" ht="14.85" customHeight="1">
      <c r="B66" s="141"/>
      <c r="C66" s="142"/>
      <c r="D66" s="143" t="s">
        <v>2647</v>
      </c>
      <c r="E66" s="144"/>
      <c r="F66" s="144"/>
      <c r="G66" s="144"/>
      <c r="H66" s="144"/>
      <c r="I66" s="145"/>
      <c r="J66" s="146">
        <f>J367</f>
        <v>0</v>
      </c>
      <c r="K66" s="147"/>
    </row>
    <row r="67" spans="2:12" s="8" customFormat="1" ht="14.85" customHeight="1">
      <c r="B67" s="141"/>
      <c r="C67" s="142"/>
      <c r="D67" s="143" t="s">
        <v>2648</v>
      </c>
      <c r="E67" s="144"/>
      <c r="F67" s="144"/>
      <c r="G67" s="144"/>
      <c r="H67" s="144"/>
      <c r="I67" s="145"/>
      <c r="J67" s="146">
        <f>J376</f>
        <v>0</v>
      </c>
      <c r="K67" s="147"/>
    </row>
    <row r="68" spans="2:12" s="8" customFormat="1" ht="14.85" customHeight="1">
      <c r="B68" s="141"/>
      <c r="C68" s="142"/>
      <c r="D68" s="143" t="s">
        <v>2649</v>
      </c>
      <c r="E68" s="144"/>
      <c r="F68" s="144"/>
      <c r="G68" s="144"/>
      <c r="H68" s="144"/>
      <c r="I68" s="145"/>
      <c r="J68" s="146">
        <f>J400</f>
        <v>0</v>
      </c>
      <c r="K68" s="147"/>
    </row>
    <row r="69" spans="2:12" s="8" customFormat="1" ht="14.85" customHeight="1">
      <c r="B69" s="141"/>
      <c r="C69" s="142"/>
      <c r="D69" s="143" t="s">
        <v>2650</v>
      </c>
      <c r="E69" s="144"/>
      <c r="F69" s="144"/>
      <c r="G69" s="144"/>
      <c r="H69" s="144"/>
      <c r="I69" s="145"/>
      <c r="J69" s="146">
        <f>J445</f>
        <v>0</v>
      </c>
      <c r="K69" s="147"/>
    </row>
    <row r="70" spans="2:12" s="8" customFormat="1" ht="19.899999999999999" customHeight="1">
      <c r="B70" s="141"/>
      <c r="C70" s="142"/>
      <c r="D70" s="143" t="s">
        <v>2651</v>
      </c>
      <c r="E70" s="144"/>
      <c r="F70" s="144"/>
      <c r="G70" s="144"/>
      <c r="H70" s="144"/>
      <c r="I70" s="145"/>
      <c r="J70" s="146">
        <f>J552</f>
        <v>0</v>
      </c>
      <c r="K70" s="147"/>
    </row>
    <row r="71" spans="2:12" s="8" customFormat="1" ht="14.85" customHeight="1">
      <c r="B71" s="141"/>
      <c r="C71" s="142"/>
      <c r="D71" s="143" t="s">
        <v>177</v>
      </c>
      <c r="E71" s="144"/>
      <c r="F71" s="144"/>
      <c r="G71" s="144"/>
      <c r="H71" s="144"/>
      <c r="I71" s="145"/>
      <c r="J71" s="146">
        <f>J553</f>
        <v>0</v>
      </c>
      <c r="K71" s="147"/>
    </row>
    <row r="72" spans="2:12" s="8" customFormat="1" ht="14.85" customHeight="1">
      <c r="B72" s="141"/>
      <c r="C72" s="142"/>
      <c r="D72" s="143" t="s">
        <v>178</v>
      </c>
      <c r="E72" s="144"/>
      <c r="F72" s="144"/>
      <c r="G72" s="144"/>
      <c r="H72" s="144"/>
      <c r="I72" s="145"/>
      <c r="J72" s="146">
        <f>J566</f>
        <v>0</v>
      </c>
      <c r="K72" s="147"/>
    </row>
    <row r="73" spans="2:12" s="1" customFormat="1" ht="21.75" customHeight="1">
      <c r="B73" s="40"/>
      <c r="C73" s="41"/>
      <c r="D73" s="41"/>
      <c r="E73" s="41"/>
      <c r="F73" s="41"/>
      <c r="G73" s="41"/>
      <c r="H73" s="41"/>
      <c r="I73" s="105"/>
      <c r="J73" s="41"/>
      <c r="K73" s="44"/>
    </row>
    <row r="74" spans="2:12" s="1" customFormat="1" ht="6.95" customHeight="1">
      <c r="B74" s="55"/>
      <c r="C74" s="56"/>
      <c r="D74" s="56"/>
      <c r="E74" s="56"/>
      <c r="F74" s="56"/>
      <c r="G74" s="56"/>
      <c r="H74" s="56"/>
      <c r="I74" s="126"/>
      <c r="J74" s="56"/>
      <c r="K74" s="57"/>
    </row>
    <row r="78" spans="2:12" s="1" customFormat="1" ht="6.95" customHeight="1">
      <c r="B78" s="58"/>
      <c r="C78" s="59"/>
      <c r="D78" s="59"/>
      <c r="E78" s="59"/>
      <c r="F78" s="59"/>
      <c r="G78" s="59"/>
      <c r="H78" s="59"/>
      <c r="I78" s="127"/>
      <c r="J78" s="59"/>
      <c r="K78" s="59"/>
      <c r="L78" s="40"/>
    </row>
    <row r="79" spans="2:12" s="1" customFormat="1" ht="36.950000000000003" customHeight="1">
      <c r="B79" s="40"/>
      <c r="C79" s="60" t="s">
        <v>179</v>
      </c>
      <c r="L79" s="40"/>
    </row>
    <row r="80" spans="2:12" s="1" customFormat="1" ht="6.95" customHeight="1">
      <c r="B80" s="40"/>
      <c r="L80" s="40"/>
    </row>
    <row r="81" spans="2:65" s="1" customFormat="1" ht="14.45" customHeight="1">
      <c r="B81" s="40"/>
      <c r="C81" s="62" t="s">
        <v>19</v>
      </c>
      <c r="L81" s="40"/>
    </row>
    <row r="82" spans="2:65" s="1" customFormat="1" ht="16.5" customHeight="1">
      <c r="B82" s="40"/>
      <c r="E82" s="345" t="str">
        <f>E7</f>
        <v>Rekonstrukce vodovodu a kanalizace, oblast Radvanice a Bartovice</v>
      </c>
      <c r="F82" s="346"/>
      <c r="G82" s="346"/>
      <c r="H82" s="346"/>
      <c r="L82" s="40"/>
    </row>
    <row r="83" spans="2:65" s="1" customFormat="1" ht="14.45" customHeight="1">
      <c r="B83" s="40"/>
      <c r="C83" s="62" t="s">
        <v>158</v>
      </c>
      <c r="L83" s="40"/>
    </row>
    <row r="84" spans="2:65" s="1" customFormat="1" ht="17.25" customHeight="1">
      <c r="B84" s="40"/>
      <c r="E84" s="318" t="str">
        <f>E9</f>
        <v>18_2017_15 - SO15 Ul. Menšíkova - kanalizace</v>
      </c>
      <c r="F84" s="347"/>
      <c r="G84" s="347"/>
      <c r="H84" s="347"/>
      <c r="L84" s="40"/>
    </row>
    <row r="85" spans="2:65" s="1" customFormat="1" ht="6.95" customHeight="1">
      <c r="B85" s="40"/>
      <c r="L85" s="40"/>
    </row>
    <row r="86" spans="2:65" s="1" customFormat="1" ht="18" customHeight="1">
      <c r="B86" s="40"/>
      <c r="C86" s="62" t="s">
        <v>23</v>
      </c>
      <c r="F86" s="148" t="str">
        <f>F12</f>
        <v>Ostrava</v>
      </c>
      <c r="I86" s="149" t="s">
        <v>25</v>
      </c>
      <c r="J86" s="66" t="str">
        <f>IF(J12="","",J12)</f>
        <v>11.12.2017</v>
      </c>
      <c r="L86" s="40"/>
    </row>
    <row r="87" spans="2:65" s="1" customFormat="1" ht="6.95" customHeight="1">
      <c r="B87" s="40"/>
      <c r="L87" s="40"/>
    </row>
    <row r="88" spans="2:65" s="1" customFormat="1" ht="15">
      <c r="B88" s="40"/>
      <c r="C88" s="62" t="s">
        <v>27</v>
      </c>
      <c r="F88" s="148" t="str">
        <f>E15</f>
        <v>Statutární město Ostrava</v>
      </c>
      <c r="I88" s="149" t="s">
        <v>35</v>
      </c>
      <c r="J88" s="148" t="str">
        <f>E21</f>
        <v>Ing. Renata Fuková</v>
      </c>
      <c r="L88" s="40"/>
    </row>
    <row r="89" spans="2:65" s="1" customFormat="1" ht="14.45" customHeight="1">
      <c r="B89" s="40"/>
      <c r="C89" s="62" t="s">
        <v>33</v>
      </c>
      <c r="F89" s="148" t="str">
        <f>IF(E18="","",E18)</f>
        <v/>
      </c>
      <c r="L89" s="40"/>
    </row>
    <row r="90" spans="2:65" s="1" customFormat="1" ht="10.35" customHeight="1">
      <c r="B90" s="40"/>
      <c r="L90" s="40"/>
    </row>
    <row r="91" spans="2:65" s="9" customFormat="1" ht="29.25" customHeight="1">
      <c r="B91" s="150"/>
      <c r="C91" s="151" t="s">
        <v>180</v>
      </c>
      <c r="D91" s="152" t="s">
        <v>60</v>
      </c>
      <c r="E91" s="152" t="s">
        <v>56</v>
      </c>
      <c r="F91" s="152" t="s">
        <v>181</v>
      </c>
      <c r="G91" s="152" t="s">
        <v>182</v>
      </c>
      <c r="H91" s="152" t="s">
        <v>183</v>
      </c>
      <c r="I91" s="153" t="s">
        <v>184</v>
      </c>
      <c r="J91" s="152" t="s">
        <v>162</v>
      </c>
      <c r="K91" s="154" t="s">
        <v>185</v>
      </c>
      <c r="L91" s="150"/>
      <c r="M91" s="72" t="s">
        <v>186</v>
      </c>
      <c r="N91" s="73" t="s">
        <v>45</v>
      </c>
      <c r="O91" s="73" t="s">
        <v>187</v>
      </c>
      <c r="P91" s="73" t="s">
        <v>188</v>
      </c>
      <c r="Q91" s="73" t="s">
        <v>189</v>
      </c>
      <c r="R91" s="73" t="s">
        <v>190</v>
      </c>
      <c r="S91" s="73" t="s">
        <v>191</v>
      </c>
      <c r="T91" s="74" t="s">
        <v>192</v>
      </c>
    </row>
    <row r="92" spans="2:65" s="1" customFormat="1" ht="29.25" customHeight="1">
      <c r="B92" s="40"/>
      <c r="C92" s="76" t="s">
        <v>163</v>
      </c>
      <c r="J92" s="155">
        <f>BK92</f>
        <v>0</v>
      </c>
      <c r="L92" s="40"/>
      <c r="M92" s="75"/>
      <c r="N92" s="67"/>
      <c r="O92" s="67"/>
      <c r="P92" s="156">
        <f>P93</f>
        <v>0</v>
      </c>
      <c r="Q92" s="67"/>
      <c r="R92" s="156">
        <f>R93</f>
        <v>1127.1744962300002</v>
      </c>
      <c r="S92" s="67"/>
      <c r="T92" s="157">
        <f>T93</f>
        <v>264.46782200000001</v>
      </c>
      <c r="AT92" s="23" t="s">
        <v>74</v>
      </c>
      <c r="AU92" s="23" t="s">
        <v>164</v>
      </c>
      <c r="BK92" s="158">
        <f>BK93</f>
        <v>0</v>
      </c>
    </row>
    <row r="93" spans="2:65" s="10" customFormat="1" ht="37.35" customHeight="1">
      <c r="B93" s="159"/>
      <c r="D93" s="160" t="s">
        <v>74</v>
      </c>
      <c r="E93" s="161" t="s">
        <v>193</v>
      </c>
      <c r="F93" s="161" t="s">
        <v>194</v>
      </c>
      <c r="I93" s="162"/>
      <c r="J93" s="163">
        <f>BK93</f>
        <v>0</v>
      </c>
      <c r="L93" s="159"/>
      <c r="M93" s="164"/>
      <c r="N93" s="165"/>
      <c r="O93" s="165"/>
      <c r="P93" s="166">
        <f>P94+P256+P286+P316+P354+P552</f>
        <v>0</v>
      </c>
      <c r="Q93" s="165"/>
      <c r="R93" s="166">
        <f>R94+R256+R286+R316+R354+R552</f>
        <v>1127.1744962300002</v>
      </c>
      <c r="S93" s="165"/>
      <c r="T93" s="167">
        <f>T94+T256+T286+T316+T354+T552</f>
        <v>264.46782200000001</v>
      </c>
      <c r="AR93" s="160" t="s">
        <v>83</v>
      </c>
      <c r="AT93" s="168" t="s">
        <v>74</v>
      </c>
      <c r="AU93" s="168" t="s">
        <v>75</v>
      </c>
      <c r="AY93" s="160" t="s">
        <v>195</v>
      </c>
      <c r="BK93" s="169">
        <f>BK94+BK256+BK286+BK316+BK354+BK552</f>
        <v>0</v>
      </c>
    </row>
    <row r="94" spans="2:65" s="10" customFormat="1" ht="19.899999999999999" customHeight="1">
      <c r="B94" s="159"/>
      <c r="D94" s="160" t="s">
        <v>74</v>
      </c>
      <c r="E94" s="170" t="s">
        <v>83</v>
      </c>
      <c r="F94" s="170" t="s">
        <v>196</v>
      </c>
      <c r="I94" s="162"/>
      <c r="J94" s="171">
        <f>BK94</f>
        <v>0</v>
      </c>
      <c r="L94" s="159"/>
      <c r="M94" s="164"/>
      <c r="N94" s="165"/>
      <c r="O94" s="165"/>
      <c r="P94" s="166">
        <f>SUM(P95:P255)</f>
        <v>0</v>
      </c>
      <c r="Q94" s="165"/>
      <c r="R94" s="166">
        <f>SUM(R95:R255)</f>
        <v>559.30841394000004</v>
      </c>
      <c r="S94" s="165"/>
      <c r="T94" s="167">
        <f>SUM(T95:T255)</f>
        <v>0</v>
      </c>
      <c r="AR94" s="160" t="s">
        <v>83</v>
      </c>
      <c r="AT94" s="168" t="s">
        <v>74</v>
      </c>
      <c r="AU94" s="168" t="s">
        <v>83</v>
      </c>
      <c r="AY94" s="160" t="s">
        <v>195</v>
      </c>
      <c r="BK94" s="169">
        <f>SUM(BK95:BK255)</f>
        <v>0</v>
      </c>
    </row>
    <row r="95" spans="2:65" s="1" customFormat="1" ht="16.5" customHeight="1">
      <c r="B95" s="172"/>
      <c r="C95" s="173" t="s">
        <v>83</v>
      </c>
      <c r="D95" s="173" t="s">
        <v>197</v>
      </c>
      <c r="E95" s="174" t="s">
        <v>2652</v>
      </c>
      <c r="F95" s="175" t="s">
        <v>2653</v>
      </c>
      <c r="G95" s="176" t="s">
        <v>2654</v>
      </c>
      <c r="H95" s="177">
        <v>558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0</v>
      </c>
      <c r="R95" s="182">
        <f>Q95*H95</f>
        <v>0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2655</v>
      </c>
    </row>
    <row r="96" spans="2:65" s="1" customFormat="1" ht="81">
      <c r="B96" s="40"/>
      <c r="D96" s="186" t="s">
        <v>209</v>
      </c>
      <c r="F96" s="194" t="s">
        <v>2656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1" customFormat="1">
      <c r="B97" s="185"/>
      <c r="D97" s="186" t="s">
        <v>203</v>
      </c>
      <c r="E97" s="187" t="s">
        <v>5</v>
      </c>
      <c r="F97" s="188" t="s">
        <v>2657</v>
      </c>
      <c r="H97" s="189">
        <v>432</v>
      </c>
      <c r="I97" s="190"/>
      <c r="L97" s="185"/>
      <c r="M97" s="191"/>
      <c r="N97" s="192"/>
      <c r="O97" s="192"/>
      <c r="P97" s="192"/>
      <c r="Q97" s="192"/>
      <c r="R97" s="192"/>
      <c r="S97" s="192"/>
      <c r="T97" s="193"/>
      <c r="AT97" s="187" t="s">
        <v>203</v>
      </c>
      <c r="AU97" s="187" t="s">
        <v>85</v>
      </c>
      <c r="AV97" s="11" t="s">
        <v>85</v>
      </c>
      <c r="AW97" s="11" t="s">
        <v>39</v>
      </c>
      <c r="AX97" s="11" t="s">
        <v>75</v>
      </c>
      <c r="AY97" s="187" t="s">
        <v>195</v>
      </c>
    </row>
    <row r="98" spans="2:65" s="12" customFormat="1">
      <c r="B98" s="197"/>
      <c r="D98" s="186" t="s">
        <v>203</v>
      </c>
      <c r="E98" s="198" t="s">
        <v>5</v>
      </c>
      <c r="F98" s="199" t="s">
        <v>2658</v>
      </c>
      <c r="H98" s="200">
        <v>432</v>
      </c>
      <c r="I98" s="201"/>
      <c r="L98" s="197"/>
      <c r="M98" s="202"/>
      <c r="N98" s="203"/>
      <c r="O98" s="203"/>
      <c r="P98" s="203"/>
      <c r="Q98" s="203"/>
      <c r="R98" s="203"/>
      <c r="S98" s="203"/>
      <c r="T98" s="204"/>
      <c r="AT98" s="198" t="s">
        <v>203</v>
      </c>
      <c r="AU98" s="198" t="s">
        <v>85</v>
      </c>
      <c r="AV98" s="12" t="s">
        <v>211</v>
      </c>
      <c r="AW98" s="12" t="s">
        <v>39</v>
      </c>
      <c r="AX98" s="12" t="s">
        <v>75</v>
      </c>
      <c r="AY98" s="198" t="s">
        <v>195</v>
      </c>
    </row>
    <row r="99" spans="2:65" s="11" customFormat="1">
      <c r="B99" s="185"/>
      <c r="D99" s="186" t="s">
        <v>203</v>
      </c>
      <c r="E99" s="187" t="s">
        <v>5</v>
      </c>
      <c r="F99" s="188" t="s">
        <v>2659</v>
      </c>
      <c r="H99" s="189">
        <v>126</v>
      </c>
      <c r="I99" s="190"/>
      <c r="L99" s="185"/>
      <c r="M99" s="191"/>
      <c r="N99" s="192"/>
      <c r="O99" s="192"/>
      <c r="P99" s="192"/>
      <c r="Q99" s="192"/>
      <c r="R99" s="192"/>
      <c r="S99" s="192"/>
      <c r="T99" s="193"/>
      <c r="AT99" s="187" t="s">
        <v>203</v>
      </c>
      <c r="AU99" s="187" t="s">
        <v>85</v>
      </c>
      <c r="AV99" s="11" t="s">
        <v>85</v>
      </c>
      <c r="AW99" s="11" t="s">
        <v>39</v>
      </c>
      <c r="AX99" s="11" t="s">
        <v>75</v>
      </c>
      <c r="AY99" s="187" t="s">
        <v>195</v>
      </c>
    </row>
    <row r="100" spans="2:65" s="12" customFormat="1">
      <c r="B100" s="197"/>
      <c r="D100" s="186" t="s">
        <v>203</v>
      </c>
      <c r="E100" s="198" t="s">
        <v>5</v>
      </c>
      <c r="F100" s="199" t="s">
        <v>2660</v>
      </c>
      <c r="H100" s="200">
        <v>126</v>
      </c>
      <c r="I100" s="201"/>
      <c r="L100" s="197"/>
      <c r="M100" s="202"/>
      <c r="N100" s="203"/>
      <c r="O100" s="203"/>
      <c r="P100" s="203"/>
      <c r="Q100" s="203"/>
      <c r="R100" s="203"/>
      <c r="S100" s="203"/>
      <c r="T100" s="204"/>
      <c r="AT100" s="198" t="s">
        <v>203</v>
      </c>
      <c r="AU100" s="198" t="s">
        <v>85</v>
      </c>
      <c r="AV100" s="12" t="s">
        <v>211</v>
      </c>
      <c r="AW100" s="12" t="s">
        <v>39</v>
      </c>
      <c r="AX100" s="12" t="s">
        <v>75</v>
      </c>
      <c r="AY100" s="198" t="s">
        <v>195</v>
      </c>
    </row>
    <row r="101" spans="2:65" s="13" customFormat="1">
      <c r="B101" s="205"/>
      <c r="D101" s="186" t="s">
        <v>203</v>
      </c>
      <c r="E101" s="206" t="s">
        <v>5</v>
      </c>
      <c r="F101" s="207" t="s">
        <v>254</v>
      </c>
      <c r="H101" s="208">
        <v>558</v>
      </c>
      <c r="I101" s="209"/>
      <c r="L101" s="205"/>
      <c r="M101" s="210"/>
      <c r="N101" s="211"/>
      <c r="O101" s="211"/>
      <c r="P101" s="211"/>
      <c r="Q101" s="211"/>
      <c r="R101" s="211"/>
      <c r="S101" s="211"/>
      <c r="T101" s="212"/>
      <c r="AT101" s="206" t="s">
        <v>203</v>
      </c>
      <c r="AU101" s="206" t="s">
        <v>85</v>
      </c>
      <c r="AV101" s="13" t="s">
        <v>201</v>
      </c>
      <c r="AW101" s="13" t="s">
        <v>39</v>
      </c>
      <c r="AX101" s="13" t="s">
        <v>83</v>
      </c>
      <c r="AY101" s="206" t="s">
        <v>195</v>
      </c>
    </row>
    <row r="102" spans="2:65" s="1" customFormat="1" ht="25.5" customHeight="1">
      <c r="B102" s="172"/>
      <c r="C102" s="173" t="s">
        <v>85</v>
      </c>
      <c r="D102" s="173" t="s">
        <v>197</v>
      </c>
      <c r="E102" s="174" t="s">
        <v>2661</v>
      </c>
      <c r="F102" s="175" t="s">
        <v>2662</v>
      </c>
      <c r="G102" s="176" t="s">
        <v>2663</v>
      </c>
      <c r="H102" s="177">
        <v>23</v>
      </c>
      <c r="I102" s="178"/>
      <c r="J102" s="179">
        <f>ROUND(I102*H102,2)</f>
        <v>0</v>
      </c>
      <c r="K102" s="175"/>
      <c r="L102" s="40"/>
      <c r="M102" s="180" t="s">
        <v>5</v>
      </c>
      <c r="N102" s="181" t="s">
        <v>46</v>
      </c>
      <c r="O102" s="41"/>
      <c r="P102" s="182">
        <f>O102*H102</f>
        <v>0</v>
      </c>
      <c r="Q102" s="182">
        <v>0</v>
      </c>
      <c r="R102" s="182">
        <f>Q102*H102</f>
        <v>0</v>
      </c>
      <c r="S102" s="182">
        <v>0</v>
      </c>
      <c r="T102" s="183">
        <f>S102*H102</f>
        <v>0</v>
      </c>
      <c r="AR102" s="23" t="s">
        <v>201</v>
      </c>
      <c r="AT102" s="23" t="s">
        <v>197</v>
      </c>
      <c r="AU102" s="23" t="s">
        <v>85</v>
      </c>
      <c r="AY102" s="23" t="s">
        <v>195</v>
      </c>
      <c r="BE102" s="184">
        <f>IF(N102="základní",J102,0)</f>
        <v>0</v>
      </c>
      <c r="BF102" s="184">
        <f>IF(N102="snížená",J102,0)</f>
        <v>0</v>
      </c>
      <c r="BG102" s="184">
        <f>IF(N102="zákl. přenesená",J102,0)</f>
        <v>0</v>
      </c>
      <c r="BH102" s="184">
        <f>IF(N102="sníž. přenesená",J102,0)</f>
        <v>0</v>
      </c>
      <c r="BI102" s="184">
        <f>IF(N102="nulová",J102,0)</f>
        <v>0</v>
      </c>
      <c r="BJ102" s="23" t="s">
        <v>83</v>
      </c>
      <c r="BK102" s="184">
        <f>ROUND(I102*H102,2)</f>
        <v>0</v>
      </c>
      <c r="BL102" s="23" t="s">
        <v>201</v>
      </c>
      <c r="BM102" s="23" t="s">
        <v>2664</v>
      </c>
    </row>
    <row r="103" spans="2:65" s="1" customFormat="1" ht="16.5" customHeight="1">
      <c r="B103" s="172"/>
      <c r="C103" s="173" t="s">
        <v>211</v>
      </c>
      <c r="D103" s="173" t="s">
        <v>197</v>
      </c>
      <c r="E103" s="174" t="s">
        <v>198</v>
      </c>
      <c r="F103" s="175" t="s">
        <v>199</v>
      </c>
      <c r="G103" s="176" t="s">
        <v>200</v>
      </c>
      <c r="H103" s="177">
        <v>1E-3</v>
      </c>
      <c r="I103" s="178"/>
      <c r="J103" s="179">
        <f>ROUND(I103*H103,2)</f>
        <v>0</v>
      </c>
      <c r="K103" s="175"/>
      <c r="L103" s="40"/>
      <c r="M103" s="180" t="s">
        <v>5</v>
      </c>
      <c r="N103" s="181" t="s">
        <v>46</v>
      </c>
      <c r="O103" s="41"/>
      <c r="P103" s="182">
        <f>O103*H103</f>
        <v>0</v>
      </c>
      <c r="Q103" s="182">
        <v>0</v>
      </c>
      <c r="R103" s="182">
        <f>Q103*H103</f>
        <v>0</v>
      </c>
      <c r="S103" s="182">
        <v>0</v>
      </c>
      <c r="T103" s="183">
        <f>S103*H103</f>
        <v>0</v>
      </c>
      <c r="AR103" s="23" t="s">
        <v>201</v>
      </c>
      <c r="AT103" s="23" t="s">
        <v>197</v>
      </c>
      <c r="AU103" s="23" t="s">
        <v>85</v>
      </c>
      <c r="AY103" s="23" t="s">
        <v>195</v>
      </c>
      <c r="BE103" s="184">
        <f>IF(N103="základní",J103,0)</f>
        <v>0</v>
      </c>
      <c r="BF103" s="184">
        <f>IF(N103="snížená",J103,0)</f>
        <v>0</v>
      </c>
      <c r="BG103" s="184">
        <f>IF(N103="zákl. přenesená",J103,0)</f>
        <v>0</v>
      </c>
      <c r="BH103" s="184">
        <f>IF(N103="sníž. přenesená",J103,0)</f>
        <v>0</v>
      </c>
      <c r="BI103" s="184">
        <f>IF(N103="nulová",J103,0)</f>
        <v>0</v>
      </c>
      <c r="BJ103" s="23" t="s">
        <v>83</v>
      </c>
      <c r="BK103" s="184">
        <f>ROUND(I103*H103,2)</f>
        <v>0</v>
      </c>
      <c r="BL103" s="23" t="s">
        <v>201</v>
      </c>
      <c r="BM103" s="23" t="s">
        <v>2665</v>
      </c>
    </row>
    <row r="104" spans="2:65" s="11" customFormat="1">
      <c r="B104" s="185"/>
      <c r="D104" s="186" t="s">
        <v>203</v>
      </c>
      <c r="E104" s="187" t="s">
        <v>5</v>
      </c>
      <c r="F104" s="188" t="s">
        <v>2666</v>
      </c>
      <c r="H104" s="189">
        <v>1E-3</v>
      </c>
      <c r="I104" s="190"/>
      <c r="L104" s="185"/>
      <c r="M104" s="191"/>
      <c r="N104" s="192"/>
      <c r="O104" s="192"/>
      <c r="P104" s="192"/>
      <c r="Q104" s="192"/>
      <c r="R104" s="192"/>
      <c r="S104" s="192"/>
      <c r="T104" s="193"/>
      <c r="AT104" s="187" t="s">
        <v>203</v>
      </c>
      <c r="AU104" s="187" t="s">
        <v>85</v>
      </c>
      <c r="AV104" s="11" t="s">
        <v>85</v>
      </c>
      <c r="AW104" s="11" t="s">
        <v>39</v>
      </c>
      <c r="AX104" s="11" t="s">
        <v>83</v>
      </c>
      <c r="AY104" s="187" t="s">
        <v>195</v>
      </c>
    </row>
    <row r="105" spans="2:65" s="1" customFormat="1" ht="25.5" customHeight="1">
      <c r="B105" s="172"/>
      <c r="C105" s="173" t="s">
        <v>201</v>
      </c>
      <c r="D105" s="173" t="s">
        <v>197</v>
      </c>
      <c r="E105" s="174" t="s">
        <v>205</v>
      </c>
      <c r="F105" s="175" t="s">
        <v>2667</v>
      </c>
      <c r="G105" s="176" t="s">
        <v>207</v>
      </c>
      <c r="H105" s="177">
        <v>16</v>
      </c>
      <c r="I105" s="178"/>
      <c r="J105" s="179">
        <f>ROUND(I105*H105,2)</f>
        <v>0</v>
      </c>
      <c r="K105" s="175"/>
      <c r="L105" s="40"/>
      <c r="M105" s="180" t="s">
        <v>5</v>
      </c>
      <c r="N105" s="181" t="s">
        <v>46</v>
      </c>
      <c r="O105" s="41"/>
      <c r="P105" s="182">
        <f>O105*H105</f>
        <v>0</v>
      </c>
      <c r="Q105" s="182">
        <v>8.6800000000000002E-3</v>
      </c>
      <c r="R105" s="182">
        <f>Q105*H105</f>
        <v>0.13888</v>
      </c>
      <c r="S105" s="182">
        <v>0</v>
      </c>
      <c r="T105" s="183">
        <f>S105*H105</f>
        <v>0</v>
      </c>
      <c r="AR105" s="23" t="s">
        <v>201</v>
      </c>
      <c r="AT105" s="23" t="s">
        <v>197</v>
      </c>
      <c r="AU105" s="23" t="s">
        <v>85</v>
      </c>
      <c r="AY105" s="23" t="s">
        <v>195</v>
      </c>
      <c r="BE105" s="184">
        <f>IF(N105="základní",J105,0)</f>
        <v>0</v>
      </c>
      <c r="BF105" s="184">
        <f>IF(N105="snížená",J105,0)</f>
        <v>0</v>
      </c>
      <c r="BG105" s="184">
        <f>IF(N105="zákl. přenesená",J105,0)</f>
        <v>0</v>
      </c>
      <c r="BH105" s="184">
        <f>IF(N105="sníž. přenesená",J105,0)</f>
        <v>0</v>
      </c>
      <c r="BI105" s="184">
        <f>IF(N105="nulová",J105,0)</f>
        <v>0</v>
      </c>
      <c r="BJ105" s="23" t="s">
        <v>83</v>
      </c>
      <c r="BK105" s="184">
        <f>ROUND(I105*H105,2)</f>
        <v>0</v>
      </c>
      <c r="BL105" s="23" t="s">
        <v>201</v>
      </c>
      <c r="BM105" s="23" t="s">
        <v>2668</v>
      </c>
    </row>
    <row r="106" spans="2:65" s="1" customFormat="1" ht="81">
      <c r="B106" s="40"/>
      <c r="D106" s="186" t="s">
        <v>209</v>
      </c>
      <c r="F106" s="194" t="s">
        <v>210</v>
      </c>
      <c r="I106" s="195"/>
      <c r="L106" s="40"/>
      <c r="M106" s="196"/>
      <c r="N106" s="41"/>
      <c r="O106" s="41"/>
      <c r="P106" s="41"/>
      <c r="Q106" s="41"/>
      <c r="R106" s="41"/>
      <c r="S106" s="41"/>
      <c r="T106" s="69"/>
      <c r="AT106" s="23" t="s">
        <v>209</v>
      </c>
      <c r="AU106" s="23" t="s">
        <v>85</v>
      </c>
    </row>
    <row r="107" spans="2:65" s="1" customFormat="1" ht="25.5" customHeight="1">
      <c r="B107" s="172"/>
      <c r="C107" s="173" t="s">
        <v>220</v>
      </c>
      <c r="D107" s="173" t="s">
        <v>197</v>
      </c>
      <c r="E107" s="174" t="s">
        <v>212</v>
      </c>
      <c r="F107" s="175" t="s">
        <v>213</v>
      </c>
      <c r="G107" s="176" t="s">
        <v>207</v>
      </c>
      <c r="H107" s="177">
        <v>11</v>
      </c>
      <c r="I107" s="178"/>
      <c r="J107" s="179">
        <f>ROUND(I107*H107,2)</f>
        <v>0</v>
      </c>
      <c r="K107" s="175"/>
      <c r="L107" s="40"/>
      <c r="M107" s="180" t="s">
        <v>5</v>
      </c>
      <c r="N107" s="181" t="s">
        <v>46</v>
      </c>
      <c r="O107" s="41"/>
      <c r="P107" s="182">
        <f>O107*H107</f>
        <v>0</v>
      </c>
      <c r="Q107" s="182">
        <v>8.6800000000000002E-3</v>
      </c>
      <c r="R107" s="182">
        <f>Q107*H107</f>
        <v>9.5480000000000009E-2</v>
      </c>
      <c r="S107" s="182">
        <v>0</v>
      </c>
      <c r="T107" s="183">
        <f>S107*H107</f>
        <v>0</v>
      </c>
      <c r="AR107" s="23" t="s">
        <v>201</v>
      </c>
      <c r="AT107" s="23" t="s">
        <v>197</v>
      </c>
      <c r="AU107" s="23" t="s">
        <v>85</v>
      </c>
      <c r="AY107" s="23" t="s">
        <v>195</v>
      </c>
      <c r="BE107" s="184">
        <f>IF(N107="základní",J107,0)</f>
        <v>0</v>
      </c>
      <c r="BF107" s="184">
        <f>IF(N107="snížená",J107,0)</f>
        <v>0</v>
      </c>
      <c r="BG107" s="184">
        <f>IF(N107="zákl. přenesená",J107,0)</f>
        <v>0</v>
      </c>
      <c r="BH107" s="184">
        <f>IF(N107="sníž. přenesená",J107,0)</f>
        <v>0</v>
      </c>
      <c r="BI107" s="184">
        <f>IF(N107="nulová",J107,0)</f>
        <v>0</v>
      </c>
      <c r="BJ107" s="23" t="s">
        <v>83</v>
      </c>
      <c r="BK107" s="184">
        <f>ROUND(I107*H107,2)</f>
        <v>0</v>
      </c>
      <c r="BL107" s="23" t="s">
        <v>201</v>
      </c>
      <c r="BM107" s="23" t="s">
        <v>2669</v>
      </c>
    </row>
    <row r="108" spans="2:65" s="1" customFormat="1" ht="121.5">
      <c r="B108" s="40"/>
      <c r="D108" s="186" t="s">
        <v>209</v>
      </c>
      <c r="F108" s="194" t="s">
        <v>2670</v>
      </c>
      <c r="I108" s="195"/>
      <c r="L108" s="40"/>
      <c r="M108" s="196"/>
      <c r="N108" s="41"/>
      <c r="O108" s="41"/>
      <c r="P108" s="41"/>
      <c r="Q108" s="41"/>
      <c r="R108" s="41"/>
      <c r="S108" s="41"/>
      <c r="T108" s="69"/>
      <c r="AT108" s="23" t="s">
        <v>209</v>
      </c>
      <c r="AU108" s="23" t="s">
        <v>85</v>
      </c>
    </row>
    <row r="109" spans="2:65" s="1" customFormat="1" ht="16.5" customHeight="1">
      <c r="B109" s="172"/>
      <c r="C109" s="173" t="s">
        <v>225</v>
      </c>
      <c r="D109" s="173" t="s">
        <v>197</v>
      </c>
      <c r="E109" s="174" t="s">
        <v>221</v>
      </c>
      <c r="F109" s="175" t="s">
        <v>222</v>
      </c>
      <c r="G109" s="176" t="s">
        <v>207</v>
      </c>
      <c r="H109" s="177">
        <v>4</v>
      </c>
      <c r="I109" s="178"/>
      <c r="J109" s="179">
        <f>ROUND(I109*H109,2)</f>
        <v>0</v>
      </c>
      <c r="K109" s="175"/>
      <c r="L109" s="40"/>
      <c r="M109" s="180" t="s">
        <v>5</v>
      </c>
      <c r="N109" s="181" t="s">
        <v>46</v>
      </c>
      <c r="O109" s="41"/>
      <c r="P109" s="182">
        <f>O109*H109</f>
        <v>0</v>
      </c>
      <c r="Q109" s="182">
        <v>3.6900000000000002E-2</v>
      </c>
      <c r="R109" s="182">
        <f>Q109*H109</f>
        <v>0.14760000000000001</v>
      </c>
      <c r="S109" s="182">
        <v>0</v>
      </c>
      <c r="T109" s="183">
        <f>S109*H109</f>
        <v>0</v>
      </c>
      <c r="AR109" s="23" t="s">
        <v>201</v>
      </c>
      <c r="AT109" s="23" t="s">
        <v>197</v>
      </c>
      <c r="AU109" s="23" t="s">
        <v>85</v>
      </c>
      <c r="AY109" s="23" t="s">
        <v>195</v>
      </c>
      <c r="BE109" s="184">
        <f>IF(N109="základní",J109,0)</f>
        <v>0</v>
      </c>
      <c r="BF109" s="184">
        <f>IF(N109="snížená",J109,0)</f>
        <v>0</v>
      </c>
      <c r="BG109" s="184">
        <f>IF(N109="zákl. přenesená",J109,0)</f>
        <v>0</v>
      </c>
      <c r="BH109" s="184">
        <f>IF(N109="sníž. přenesená",J109,0)</f>
        <v>0</v>
      </c>
      <c r="BI109" s="184">
        <f>IF(N109="nulová",J109,0)</f>
        <v>0</v>
      </c>
      <c r="BJ109" s="23" t="s">
        <v>83</v>
      </c>
      <c r="BK109" s="184">
        <f>ROUND(I109*H109,2)</f>
        <v>0</v>
      </c>
      <c r="BL109" s="23" t="s">
        <v>201</v>
      </c>
      <c r="BM109" s="23" t="s">
        <v>2671</v>
      </c>
    </row>
    <row r="110" spans="2:65" s="1" customFormat="1" ht="94.5">
      <c r="B110" s="40"/>
      <c r="D110" s="186" t="s">
        <v>209</v>
      </c>
      <c r="F110" s="194" t="s">
        <v>224</v>
      </c>
      <c r="I110" s="195"/>
      <c r="L110" s="40"/>
      <c r="M110" s="196"/>
      <c r="N110" s="41"/>
      <c r="O110" s="41"/>
      <c r="P110" s="41"/>
      <c r="Q110" s="41"/>
      <c r="R110" s="41"/>
      <c r="S110" s="41"/>
      <c r="T110" s="69"/>
      <c r="AT110" s="23" t="s">
        <v>209</v>
      </c>
      <c r="AU110" s="23" t="s">
        <v>85</v>
      </c>
    </row>
    <row r="111" spans="2:65" s="1" customFormat="1" ht="16.5" customHeight="1">
      <c r="B111" s="172"/>
      <c r="C111" s="173" t="s">
        <v>232</v>
      </c>
      <c r="D111" s="173" t="s">
        <v>197</v>
      </c>
      <c r="E111" s="174" t="s">
        <v>226</v>
      </c>
      <c r="F111" s="175" t="s">
        <v>227</v>
      </c>
      <c r="G111" s="176" t="s">
        <v>228</v>
      </c>
      <c r="H111" s="177">
        <v>185.976</v>
      </c>
      <c r="I111" s="178"/>
      <c r="J111" s="179">
        <f>ROUND(I111*H111,2)</f>
        <v>0</v>
      </c>
      <c r="K111" s="175"/>
      <c r="L111" s="40"/>
      <c r="M111" s="180" t="s">
        <v>5</v>
      </c>
      <c r="N111" s="181" t="s">
        <v>46</v>
      </c>
      <c r="O111" s="41"/>
      <c r="P111" s="182">
        <f>O111*H111</f>
        <v>0</v>
      </c>
      <c r="Q111" s="182">
        <v>0</v>
      </c>
      <c r="R111" s="182">
        <f>Q111*H111</f>
        <v>0</v>
      </c>
      <c r="S111" s="182">
        <v>0</v>
      </c>
      <c r="T111" s="183">
        <f>S111*H111</f>
        <v>0</v>
      </c>
      <c r="AR111" s="23" t="s">
        <v>201</v>
      </c>
      <c r="AT111" s="23" t="s">
        <v>197</v>
      </c>
      <c r="AU111" s="23" t="s">
        <v>85</v>
      </c>
      <c r="AY111" s="23" t="s">
        <v>195</v>
      </c>
      <c r="BE111" s="184">
        <f>IF(N111="základní",J111,0)</f>
        <v>0</v>
      </c>
      <c r="BF111" s="184">
        <f>IF(N111="snížená",J111,0)</f>
        <v>0</v>
      </c>
      <c r="BG111" s="184">
        <f>IF(N111="zákl. přenesená",J111,0)</f>
        <v>0</v>
      </c>
      <c r="BH111" s="184">
        <f>IF(N111="sníž. přenesená",J111,0)</f>
        <v>0</v>
      </c>
      <c r="BI111" s="184">
        <f>IF(N111="nulová",J111,0)</f>
        <v>0</v>
      </c>
      <c r="BJ111" s="23" t="s">
        <v>83</v>
      </c>
      <c r="BK111" s="184">
        <f>ROUND(I111*H111,2)</f>
        <v>0</v>
      </c>
      <c r="BL111" s="23" t="s">
        <v>201</v>
      </c>
      <c r="BM111" s="23" t="s">
        <v>2672</v>
      </c>
    </row>
    <row r="112" spans="2:65" s="1" customFormat="1" ht="40.5">
      <c r="B112" s="40"/>
      <c r="D112" s="186" t="s">
        <v>209</v>
      </c>
      <c r="F112" s="194" t="s">
        <v>230</v>
      </c>
      <c r="I112" s="195"/>
      <c r="L112" s="40"/>
      <c r="M112" s="196"/>
      <c r="N112" s="41"/>
      <c r="O112" s="41"/>
      <c r="P112" s="41"/>
      <c r="Q112" s="41"/>
      <c r="R112" s="41"/>
      <c r="S112" s="41"/>
      <c r="T112" s="69"/>
      <c r="AT112" s="23" t="s">
        <v>209</v>
      </c>
      <c r="AU112" s="23" t="s">
        <v>85</v>
      </c>
    </row>
    <row r="113" spans="2:65" s="11" customFormat="1">
      <c r="B113" s="185"/>
      <c r="D113" s="186" t="s">
        <v>203</v>
      </c>
      <c r="E113" s="187" t="s">
        <v>5</v>
      </c>
      <c r="F113" s="188" t="s">
        <v>2673</v>
      </c>
      <c r="H113" s="189">
        <v>185.976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83</v>
      </c>
      <c r="AY113" s="187" t="s">
        <v>195</v>
      </c>
    </row>
    <row r="114" spans="2:65" s="1" customFormat="1" ht="16.5" customHeight="1">
      <c r="B114" s="172"/>
      <c r="C114" s="173" t="s">
        <v>255</v>
      </c>
      <c r="D114" s="173" t="s">
        <v>197</v>
      </c>
      <c r="E114" s="174" t="s">
        <v>233</v>
      </c>
      <c r="F114" s="175" t="s">
        <v>234</v>
      </c>
      <c r="G114" s="176" t="s">
        <v>228</v>
      </c>
      <c r="H114" s="177">
        <v>464.93900000000002</v>
      </c>
      <c r="I114" s="178"/>
      <c r="J114" s="179">
        <f>ROUND(I114*H114,2)</f>
        <v>0</v>
      </c>
      <c r="K114" s="175"/>
      <c r="L114" s="40"/>
      <c r="M114" s="180" t="s">
        <v>5</v>
      </c>
      <c r="N114" s="181" t="s">
        <v>46</v>
      </c>
      <c r="O114" s="41"/>
      <c r="P114" s="182">
        <f>O114*H114</f>
        <v>0</v>
      </c>
      <c r="Q114" s="182">
        <v>0</v>
      </c>
      <c r="R114" s="182">
        <f>Q114*H114</f>
        <v>0</v>
      </c>
      <c r="S114" s="182">
        <v>0</v>
      </c>
      <c r="T114" s="183">
        <f>S114*H114</f>
        <v>0</v>
      </c>
      <c r="AR114" s="23" t="s">
        <v>201</v>
      </c>
      <c r="AT114" s="23" t="s">
        <v>197</v>
      </c>
      <c r="AU114" s="23" t="s">
        <v>85</v>
      </c>
      <c r="AY114" s="23" t="s">
        <v>195</v>
      </c>
      <c r="BE114" s="184">
        <f>IF(N114="základní",J114,0)</f>
        <v>0</v>
      </c>
      <c r="BF114" s="184">
        <f>IF(N114="snížená",J114,0)</f>
        <v>0</v>
      </c>
      <c r="BG114" s="184">
        <f>IF(N114="zákl. přenesená",J114,0)</f>
        <v>0</v>
      </c>
      <c r="BH114" s="184">
        <f>IF(N114="sníž. přenesená",J114,0)</f>
        <v>0</v>
      </c>
      <c r="BI114" s="184">
        <f>IF(N114="nulová",J114,0)</f>
        <v>0</v>
      </c>
      <c r="BJ114" s="23" t="s">
        <v>83</v>
      </c>
      <c r="BK114" s="184">
        <f>ROUND(I114*H114,2)</f>
        <v>0</v>
      </c>
      <c r="BL114" s="23" t="s">
        <v>201</v>
      </c>
      <c r="BM114" s="23" t="s">
        <v>2674</v>
      </c>
    </row>
    <row r="115" spans="2:65" s="1" customFormat="1" ht="40.5">
      <c r="B115" s="40"/>
      <c r="D115" s="186" t="s">
        <v>209</v>
      </c>
      <c r="F115" s="194" t="s">
        <v>236</v>
      </c>
      <c r="I115" s="195"/>
      <c r="L115" s="40"/>
      <c r="M115" s="196"/>
      <c r="N115" s="41"/>
      <c r="O115" s="41"/>
      <c r="P115" s="41"/>
      <c r="Q115" s="41"/>
      <c r="R115" s="41"/>
      <c r="S115" s="41"/>
      <c r="T115" s="69"/>
      <c r="AT115" s="23" t="s">
        <v>209</v>
      </c>
      <c r="AU115" s="23" t="s">
        <v>85</v>
      </c>
    </row>
    <row r="116" spans="2:65" s="11" customFormat="1">
      <c r="B116" s="185"/>
      <c r="D116" s="186" t="s">
        <v>203</v>
      </c>
      <c r="E116" s="187" t="s">
        <v>5</v>
      </c>
      <c r="F116" s="188" t="s">
        <v>2675</v>
      </c>
      <c r="H116" s="189">
        <v>10.156000000000001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65" s="11" customFormat="1">
      <c r="B117" s="185"/>
      <c r="D117" s="186" t="s">
        <v>203</v>
      </c>
      <c r="E117" s="187" t="s">
        <v>5</v>
      </c>
      <c r="F117" s="188" t="s">
        <v>2676</v>
      </c>
      <c r="H117" s="189">
        <v>94.212000000000003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65" s="11" customFormat="1">
      <c r="B118" s="185"/>
      <c r="D118" s="186" t="s">
        <v>203</v>
      </c>
      <c r="E118" s="187" t="s">
        <v>5</v>
      </c>
      <c r="F118" s="188" t="s">
        <v>2677</v>
      </c>
      <c r="H118" s="189">
        <v>96.382999999999996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65" s="12" customFormat="1">
      <c r="B119" s="197"/>
      <c r="D119" s="186" t="s">
        <v>203</v>
      </c>
      <c r="E119" s="198" t="s">
        <v>5</v>
      </c>
      <c r="F119" s="199" t="s">
        <v>2678</v>
      </c>
      <c r="H119" s="200">
        <v>200.751</v>
      </c>
      <c r="I119" s="201"/>
      <c r="L119" s="197"/>
      <c r="M119" s="202"/>
      <c r="N119" s="203"/>
      <c r="O119" s="203"/>
      <c r="P119" s="203"/>
      <c r="Q119" s="203"/>
      <c r="R119" s="203"/>
      <c r="S119" s="203"/>
      <c r="T119" s="204"/>
      <c r="AT119" s="198" t="s">
        <v>203</v>
      </c>
      <c r="AU119" s="198" t="s">
        <v>85</v>
      </c>
      <c r="AV119" s="12" t="s">
        <v>211</v>
      </c>
      <c r="AW119" s="12" t="s">
        <v>39</v>
      </c>
      <c r="AX119" s="12" t="s">
        <v>75</v>
      </c>
      <c r="AY119" s="198" t="s">
        <v>195</v>
      </c>
    </row>
    <row r="120" spans="2:65" s="11" customFormat="1">
      <c r="B120" s="185"/>
      <c r="D120" s="186" t="s">
        <v>203</v>
      </c>
      <c r="E120" s="187" t="s">
        <v>5</v>
      </c>
      <c r="F120" s="188" t="s">
        <v>2679</v>
      </c>
      <c r="H120" s="189">
        <v>3.98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65" s="11" customFormat="1">
      <c r="B121" s="185"/>
      <c r="D121" s="186" t="s">
        <v>203</v>
      </c>
      <c r="E121" s="187" t="s">
        <v>5</v>
      </c>
      <c r="F121" s="188" t="s">
        <v>2680</v>
      </c>
      <c r="H121" s="189">
        <v>8.9600000000000009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65" s="11" customFormat="1">
      <c r="B122" s="185"/>
      <c r="D122" s="186" t="s">
        <v>203</v>
      </c>
      <c r="E122" s="187" t="s">
        <v>5</v>
      </c>
      <c r="F122" s="188" t="s">
        <v>2681</v>
      </c>
      <c r="H122" s="189">
        <v>8.6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65" s="11" customFormat="1">
      <c r="B123" s="185"/>
      <c r="D123" s="186" t="s">
        <v>203</v>
      </c>
      <c r="E123" s="187" t="s">
        <v>5</v>
      </c>
      <c r="F123" s="188" t="s">
        <v>2682</v>
      </c>
      <c r="H123" s="189">
        <v>11.84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75</v>
      </c>
      <c r="AY123" s="187" t="s">
        <v>195</v>
      </c>
    </row>
    <row r="124" spans="2:65" s="12" customFormat="1">
      <c r="B124" s="197"/>
      <c r="D124" s="186" t="s">
        <v>203</v>
      </c>
      <c r="E124" s="198" t="s">
        <v>5</v>
      </c>
      <c r="F124" s="199" t="s">
        <v>2683</v>
      </c>
      <c r="H124" s="200">
        <v>33.380000000000003</v>
      </c>
      <c r="I124" s="201"/>
      <c r="L124" s="197"/>
      <c r="M124" s="202"/>
      <c r="N124" s="203"/>
      <c r="O124" s="203"/>
      <c r="P124" s="203"/>
      <c r="Q124" s="203"/>
      <c r="R124" s="203"/>
      <c r="S124" s="203"/>
      <c r="T124" s="204"/>
      <c r="AT124" s="198" t="s">
        <v>203</v>
      </c>
      <c r="AU124" s="198" t="s">
        <v>85</v>
      </c>
      <c r="AV124" s="12" t="s">
        <v>211</v>
      </c>
      <c r="AW124" s="12" t="s">
        <v>39</v>
      </c>
      <c r="AX124" s="12" t="s">
        <v>75</v>
      </c>
      <c r="AY124" s="198" t="s">
        <v>195</v>
      </c>
    </row>
    <row r="125" spans="2:65" s="11" customFormat="1">
      <c r="B125" s="185"/>
      <c r="D125" s="186" t="s">
        <v>203</v>
      </c>
      <c r="E125" s="187" t="s">
        <v>5</v>
      </c>
      <c r="F125" s="188" t="s">
        <v>2684</v>
      </c>
      <c r="H125" s="189">
        <v>109.682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65" s="11" customFormat="1">
      <c r="B126" s="185"/>
      <c r="D126" s="186" t="s">
        <v>203</v>
      </c>
      <c r="E126" s="187" t="s">
        <v>5</v>
      </c>
      <c r="F126" s="188" t="s">
        <v>2685</v>
      </c>
      <c r="H126" s="189">
        <v>4.3369999999999997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85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65" s="12" customFormat="1">
      <c r="B127" s="197"/>
      <c r="D127" s="186" t="s">
        <v>203</v>
      </c>
      <c r="E127" s="198" t="s">
        <v>5</v>
      </c>
      <c r="F127" s="199" t="s">
        <v>2686</v>
      </c>
      <c r="H127" s="200">
        <v>114.01900000000001</v>
      </c>
      <c r="I127" s="201"/>
      <c r="L127" s="197"/>
      <c r="M127" s="202"/>
      <c r="N127" s="203"/>
      <c r="O127" s="203"/>
      <c r="P127" s="203"/>
      <c r="Q127" s="203"/>
      <c r="R127" s="203"/>
      <c r="S127" s="203"/>
      <c r="T127" s="204"/>
      <c r="AT127" s="198" t="s">
        <v>203</v>
      </c>
      <c r="AU127" s="198" t="s">
        <v>85</v>
      </c>
      <c r="AV127" s="12" t="s">
        <v>211</v>
      </c>
      <c r="AW127" s="12" t="s">
        <v>39</v>
      </c>
      <c r="AX127" s="12" t="s">
        <v>75</v>
      </c>
      <c r="AY127" s="198" t="s">
        <v>195</v>
      </c>
    </row>
    <row r="128" spans="2:65" s="11" customFormat="1">
      <c r="B128" s="185"/>
      <c r="D128" s="186" t="s">
        <v>203</v>
      </c>
      <c r="E128" s="187" t="s">
        <v>5</v>
      </c>
      <c r="F128" s="188" t="s">
        <v>2687</v>
      </c>
      <c r="H128" s="189">
        <v>10.32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85</v>
      </c>
      <c r="AV128" s="11" t="s">
        <v>85</v>
      </c>
      <c r="AW128" s="11" t="s">
        <v>39</v>
      </c>
      <c r="AX128" s="11" t="s">
        <v>75</v>
      </c>
      <c r="AY128" s="187" t="s">
        <v>195</v>
      </c>
    </row>
    <row r="129" spans="2:51" s="11" customFormat="1">
      <c r="B129" s="185"/>
      <c r="D129" s="186" t="s">
        <v>203</v>
      </c>
      <c r="E129" s="187" t="s">
        <v>5</v>
      </c>
      <c r="F129" s="188" t="s">
        <v>2688</v>
      </c>
      <c r="H129" s="189">
        <v>7.16</v>
      </c>
      <c r="I129" s="190"/>
      <c r="L129" s="185"/>
      <c r="M129" s="191"/>
      <c r="N129" s="192"/>
      <c r="O129" s="192"/>
      <c r="P129" s="192"/>
      <c r="Q129" s="192"/>
      <c r="R129" s="192"/>
      <c r="S129" s="192"/>
      <c r="T129" s="193"/>
      <c r="AT129" s="187" t="s">
        <v>203</v>
      </c>
      <c r="AU129" s="187" t="s">
        <v>85</v>
      </c>
      <c r="AV129" s="11" t="s">
        <v>85</v>
      </c>
      <c r="AW129" s="11" t="s">
        <v>39</v>
      </c>
      <c r="AX129" s="11" t="s">
        <v>75</v>
      </c>
      <c r="AY129" s="187" t="s">
        <v>195</v>
      </c>
    </row>
    <row r="130" spans="2:51" s="11" customFormat="1">
      <c r="B130" s="185"/>
      <c r="D130" s="186" t="s">
        <v>203</v>
      </c>
      <c r="E130" s="187" t="s">
        <v>5</v>
      </c>
      <c r="F130" s="188" t="s">
        <v>2689</v>
      </c>
      <c r="H130" s="189">
        <v>3.88</v>
      </c>
      <c r="I130" s="190"/>
      <c r="L130" s="185"/>
      <c r="M130" s="191"/>
      <c r="N130" s="192"/>
      <c r="O130" s="192"/>
      <c r="P130" s="192"/>
      <c r="Q130" s="192"/>
      <c r="R130" s="192"/>
      <c r="S130" s="192"/>
      <c r="T130" s="193"/>
      <c r="AT130" s="187" t="s">
        <v>203</v>
      </c>
      <c r="AU130" s="187" t="s">
        <v>85</v>
      </c>
      <c r="AV130" s="11" t="s">
        <v>85</v>
      </c>
      <c r="AW130" s="11" t="s">
        <v>39</v>
      </c>
      <c r="AX130" s="11" t="s">
        <v>75</v>
      </c>
      <c r="AY130" s="187" t="s">
        <v>195</v>
      </c>
    </row>
    <row r="131" spans="2:51" s="11" customFormat="1">
      <c r="B131" s="185"/>
      <c r="D131" s="186" t="s">
        <v>203</v>
      </c>
      <c r="E131" s="187" t="s">
        <v>5</v>
      </c>
      <c r="F131" s="188" t="s">
        <v>2690</v>
      </c>
      <c r="H131" s="189">
        <v>2.8</v>
      </c>
      <c r="I131" s="190"/>
      <c r="L131" s="185"/>
      <c r="M131" s="191"/>
      <c r="N131" s="192"/>
      <c r="O131" s="192"/>
      <c r="P131" s="192"/>
      <c r="Q131" s="192"/>
      <c r="R131" s="192"/>
      <c r="S131" s="192"/>
      <c r="T131" s="193"/>
      <c r="AT131" s="187" t="s">
        <v>203</v>
      </c>
      <c r="AU131" s="187" t="s">
        <v>85</v>
      </c>
      <c r="AV131" s="11" t="s">
        <v>85</v>
      </c>
      <c r="AW131" s="11" t="s">
        <v>39</v>
      </c>
      <c r="AX131" s="11" t="s">
        <v>75</v>
      </c>
      <c r="AY131" s="187" t="s">
        <v>195</v>
      </c>
    </row>
    <row r="132" spans="2:51" s="11" customFormat="1">
      <c r="B132" s="185"/>
      <c r="D132" s="186" t="s">
        <v>203</v>
      </c>
      <c r="E132" s="187" t="s">
        <v>5</v>
      </c>
      <c r="F132" s="188" t="s">
        <v>2691</v>
      </c>
      <c r="H132" s="189">
        <v>3.8</v>
      </c>
      <c r="I132" s="190"/>
      <c r="L132" s="185"/>
      <c r="M132" s="191"/>
      <c r="N132" s="192"/>
      <c r="O132" s="192"/>
      <c r="P132" s="192"/>
      <c r="Q132" s="192"/>
      <c r="R132" s="192"/>
      <c r="S132" s="192"/>
      <c r="T132" s="193"/>
      <c r="AT132" s="187" t="s">
        <v>203</v>
      </c>
      <c r="AU132" s="187" t="s">
        <v>85</v>
      </c>
      <c r="AV132" s="11" t="s">
        <v>85</v>
      </c>
      <c r="AW132" s="11" t="s">
        <v>39</v>
      </c>
      <c r="AX132" s="11" t="s">
        <v>75</v>
      </c>
      <c r="AY132" s="187" t="s">
        <v>195</v>
      </c>
    </row>
    <row r="133" spans="2:51" s="11" customFormat="1">
      <c r="B133" s="185"/>
      <c r="D133" s="186" t="s">
        <v>203</v>
      </c>
      <c r="E133" s="187" t="s">
        <v>5</v>
      </c>
      <c r="F133" s="188" t="s">
        <v>2692</v>
      </c>
      <c r="H133" s="189">
        <v>5.4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75</v>
      </c>
      <c r="AY133" s="187" t="s">
        <v>195</v>
      </c>
    </row>
    <row r="134" spans="2:51" s="12" customFormat="1">
      <c r="B134" s="197"/>
      <c r="D134" s="186" t="s">
        <v>203</v>
      </c>
      <c r="E134" s="198" t="s">
        <v>5</v>
      </c>
      <c r="F134" s="199" t="s">
        <v>2693</v>
      </c>
      <c r="H134" s="200">
        <v>33.36</v>
      </c>
      <c r="I134" s="201"/>
      <c r="L134" s="197"/>
      <c r="M134" s="202"/>
      <c r="N134" s="203"/>
      <c r="O134" s="203"/>
      <c r="P134" s="203"/>
      <c r="Q134" s="203"/>
      <c r="R134" s="203"/>
      <c r="S134" s="203"/>
      <c r="T134" s="204"/>
      <c r="AT134" s="198" t="s">
        <v>203</v>
      </c>
      <c r="AU134" s="198" t="s">
        <v>85</v>
      </c>
      <c r="AV134" s="12" t="s">
        <v>211</v>
      </c>
      <c r="AW134" s="12" t="s">
        <v>39</v>
      </c>
      <c r="AX134" s="12" t="s">
        <v>75</v>
      </c>
      <c r="AY134" s="198" t="s">
        <v>195</v>
      </c>
    </row>
    <row r="135" spans="2:51" s="11" customFormat="1">
      <c r="B135" s="185"/>
      <c r="D135" s="186" t="s">
        <v>203</v>
      </c>
      <c r="E135" s="187" t="s">
        <v>5</v>
      </c>
      <c r="F135" s="188" t="s">
        <v>2694</v>
      </c>
      <c r="H135" s="189">
        <v>9.7170000000000005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51" s="11" customFormat="1">
      <c r="B136" s="185"/>
      <c r="D136" s="186" t="s">
        <v>203</v>
      </c>
      <c r="E136" s="187" t="s">
        <v>5</v>
      </c>
      <c r="F136" s="188" t="s">
        <v>2695</v>
      </c>
      <c r="H136" s="189">
        <v>10.086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51" s="11" customFormat="1">
      <c r="B137" s="185"/>
      <c r="D137" s="186" t="s">
        <v>203</v>
      </c>
      <c r="E137" s="187" t="s">
        <v>5</v>
      </c>
      <c r="F137" s="188" t="s">
        <v>2696</v>
      </c>
      <c r="H137" s="189">
        <v>7.68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51" s="11" customFormat="1">
      <c r="B138" s="185"/>
      <c r="D138" s="186" t="s">
        <v>203</v>
      </c>
      <c r="E138" s="187" t="s">
        <v>5</v>
      </c>
      <c r="F138" s="188" t="s">
        <v>2697</v>
      </c>
      <c r="H138" s="189">
        <v>7.71</v>
      </c>
      <c r="I138" s="190"/>
      <c r="L138" s="185"/>
      <c r="M138" s="191"/>
      <c r="N138" s="192"/>
      <c r="O138" s="192"/>
      <c r="P138" s="192"/>
      <c r="Q138" s="192"/>
      <c r="R138" s="192"/>
      <c r="S138" s="192"/>
      <c r="T138" s="193"/>
      <c r="AT138" s="187" t="s">
        <v>203</v>
      </c>
      <c r="AU138" s="187" t="s">
        <v>85</v>
      </c>
      <c r="AV138" s="11" t="s">
        <v>85</v>
      </c>
      <c r="AW138" s="11" t="s">
        <v>39</v>
      </c>
      <c r="AX138" s="11" t="s">
        <v>75</v>
      </c>
      <c r="AY138" s="187" t="s">
        <v>195</v>
      </c>
    </row>
    <row r="139" spans="2:51" s="11" customFormat="1">
      <c r="B139" s="185"/>
      <c r="D139" s="186" t="s">
        <v>203</v>
      </c>
      <c r="E139" s="187" t="s">
        <v>5</v>
      </c>
      <c r="F139" s="188" t="s">
        <v>2698</v>
      </c>
      <c r="H139" s="189">
        <v>3.69</v>
      </c>
      <c r="I139" s="190"/>
      <c r="L139" s="185"/>
      <c r="M139" s="191"/>
      <c r="N139" s="192"/>
      <c r="O139" s="192"/>
      <c r="P139" s="192"/>
      <c r="Q139" s="192"/>
      <c r="R139" s="192"/>
      <c r="S139" s="192"/>
      <c r="T139" s="193"/>
      <c r="AT139" s="187" t="s">
        <v>203</v>
      </c>
      <c r="AU139" s="187" t="s">
        <v>85</v>
      </c>
      <c r="AV139" s="11" t="s">
        <v>85</v>
      </c>
      <c r="AW139" s="11" t="s">
        <v>39</v>
      </c>
      <c r="AX139" s="11" t="s">
        <v>75</v>
      </c>
      <c r="AY139" s="187" t="s">
        <v>195</v>
      </c>
    </row>
    <row r="140" spans="2:51" s="11" customFormat="1">
      <c r="B140" s="185"/>
      <c r="D140" s="186" t="s">
        <v>203</v>
      </c>
      <c r="E140" s="187" t="s">
        <v>5</v>
      </c>
      <c r="F140" s="188" t="s">
        <v>2699</v>
      </c>
      <c r="H140" s="189">
        <v>7.625</v>
      </c>
      <c r="I140" s="190"/>
      <c r="L140" s="185"/>
      <c r="M140" s="191"/>
      <c r="N140" s="192"/>
      <c r="O140" s="192"/>
      <c r="P140" s="192"/>
      <c r="Q140" s="192"/>
      <c r="R140" s="192"/>
      <c r="S140" s="192"/>
      <c r="T140" s="193"/>
      <c r="AT140" s="187" t="s">
        <v>203</v>
      </c>
      <c r="AU140" s="187" t="s">
        <v>85</v>
      </c>
      <c r="AV140" s="11" t="s">
        <v>85</v>
      </c>
      <c r="AW140" s="11" t="s">
        <v>39</v>
      </c>
      <c r="AX140" s="11" t="s">
        <v>75</v>
      </c>
      <c r="AY140" s="187" t="s">
        <v>195</v>
      </c>
    </row>
    <row r="141" spans="2:51" s="11" customFormat="1">
      <c r="B141" s="185"/>
      <c r="D141" s="186" t="s">
        <v>203</v>
      </c>
      <c r="E141" s="187" t="s">
        <v>5</v>
      </c>
      <c r="F141" s="188" t="s">
        <v>2700</v>
      </c>
      <c r="H141" s="189">
        <v>10.782999999999999</v>
      </c>
      <c r="I141" s="190"/>
      <c r="L141" s="185"/>
      <c r="M141" s="191"/>
      <c r="N141" s="192"/>
      <c r="O141" s="192"/>
      <c r="P141" s="192"/>
      <c r="Q141" s="192"/>
      <c r="R141" s="192"/>
      <c r="S141" s="192"/>
      <c r="T141" s="193"/>
      <c r="AT141" s="187" t="s">
        <v>203</v>
      </c>
      <c r="AU141" s="187" t="s">
        <v>85</v>
      </c>
      <c r="AV141" s="11" t="s">
        <v>85</v>
      </c>
      <c r="AW141" s="11" t="s">
        <v>39</v>
      </c>
      <c r="AX141" s="11" t="s">
        <v>75</v>
      </c>
      <c r="AY141" s="187" t="s">
        <v>195</v>
      </c>
    </row>
    <row r="142" spans="2:51" s="11" customFormat="1">
      <c r="B142" s="185"/>
      <c r="D142" s="186" t="s">
        <v>203</v>
      </c>
      <c r="E142" s="187" t="s">
        <v>5</v>
      </c>
      <c r="F142" s="188" t="s">
        <v>2701</v>
      </c>
      <c r="H142" s="189">
        <v>10.209</v>
      </c>
      <c r="I142" s="190"/>
      <c r="L142" s="185"/>
      <c r="M142" s="191"/>
      <c r="N142" s="192"/>
      <c r="O142" s="192"/>
      <c r="P142" s="192"/>
      <c r="Q142" s="192"/>
      <c r="R142" s="192"/>
      <c r="S142" s="192"/>
      <c r="T142" s="193"/>
      <c r="AT142" s="187" t="s">
        <v>203</v>
      </c>
      <c r="AU142" s="187" t="s">
        <v>85</v>
      </c>
      <c r="AV142" s="11" t="s">
        <v>85</v>
      </c>
      <c r="AW142" s="11" t="s">
        <v>39</v>
      </c>
      <c r="AX142" s="11" t="s">
        <v>75</v>
      </c>
      <c r="AY142" s="187" t="s">
        <v>195</v>
      </c>
    </row>
    <row r="143" spans="2:51" s="11" customFormat="1">
      <c r="B143" s="185"/>
      <c r="D143" s="186" t="s">
        <v>203</v>
      </c>
      <c r="E143" s="187" t="s">
        <v>5</v>
      </c>
      <c r="F143" s="188" t="s">
        <v>2702</v>
      </c>
      <c r="H143" s="189">
        <v>9.64</v>
      </c>
      <c r="I143" s="190"/>
      <c r="L143" s="185"/>
      <c r="M143" s="191"/>
      <c r="N143" s="192"/>
      <c r="O143" s="192"/>
      <c r="P143" s="192"/>
      <c r="Q143" s="192"/>
      <c r="R143" s="192"/>
      <c r="S143" s="192"/>
      <c r="T143" s="193"/>
      <c r="AT143" s="187" t="s">
        <v>203</v>
      </c>
      <c r="AU143" s="187" t="s">
        <v>85</v>
      </c>
      <c r="AV143" s="11" t="s">
        <v>85</v>
      </c>
      <c r="AW143" s="11" t="s">
        <v>39</v>
      </c>
      <c r="AX143" s="11" t="s">
        <v>75</v>
      </c>
      <c r="AY143" s="187" t="s">
        <v>195</v>
      </c>
    </row>
    <row r="144" spans="2:51" s="11" customFormat="1">
      <c r="B144" s="185"/>
      <c r="D144" s="186" t="s">
        <v>203</v>
      </c>
      <c r="E144" s="187" t="s">
        <v>5</v>
      </c>
      <c r="F144" s="188" t="s">
        <v>2703</v>
      </c>
      <c r="H144" s="189">
        <v>5.5679999999999996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203</v>
      </c>
      <c r="AU144" s="187" t="s">
        <v>85</v>
      </c>
      <c r="AV144" s="11" t="s">
        <v>85</v>
      </c>
      <c r="AW144" s="11" t="s">
        <v>39</v>
      </c>
      <c r="AX144" s="11" t="s">
        <v>75</v>
      </c>
      <c r="AY144" s="187" t="s">
        <v>195</v>
      </c>
    </row>
    <row r="145" spans="2:51" s="11" customFormat="1">
      <c r="B145" s="185"/>
      <c r="D145" s="186" t="s">
        <v>203</v>
      </c>
      <c r="E145" s="187" t="s">
        <v>5</v>
      </c>
      <c r="F145" s="188" t="s">
        <v>2704</v>
      </c>
      <c r="H145" s="189">
        <v>5.45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203</v>
      </c>
      <c r="AU145" s="187" t="s">
        <v>85</v>
      </c>
      <c r="AV145" s="11" t="s">
        <v>85</v>
      </c>
      <c r="AW145" s="11" t="s">
        <v>39</v>
      </c>
      <c r="AX145" s="11" t="s">
        <v>75</v>
      </c>
      <c r="AY145" s="187" t="s">
        <v>195</v>
      </c>
    </row>
    <row r="146" spans="2:51" s="11" customFormat="1">
      <c r="B146" s="185"/>
      <c r="D146" s="186" t="s">
        <v>203</v>
      </c>
      <c r="E146" s="187" t="s">
        <v>5</v>
      </c>
      <c r="F146" s="188" t="s">
        <v>2705</v>
      </c>
      <c r="H146" s="189">
        <v>5.34</v>
      </c>
      <c r="I146" s="190"/>
      <c r="L146" s="185"/>
      <c r="M146" s="191"/>
      <c r="N146" s="192"/>
      <c r="O146" s="192"/>
      <c r="P146" s="192"/>
      <c r="Q146" s="192"/>
      <c r="R146" s="192"/>
      <c r="S146" s="192"/>
      <c r="T146" s="193"/>
      <c r="AT146" s="187" t="s">
        <v>203</v>
      </c>
      <c r="AU146" s="187" t="s">
        <v>85</v>
      </c>
      <c r="AV146" s="11" t="s">
        <v>85</v>
      </c>
      <c r="AW146" s="11" t="s">
        <v>39</v>
      </c>
      <c r="AX146" s="11" t="s">
        <v>75</v>
      </c>
      <c r="AY146" s="187" t="s">
        <v>195</v>
      </c>
    </row>
    <row r="147" spans="2:51" s="11" customFormat="1">
      <c r="B147" s="185"/>
      <c r="D147" s="186" t="s">
        <v>203</v>
      </c>
      <c r="E147" s="187" t="s">
        <v>5</v>
      </c>
      <c r="F147" s="188" t="s">
        <v>2706</v>
      </c>
      <c r="H147" s="189">
        <v>6.4969999999999999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51" s="11" customFormat="1">
      <c r="B148" s="185"/>
      <c r="D148" s="186" t="s">
        <v>203</v>
      </c>
      <c r="E148" s="187" t="s">
        <v>5</v>
      </c>
      <c r="F148" s="188" t="s">
        <v>2707</v>
      </c>
      <c r="H148" s="189">
        <v>3.8639999999999999</v>
      </c>
      <c r="I148" s="190"/>
      <c r="L148" s="185"/>
      <c r="M148" s="191"/>
      <c r="N148" s="192"/>
      <c r="O148" s="192"/>
      <c r="P148" s="192"/>
      <c r="Q148" s="192"/>
      <c r="R148" s="192"/>
      <c r="S148" s="192"/>
      <c r="T148" s="193"/>
      <c r="AT148" s="187" t="s">
        <v>203</v>
      </c>
      <c r="AU148" s="187" t="s">
        <v>85</v>
      </c>
      <c r="AV148" s="11" t="s">
        <v>85</v>
      </c>
      <c r="AW148" s="11" t="s">
        <v>39</v>
      </c>
      <c r="AX148" s="11" t="s">
        <v>75</v>
      </c>
      <c r="AY148" s="187" t="s">
        <v>195</v>
      </c>
    </row>
    <row r="149" spans="2:51" s="11" customFormat="1">
      <c r="B149" s="185"/>
      <c r="D149" s="186" t="s">
        <v>203</v>
      </c>
      <c r="E149" s="187" t="s">
        <v>5</v>
      </c>
      <c r="F149" s="188" t="s">
        <v>2708</v>
      </c>
      <c r="H149" s="189">
        <v>8.4920000000000009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75</v>
      </c>
      <c r="AY149" s="187" t="s">
        <v>195</v>
      </c>
    </row>
    <row r="150" spans="2:51" s="11" customFormat="1">
      <c r="B150" s="185"/>
      <c r="D150" s="186" t="s">
        <v>203</v>
      </c>
      <c r="E150" s="187" t="s">
        <v>5</v>
      </c>
      <c r="F150" s="188" t="s">
        <v>2709</v>
      </c>
      <c r="H150" s="189">
        <v>5.4930000000000003</v>
      </c>
      <c r="I150" s="190"/>
      <c r="L150" s="185"/>
      <c r="M150" s="191"/>
      <c r="N150" s="192"/>
      <c r="O150" s="192"/>
      <c r="P150" s="192"/>
      <c r="Q150" s="192"/>
      <c r="R150" s="192"/>
      <c r="S150" s="192"/>
      <c r="T150" s="193"/>
      <c r="AT150" s="187" t="s">
        <v>203</v>
      </c>
      <c r="AU150" s="187" t="s">
        <v>85</v>
      </c>
      <c r="AV150" s="11" t="s">
        <v>85</v>
      </c>
      <c r="AW150" s="11" t="s">
        <v>39</v>
      </c>
      <c r="AX150" s="11" t="s">
        <v>75</v>
      </c>
      <c r="AY150" s="187" t="s">
        <v>195</v>
      </c>
    </row>
    <row r="151" spans="2:51" s="11" customFormat="1">
      <c r="B151" s="185"/>
      <c r="D151" s="186" t="s">
        <v>203</v>
      </c>
      <c r="E151" s="187" t="s">
        <v>5</v>
      </c>
      <c r="F151" s="188" t="s">
        <v>2710</v>
      </c>
      <c r="H151" s="189">
        <v>7.7610000000000001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203</v>
      </c>
      <c r="AU151" s="187" t="s">
        <v>85</v>
      </c>
      <c r="AV151" s="11" t="s">
        <v>85</v>
      </c>
      <c r="AW151" s="11" t="s">
        <v>39</v>
      </c>
      <c r="AX151" s="11" t="s">
        <v>75</v>
      </c>
      <c r="AY151" s="187" t="s">
        <v>195</v>
      </c>
    </row>
    <row r="152" spans="2:51" s="11" customFormat="1">
      <c r="B152" s="185"/>
      <c r="D152" s="186" t="s">
        <v>203</v>
      </c>
      <c r="E152" s="187" t="s">
        <v>5</v>
      </c>
      <c r="F152" s="188" t="s">
        <v>2711</v>
      </c>
      <c r="H152" s="189">
        <v>2.4929999999999999</v>
      </c>
      <c r="I152" s="190"/>
      <c r="L152" s="185"/>
      <c r="M152" s="191"/>
      <c r="N152" s="192"/>
      <c r="O152" s="192"/>
      <c r="P152" s="192"/>
      <c r="Q152" s="192"/>
      <c r="R152" s="192"/>
      <c r="S152" s="192"/>
      <c r="T152" s="193"/>
      <c r="AT152" s="187" t="s">
        <v>203</v>
      </c>
      <c r="AU152" s="187" t="s">
        <v>85</v>
      </c>
      <c r="AV152" s="11" t="s">
        <v>85</v>
      </c>
      <c r="AW152" s="11" t="s">
        <v>39</v>
      </c>
      <c r="AX152" s="11" t="s">
        <v>75</v>
      </c>
      <c r="AY152" s="187" t="s">
        <v>195</v>
      </c>
    </row>
    <row r="153" spans="2:51" s="11" customFormat="1">
      <c r="B153" s="185"/>
      <c r="D153" s="186" t="s">
        <v>203</v>
      </c>
      <c r="E153" s="187" t="s">
        <v>5</v>
      </c>
      <c r="F153" s="188" t="s">
        <v>2712</v>
      </c>
      <c r="H153" s="189">
        <v>5.133</v>
      </c>
      <c r="I153" s="190"/>
      <c r="L153" s="185"/>
      <c r="M153" s="191"/>
      <c r="N153" s="192"/>
      <c r="O153" s="192"/>
      <c r="P153" s="192"/>
      <c r="Q153" s="192"/>
      <c r="R153" s="192"/>
      <c r="S153" s="192"/>
      <c r="T153" s="193"/>
      <c r="AT153" s="187" t="s">
        <v>203</v>
      </c>
      <c r="AU153" s="187" t="s">
        <v>85</v>
      </c>
      <c r="AV153" s="11" t="s">
        <v>85</v>
      </c>
      <c r="AW153" s="11" t="s">
        <v>39</v>
      </c>
      <c r="AX153" s="11" t="s">
        <v>75</v>
      </c>
      <c r="AY153" s="187" t="s">
        <v>195</v>
      </c>
    </row>
    <row r="154" spans="2:51" s="11" customFormat="1">
      <c r="B154" s="185"/>
      <c r="D154" s="186" t="s">
        <v>203</v>
      </c>
      <c r="E154" s="187" t="s">
        <v>5</v>
      </c>
      <c r="F154" s="188" t="s">
        <v>2713</v>
      </c>
      <c r="H154" s="189">
        <v>7.0590000000000002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75</v>
      </c>
      <c r="AY154" s="187" t="s">
        <v>195</v>
      </c>
    </row>
    <row r="155" spans="2:51" s="12" customFormat="1">
      <c r="B155" s="197"/>
      <c r="D155" s="186" t="s">
        <v>203</v>
      </c>
      <c r="E155" s="198" t="s">
        <v>5</v>
      </c>
      <c r="F155" s="199" t="s">
        <v>250</v>
      </c>
      <c r="H155" s="200">
        <v>140.29</v>
      </c>
      <c r="I155" s="201"/>
      <c r="L155" s="197"/>
      <c r="M155" s="202"/>
      <c r="N155" s="203"/>
      <c r="O155" s="203"/>
      <c r="P155" s="203"/>
      <c r="Q155" s="203"/>
      <c r="R155" s="203"/>
      <c r="S155" s="203"/>
      <c r="T155" s="204"/>
      <c r="AT155" s="198" t="s">
        <v>203</v>
      </c>
      <c r="AU155" s="198" t="s">
        <v>85</v>
      </c>
      <c r="AV155" s="12" t="s">
        <v>211</v>
      </c>
      <c r="AW155" s="12" t="s">
        <v>39</v>
      </c>
      <c r="AX155" s="12" t="s">
        <v>75</v>
      </c>
      <c r="AY155" s="198" t="s">
        <v>195</v>
      </c>
    </row>
    <row r="156" spans="2:51" s="11" customFormat="1">
      <c r="B156" s="185"/>
      <c r="D156" s="186" t="s">
        <v>203</v>
      </c>
      <c r="E156" s="187" t="s">
        <v>5</v>
      </c>
      <c r="F156" s="188" t="s">
        <v>2714</v>
      </c>
      <c r="H156" s="189">
        <v>-36.600999999999999</v>
      </c>
      <c r="I156" s="190"/>
      <c r="L156" s="185"/>
      <c r="M156" s="191"/>
      <c r="N156" s="192"/>
      <c r="O156" s="192"/>
      <c r="P156" s="192"/>
      <c r="Q156" s="192"/>
      <c r="R156" s="192"/>
      <c r="S156" s="192"/>
      <c r="T156" s="193"/>
      <c r="AT156" s="187" t="s">
        <v>203</v>
      </c>
      <c r="AU156" s="187" t="s">
        <v>85</v>
      </c>
      <c r="AV156" s="11" t="s">
        <v>85</v>
      </c>
      <c r="AW156" s="11" t="s">
        <v>39</v>
      </c>
      <c r="AX156" s="11" t="s">
        <v>75</v>
      </c>
      <c r="AY156" s="187" t="s">
        <v>195</v>
      </c>
    </row>
    <row r="157" spans="2:51" s="11" customFormat="1">
      <c r="B157" s="185"/>
      <c r="D157" s="186" t="s">
        <v>203</v>
      </c>
      <c r="E157" s="187" t="s">
        <v>5</v>
      </c>
      <c r="F157" s="188" t="s">
        <v>2715</v>
      </c>
      <c r="H157" s="189">
        <v>-19.068999999999999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51" s="11" customFormat="1">
      <c r="B158" s="185"/>
      <c r="D158" s="186" t="s">
        <v>203</v>
      </c>
      <c r="E158" s="187" t="s">
        <v>5</v>
      </c>
      <c r="F158" s="188" t="s">
        <v>2716</v>
      </c>
      <c r="H158" s="189">
        <v>-8.1999999999999993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203</v>
      </c>
      <c r="AU158" s="187" t="s">
        <v>85</v>
      </c>
      <c r="AV158" s="11" t="s">
        <v>85</v>
      </c>
      <c r="AW158" s="11" t="s">
        <v>39</v>
      </c>
      <c r="AX158" s="11" t="s">
        <v>75</v>
      </c>
      <c r="AY158" s="187" t="s">
        <v>195</v>
      </c>
    </row>
    <row r="159" spans="2:51" s="11" customFormat="1">
      <c r="B159" s="185"/>
      <c r="D159" s="186" t="s">
        <v>203</v>
      </c>
      <c r="E159" s="187" t="s">
        <v>5</v>
      </c>
      <c r="F159" s="188" t="s">
        <v>2717</v>
      </c>
      <c r="H159" s="189">
        <v>-21.341000000000001</v>
      </c>
      <c r="I159" s="190"/>
      <c r="L159" s="185"/>
      <c r="M159" s="191"/>
      <c r="N159" s="192"/>
      <c r="O159" s="192"/>
      <c r="P159" s="192"/>
      <c r="Q159" s="192"/>
      <c r="R159" s="192"/>
      <c r="S159" s="192"/>
      <c r="T159" s="193"/>
      <c r="AT159" s="187" t="s">
        <v>203</v>
      </c>
      <c r="AU159" s="187" t="s">
        <v>85</v>
      </c>
      <c r="AV159" s="11" t="s">
        <v>85</v>
      </c>
      <c r="AW159" s="11" t="s">
        <v>39</v>
      </c>
      <c r="AX159" s="11" t="s">
        <v>75</v>
      </c>
      <c r="AY159" s="187" t="s">
        <v>195</v>
      </c>
    </row>
    <row r="160" spans="2:51" s="12" customFormat="1">
      <c r="B160" s="197"/>
      <c r="D160" s="186" t="s">
        <v>203</v>
      </c>
      <c r="E160" s="198" t="s">
        <v>5</v>
      </c>
      <c r="F160" s="199" t="s">
        <v>2718</v>
      </c>
      <c r="H160" s="200">
        <v>-85.210999999999999</v>
      </c>
      <c r="I160" s="201"/>
      <c r="L160" s="197"/>
      <c r="M160" s="202"/>
      <c r="N160" s="203"/>
      <c r="O160" s="203"/>
      <c r="P160" s="203"/>
      <c r="Q160" s="203"/>
      <c r="R160" s="203"/>
      <c r="S160" s="203"/>
      <c r="T160" s="204"/>
      <c r="AT160" s="198" t="s">
        <v>203</v>
      </c>
      <c r="AU160" s="198" t="s">
        <v>85</v>
      </c>
      <c r="AV160" s="12" t="s">
        <v>211</v>
      </c>
      <c r="AW160" s="12" t="s">
        <v>39</v>
      </c>
      <c r="AX160" s="12" t="s">
        <v>75</v>
      </c>
      <c r="AY160" s="198" t="s">
        <v>195</v>
      </c>
    </row>
    <row r="161" spans="2:65" s="11" customFormat="1">
      <c r="B161" s="185"/>
      <c r="D161" s="186" t="s">
        <v>203</v>
      </c>
      <c r="E161" s="187" t="s">
        <v>5</v>
      </c>
      <c r="F161" s="188" t="s">
        <v>2719</v>
      </c>
      <c r="H161" s="189">
        <v>28.35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203</v>
      </c>
      <c r="AU161" s="187" t="s">
        <v>85</v>
      </c>
      <c r="AV161" s="11" t="s">
        <v>85</v>
      </c>
      <c r="AW161" s="11" t="s">
        <v>39</v>
      </c>
      <c r="AX161" s="11" t="s">
        <v>75</v>
      </c>
      <c r="AY161" s="187" t="s">
        <v>195</v>
      </c>
    </row>
    <row r="162" spans="2:65" s="12" customFormat="1">
      <c r="B162" s="197"/>
      <c r="D162" s="186" t="s">
        <v>203</v>
      </c>
      <c r="E162" s="198" t="s">
        <v>5</v>
      </c>
      <c r="F162" s="199" t="s">
        <v>2720</v>
      </c>
      <c r="H162" s="200">
        <v>28.35</v>
      </c>
      <c r="I162" s="201"/>
      <c r="L162" s="197"/>
      <c r="M162" s="202"/>
      <c r="N162" s="203"/>
      <c r="O162" s="203"/>
      <c r="P162" s="203"/>
      <c r="Q162" s="203"/>
      <c r="R162" s="203"/>
      <c r="S162" s="203"/>
      <c r="T162" s="204"/>
      <c r="AT162" s="198" t="s">
        <v>203</v>
      </c>
      <c r="AU162" s="198" t="s">
        <v>85</v>
      </c>
      <c r="AV162" s="12" t="s">
        <v>211</v>
      </c>
      <c r="AW162" s="12" t="s">
        <v>39</v>
      </c>
      <c r="AX162" s="12" t="s">
        <v>75</v>
      </c>
      <c r="AY162" s="198" t="s">
        <v>195</v>
      </c>
    </row>
    <row r="163" spans="2:65" s="13" customFormat="1">
      <c r="B163" s="205"/>
      <c r="D163" s="186" t="s">
        <v>203</v>
      </c>
      <c r="E163" s="206" t="s">
        <v>5</v>
      </c>
      <c r="F163" s="207" t="s">
        <v>254</v>
      </c>
      <c r="H163" s="208">
        <v>464.93900000000002</v>
      </c>
      <c r="I163" s="209"/>
      <c r="L163" s="205"/>
      <c r="M163" s="210"/>
      <c r="N163" s="211"/>
      <c r="O163" s="211"/>
      <c r="P163" s="211"/>
      <c r="Q163" s="211"/>
      <c r="R163" s="211"/>
      <c r="S163" s="211"/>
      <c r="T163" s="212"/>
      <c r="AT163" s="206" t="s">
        <v>203</v>
      </c>
      <c r="AU163" s="206" t="s">
        <v>85</v>
      </c>
      <c r="AV163" s="13" t="s">
        <v>201</v>
      </c>
      <c r="AW163" s="13" t="s">
        <v>39</v>
      </c>
      <c r="AX163" s="13" t="s">
        <v>83</v>
      </c>
      <c r="AY163" s="206" t="s">
        <v>195</v>
      </c>
    </row>
    <row r="164" spans="2:65" s="1" customFormat="1" ht="16.5" customHeight="1">
      <c r="B164" s="172"/>
      <c r="C164" s="173" t="s">
        <v>261</v>
      </c>
      <c r="D164" s="173" t="s">
        <v>197</v>
      </c>
      <c r="E164" s="174" t="s">
        <v>256</v>
      </c>
      <c r="F164" s="175" t="s">
        <v>257</v>
      </c>
      <c r="G164" s="176" t="s">
        <v>228</v>
      </c>
      <c r="H164" s="177">
        <v>232.47</v>
      </c>
      <c r="I164" s="178"/>
      <c r="J164" s="179">
        <f>ROUND(I164*H164,2)</f>
        <v>0</v>
      </c>
      <c r="K164" s="175"/>
      <c r="L164" s="40"/>
      <c r="M164" s="180" t="s">
        <v>5</v>
      </c>
      <c r="N164" s="181" t="s">
        <v>46</v>
      </c>
      <c r="O164" s="41"/>
      <c r="P164" s="182">
        <f>O164*H164</f>
        <v>0</v>
      </c>
      <c r="Q164" s="182">
        <v>0</v>
      </c>
      <c r="R164" s="182">
        <f>Q164*H164</f>
        <v>0</v>
      </c>
      <c r="S164" s="182">
        <v>0</v>
      </c>
      <c r="T164" s="183">
        <f>S164*H164</f>
        <v>0</v>
      </c>
      <c r="AR164" s="23" t="s">
        <v>201</v>
      </c>
      <c r="AT164" s="23" t="s">
        <v>197</v>
      </c>
      <c r="AU164" s="23" t="s">
        <v>85</v>
      </c>
      <c r="AY164" s="23" t="s">
        <v>195</v>
      </c>
      <c r="BE164" s="184">
        <f>IF(N164="základní",J164,0)</f>
        <v>0</v>
      </c>
      <c r="BF164" s="184">
        <f>IF(N164="snížená",J164,0)</f>
        <v>0</v>
      </c>
      <c r="BG164" s="184">
        <f>IF(N164="zákl. přenesená",J164,0)</f>
        <v>0</v>
      </c>
      <c r="BH164" s="184">
        <f>IF(N164="sníž. přenesená",J164,0)</f>
        <v>0</v>
      </c>
      <c r="BI164" s="184">
        <f>IF(N164="nulová",J164,0)</f>
        <v>0</v>
      </c>
      <c r="BJ164" s="23" t="s">
        <v>83</v>
      </c>
      <c r="BK164" s="184">
        <f>ROUND(I164*H164,2)</f>
        <v>0</v>
      </c>
      <c r="BL164" s="23" t="s">
        <v>201</v>
      </c>
      <c r="BM164" s="23" t="s">
        <v>2721</v>
      </c>
    </row>
    <row r="165" spans="2:65" s="1" customFormat="1" ht="54">
      <c r="B165" s="40"/>
      <c r="D165" s="186" t="s">
        <v>209</v>
      </c>
      <c r="F165" s="194" t="s">
        <v>259</v>
      </c>
      <c r="I165" s="195"/>
      <c r="L165" s="40"/>
      <c r="M165" s="196"/>
      <c r="N165" s="41"/>
      <c r="O165" s="41"/>
      <c r="P165" s="41"/>
      <c r="Q165" s="41"/>
      <c r="R165" s="41"/>
      <c r="S165" s="41"/>
      <c r="T165" s="69"/>
      <c r="AT165" s="23" t="s">
        <v>209</v>
      </c>
      <c r="AU165" s="23" t="s">
        <v>85</v>
      </c>
    </row>
    <row r="166" spans="2:65" s="11" customFormat="1">
      <c r="B166" s="185"/>
      <c r="D166" s="186" t="s">
        <v>203</v>
      </c>
      <c r="E166" s="187" t="s">
        <v>5</v>
      </c>
      <c r="F166" s="188" t="s">
        <v>2722</v>
      </c>
      <c r="H166" s="189">
        <v>232.47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203</v>
      </c>
      <c r="AU166" s="187" t="s">
        <v>85</v>
      </c>
      <c r="AV166" s="11" t="s">
        <v>85</v>
      </c>
      <c r="AW166" s="11" t="s">
        <v>39</v>
      </c>
      <c r="AX166" s="11" t="s">
        <v>83</v>
      </c>
      <c r="AY166" s="187" t="s">
        <v>195</v>
      </c>
    </row>
    <row r="167" spans="2:65" s="1" customFormat="1" ht="16.5" customHeight="1">
      <c r="B167" s="172"/>
      <c r="C167" s="173" t="s">
        <v>274</v>
      </c>
      <c r="D167" s="173" t="s">
        <v>197</v>
      </c>
      <c r="E167" s="174" t="s">
        <v>2723</v>
      </c>
      <c r="F167" s="175" t="s">
        <v>2724</v>
      </c>
      <c r="G167" s="176" t="s">
        <v>264</v>
      </c>
      <c r="H167" s="177">
        <v>256.72699999999998</v>
      </c>
      <c r="I167" s="178"/>
      <c r="J167" s="179">
        <f>ROUND(I167*H167,2)</f>
        <v>0</v>
      </c>
      <c r="K167" s="175"/>
      <c r="L167" s="40"/>
      <c r="M167" s="180" t="s">
        <v>5</v>
      </c>
      <c r="N167" s="181" t="s">
        <v>46</v>
      </c>
      <c r="O167" s="41"/>
      <c r="P167" s="182">
        <f>O167*H167</f>
        <v>0</v>
      </c>
      <c r="Q167" s="182">
        <v>8.4999999999999995E-4</v>
      </c>
      <c r="R167" s="182">
        <f>Q167*H167</f>
        <v>0.21821794999999997</v>
      </c>
      <c r="S167" s="182">
        <v>0</v>
      </c>
      <c r="T167" s="183">
        <f>S167*H167</f>
        <v>0</v>
      </c>
      <c r="AR167" s="23" t="s">
        <v>201</v>
      </c>
      <c r="AT167" s="23" t="s">
        <v>197</v>
      </c>
      <c r="AU167" s="23" t="s">
        <v>85</v>
      </c>
      <c r="AY167" s="23" t="s">
        <v>195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23" t="s">
        <v>83</v>
      </c>
      <c r="BK167" s="184">
        <f>ROUND(I167*H167,2)</f>
        <v>0</v>
      </c>
      <c r="BL167" s="23" t="s">
        <v>201</v>
      </c>
      <c r="BM167" s="23" t="s">
        <v>2725</v>
      </c>
    </row>
    <row r="168" spans="2:65" s="11" customFormat="1">
      <c r="B168" s="185"/>
      <c r="D168" s="186" t="s">
        <v>203</v>
      </c>
      <c r="E168" s="187" t="s">
        <v>5</v>
      </c>
      <c r="F168" s="188" t="s">
        <v>2726</v>
      </c>
      <c r="H168" s="189">
        <v>19.434000000000001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203</v>
      </c>
      <c r="AU168" s="187" t="s">
        <v>85</v>
      </c>
      <c r="AV168" s="11" t="s">
        <v>85</v>
      </c>
      <c r="AW168" s="11" t="s">
        <v>39</v>
      </c>
      <c r="AX168" s="11" t="s">
        <v>75</v>
      </c>
      <c r="AY168" s="187" t="s">
        <v>195</v>
      </c>
    </row>
    <row r="169" spans="2:65" s="11" customFormat="1">
      <c r="B169" s="185"/>
      <c r="D169" s="186" t="s">
        <v>203</v>
      </c>
      <c r="E169" s="187" t="s">
        <v>5</v>
      </c>
      <c r="F169" s="188" t="s">
        <v>2727</v>
      </c>
      <c r="H169" s="189">
        <v>20.172000000000001</v>
      </c>
      <c r="I169" s="190"/>
      <c r="L169" s="185"/>
      <c r="M169" s="191"/>
      <c r="N169" s="192"/>
      <c r="O169" s="192"/>
      <c r="P169" s="192"/>
      <c r="Q169" s="192"/>
      <c r="R169" s="192"/>
      <c r="S169" s="192"/>
      <c r="T169" s="193"/>
      <c r="AT169" s="187" t="s">
        <v>203</v>
      </c>
      <c r="AU169" s="187" t="s">
        <v>85</v>
      </c>
      <c r="AV169" s="11" t="s">
        <v>85</v>
      </c>
      <c r="AW169" s="11" t="s">
        <v>39</v>
      </c>
      <c r="AX169" s="11" t="s">
        <v>75</v>
      </c>
      <c r="AY169" s="187" t="s">
        <v>195</v>
      </c>
    </row>
    <row r="170" spans="2:65" s="11" customFormat="1">
      <c r="B170" s="185"/>
      <c r="D170" s="186" t="s">
        <v>203</v>
      </c>
      <c r="E170" s="187" t="s">
        <v>5</v>
      </c>
      <c r="F170" s="188" t="s">
        <v>2728</v>
      </c>
      <c r="H170" s="189">
        <v>15.36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203</v>
      </c>
      <c r="AU170" s="187" t="s">
        <v>85</v>
      </c>
      <c r="AV170" s="11" t="s">
        <v>85</v>
      </c>
      <c r="AW170" s="11" t="s">
        <v>39</v>
      </c>
      <c r="AX170" s="11" t="s">
        <v>75</v>
      </c>
      <c r="AY170" s="187" t="s">
        <v>195</v>
      </c>
    </row>
    <row r="171" spans="2:65" s="11" customFormat="1">
      <c r="B171" s="185"/>
      <c r="D171" s="186" t="s">
        <v>203</v>
      </c>
      <c r="E171" s="187" t="s">
        <v>5</v>
      </c>
      <c r="F171" s="188" t="s">
        <v>2729</v>
      </c>
      <c r="H171" s="189">
        <v>15.42</v>
      </c>
      <c r="I171" s="190"/>
      <c r="L171" s="185"/>
      <c r="M171" s="191"/>
      <c r="N171" s="192"/>
      <c r="O171" s="192"/>
      <c r="P171" s="192"/>
      <c r="Q171" s="192"/>
      <c r="R171" s="192"/>
      <c r="S171" s="192"/>
      <c r="T171" s="193"/>
      <c r="AT171" s="187" t="s">
        <v>203</v>
      </c>
      <c r="AU171" s="187" t="s">
        <v>85</v>
      </c>
      <c r="AV171" s="11" t="s">
        <v>85</v>
      </c>
      <c r="AW171" s="11" t="s">
        <v>39</v>
      </c>
      <c r="AX171" s="11" t="s">
        <v>75</v>
      </c>
      <c r="AY171" s="187" t="s">
        <v>195</v>
      </c>
    </row>
    <row r="172" spans="2:65" s="11" customFormat="1">
      <c r="B172" s="185"/>
      <c r="D172" s="186" t="s">
        <v>203</v>
      </c>
      <c r="E172" s="187" t="s">
        <v>5</v>
      </c>
      <c r="F172" s="188" t="s">
        <v>2730</v>
      </c>
      <c r="H172" s="189">
        <v>7.38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203</v>
      </c>
      <c r="AU172" s="187" t="s">
        <v>85</v>
      </c>
      <c r="AV172" s="11" t="s">
        <v>85</v>
      </c>
      <c r="AW172" s="11" t="s">
        <v>39</v>
      </c>
      <c r="AX172" s="11" t="s">
        <v>75</v>
      </c>
      <c r="AY172" s="187" t="s">
        <v>195</v>
      </c>
    </row>
    <row r="173" spans="2:65" s="11" customFormat="1">
      <c r="B173" s="185"/>
      <c r="D173" s="186" t="s">
        <v>203</v>
      </c>
      <c r="E173" s="187" t="s">
        <v>5</v>
      </c>
      <c r="F173" s="188" t="s">
        <v>2731</v>
      </c>
      <c r="H173" s="189">
        <v>15.25</v>
      </c>
      <c r="I173" s="190"/>
      <c r="L173" s="185"/>
      <c r="M173" s="191"/>
      <c r="N173" s="192"/>
      <c r="O173" s="192"/>
      <c r="P173" s="192"/>
      <c r="Q173" s="192"/>
      <c r="R173" s="192"/>
      <c r="S173" s="192"/>
      <c r="T173" s="193"/>
      <c r="AT173" s="187" t="s">
        <v>203</v>
      </c>
      <c r="AU173" s="187" t="s">
        <v>85</v>
      </c>
      <c r="AV173" s="11" t="s">
        <v>85</v>
      </c>
      <c r="AW173" s="11" t="s">
        <v>39</v>
      </c>
      <c r="AX173" s="11" t="s">
        <v>75</v>
      </c>
      <c r="AY173" s="187" t="s">
        <v>195</v>
      </c>
    </row>
    <row r="174" spans="2:65" s="11" customFormat="1">
      <c r="B174" s="185"/>
      <c r="D174" s="186" t="s">
        <v>203</v>
      </c>
      <c r="E174" s="187" t="s">
        <v>5</v>
      </c>
      <c r="F174" s="188" t="s">
        <v>2732</v>
      </c>
      <c r="H174" s="189">
        <v>21.565999999999999</v>
      </c>
      <c r="I174" s="190"/>
      <c r="L174" s="185"/>
      <c r="M174" s="191"/>
      <c r="N174" s="192"/>
      <c r="O174" s="192"/>
      <c r="P174" s="192"/>
      <c r="Q174" s="192"/>
      <c r="R174" s="192"/>
      <c r="S174" s="192"/>
      <c r="T174" s="193"/>
      <c r="AT174" s="187" t="s">
        <v>203</v>
      </c>
      <c r="AU174" s="187" t="s">
        <v>85</v>
      </c>
      <c r="AV174" s="11" t="s">
        <v>85</v>
      </c>
      <c r="AW174" s="11" t="s">
        <v>39</v>
      </c>
      <c r="AX174" s="11" t="s">
        <v>75</v>
      </c>
      <c r="AY174" s="187" t="s">
        <v>195</v>
      </c>
    </row>
    <row r="175" spans="2:65" s="11" customFormat="1">
      <c r="B175" s="185"/>
      <c r="D175" s="186" t="s">
        <v>203</v>
      </c>
      <c r="E175" s="187" t="s">
        <v>5</v>
      </c>
      <c r="F175" s="188" t="s">
        <v>2733</v>
      </c>
      <c r="H175" s="189">
        <v>20.417999999999999</v>
      </c>
      <c r="I175" s="190"/>
      <c r="L175" s="185"/>
      <c r="M175" s="191"/>
      <c r="N175" s="192"/>
      <c r="O175" s="192"/>
      <c r="P175" s="192"/>
      <c r="Q175" s="192"/>
      <c r="R175" s="192"/>
      <c r="S175" s="192"/>
      <c r="T175" s="193"/>
      <c r="AT175" s="187" t="s">
        <v>203</v>
      </c>
      <c r="AU175" s="187" t="s">
        <v>85</v>
      </c>
      <c r="AV175" s="11" t="s">
        <v>85</v>
      </c>
      <c r="AW175" s="11" t="s">
        <v>39</v>
      </c>
      <c r="AX175" s="11" t="s">
        <v>75</v>
      </c>
      <c r="AY175" s="187" t="s">
        <v>195</v>
      </c>
    </row>
    <row r="176" spans="2:65" s="11" customFormat="1">
      <c r="B176" s="185"/>
      <c r="D176" s="186" t="s">
        <v>203</v>
      </c>
      <c r="E176" s="187" t="s">
        <v>5</v>
      </c>
      <c r="F176" s="188" t="s">
        <v>2734</v>
      </c>
      <c r="H176" s="189">
        <v>19.28</v>
      </c>
      <c r="I176" s="190"/>
      <c r="L176" s="185"/>
      <c r="M176" s="191"/>
      <c r="N176" s="192"/>
      <c r="O176" s="192"/>
      <c r="P176" s="192"/>
      <c r="Q176" s="192"/>
      <c r="R176" s="192"/>
      <c r="S176" s="192"/>
      <c r="T176" s="193"/>
      <c r="AT176" s="187" t="s">
        <v>203</v>
      </c>
      <c r="AU176" s="187" t="s">
        <v>85</v>
      </c>
      <c r="AV176" s="11" t="s">
        <v>85</v>
      </c>
      <c r="AW176" s="11" t="s">
        <v>39</v>
      </c>
      <c r="AX176" s="11" t="s">
        <v>75</v>
      </c>
      <c r="AY176" s="187" t="s">
        <v>195</v>
      </c>
    </row>
    <row r="177" spans="2:65" s="11" customFormat="1">
      <c r="B177" s="185"/>
      <c r="D177" s="186" t="s">
        <v>203</v>
      </c>
      <c r="E177" s="187" t="s">
        <v>5</v>
      </c>
      <c r="F177" s="188" t="s">
        <v>2735</v>
      </c>
      <c r="H177" s="189">
        <v>10.898999999999999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203</v>
      </c>
      <c r="AU177" s="187" t="s">
        <v>85</v>
      </c>
      <c r="AV177" s="11" t="s">
        <v>85</v>
      </c>
      <c r="AW177" s="11" t="s">
        <v>39</v>
      </c>
      <c r="AX177" s="11" t="s">
        <v>75</v>
      </c>
      <c r="AY177" s="187" t="s">
        <v>195</v>
      </c>
    </row>
    <row r="178" spans="2:65" s="11" customFormat="1">
      <c r="B178" s="185"/>
      <c r="D178" s="186" t="s">
        <v>203</v>
      </c>
      <c r="E178" s="187" t="s">
        <v>5</v>
      </c>
      <c r="F178" s="188" t="s">
        <v>2736</v>
      </c>
      <c r="H178" s="189">
        <v>10.68</v>
      </c>
      <c r="I178" s="190"/>
      <c r="L178" s="185"/>
      <c r="M178" s="191"/>
      <c r="N178" s="192"/>
      <c r="O178" s="192"/>
      <c r="P178" s="192"/>
      <c r="Q178" s="192"/>
      <c r="R178" s="192"/>
      <c r="S178" s="192"/>
      <c r="T178" s="193"/>
      <c r="AT178" s="187" t="s">
        <v>203</v>
      </c>
      <c r="AU178" s="187" t="s">
        <v>85</v>
      </c>
      <c r="AV178" s="11" t="s">
        <v>85</v>
      </c>
      <c r="AW178" s="11" t="s">
        <v>39</v>
      </c>
      <c r="AX178" s="11" t="s">
        <v>75</v>
      </c>
      <c r="AY178" s="187" t="s">
        <v>195</v>
      </c>
    </row>
    <row r="179" spans="2:65" s="11" customFormat="1">
      <c r="B179" s="185"/>
      <c r="D179" s="186" t="s">
        <v>203</v>
      </c>
      <c r="E179" s="187" t="s">
        <v>5</v>
      </c>
      <c r="F179" s="188" t="s">
        <v>2737</v>
      </c>
      <c r="H179" s="189">
        <v>12.993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203</v>
      </c>
      <c r="AU179" s="187" t="s">
        <v>85</v>
      </c>
      <c r="AV179" s="11" t="s">
        <v>85</v>
      </c>
      <c r="AW179" s="11" t="s">
        <v>39</v>
      </c>
      <c r="AX179" s="11" t="s">
        <v>75</v>
      </c>
      <c r="AY179" s="187" t="s">
        <v>195</v>
      </c>
    </row>
    <row r="180" spans="2:65" s="11" customFormat="1">
      <c r="B180" s="185"/>
      <c r="D180" s="186" t="s">
        <v>203</v>
      </c>
      <c r="E180" s="187" t="s">
        <v>5</v>
      </c>
      <c r="F180" s="188" t="s">
        <v>2738</v>
      </c>
      <c r="H180" s="189">
        <v>16.984000000000002</v>
      </c>
      <c r="I180" s="190"/>
      <c r="L180" s="185"/>
      <c r="M180" s="191"/>
      <c r="N180" s="192"/>
      <c r="O180" s="192"/>
      <c r="P180" s="192"/>
      <c r="Q180" s="192"/>
      <c r="R180" s="192"/>
      <c r="S180" s="192"/>
      <c r="T180" s="193"/>
      <c r="AT180" s="187" t="s">
        <v>203</v>
      </c>
      <c r="AU180" s="187" t="s">
        <v>85</v>
      </c>
      <c r="AV180" s="11" t="s">
        <v>85</v>
      </c>
      <c r="AW180" s="11" t="s">
        <v>39</v>
      </c>
      <c r="AX180" s="11" t="s">
        <v>75</v>
      </c>
      <c r="AY180" s="187" t="s">
        <v>195</v>
      </c>
    </row>
    <row r="181" spans="2:65" s="11" customFormat="1">
      <c r="B181" s="185"/>
      <c r="D181" s="186" t="s">
        <v>203</v>
      </c>
      <c r="E181" s="187" t="s">
        <v>5</v>
      </c>
      <c r="F181" s="188" t="s">
        <v>2739</v>
      </c>
      <c r="H181" s="189">
        <v>10.984999999999999</v>
      </c>
      <c r="I181" s="190"/>
      <c r="L181" s="185"/>
      <c r="M181" s="191"/>
      <c r="N181" s="192"/>
      <c r="O181" s="192"/>
      <c r="P181" s="192"/>
      <c r="Q181" s="192"/>
      <c r="R181" s="192"/>
      <c r="S181" s="192"/>
      <c r="T181" s="193"/>
      <c r="AT181" s="187" t="s">
        <v>203</v>
      </c>
      <c r="AU181" s="187" t="s">
        <v>85</v>
      </c>
      <c r="AV181" s="11" t="s">
        <v>85</v>
      </c>
      <c r="AW181" s="11" t="s">
        <v>39</v>
      </c>
      <c r="AX181" s="11" t="s">
        <v>75</v>
      </c>
      <c r="AY181" s="187" t="s">
        <v>195</v>
      </c>
    </row>
    <row r="182" spans="2:65" s="11" customFormat="1">
      <c r="B182" s="185"/>
      <c r="D182" s="186" t="s">
        <v>203</v>
      </c>
      <c r="E182" s="187" t="s">
        <v>5</v>
      </c>
      <c r="F182" s="188" t="s">
        <v>2740</v>
      </c>
      <c r="H182" s="189">
        <v>15.522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203</v>
      </c>
      <c r="AU182" s="187" t="s">
        <v>85</v>
      </c>
      <c r="AV182" s="11" t="s">
        <v>85</v>
      </c>
      <c r="AW182" s="11" t="s">
        <v>39</v>
      </c>
      <c r="AX182" s="11" t="s">
        <v>75</v>
      </c>
      <c r="AY182" s="187" t="s">
        <v>195</v>
      </c>
    </row>
    <row r="183" spans="2:65" s="11" customFormat="1">
      <c r="B183" s="185"/>
      <c r="D183" s="186" t="s">
        <v>203</v>
      </c>
      <c r="E183" s="187" t="s">
        <v>5</v>
      </c>
      <c r="F183" s="188" t="s">
        <v>2741</v>
      </c>
      <c r="H183" s="189">
        <v>10.266</v>
      </c>
      <c r="I183" s="190"/>
      <c r="L183" s="185"/>
      <c r="M183" s="191"/>
      <c r="N183" s="192"/>
      <c r="O183" s="192"/>
      <c r="P183" s="192"/>
      <c r="Q183" s="192"/>
      <c r="R183" s="192"/>
      <c r="S183" s="192"/>
      <c r="T183" s="193"/>
      <c r="AT183" s="187" t="s">
        <v>203</v>
      </c>
      <c r="AU183" s="187" t="s">
        <v>85</v>
      </c>
      <c r="AV183" s="11" t="s">
        <v>85</v>
      </c>
      <c r="AW183" s="11" t="s">
        <v>39</v>
      </c>
      <c r="AX183" s="11" t="s">
        <v>75</v>
      </c>
      <c r="AY183" s="187" t="s">
        <v>195</v>
      </c>
    </row>
    <row r="184" spans="2:65" s="11" customFormat="1">
      <c r="B184" s="185"/>
      <c r="D184" s="186" t="s">
        <v>203</v>
      </c>
      <c r="E184" s="187" t="s">
        <v>5</v>
      </c>
      <c r="F184" s="188" t="s">
        <v>2742</v>
      </c>
      <c r="H184" s="189">
        <v>14.118</v>
      </c>
      <c r="I184" s="190"/>
      <c r="L184" s="185"/>
      <c r="M184" s="191"/>
      <c r="N184" s="192"/>
      <c r="O184" s="192"/>
      <c r="P184" s="192"/>
      <c r="Q184" s="192"/>
      <c r="R184" s="192"/>
      <c r="S184" s="192"/>
      <c r="T184" s="193"/>
      <c r="AT184" s="187" t="s">
        <v>203</v>
      </c>
      <c r="AU184" s="187" t="s">
        <v>85</v>
      </c>
      <c r="AV184" s="11" t="s">
        <v>85</v>
      </c>
      <c r="AW184" s="11" t="s">
        <v>39</v>
      </c>
      <c r="AX184" s="11" t="s">
        <v>75</v>
      </c>
      <c r="AY184" s="187" t="s">
        <v>195</v>
      </c>
    </row>
    <row r="185" spans="2:65" s="12" customFormat="1">
      <c r="B185" s="197"/>
      <c r="D185" s="186" t="s">
        <v>203</v>
      </c>
      <c r="E185" s="198" t="s">
        <v>5</v>
      </c>
      <c r="F185" s="199" t="s">
        <v>250</v>
      </c>
      <c r="H185" s="200">
        <v>256.72699999999998</v>
      </c>
      <c r="I185" s="201"/>
      <c r="L185" s="197"/>
      <c r="M185" s="202"/>
      <c r="N185" s="203"/>
      <c r="O185" s="203"/>
      <c r="P185" s="203"/>
      <c r="Q185" s="203"/>
      <c r="R185" s="203"/>
      <c r="S185" s="203"/>
      <c r="T185" s="204"/>
      <c r="AT185" s="198" t="s">
        <v>203</v>
      </c>
      <c r="AU185" s="198" t="s">
        <v>85</v>
      </c>
      <c r="AV185" s="12" t="s">
        <v>211</v>
      </c>
      <c r="AW185" s="12" t="s">
        <v>39</v>
      </c>
      <c r="AX185" s="12" t="s">
        <v>83</v>
      </c>
      <c r="AY185" s="198" t="s">
        <v>195</v>
      </c>
    </row>
    <row r="186" spans="2:65" s="1" customFormat="1" ht="16.5" customHeight="1">
      <c r="B186" s="172"/>
      <c r="C186" s="173" t="s">
        <v>279</v>
      </c>
      <c r="D186" s="173" t="s">
        <v>197</v>
      </c>
      <c r="E186" s="174" t="s">
        <v>2743</v>
      </c>
      <c r="F186" s="175" t="s">
        <v>2744</v>
      </c>
      <c r="G186" s="176" t="s">
        <v>264</v>
      </c>
      <c r="H186" s="177">
        <v>256.72699999999998</v>
      </c>
      <c r="I186" s="178"/>
      <c r="J186" s="179">
        <f>ROUND(I186*H186,2)</f>
        <v>0</v>
      </c>
      <c r="K186" s="175"/>
      <c r="L186" s="40"/>
      <c r="M186" s="180" t="s">
        <v>5</v>
      </c>
      <c r="N186" s="181" t="s">
        <v>46</v>
      </c>
      <c r="O186" s="41"/>
      <c r="P186" s="182">
        <f>O186*H186</f>
        <v>0</v>
      </c>
      <c r="Q186" s="182">
        <v>0</v>
      </c>
      <c r="R186" s="182">
        <f>Q186*H186</f>
        <v>0</v>
      </c>
      <c r="S186" s="182">
        <v>0</v>
      </c>
      <c r="T186" s="183">
        <f>S186*H186</f>
        <v>0</v>
      </c>
      <c r="AR186" s="23" t="s">
        <v>201</v>
      </c>
      <c r="AT186" s="23" t="s">
        <v>197</v>
      </c>
      <c r="AU186" s="23" t="s">
        <v>85</v>
      </c>
      <c r="AY186" s="23" t="s">
        <v>195</v>
      </c>
      <c r="BE186" s="184">
        <f>IF(N186="základní",J186,0)</f>
        <v>0</v>
      </c>
      <c r="BF186" s="184">
        <f>IF(N186="snížená",J186,0)</f>
        <v>0</v>
      </c>
      <c r="BG186" s="184">
        <f>IF(N186="zákl. přenesená",J186,0)</f>
        <v>0</v>
      </c>
      <c r="BH186" s="184">
        <f>IF(N186="sníž. přenesená",J186,0)</f>
        <v>0</v>
      </c>
      <c r="BI186" s="184">
        <f>IF(N186="nulová",J186,0)</f>
        <v>0</v>
      </c>
      <c r="BJ186" s="23" t="s">
        <v>83</v>
      </c>
      <c r="BK186" s="184">
        <f>ROUND(I186*H186,2)</f>
        <v>0</v>
      </c>
      <c r="BL186" s="23" t="s">
        <v>201</v>
      </c>
      <c r="BM186" s="23" t="s">
        <v>2745</v>
      </c>
    </row>
    <row r="187" spans="2:65" s="1" customFormat="1" ht="16.5" customHeight="1">
      <c r="B187" s="172"/>
      <c r="C187" s="173" t="s">
        <v>284</v>
      </c>
      <c r="D187" s="173" t="s">
        <v>197</v>
      </c>
      <c r="E187" s="174" t="s">
        <v>2746</v>
      </c>
      <c r="F187" s="175" t="s">
        <v>2747</v>
      </c>
      <c r="G187" s="176" t="s">
        <v>264</v>
      </c>
      <c r="H187" s="177">
        <v>711.79899999999998</v>
      </c>
      <c r="I187" s="178"/>
      <c r="J187" s="179">
        <f>ROUND(I187*H187,2)</f>
        <v>0</v>
      </c>
      <c r="K187" s="175"/>
      <c r="L187" s="40"/>
      <c r="M187" s="180" t="s">
        <v>5</v>
      </c>
      <c r="N187" s="181" t="s">
        <v>46</v>
      </c>
      <c r="O187" s="41"/>
      <c r="P187" s="182">
        <f>O187*H187</f>
        <v>0</v>
      </c>
      <c r="Q187" s="182">
        <v>2.0100000000000001E-3</v>
      </c>
      <c r="R187" s="182">
        <f>Q187*H187</f>
        <v>1.4307159899999999</v>
      </c>
      <c r="S187" s="182">
        <v>0</v>
      </c>
      <c r="T187" s="183">
        <f>S187*H187</f>
        <v>0</v>
      </c>
      <c r="AR187" s="23" t="s">
        <v>201</v>
      </c>
      <c r="AT187" s="23" t="s">
        <v>197</v>
      </c>
      <c r="AU187" s="23" t="s">
        <v>85</v>
      </c>
      <c r="AY187" s="23" t="s">
        <v>195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23" t="s">
        <v>83</v>
      </c>
      <c r="BK187" s="184">
        <f>ROUND(I187*H187,2)</f>
        <v>0</v>
      </c>
      <c r="BL187" s="23" t="s">
        <v>201</v>
      </c>
      <c r="BM187" s="23" t="s">
        <v>2748</v>
      </c>
    </row>
    <row r="188" spans="2:65" s="11" customFormat="1">
      <c r="B188" s="185"/>
      <c r="D188" s="186" t="s">
        <v>203</v>
      </c>
      <c r="E188" s="187" t="s">
        <v>5</v>
      </c>
      <c r="F188" s="188" t="s">
        <v>2749</v>
      </c>
      <c r="H188" s="189">
        <v>20.311</v>
      </c>
      <c r="I188" s="190"/>
      <c r="L188" s="185"/>
      <c r="M188" s="191"/>
      <c r="N188" s="192"/>
      <c r="O188" s="192"/>
      <c r="P188" s="192"/>
      <c r="Q188" s="192"/>
      <c r="R188" s="192"/>
      <c r="S188" s="192"/>
      <c r="T188" s="193"/>
      <c r="AT188" s="187" t="s">
        <v>203</v>
      </c>
      <c r="AU188" s="187" t="s">
        <v>85</v>
      </c>
      <c r="AV188" s="11" t="s">
        <v>85</v>
      </c>
      <c r="AW188" s="11" t="s">
        <v>39</v>
      </c>
      <c r="AX188" s="11" t="s">
        <v>75</v>
      </c>
      <c r="AY188" s="187" t="s">
        <v>195</v>
      </c>
    </row>
    <row r="189" spans="2:65" s="11" customFormat="1">
      <c r="B189" s="185"/>
      <c r="D189" s="186" t="s">
        <v>203</v>
      </c>
      <c r="E189" s="187" t="s">
        <v>5</v>
      </c>
      <c r="F189" s="188" t="s">
        <v>2750</v>
      </c>
      <c r="H189" s="189">
        <v>188.42400000000001</v>
      </c>
      <c r="I189" s="190"/>
      <c r="L189" s="185"/>
      <c r="M189" s="191"/>
      <c r="N189" s="192"/>
      <c r="O189" s="192"/>
      <c r="P189" s="192"/>
      <c r="Q189" s="192"/>
      <c r="R189" s="192"/>
      <c r="S189" s="192"/>
      <c r="T189" s="193"/>
      <c r="AT189" s="187" t="s">
        <v>203</v>
      </c>
      <c r="AU189" s="187" t="s">
        <v>85</v>
      </c>
      <c r="AV189" s="11" t="s">
        <v>85</v>
      </c>
      <c r="AW189" s="11" t="s">
        <v>39</v>
      </c>
      <c r="AX189" s="11" t="s">
        <v>75</v>
      </c>
      <c r="AY189" s="187" t="s">
        <v>195</v>
      </c>
    </row>
    <row r="190" spans="2:65" s="11" customFormat="1">
      <c r="B190" s="185"/>
      <c r="D190" s="186" t="s">
        <v>203</v>
      </c>
      <c r="E190" s="187" t="s">
        <v>5</v>
      </c>
      <c r="F190" s="188" t="s">
        <v>2751</v>
      </c>
      <c r="H190" s="189">
        <v>192.767</v>
      </c>
      <c r="I190" s="190"/>
      <c r="L190" s="185"/>
      <c r="M190" s="191"/>
      <c r="N190" s="192"/>
      <c r="O190" s="192"/>
      <c r="P190" s="192"/>
      <c r="Q190" s="192"/>
      <c r="R190" s="192"/>
      <c r="S190" s="192"/>
      <c r="T190" s="193"/>
      <c r="AT190" s="187" t="s">
        <v>203</v>
      </c>
      <c r="AU190" s="187" t="s">
        <v>85</v>
      </c>
      <c r="AV190" s="11" t="s">
        <v>85</v>
      </c>
      <c r="AW190" s="11" t="s">
        <v>39</v>
      </c>
      <c r="AX190" s="11" t="s">
        <v>75</v>
      </c>
      <c r="AY190" s="187" t="s">
        <v>195</v>
      </c>
    </row>
    <row r="191" spans="2:65" s="12" customFormat="1">
      <c r="B191" s="197"/>
      <c r="D191" s="186" t="s">
        <v>203</v>
      </c>
      <c r="E191" s="198" t="s">
        <v>5</v>
      </c>
      <c r="F191" s="199" t="s">
        <v>2678</v>
      </c>
      <c r="H191" s="200">
        <v>401.50200000000001</v>
      </c>
      <c r="I191" s="201"/>
      <c r="L191" s="197"/>
      <c r="M191" s="202"/>
      <c r="N191" s="203"/>
      <c r="O191" s="203"/>
      <c r="P191" s="203"/>
      <c r="Q191" s="203"/>
      <c r="R191" s="203"/>
      <c r="S191" s="203"/>
      <c r="T191" s="204"/>
      <c r="AT191" s="198" t="s">
        <v>203</v>
      </c>
      <c r="AU191" s="198" t="s">
        <v>85</v>
      </c>
      <c r="AV191" s="12" t="s">
        <v>211</v>
      </c>
      <c r="AW191" s="12" t="s">
        <v>39</v>
      </c>
      <c r="AX191" s="12" t="s">
        <v>75</v>
      </c>
      <c r="AY191" s="198" t="s">
        <v>195</v>
      </c>
    </row>
    <row r="192" spans="2:65" s="11" customFormat="1">
      <c r="B192" s="185"/>
      <c r="D192" s="186" t="s">
        <v>203</v>
      </c>
      <c r="E192" s="187" t="s">
        <v>5</v>
      </c>
      <c r="F192" s="188" t="s">
        <v>2752</v>
      </c>
      <c r="H192" s="189">
        <v>11.94</v>
      </c>
      <c r="I192" s="190"/>
      <c r="L192" s="185"/>
      <c r="M192" s="191"/>
      <c r="N192" s="192"/>
      <c r="O192" s="192"/>
      <c r="P192" s="192"/>
      <c r="Q192" s="192"/>
      <c r="R192" s="192"/>
      <c r="S192" s="192"/>
      <c r="T192" s="193"/>
      <c r="AT192" s="187" t="s">
        <v>203</v>
      </c>
      <c r="AU192" s="187" t="s">
        <v>85</v>
      </c>
      <c r="AV192" s="11" t="s">
        <v>85</v>
      </c>
      <c r="AW192" s="11" t="s">
        <v>39</v>
      </c>
      <c r="AX192" s="11" t="s">
        <v>75</v>
      </c>
      <c r="AY192" s="187" t="s">
        <v>195</v>
      </c>
    </row>
    <row r="193" spans="2:65" s="11" customFormat="1">
      <c r="B193" s="185"/>
      <c r="D193" s="186" t="s">
        <v>203</v>
      </c>
      <c r="E193" s="187" t="s">
        <v>5</v>
      </c>
      <c r="F193" s="188" t="s">
        <v>2753</v>
      </c>
      <c r="H193" s="189">
        <v>13.44</v>
      </c>
      <c r="I193" s="190"/>
      <c r="L193" s="185"/>
      <c r="M193" s="191"/>
      <c r="N193" s="192"/>
      <c r="O193" s="192"/>
      <c r="P193" s="192"/>
      <c r="Q193" s="192"/>
      <c r="R193" s="192"/>
      <c r="S193" s="192"/>
      <c r="T193" s="193"/>
      <c r="AT193" s="187" t="s">
        <v>203</v>
      </c>
      <c r="AU193" s="187" t="s">
        <v>85</v>
      </c>
      <c r="AV193" s="11" t="s">
        <v>85</v>
      </c>
      <c r="AW193" s="11" t="s">
        <v>39</v>
      </c>
      <c r="AX193" s="11" t="s">
        <v>75</v>
      </c>
      <c r="AY193" s="187" t="s">
        <v>195</v>
      </c>
    </row>
    <row r="194" spans="2:65" s="11" customFormat="1">
      <c r="B194" s="185"/>
      <c r="D194" s="186" t="s">
        <v>203</v>
      </c>
      <c r="E194" s="187" t="s">
        <v>5</v>
      </c>
      <c r="F194" s="188" t="s">
        <v>2754</v>
      </c>
      <c r="H194" s="189">
        <v>12.9</v>
      </c>
      <c r="I194" s="190"/>
      <c r="L194" s="185"/>
      <c r="M194" s="191"/>
      <c r="N194" s="192"/>
      <c r="O194" s="192"/>
      <c r="P194" s="192"/>
      <c r="Q194" s="192"/>
      <c r="R194" s="192"/>
      <c r="S194" s="192"/>
      <c r="T194" s="193"/>
      <c r="AT194" s="187" t="s">
        <v>203</v>
      </c>
      <c r="AU194" s="187" t="s">
        <v>85</v>
      </c>
      <c r="AV194" s="11" t="s">
        <v>85</v>
      </c>
      <c r="AW194" s="11" t="s">
        <v>39</v>
      </c>
      <c r="AX194" s="11" t="s">
        <v>75</v>
      </c>
      <c r="AY194" s="187" t="s">
        <v>195</v>
      </c>
    </row>
    <row r="195" spans="2:65" s="11" customFormat="1">
      <c r="B195" s="185"/>
      <c r="D195" s="186" t="s">
        <v>203</v>
      </c>
      <c r="E195" s="187" t="s">
        <v>5</v>
      </c>
      <c r="F195" s="188" t="s">
        <v>2755</v>
      </c>
      <c r="H195" s="189">
        <v>17.760000000000002</v>
      </c>
      <c r="I195" s="190"/>
      <c r="L195" s="185"/>
      <c r="M195" s="191"/>
      <c r="N195" s="192"/>
      <c r="O195" s="192"/>
      <c r="P195" s="192"/>
      <c r="Q195" s="192"/>
      <c r="R195" s="192"/>
      <c r="S195" s="192"/>
      <c r="T195" s="193"/>
      <c r="AT195" s="187" t="s">
        <v>203</v>
      </c>
      <c r="AU195" s="187" t="s">
        <v>85</v>
      </c>
      <c r="AV195" s="11" t="s">
        <v>85</v>
      </c>
      <c r="AW195" s="11" t="s">
        <v>39</v>
      </c>
      <c r="AX195" s="11" t="s">
        <v>75</v>
      </c>
      <c r="AY195" s="187" t="s">
        <v>195</v>
      </c>
    </row>
    <row r="196" spans="2:65" s="12" customFormat="1">
      <c r="B196" s="197"/>
      <c r="D196" s="186" t="s">
        <v>203</v>
      </c>
      <c r="E196" s="198" t="s">
        <v>5</v>
      </c>
      <c r="F196" s="199" t="s">
        <v>2683</v>
      </c>
      <c r="H196" s="200">
        <v>56.04</v>
      </c>
      <c r="I196" s="201"/>
      <c r="L196" s="197"/>
      <c r="M196" s="202"/>
      <c r="N196" s="203"/>
      <c r="O196" s="203"/>
      <c r="P196" s="203"/>
      <c r="Q196" s="203"/>
      <c r="R196" s="203"/>
      <c r="S196" s="203"/>
      <c r="T196" s="204"/>
      <c r="AT196" s="198" t="s">
        <v>203</v>
      </c>
      <c r="AU196" s="198" t="s">
        <v>85</v>
      </c>
      <c r="AV196" s="12" t="s">
        <v>211</v>
      </c>
      <c r="AW196" s="12" t="s">
        <v>39</v>
      </c>
      <c r="AX196" s="12" t="s">
        <v>75</v>
      </c>
      <c r="AY196" s="198" t="s">
        <v>195</v>
      </c>
    </row>
    <row r="197" spans="2:65" s="11" customFormat="1">
      <c r="B197" s="185"/>
      <c r="D197" s="186" t="s">
        <v>203</v>
      </c>
      <c r="E197" s="187" t="s">
        <v>5</v>
      </c>
      <c r="F197" s="188" t="s">
        <v>2756</v>
      </c>
      <c r="H197" s="189">
        <v>219.363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203</v>
      </c>
      <c r="AU197" s="187" t="s">
        <v>85</v>
      </c>
      <c r="AV197" s="11" t="s">
        <v>85</v>
      </c>
      <c r="AW197" s="11" t="s">
        <v>39</v>
      </c>
      <c r="AX197" s="11" t="s">
        <v>75</v>
      </c>
      <c r="AY197" s="187" t="s">
        <v>195</v>
      </c>
    </row>
    <row r="198" spans="2:65" s="11" customFormat="1">
      <c r="B198" s="185"/>
      <c r="D198" s="186" t="s">
        <v>203</v>
      </c>
      <c r="E198" s="187" t="s">
        <v>5</v>
      </c>
      <c r="F198" s="188" t="s">
        <v>2757</v>
      </c>
      <c r="H198" s="189">
        <v>8.6739999999999995</v>
      </c>
      <c r="I198" s="190"/>
      <c r="L198" s="185"/>
      <c r="M198" s="191"/>
      <c r="N198" s="192"/>
      <c r="O198" s="192"/>
      <c r="P198" s="192"/>
      <c r="Q198" s="192"/>
      <c r="R198" s="192"/>
      <c r="S198" s="192"/>
      <c r="T198" s="193"/>
      <c r="AT198" s="187" t="s">
        <v>203</v>
      </c>
      <c r="AU198" s="187" t="s">
        <v>85</v>
      </c>
      <c r="AV198" s="11" t="s">
        <v>85</v>
      </c>
      <c r="AW198" s="11" t="s">
        <v>39</v>
      </c>
      <c r="AX198" s="11" t="s">
        <v>75</v>
      </c>
      <c r="AY198" s="187" t="s">
        <v>195</v>
      </c>
    </row>
    <row r="199" spans="2:65" s="12" customFormat="1">
      <c r="B199" s="197"/>
      <c r="D199" s="186" t="s">
        <v>203</v>
      </c>
      <c r="E199" s="198" t="s">
        <v>5</v>
      </c>
      <c r="F199" s="199" t="s">
        <v>2686</v>
      </c>
      <c r="H199" s="200">
        <v>228.03700000000001</v>
      </c>
      <c r="I199" s="201"/>
      <c r="L199" s="197"/>
      <c r="M199" s="202"/>
      <c r="N199" s="203"/>
      <c r="O199" s="203"/>
      <c r="P199" s="203"/>
      <c r="Q199" s="203"/>
      <c r="R199" s="203"/>
      <c r="S199" s="203"/>
      <c r="T199" s="204"/>
      <c r="AT199" s="198" t="s">
        <v>203</v>
      </c>
      <c r="AU199" s="198" t="s">
        <v>85</v>
      </c>
      <c r="AV199" s="12" t="s">
        <v>211</v>
      </c>
      <c r="AW199" s="12" t="s">
        <v>39</v>
      </c>
      <c r="AX199" s="12" t="s">
        <v>75</v>
      </c>
      <c r="AY199" s="198" t="s">
        <v>195</v>
      </c>
    </row>
    <row r="200" spans="2:65" s="11" customFormat="1">
      <c r="B200" s="185"/>
      <c r="D200" s="186" t="s">
        <v>203</v>
      </c>
      <c r="E200" s="187" t="s">
        <v>5</v>
      </c>
      <c r="F200" s="188" t="s">
        <v>2758</v>
      </c>
      <c r="H200" s="189">
        <v>15.48</v>
      </c>
      <c r="I200" s="190"/>
      <c r="L200" s="185"/>
      <c r="M200" s="191"/>
      <c r="N200" s="192"/>
      <c r="O200" s="192"/>
      <c r="P200" s="192"/>
      <c r="Q200" s="192"/>
      <c r="R200" s="192"/>
      <c r="S200" s="192"/>
      <c r="T200" s="193"/>
      <c r="AT200" s="187" t="s">
        <v>203</v>
      </c>
      <c r="AU200" s="187" t="s">
        <v>85</v>
      </c>
      <c r="AV200" s="11" t="s">
        <v>85</v>
      </c>
      <c r="AW200" s="11" t="s">
        <v>39</v>
      </c>
      <c r="AX200" s="11" t="s">
        <v>75</v>
      </c>
      <c r="AY200" s="187" t="s">
        <v>195</v>
      </c>
    </row>
    <row r="201" spans="2:65" s="11" customFormat="1">
      <c r="B201" s="185"/>
      <c r="D201" s="186" t="s">
        <v>203</v>
      </c>
      <c r="E201" s="187" t="s">
        <v>5</v>
      </c>
      <c r="F201" s="188" t="s">
        <v>2759</v>
      </c>
      <c r="H201" s="189">
        <v>10.74</v>
      </c>
      <c r="I201" s="190"/>
      <c r="L201" s="185"/>
      <c r="M201" s="191"/>
      <c r="N201" s="192"/>
      <c r="O201" s="192"/>
      <c r="P201" s="192"/>
      <c r="Q201" s="192"/>
      <c r="R201" s="192"/>
      <c r="S201" s="192"/>
      <c r="T201" s="193"/>
      <c r="AT201" s="187" t="s">
        <v>203</v>
      </c>
      <c r="AU201" s="187" t="s">
        <v>85</v>
      </c>
      <c r="AV201" s="11" t="s">
        <v>85</v>
      </c>
      <c r="AW201" s="11" t="s">
        <v>39</v>
      </c>
      <c r="AX201" s="11" t="s">
        <v>75</v>
      </c>
      <c r="AY201" s="187" t="s">
        <v>195</v>
      </c>
    </row>
    <row r="202" spans="2:65" s="12" customFormat="1">
      <c r="B202" s="197"/>
      <c r="D202" s="186" t="s">
        <v>203</v>
      </c>
      <c r="E202" s="198" t="s">
        <v>5</v>
      </c>
      <c r="F202" s="199" t="s">
        <v>2693</v>
      </c>
      <c r="H202" s="200">
        <v>26.22</v>
      </c>
      <c r="I202" s="201"/>
      <c r="L202" s="197"/>
      <c r="M202" s="202"/>
      <c r="N202" s="203"/>
      <c r="O202" s="203"/>
      <c r="P202" s="203"/>
      <c r="Q202" s="203"/>
      <c r="R202" s="203"/>
      <c r="S202" s="203"/>
      <c r="T202" s="204"/>
      <c r="AT202" s="198" t="s">
        <v>203</v>
      </c>
      <c r="AU202" s="198" t="s">
        <v>85</v>
      </c>
      <c r="AV202" s="12" t="s">
        <v>211</v>
      </c>
      <c r="AW202" s="12" t="s">
        <v>39</v>
      </c>
      <c r="AX202" s="12" t="s">
        <v>75</v>
      </c>
      <c r="AY202" s="198" t="s">
        <v>195</v>
      </c>
    </row>
    <row r="203" spans="2:65" s="13" customFormat="1">
      <c r="B203" s="205"/>
      <c r="D203" s="186" t="s">
        <v>203</v>
      </c>
      <c r="E203" s="206" t="s">
        <v>5</v>
      </c>
      <c r="F203" s="207" t="s">
        <v>254</v>
      </c>
      <c r="H203" s="208">
        <v>711.79899999999998</v>
      </c>
      <c r="I203" s="209"/>
      <c r="L203" s="205"/>
      <c r="M203" s="210"/>
      <c r="N203" s="211"/>
      <c r="O203" s="211"/>
      <c r="P203" s="211"/>
      <c r="Q203" s="211"/>
      <c r="R203" s="211"/>
      <c r="S203" s="211"/>
      <c r="T203" s="212"/>
      <c r="AT203" s="206" t="s">
        <v>203</v>
      </c>
      <c r="AU203" s="206" t="s">
        <v>85</v>
      </c>
      <c r="AV203" s="13" t="s">
        <v>201</v>
      </c>
      <c r="AW203" s="13" t="s">
        <v>39</v>
      </c>
      <c r="AX203" s="13" t="s">
        <v>83</v>
      </c>
      <c r="AY203" s="206" t="s">
        <v>195</v>
      </c>
    </row>
    <row r="204" spans="2:65" s="1" customFormat="1" ht="16.5" customHeight="1">
      <c r="B204" s="172"/>
      <c r="C204" s="173" t="s">
        <v>293</v>
      </c>
      <c r="D204" s="173" t="s">
        <v>197</v>
      </c>
      <c r="E204" s="174" t="s">
        <v>2760</v>
      </c>
      <c r="F204" s="175" t="s">
        <v>2761</v>
      </c>
      <c r="G204" s="176" t="s">
        <v>264</v>
      </c>
      <c r="H204" s="177">
        <v>711.79899999999998</v>
      </c>
      <c r="I204" s="178"/>
      <c r="J204" s="179">
        <f>ROUND(I204*H204,2)</f>
        <v>0</v>
      </c>
      <c r="K204" s="175"/>
      <c r="L204" s="40"/>
      <c r="M204" s="180" t="s">
        <v>5</v>
      </c>
      <c r="N204" s="181" t="s">
        <v>46</v>
      </c>
      <c r="O204" s="41"/>
      <c r="P204" s="182">
        <f>O204*H204</f>
        <v>0</v>
      </c>
      <c r="Q204" s="182">
        <v>0</v>
      </c>
      <c r="R204" s="182">
        <f>Q204*H204</f>
        <v>0</v>
      </c>
      <c r="S204" s="182">
        <v>0</v>
      </c>
      <c r="T204" s="183">
        <f>S204*H204</f>
        <v>0</v>
      </c>
      <c r="AR204" s="23" t="s">
        <v>201</v>
      </c>
      <c r="AT204" s="23" t="s">
        <v>197</v>
      </c>
      <c r="AU204" s="23" t="s">
        <v>85</v>
      </c>
      <c r="AY204" s="23" t="s">
        <v>195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23" t="s">
        <v>83</v>
      </c>
      <c r="BK204" s="184">
        <f>ROUND(I204*H204,2)</f>
        <v>0</v>
      </c>
      <c r="BL204" s="23" t="s">
        <v>201</v>
      </c>
      <c r="BM204" s="23" t="s">
        <v>2762</v>
      </c>
    </row>
    <row r="205" spans="2:65" s="1" customFormat="1" ht="16.5" customHeight="1">
      <c r="B205" s="172"/>
      <c r="C205" s="173" t="s">
        <v>297</v>
      </c>
      <c r="D205" s="173" t="s">
        <v>197</v>
      </c>
      <c r="E205" s="174" t="s">
        <v>280</v>
      </c>
      <c r="F205" s="175" t="s">
        <v>281</v>
      </c>
      <c r="G205" s="176" t="s">
        <v>228</v>
      </c>
      <c r="H205" s="177">
        <v>464.93900000000002</v>
      </c>
      <c r="I205" s="178"/>
      <c r="J205" s="179">
        <f>ROUND(I205*H205,2)</f>
        <v>0</v>
      </c>
      <c r="K205" s="175"/>
      <c r="L205" s="40"/>
      <c r="M205" s="180" t="s">
        <v>5</v>
      </c>
      <c r="N205" s="181" t="s">
        <v>46</v>
      </c>
      <c r="O205" s="41"/>
      <c r="P205" s="182">
        <f>O205*H205</f>
        <v>0</v>
      </c>
      <c r="Q205" s="182">
        <v>0</v>
      </c>
      <c r="R205" s="182">
        <f>Q205*H205</f>
        <v>0</v>
      </c>
      <c r="S205" s="182">
        <v>0</v>
      </c>
      <c r="T205" s="183">
        <f>S205*H205</f>
        <v>0</v>
      </c>
      <c r="AR205" s="23" t="s">
        <v>201</v>
      </c>
      <c r="AT205" s="23" t="s">
        <v>197</v>
      </c>
      <c r="AU205" s="23" t="s">
        <v>85</v>
      </c>
      <c r="AY205" s="23" t="s">
        <v>195</v>
      </c>
      <c r="BE205" s="184">
        <f>IF(N205="základní",J205,0)</f>
        <v>0</v>
      </c>
      <c r="BF205" s="184">
        <f>IF(N205="snížená",J205,0)</f>
        <v>0</v>
      </c>
      <c r="BG205" s="184">
        <f>IF(N205="zákl. přenesená",J205,0)</f>
        <v>0</v>
      </c>
      <c r="BH205" s="184">
        <f>IF(N205="sníž. přenesená",J205,0)</f>
        <v>0</v>
      </c>
      <c r="BI205" s="184">
        <f>IF(N205="nulová",J205,0)</f>
        <v>0</v>
      </c>
      <c r="BJ205" s="23" t="s">
        <v>83</v>
      </c>
      <c r="BK205" s="184">
        <f>ROUND(I205*H205,2)</f>
        <v>0</v>
      </c>
      <c r="BL205" s="23" t="s">
        <v>201</v>
      </c>
      <c r="BM205" s="23" t="s">
        <v>2763</v>
      </c>
    </row>
    <row r="206" spans="2:65" s="1" customFormat="1" ht="54">
      <c r="B206" s="40"/>
      <c r="D206" s="186" t="s">
        <v>209</v>
      </c>
      <c r="F206" s="194" t="s">
        <v>283</v>
      </c>
      <c r="I206" s="195"/>
      <c r="L206" s="40"/>
      <c r="M206" s="196"/>
      <c r="N206" s="41"/>
      <c r="O206" s="41"/>
      <c r="P206" s="41"/>
      <c r="Q206" s="41"/>
      <c r="R206" s="41"/>
      <c r="S206" s="41"/>
      <c r="T206" s="69"/>
      <c r="AT206" s="23" t="s">
        <v>209</v>
      </c>
      <c r="AU206" s="23" t="s">
        <v>85</v>
      </c>
    </row>
    <row r="207" spans="2:65" s="1" customFormat="1" ht="16.5" customHeight="1">
      <c r="B207" s="172"/>
      <c r="C207" s="173" t="s">
        <v>11</v>
      </c>
      <c r="D207" s="173" t="s">
        <v>197</v>
      </c>
      <c r="E207" s="174" t="s">
        <v>285</v>
      </c>
      <c r="F207" s="175" t="s">
        <v>286</v>
      </c>
      <c r="G207" s="176" t="s">
        <v>228</v>
      </c>
      <c r="H207" s="177">
        <v>451.709</v>
      </c>
      <c r="I207" s="178"/>
      <c r="J207" s="179">
        <f>ROUND(I207*H207,2)</f>
        <v>0</v>
      </c>
      <c r="K207" s="175"/>
      <c r="L207" s="40"/>
      <c r="M207" s="180" t="s">
        <v>5</v>
      </c>
      <c r="N207" s="181" t="s">
        <v>46</v>
      </c>
      <c r="O207" s="41"/>
      <c r="P207" s="182">
        <f>O207*H207</f>
        <v>0</v>
      </c>
      <c r="Q207" s="182">
        <v>0</v>
      </c>
      <c r="R207" s="182">
        <f>Q207*H207</f>
        <v>0</v>
      </c>
      <c r="S207" s="182">
        <v>0</v>
      </c>
      <c r="T207" s="183">
        <f>S207*H207</f>
        <v>0</v>
      </c>
      <c r="AR207" s="23" t="s">
        <v>201</v>
      </c>
      <c r="AT207" s="23" t="s">
        <v>197</v>
      </c>
      <c r="AU207" s="23" t="s">
        <v>85</v>
      </c>
      <c r="AY207" s="23" t="s">
        <v>195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23" t="s">
        <v>83</v>
      </c>
      <c r="BK207" s="184">
        <f>ROUND(I207*H207,2)</f>
        <v>0</v>
      </c>
      <c r="BL207" s="23" t="s">
        <v>201</v>
      </c>
      <c r="BM207" s="23" t="s">
        <v>2764</v>
      </c>
    </row>
    <row r="208" spans="2:65" s="1" customFormat="1" ht="67.5">
      <c r="B208" s="40"/>
      <c r="D208" s="186" t="s">
        <v>209</v>
      </c>
      <c r="F208" s="194" t="s">
        <v>288</v>
      </c>
      <c r="I208" s="195"/>
      <c r="L208" s="40"/>
      <c r="M208" s="196"/>
      <c r="N208" s="41"/>
      <c r="O208" s="41"/>
      <c r="P208" s="41"/>
      <c r="Q208" s="41"/>
      <c r="R208" s="41"/>
      <c r="S208" s="41"/>
      <c r="T208" s="69"/>
      <c r="AT208" s="23" t="s">
        <v>209</v>
      </c>
      <c r="AU208" s="23" t="s">
        <v>85</v>
      </c>
    </row>
    <row r="209" spans="2:65" s="11" customFormat="1">
      <c r="B209" s="185"/>
      <c r="D209" s="186" t="s">
        <v>203</v>
      </c>
      <c r="E209" s="187" t="s">
        <v>5</v>
      </c>
      <c r="F209" s="188" t="s">
        <v>2765</v>
      </c>
      <c r="H209" s="189">
        <v>464.93900000000002</v>
      </c>
      <c r="I209" s="190"/>
      <c r="L209" s="185"/>
      <c r="M209" s="191"/>
      <c r="N209" s="192"/>
      <c r="O209" s="192"/>
      <c r="P209" s="192"/>
      <c r="Q209" s="192"/>
      <c r="R209" s="192"/>
      <c r="S209" s="192"/>
      <c r="T209" s="193"/>
      <c r="AT209" s="187" t="s">
        <v>203</v>
      </c>
      <c r="AU209" s="187" t="s">
        <v>85</v>
      </c>
      <c r="AV209" s="11" t="s">
        <v>85</v>
      </c>
      <c r="AW209" s="11" t="s">
        <v>39</v>
      </c>
      <c r="AX209" s="11" t="s">
        <v>75</v>
      </c>
      <c r="AY209" s="187" t="s">
        <v>195</v>
      </c>
    </row>
    <row r="210" spans="2:65" s="12" customFormat="1">
      <c r="B210" s="197"/>
      <c r="D210" s="186" t="s">
        <v>203</v>
      </c>
      <c r="E210" s="198" t="s">
        <v>5</v>
      </c>
      <c r="F210" s="199" t="s">
        <v>290</v>
      </c>
      <c r="H210" s="200">
        <v>464.93900000000002</v>
      </c>
      <c r="I210" s="201"/>
      <c r="L210" s="197"/>
      <c r="M210" s="202"/>
      <c r="N210" s="203"/>
      <c r="O210" s="203"/>
      <c r="P210" s="203"/>
      <c r="Q210" s="203"/>
      <c r="R210" s="203"/>
      <c r="S210" s="203"/>
      <c r="T210" s="204"/>
      <c r="AT210" s="198" t="s">
        <v>203</v>
      </c>
      <c r="AU210" s="198" t="s">
        <v>85</v>
      </c>
      <c r="AV210" s="12" t="s">
        <v>211</v>
      </c>
      <c r="AW210" s="12" t="s">
        <v>39</v>
      </c>
      <c r="AX210" s="12" t="s">
        <v>75</v>
      </c>
      <c r="AY210" s="198" t="s">
        <v>195</v>
      </c>
    </row>
    <row r="211" spans="2:65" s="11" customFormat="1">
      <c r="B211" s="185"/>
      <c r="D211" s="186" t="s">
        <v>203</v>
      </c>
      <c r="E211" s="187" t="s">
        <v>5</v>
      </c>
      <c r="F211" s="188" t="s">
        <v>2766</v>
      </c>
      <c r="H211" s="189">
        <v>-13.23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203</v>
      </c>
      <c r="AU211" s="187" t="s">
        <v>85</v>
      </c>
      <c r="AV211" s="11" t="s">
        <v>85</v>
      </c>
      <c r="AW211" s="11" t="s">
        <v>39</v>
      </c>
      <c r="AX211" s="11" t="s">
        <v>75</v>
      </c>
      <c r="AY211" s="187" t="s">
        <v>195</v>
      </c>
    </row>
    <row r="212" spans="2:65" s="12" customFormat="1">
      <c r="B212" s="197"/>
      <c r="D212" s="186" t="s">
        <v>203</v>
      </c>
      <c r="E212" s="198" t="s">
        <v>5</v>
      </c>
      <c r="F212" s="199" t="s">
        <v>2767</v>
      </c>
      <c r="H212" s="200">
        <v>-13.23</v>
      </c>
      <c r="I212" s="201"/>
      <c r="L212" s="197"/>
      <c r="M212" s="202"/>
      <c r="N212" s="203"/>
      <c r="O212" s="203"/>
      <c r="P212" s="203"/>
      <c r="Q212" s="203"/>
      <c r="R212" s="203"/>
      <c r="S212" s="203"/>
      <c r="T212" s="204"/>
      <c r="AT212" s="198" t="s">
        <v>203</v>
      </c>
      <c r="AU212" s="198" t="s">
        <v>85</v>
      </c>
      <c r="AV212" s="12" t="s">
        <v>211</v>
      </c>
      <c r="AW212" s="12" t="s">
        <v>39</v>
      </c>
      <c r="AX212" s="12" t="s">
        <v>75</v>
      </c>
      <c r="AY212" s="198" t="s">
        <v>195</v>
      </c>
    </row>
    <row r="213" spans="2:65" s="13" customFormat="1">
      <c r="B213" s="205"/>
      <c r="D213" s="186" t="s">
        <v>203</v>
      </c>
      <c r="E213" s="206" t="s">
        <v>5</v>
      </c>
      <c r="F213" s="207" t="s">
        <v>254</v>
      </c>
      <c r="H213" s="208">
        <v>451.709</v>
      </c>
      <c r="I213" s="209"/>
      <c r="L213" s="205"/>
      <c r="M213" s="210"/>
      <c r="N213" s="211"/>
      <c r="O213" s="211"/>
      <c r="P213" s="211"/>
      <c r="Q213" s="211"/>
      <c r="R213" s="211"/>
      <c r="S213" s="211"/>
      <c r="T213" s="212"/>
      <c r="AT213" s="206" t="s">
        <v>203</v>
      </c>
      <c r="AU213" s="206" t="s">
        <v>85</v>
      </c>
      <c r="AV213" s="13" t="s">
        <v>201</v>
      </c>
      <c r="AW213" s="13" t="s">
        <v>39</v>
      </c>
      <c r="AX213" s="13" t="s">
        <v>83</v>
      </c>
      <c r="AY213" s="206" t="s">
        <v>195</v>
      </c>
    </row>
    <row r="214" spans="2:65" s="1" customFormat="1" ht="16.5" customHeight="1">
      <c r="B214" s="172"/>
      <c r="C214" s="173" t="s">
        <v>307</v>
      </c>
      <c r="D214" s="173" t="s">
        <v>197</v>
      </c>
      <c r="E214" s="174" t="s">
        <v>294</v>
      </c>
      <c r="F214" s="175" t="s">
        <v>295</v>
      </c>
      <c r="G214" s="176" t="s">
        <v>228</v>
      </c>
      <c r="H214" s="177">
        <v>451.709</v>
      </c>
      <c r="I214" s="178"/>
      <c r="J214" s="179">
        <f>ROUND(I214*H214,2)</f>
        <v>0</v>
      </c>
      <c r="K214" s="175"/>
      <c r="L214" s="40"/>
      <c r="M214" s="180" t="s">
        <v>5</v>
      </c>
      <c r="N214" s="181" t="s">
        <v>46</v>
      </c>
      <c r="O214" s="41"/>
      <c r="P214" s="182">
        <f>O214*H214</f>
        <v>0</v>
      </c>
      <c r="Q214" s="182">
        <v>0</v>
      </c>
      <c r="R214" s="182">
        <f>Q214*H214</f>
        <v>0</v>
      </c>
      <c r="S214" s="182">
        <v>0</v>
      </c>
      <c r="T214" s="183">
        <f>S214*H214</f>
        <v>0</v>
      </c>
      <c r="AR214" s="23" t="s">
        <v>201</v>
      </c>
      <c r="AT214" s="23" t="s">
        <v>197</v>
      </c>
      <c r="AU214" s="23" t="s">
        <v>85</v>
      </c>
      <c r="AY214" s="23" t="s">
        <v>195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23" t="s">
        <v>83</v>
      </c>
      <c r="BK214" s="184">
        <f>ROUND(I214*H214,2)</f>
        <v>0</v>
      </c>
      <c r="BL214" s="23" t="s">
        <v>201</v>
      </c>
      <c r="BM214" s="23" t="s">
        <v>2768</v>
      </c>
    </row>
    <row r="215" spans="2:65" s="1" customFormat="1" ht="16.5" customHeight="1">
      <c r="B215" s="172"/>
      <c r="C215" s="173" t="s">
        <v>315</v>
      </c>
      <c r="D215" s="173" t="s">
        <v>197</v>
      </c>
      <c r="E215" s="174" t="s">
        <v>298</v>
      </c>
      <c r="F215" s="175" t="s">
        <v>299</v>
      </c>
      <c r="G215" s="176" t="s">
        <v>228</v>
      </c>
      <c r="H215" s="177">
        <v>451.709</v>
      </c>
      <c r="I215" s="178"/>
      <c r="J215" s="179">
        <f>ROUND(I215*H215,2)</f>
        <v>0</v>
      </c>
      <c r="K215" s="175"/>
      <c r="L215" s="40"/>
      <c r="M215" s="180" t="s">
        <v>5</v>
      </c>
      <c r="N215" s="181" t="s">
        <v>46</v>
      </c>
      <c r="O215" s="41"/>
      <c r="P215" s="182">
        <f>O215*H215</f>
        <v>0</v>
      </c>
      <c r="Q215" s="182">
        <v>0</v>
      </c>
      <c r="R215" s="182">
        <f>Q215*H215</f>
        <v>0</v>
      </c>
      <c r="S215" s="182">
        <v>0</v>
      </c>
      <c r="T215" s="183">
        <f>S215*H215</f>
        <v>0</v>
      </c>
      <c r="AR215" s="23" t="s">
        <v>201</v>
      </c>
      <c r="AT215" s="23" t="s">
        <v>197</v>
      </c>
      <c r="AU215" s="23" t="s">
        <v>85</v>
      </c>
      <c r="AY215" s="23" t="s">
        <v>195</v>
      </c>
      <c r="BE215" s="184">
        <f>IF(N215="základní",J215,0)</f>
        <v>0</v>
      </c>
      <c r="BF215" s="184">
        <f>IF(N215="snížená",J215,0)</f>
        <v>0</v>
      </c>
      <c r="BG215" s="184">
        <f>IF(N215="zákl. přenesená",J215,0)</f>
        <v>0</v>
      </c>
      <c r="BH215" s="184">
        <f>IF(N215="sníž. přenesená",J215,0)</f>
        <v>0</v>
      </c>
      <c r="BI215" s="184">
        <f>IF(N215="nulová",J215,0)</f>
        <v>0</v>
      </c>
      <c r="BJ215" s="23" t="s">
        <v>83</v>
      </c>
      <c r="BK215" s="184">
        <f>ROUND(I215*H215,2)</f>
        <v>0</v>
      </c>
      <c r="BL215" s="23" t="s">
        <v>201</v>
      </c>
      <c r="BM215" s="23" t="s">
        <v>2769</v>
      </c>
    </row>
    <row r="216" spans="2:65" s="1" customFormat="1" ht="16.5" customHeight="1">
      <c r="B216" s="172"/>
      <c r="C216" s="173" t="s">
        <v>322</v>
      </c>
      <c r="D216" s="173" t="s">
        <v>197</v>
      </c>
      <c r="E216" s="174" t="s">
        <v>301</v>
      </c>
      <c r="F216" s="175" t="s">
        <v>302</v>
      </c>
      <c r="G216" s="176" t="s">
        <v>303</v>
      </c>
      <c r="H216" s="177">
        <v>745.32</v>
      </c>
      <c r="I216" s="178"/>
      <c r="J216" s="179">
        <f>ROUND(I216*H216,2)</f>
        <v>0</v>
      </c>
      <c r="K216" s="175"/>
      <c r="L216" s="40"/>
      <c r="M216" s="180" t="s">
        <v>5</v>
      </c>
      <c r="N216" s="181" t="s">
        <v>46</v>
      </c>
      <c r="O216" s="41"/>
      <c r="P216" s="182">
        <f>O216*H216</f>
        <v>0</v>
      </c>
      <c r="Q216" s="182">
        <v>0</v>
      </c>
      <c r="R216" s="182">
        <f>Q216*H216</f>
        <v>0</v>
      </c>
      <c r="S216" s="182">
        <v>0</v>
      </c>
      <c r="T216" s="183">
        <f>S216*H216</f>
        <v>0</v>
      </c>
      <c r="AR216" s="23" t="s">
        <v>201</v>
      </c>
      <c r="AT216" s="23" t="s">
        <v>197</v>
      </c>
      <c r="AU216" s="23" t="s">
        <v>85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2770</v>
      </c>
    </row>
    <row r="217" spans="2:65" s="1" customFormat="1" ht="27">
      <c r="B217" s="40"/>
      <c r="D217" s="186" t="s">
        <v>209</v>
      </c>
      <c r="F217" s="194" t="s">
        <v>305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85</v>
      </c>
    </row>
    <row r="218" spans="2:65" s="11" customFormat="1">
      <c r="B218" s="185"/>
      <c r="D218" s="186" t="s">
        <v>203</v>
      </c>
      <c r="E218" s="187" t="s">
        <v>5</v>
      </c>
      <c r="F218" s="188" t="s">
        <v>2771</v>
      </c>
      <c r="H218" s="189">
        <v>745.32</v>
      </c>
      <c r="I218" s="190"/>
      <c r="L218" s="185"/>
      <c r="M218" s="191"/>
      <c r="N218" s="192"/>
      <c r="O218" s="192"/>
      <c r="P218" s="192"/>
      <c r="Q218" s="192"/>
      <c r="R218" s="192"/>
      <c r="S218" s="192"/>
      <c r="T218" s="193"/>
      <c r="AT218" s="187" t="s">
        <v>203</v>
      </c>
      <c r="AU218" s="187" t="s">
        <v>85</v>
      </c>
      <c r="AV218" s="11" t="s">
        <v>85</v>
      </c>
      <c r="AW218" s="11" t="s">
        <v>39</v>
      </c>
      <c r="AX218" s="11" t="s">
        <v>83</v>
      </c>
      <c r="AY218" s="187" t="s">
        <v>195</v>
      </c>
    </row>
    <row r="219" spans="2:65" s="1" customFormat="1" ht="16.5" customHeight="1">
      <c r="B219" s="172"/>
      <c r="C219" s="173" t="s">
        <v>328</v>
      </c>
      <c r="D219" s="173" t="s">
        <v>197</v>
      </c>
      <c r="E219" s="174" t="s">
        <v>308</v>
      </c>
      <c r="F219" s="175" t="s">
        <v>309</v>
      </c>
      <c r="G219" s="176" t="s">
        <v>228</v>
      </c>
      <c r="H219" s="177">
        <v>293.29300000000001</v>
      </c>
      <c r="I219" s="178"/>
      <c r="J219" s="179">
        <f>ROUND(I219*H219,2)</f>
        <v>0</v>
      </c>
      <c r="K219" s="175"/>
      <c r="L219" s="40"/>
      <c r="M219" s="180" t="s">
        <v>5</v>
      </c>
      <c r="N219" s="181" t="s">
        <v>46</v>
      </c>
      <c r="O219" s="41"/>
      <c r="P219" s="182">
        <f>O219*H219</f>
        <v>0</v>
      </c>
      <c r="Q219" s="182">
        <v>0</v>
      </c>
      <c r="R219" s="182">
        <f>Q219*H219</f>
        <v>0</v>
      </c>
      <c r="S219" s="182">
        <v>0</v>
      </c>
      <c r="T219" s="183">
        <f>S219*H219</f>
        <v>0</v>
      </c>
      <c r="AR219" s="23" t="s">
        <v>201</v>
      </c>
      <c r="AT219" s="23" t="s">
        <v>197</v>
      </c>
      <c r="AU219" s="23" t="s">
        <v>85</v>
      </c>
      <c r="AY219" s="23" t="s">
        <v>195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23" t="s">
        <v>83</v>
      </c>
      <c r="BK219" s="184">
        <f>ROUND(I219*H219,2)</f>
        <v>0</v>
      </c>
      <c r="BL219" s="23" t="s">
        <v>201</v>
      </c>
      <c r="BM219" s="23" t="s">
        <v>2772</v>
      </c>
    </row>
    <row r="220" spans="2:65" s="1" customFormat="1" ht="81">
      <c r="B220" s="40"/>
      <c r="D220" s="186" t="s">
        <v>209</v>
      </c>
      <c r="F220" s="194" t="s">
        <v>311</v>
      </c>
      <c r="I220" s="195"/>
      <c r="L220" s="40"/>
      <c r="M220" s="196"/>
      <c r="N220" s="41"/>
      <c r="O220" s="41"/>
      <c r="P220" s="41"/>
      <c r="Q220" s="41"/>
      <c r="R220" s="41"/>
      <c r="S220" s="41"/>
      <c r="T220" s="69"/>
      <c r="AT220" s="23" t="s">
        <v>209</v>
      </c>
      <c r="AU220" s="23" t="s">
        <v>85</v>
      </c>
    </row>
    <row r="221" spans="2:65" s="11" customFormat="1">
      <c r="B221" s="185"/>
      <c r="D221" s="186" t="s">
        <v>203</v>
      </c>
      <c r="E221" s="187" t="s">
        <v>5</v>
      </c>
      <c r="F221" s="188" t="s">
        <v>2765</v>
      </c>
      <c r="H221" s="189">
        <v>464.93900000000002</v>
      </c>
      <c r="I221" s="190"/>
      <c r="L221" s="185"/>
      <c r="M221" s="191"/>
      <c r="N221" s="192"/>
      <c r="O221" s="192"/>
      <c r="P221" s="192"/>
      <c r="Q221" s="192"/>
      <c r="R221" s="192"/>
      <c r="S221" s="192"/>
      <c r="T221" s="193"/>
      <c r="AT221" s="187" t="s">
        <v>203</v>
      </c>
      <c r="AU221" s="187" t="s">
        <v>85</v>
      </c>
      <c r="AV221" s="11" t="s">
        <v>85</v>
      </c>
      <c r="AW221" s="11" t="s">
        <v>39</v>
      </c>
      <c r="AX221" s="11" t="s">
        <v>75</v>
      </c>
      <c r="AY221" s="187" t="s">
        <v>195</v>
      </c>
    </row>
    <row r="222" spans="2:65" s="12" customFormat="1">
      <c r="B222" s="197"/>
      <c r="D222" s="186" t="s">
        <v>203</v>
      </c>
      <c r="E222" s="198" t="s">
        <v>5</v>
      </c>
      <c r="F222" s="199" t="s">
        <v>290</v>
      </c>
      <c r="H222" s="200">
        <v>464.93900000000002</v>
      </c>
      <c r="I222" s="201"/>
      <c r="L222" s="197"/>
      <c r="M222" s="202"/>
      <c r="N222" s="203"/>
      <c r="O222" s="203"/>
      <c r="P222" s="203"/>
      <c r="Q222" s="203"/>
      <c r="R222" s="203"/>
      <c r="S222" s="203"/>
      <c r="T222" s="204"/>
      <c r="AT222" s="198" t="s">
        <v>203</v>
      </c>
      <c r="AU222" s="198" t="s">
        <v>85</v>
      </c>
      <c r="AV222" s="12" t="s">
        <v>211</v>
      </c>
      <c r="AW222" s="12" t="s">
        <v>39</v>
      </c>
      <c r="AX222" s="12" t="s">
        <v>75</v>
      </c>
      <c r="AY222" s="198" t="s">
        <v>195</v>
      </c>
    </row>
    <row r="223" spans="2:65" s="11" customFormat="1">
      <c r="B223" s="185"/>
      <c r="D223" s="186" t="s">
        <v>203</v>
      </c>
      <c r="E223" s="187" t="s">
        <v>5</v>
      </c>
      <c r="F223" s="188" t="s">
        <v>2766</v>
      </c>
      <c r="H223" s="189">
        <v>-13.23</v>
      </c>
      <c r="I223" s="190"/>
      <c r="L223" s="185"/>
      <c r="M223" s="191"/>
      <c r="N223" s="192"/>
      <c r="O223" s="192"/>
      <c r="P223" s="192"/>
      <c r="Q223" s="192"/>
      <c r="R223" s="192"/>
      <c r="S223" s="192"/>
      <c r="T223" s="193"/>
      <c r="AT223" s="187" t="s">
        <v>203</v>
      </c>
      <c r="AU223" s="187" t="s">
        <v>85</v>
      </c>
      <c r="AV223" s="11" t="s">
        <v>85</v>
      </c>
      <c r="AW223" s="11" t="s">
        <v>39</v>
      </c>
      <c r="AX223" s="11" t="s">
        <v>75</v>
      </c>
      <c r="AY223" s="187" t="s">
        <v>195</v>
      </c>
    </row>
    <row r="224" spans="2:65" s="12" customFormat="1">
      <c r="B224" s="197"/>
      <c r="D224" s="186" t="s">
        <v>203</v>
      </c>
      <c r="E224" s="198" t="s">
        <v>5</v>
      </c>
      <c r="F224" s="199" t="s">
        <v>2767</v>
      </c>
      <c r="H224" s="200">
        <v>-13.23</v>
      </c>
      <c r="I224" s="201"/>
      <c r="L224" s="197"/>
      <c r="M224" s="202"/>
      <c r="N224" s="203"/>
      <c r="O224" s="203"/>
      <c r="P224" s="203"/>
      <c r="Q224" s="203"/>
      <c r="R224" s="203"/>
      <c r="S224" s="203"/>
      <c r="T224" s="204"/>
      <c r="AT224" s="198" t="s">
        <v>203</v>
      </c>
      <c r="AU224" s="198" t="s">
        <v>85</v>
      </c>
      <c r="AV224" s="12" t="s">
        <v>211</v>
      </c>
      <c r="AW224" s="12" t="s">
        <v>39</v>
      </c>
      <c r="AX224" s="12" t="s">
        <v>75</v>
      </c>
      <c r="AY224" s="198" t="s">
        <v>195</v>
      </c>
    </row>
    <row r="225" spans="2:51" s="11" customFormat="1">
      <c r="B225" s="185"/>
      <c r="D225" s="186" t="s">
        <v>203</v>
      </c>
      <c r="E225" s="187" t="s">
        <v>5</v>
      </c>
      <c r="F225" s="188" t="s">
        <v>2773</v>
      </c>
      <c r="H225" s="189">
        <v>-4.4640000000000004</v>
      </c>
      <c r="I225" s="190"/>
      <c r="L225" s="185"/>
      <c r="M225" s="191"/>
      <c r="N225" s="192"/>
      <c r="O225" s="192"/>
      <c r="P225" s="192"/>
      <c r="Q225" s="192"/>
      <c r="R225" s="192"/>
      <c r="S225" s="192"/>
      <c r="T225" s="193"/>
      <c r="AT225" s="187" t="s">
        <v>203</v>
      </c>
      <c r="AU225" s="187" t="s">
        <v>85</v>
      </c>
      <c r="AV225" s="11" t="s">
        <v>85</v>
      </c>
      <c r="AW225" s="11" t="s">
        <v>39</v>
      </c>
      <c r="AX225" s="11" t="s">
        <v>75</v>
      </c>
      <c r="AY225" s="187" t="s">
        <v>195</v>
      </c>
    </row>
    <row r="226" spans="2:51" s="11" customFormat="1">
      <c r="B226" s="185"/>
      <c r="D226" s="186" t="s">
        <v>203</v>
      </c>
      <c r="E226" s="187" t="s">
        <v>5</v>
      </c>
      <c r="F226" s="188" t="s">
        <v>2774</v>
      </c>
      <c r="H226" s="189">
        <v>-2.3260000000000001</v>
      </c>
      <c r="I226" s="190"/>
      <c r="L226" s="185"/>
      <c r="M226" s="191"/>
      <c r="N226" s="192"/>
      <c r="O226" s="192"/>
      <c r="P226" s="192"/>
      <c r="Q226" s="192"/>
      <c r="R226" s="192"/>
      <c r="S226" s="192"/>
      <c r="T226" s="193"/>
      <c r="AT226" s="187" t="s">
        <v>203</v>
      </c>
      <c r="AU226" s="187" t="s">
        <v>85</v>
      </c>
      <c r="AV226" s="11" t="s">
        <v>85</v>
      </c>
      <c r="AW226" s="11" t="s">
        <v>39</v>
      </c>
      <c r="AX226" s="11" t="s">
        <v>75</v>
      </c>
      <c r="AY226" s="187" t="s">
        <v>195</v>
      </c>
    </row>
    <row r="227" spans="2:51" s="11" customFormat="1">
      <c r="B227" s="185"/>
      <c r="D227" s="186" t="s">
        <v>203</v>
      </c>
      <c r="E227" s="187" t="s">
        <v>5</v>
      </c>
      <c r="F227" s="188" t="s">
        <v>2775</v>
      </c>
      <c r="H227" s="189">
        <v>-1.8</v>
      </c>
      <c r="I227" s="190"/>
      <c r="L227" s="185"/>
      <c r="M227" s="191"/>
      <c r="N227" s="192"/>
      <c r="O227" s="192"/>
      <c r="P227" s="192"/>
      <c r="Q227" s="192"/>
      <c r="R227" s="192"/>
      <c r="S227" s="192"/>
      <c r="T227" s="193"/>
      <c r="AT227" s="187" t="s">
        <v>203</v>
      </c>
      <c r="AU227" s="187" t="s">
        <v>85</v>
      </c>
      <c r="AV227" s="11" t="s">
        <v>85</v>
      </c>
      <c r="AW227" s="11" t="s">
        <v>39</v>
      </c>
      <c r="AX227" s="11" t="s">
        <v>75</v>
      </c>
      <c r="AY227" s="187" t="s">
        <v>195</v>
      </c>
    </row>
    <row r="228" spans="2:51" s="12" customFormat="1">
      <c r="B228" s="197"/>
      <c r="D228" s="186" t="s">
        <v>203</v>
      </c>
      <c r="E228" s="198" t="s">
        <v>5</v>
      </c>
      <c r="F228" s="199" t="s">
        <v>2776</v>
      </c>
      <c r="H228" s="200">
        <v>-8.59</v>
      </c>
      <c r="I228" s="201"/>
      <c r="L228" s="197"/>
      <c r="M228" s="202"/>
      <c r="N228" s="203"/>
      <c r="O228" s="203"/>
      <c r="P228" s="203"/>
      <c r="Q228" s="203"/>
      <c r="R228" s="203"/>
      <c r="S228" s="203"/>
      <c r="T228" s="204"/>
      <c r="AT228" s="198" t="s">
        <v>203</v>
      </c>
      <c r="AU228" s="198" t="s">
        <v>85</v>
      </c>
      <c r="AV228" s="12" t="s">
        <v>211</v>
      </c>
      <c r="AW228" s="12" t="s">
        <v>39</v>
      </c>
      <c r="AX228" s="12" t="s">
        <v>75</v>
      </c>
      <c r="AY228" s="198" t="s">
        <v>195</v>
      </c>
    </row>
    <row r="229" spans="2:51" s="11" customFormat="1">
      <c r="B229" s="185"/>
      <c r="D229" s="186" t="s">
        <v>203</v>
      </c>
      <c r="E229" s="187" t="s">
        <v>5</v>
      </c>
      <c r="F229" s="188" t="s">
        <v>2777</v>
      </c>
      <c r="H229" s="189">
        <v>-50.286999999999999</v>
      </c>
      <c r="I229" s="190"/>
      <c r="L229" s="185"/>
      <c r="M229" s="191"/>
      <c r="N229" s="192"/>
      <c r="O229" s="192"/>
      <c r="P229" s="192"/>
      <c r="Q229" s="192"/>
      <c r="R229" s="192"/>
      <c r="S229" s="192"/>
      <c r="T229" s="193"/>
      <c r="AT229" s="187" t="s">
        <v>203</v>
      </c>
      <c r="AU229" s="187" t="s">
        <v>85</v>
      </c>
      <c r="AV229" s="11" t="s">
        <v>85</v>
      </c>
      <c r="AW229" s="11" t="s">
        <v>39</v>
      </c>
      <c r="AX229" s="11" t="s">
        <v>75</v>
      </c>
      <c r="AY229" s="187" t="s">
        <v>195</v>
      </c>
    </row>
    <row r="230" spans="2:51" s="11" customFormat="1">
      <c r="B230" s="185"/>
      <c r="D230" s="186" t="s">
        <v>203</v>
      </c>
      <c r="E230" s="187" t="s">
        <v>5</v>
      </c>
      <c r="F230" s="188" t="s">
        <v>2778</v>
      </c>
      <c r="H230" s="189">
        <v>-28.378</v>
      </c>
      <c r="I230" s="190"/>
      <c r="L230" s="185"/>
      <c r="M230" s="191"/>
      <c r="N230" s="192"/>
      <c r="O230" s="192"/>
      <c r="P230" s="192"/>
      <c r="Q230" s="192"/>
      <c r="R230" s="192"/>
      <c r="S230" s="192"/>
      <c r="T230" s="193"/>
      <c r="AT230" s="187" t="s">
        <v>203</v>
      </c>
      <c r="AU230" s="187" t="s">
        <v>85</v>
      </c>
      <c r="AV230" s="11" t="s">
        <v>85</v>
      </c>
      <c r="AW230" s="11" t="s">
        <v>39</v>
      </c>
      <c r="AX230" s="11" t="s">
        <v>75</v>
      </c>
      <c r="AY230" s="187" t="s">
        <v>195</v>
      </c>
    </row>
    <row r="231" spans="2:51" s="12" customFormat="1">
      <c r="B231" s="197"/>
      <c r="D231" s="186" t="s">
        <v>203</v>
      </c>
      <c r="E231" s="198" t="s">
        <v>5</v>
      </c>
      <c r="F231" s="199" t="s">
        <v>2779</v>
      </c>
      <c r="H231" s="200">
        <v>-78.665000000000006</v>
      </c>
      <c r="I231" s="201"/>
      <c r="L231" s="197"/>
      <c r="M231" s="202"/>
      <c r="N231" s="203"/>
      <c r="O231" s="203"/>
      <c r="P231" s="203"/>
      <c r="Q231" s="203"/>
      <c r="R231" s="203"/>
      <c r="S231" s="203"/>
      <c r="T231" s="204"/>
      <c r="AT231" s="198" t="s">
        <v>203</v>
      </c>
      <c r="AU231" s="198" t="s">
        <v>85</v>
      </c>
      <c r="AV231" s="12" t="s">
        <v>211</v>
      </c>
      <c r="AW231" s="12" t="s">
        <v>39</v>
      </c>
      <c r="AX231" s="12" t="s">
        <v>75</v>
      </c>
      <c r="AY231" s="198" t="s">
        <v>195</v>
      </c>
    </row>
    <row r="232" spans="2:51" s="11" customFormat="1">
      <c r="B232" s="185"/>
      <c r="D232" s="186" t="s">
        <v>203</v>
      </c>
      <c r="E232" s="187" t="s">
        <v>5</v>
      </c>
      <c r="F232" s="188" t="s">
        <v>2780</v>
      </c>
      <c r="H232" s="189">
        <v>-2.0249999999999999</v>
      </c>
      <c r="I232" s="190"/>
      <c r="L232" s="185"/>
      <c r="M232" s="191"/>
      <c r="N232" s="192"/>
      <c r="O232" s="192"/>
      <c r="P232" s="192"/>
      <c r="Q232" s="192"/>
      <c r="R232" s="192"/>
      <c r="S232" s="192"/>
      <c r="T232" s="193"/>
      <c r="AT232" s="187" t="s">
        <v>203</v>
      </c>
      <c r="AU232" s="187" t="s">
        <v>85</v>
      </c>
      <c r="AV232" s="11" t="s">
        <v>85</v>
      </c>
      <c r="AW232" s="11" t="s">
        <v>39</v>
      </c>
      <c r="AX232" s="11" t="s">
        <v>75</v>
      </c>
      <c r="AY232" s="187" t="s">
        <v>195</v>
      </c>
    </row>
    <row r="233" spans="2:51" s="12" customFormat="1">
      <c r="B233" s="197"/>
      <c r="D233" s="186" t="s">
        <v>203</v>
      </c>
      <c r="E233" s="198" t="s">
        <v>5</v>
      </c>
      <c r="F233" s="199" t="s">
        <v>2781</v>
      </c>
      <c r="H233" s="200">
        <v>-2.0249999999999999</v>
      </c>
      <c r="I233" s="201"/>
      <c r="L233" s="197"/>
      <c r="M233" s="202"/>
      <c r="N233" s="203"/>
      <c r="O233" s="203"/>
      <c r="P233" s="203"/>
      <c r="Q233" s="203"/>
      <c r="R233" s="203"/>
      <c r="S233" s="203"/>
      <c r="T233" s="204"/>
      <c r="AT233" s="198" t="s">
        <v>203</v>
      </c>
      <c r="AU233" s="198" t="s">
        <v>85</v>
      </c>
      <c r="AV233" s="12" t="s">
        <v>211</v>
      </c>
      <c r="AW233" s="12" t="s">
        <v>39</v>
      </c>
      <c r="AX233" s="12" t="s">
        <v>75</v>
      </c>
      <c r="AY233" s="198" t="s">
        <v>195</v>
      </c>
    </row>
    <row r="234" spans="2:51" s="11" customFormat="1">
      <c r="B234" s="185"/>
      <c r="D234" s="186" t="s">
        <v>203</v>
      </c>
      <c r="E234" s="187" t="s">
        <v>5</v>
      </c>
      <c r="F234" s="188" t="s">
        <v>2782</v>
      </c>
      <c r="H234" s="189">
        <v>-16.146999999999998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203</v>
      </c>
      <c r="AU234" s="187" t="s">
        <v>85</v>
      </c>
      <c r="AV234" s="11" t="s">
        <v>85</v>
      </c>
      <c r="AW234" s="11" t="s">
        <v>39</v>
      </c>
      <c r="AX234" s="11" t="s">
        <v>75</v>
      </c>
      <c r="AY234" s="187" t="s">
        <v>195</v>
      </c>
    </row>
    <row r="235" spans="2:51" s="11" customFormat="1">
      <c r="B235" s="185"/>
      <c r="D235" s="186" t="s">
        <v>203</v>
      </c>
      <c r="E235" s="187" t="s">
        <v>5</v>
      </c>
      <c r="F235" s="188" t="s">
        <v>2783</v>
      </c>
      <c r="H235" s="189">
        <v>-9.2170000000000005</v>
      </c>
      <c r="I235" s="190"/>
      <c r="L235" s="185"/>
      <c r="M235" s="191"/>
      <c r="N235" s="192"/>
      <c r="O235" s="192"/>
      <c r="P235" s="192"/>
      <c r="Q235" s="192"/>
      <c r="R235" s="192"/>
      <c r="S235" s="192"/>
      <c r="T235" s="193"/>
      <c r="AT235" s="187" t="s">
        <v>203</v>
      </c>
      <c r="AU235" s="187" t="s">
        <v>85</v>
      </c>
      <c r="AV235" s="11" t="s">
        <v>85</v>
      </c>
      <c r="AW235" s="11" t="s">
        <v>39</v>
      </c>
      <c r="AX235" s="11" t="s">
        <v>75</v>
      </c>
      <c r="AY235" s="187" t="s">
        <v>195</v>
      </c>
    </row>
    <row r="236" spans="2:51" s="12" customFormat="1">
      <c r="B236" s="197"/>
      <c r="D236" s="186" t="s">
        <v>203</v>
      </c>
      <c r="E236" s="198" t="s">
        <v>5</v>
      </c>
      <c r="F236" s="199" t="s">
        <v>2784</v>
      </c>
      <c r="H236" s="200">
        <v>-25.364000000000001</v>
      </c>
      <c r="I236" s="201"/>
      <c r="L236" s="197"/>
      <c r="M236" s="202"/>
      <c r="N236" s="203"/>
      <c r="O236" s="203"/>
      <c r="P236" s="203"/>
      <c r="Q236" s="203"/>
      <c r="R236" s="203"/>
      <c r="S236" s="203"/>
      <c r="T236" s="204"/>
      <c r="AT236" s="198" t="s">
        <v>203</v>
      </c>
      <c r="AU236" s="198" t="s">
        <v>85</v>
      </c>
      <c r="AV236" s="12" t="s">
        <v>211</v>
      </c>
      <c r="AW236" s="12" t="s">
        <v>39</v>
      </c>
      <c r="AX236" s="12" t="s">
        <v>75</v>
      </c>
      <c r="AY236" s="198" t="s">
        <v>195</v>
      </c>
    </row>
    <row r="237" spans="2:51" s="11" customFormat="1">
      <c r="B237" s="185"/>
      <c r="D237" s="186" t="s">
        <v>203</v>
      </c>
      <c r="E237" s="187" t="s">
        <v>5</v>
      </c>
      <c r="F237" s="188" t="s">
        <v>2785</v>
      </c>
      <c r="H237" s="189">
        <v>-1.02</v>
      </c>
      <c r="I237" s="190"/>
      <c r="L237" s="185"/>
      <c r="M237" s="191"/>
      <c r="N237" s="192"/>
      <c r="O237" s="192"/>
      <c r="P237" s="192"/>
      <c r="Q237" s="192"/>
      <c r="R237" s="192"/>
      <c r="S237" s="192"/>
      <c r="T237" s="193"/>
      <c r="AT237" s="187" t="s">
        <v>203</v>
      </c>
      <c r="AU237" s="187" t="s">
        <v>85</v>
      </c>
      <c r="AV237" s="11" t="s">
        <v>85</v>
      </c>
      <c r="AW237" s="11" t="s">
        <v>39</v>
      </c>
      <c r="AX237" s="11" t="s">
        <v>75</v>
      </c>
      <c r="AY237" s="187" t="s">
        <v>195</v>
      </c>
    </row>
    <row r="238" spans="2:51" s="11" customFormat="1">
      <c r="B238" s="185"/>
      <c r="D238" s="186" t="s">
        <v>203</v>
      </c>
      <c r="E238" s="187" t="s">
        <v>5</v>
      </c>
      <c r="F238" s="188" t="s">
        <v>2786</v>
      </c>
      <c r="H238" s="189">
        <v>-39.881999999999998</v>
      </c>
      <c r="I238" s="190"/>
      <c r="L238" s="185"/>
      <c r="M238" s="191"/>
      <c r="N238" s="192"/>
      <c r="O238" s="192"/>
      <c r="P238" s="192"/>
      <c r="Q238" s="192"/>
      <c r="R238" s="192"/>
      <c r="S238" s="192"/>
      <c r="T238" s="193"/>
      <c r="AT238" s="187" t="s">
        <v>203</v>
      </c>
      <c r="AU238" s="187" t="s">
        <v>85</v>
      </c>
      <c r="AV238" s="11" t="s">
        <v>85</v>
      </c>
      <c r="AW238" s="11" t="s">
        <v>39</v>
      </c>
      <c r="AX238" s="11" t="s">
        <v>75</v>
      </c>
      <c r="AY238" s="187" t="s">
        <v>195</v>
      </c>
    </row>
    <row r="239" spans="2:51" s="11" customFormat="1">
      <c r="B239" s="185"/>
      <c r="D239" s="186" t="s">
        <v>203</v>
      </c>
      <c r="E239" s="187" t="s">
        <v>5</v>
      </c>
      <c r="F239" s="188" t="s">
        <v>2787</v>
      </c>
      <c r="H239" s="189">
        <v>-2.87</v>
      </c>
      <c r="I239" s="190"/>
      <c r="L239" s="185"/>
      <c r="M239" s="191"/>
      <c r="N239" s="192"/>
      <c r="O239" s="192"/>
      <c r="P239" s="192"/>
      <c r="Q239" s="192"/>
      <c r="R239" s="192"/>
      <c r="S239" s="192"/>
      <c r="T239" s="193"/>
      <c r="AT239" s="187" t="s">
        <v>203</v>
      </c>
      <c r="AU239" s="187" t="s">
        <v>85</v>
      </c>
      <c r="AV239" s="11" t="s">
        <v>85</v>
      </c>
      <c r="AW239" s="11" t="s">
        <v>39</v>
      </c>
      <c r="AX239" s="11" t="s">
        <v>75</v>
      </c>
      <c r="AY239" s="187" t="s">
        <v>195</v>
      </c>
    </row>
    <row r="240" spans="2:51" s="12" customFormat="1">
      <c r="B240" s="197"/>
      <c r="D240" s="186" t="s">
        <v>203</v>
      </c>
      <c r="E240" s="198" t="s">
        <v>5</v>
      </c>
      <c r="F240" s="199" t="s">
        <v>2788</v>
      </c>
      <c r="H240" s="200">
        <v>-43.771999999999998</v>
      </c>
      <c r="I240" s="201"/>
      <c r="L240" s="197"/>
      <c r="M240" s="202"/>
      <c r="N240" s="203"/>
      <c r="O240" s="203"/>
      <c r="P240" s="203"/>
      <c r="Q240" s="203"/>
      <c r="R240" s="203"/>
      <c r="S240" s="203"/>
      <c r="T240" s="204"/>
      <c r="AT240" s="198" t="s">
        <v>203</v>
      </c>
      <c r="AU240" s="198" t="s">
        <v>85</v>
      </c>
      <c r="AV240" s="12" t="s">
        <v>211</v>
      </c>
      <c r="AW240" s="12" t="s">
        <v>39</v>
      </c>
      <c r="AX240" s="12" t="s">
        <v>75</v>
      </c>
      <c r="AY240" s="198" t="s">
        <v>195</v>
      </c>
    </row>
    <row r="241" spans="2:65" s="13" customFormat="1">
      <c r="B241" s="205"/>
      <c r="D241" s="186" t="s">
        <v>203</v>
      </c>
      <c r="E241" s="206" t="s">
        <v>5</v>
      </c>
      <c r="F241" s="207" t="s">
        <v>254</v>
      </c>
      <c r="H241" s="208">
        <v>293.29300000000001</v>
      </c>
      <c r="I241" s="209"/>
      <c r="L241" s="205"/>
      <c r="M241" s="210"/>
      <c r="N241" s="211"/>
      <c r="O241" s="211"/>
      <c r="P241" s="211"/>
      <c r="Q241" s="211"/>
      <c r="R241" s="211"/>
      <c r="S241" s="211"/>
      <c r="T241" s="212"/>
      <c r="AT241" s="206" t="s">
        <v>203</v>
      </c>
      <c r="AU241" s="206" t="s">
        <v>85</v>
      </c>
      <c r="AV241" s="13" t="s">
        <v>201</v>
      </c>
      <c r="AW241" s="13" t="s">
        <v>39</v>
      </c>
      <c r="AX241" s="13" t="s">
        <v>83</v>
      </c>
      <c r="AY241" s="206" t="s">
        <v>195</v>
      </c>
    </row>
    <row r="242" spans="2:65" s="1" customFormat="1" ht="16.5" customHeight="1">
      <c r="B242" s="172"/>
      <c r="C242" s="213" t="s">
        <v>334</v>
      </c>
      <c r="D242" s="213" t="s">
        <v>316</v>
      </c>
      <c r="E242" s="214" t="s">
        <v>317</v>
      </c>
      <c r="F242" s="215" t="s">
        <v>318</v>
      </c>
      <c r="G242" s="216" t="s">
        <v>303</v>
      </c>
      <c r="H242" s="217">
        <v>557.25699999999995</v>
      </c>
      <c r="I242" s="218"/>
      <c r="J242" s="219">
        <f>ROUND(I242*H242,2)</f>
        <v>0</v>
      </c>
      <c r="K242" s="215"/>
      <c r="L242" s="220"/>
      <c r="M242" s="221" t="s">
        <v>5</v>
      </c>
      <c r="N242" s="222" t="s">
        <v>46</v>
      </c>
      <c r="O242" s="41"/>
      <c r="P242" s="182">
        <f>O242*H242</f>
        <v>0</v>
      </c>
      <c r="Q242" s="182">
        <v>1</v>
      </c>
      <c r="R242" s="182">
        <f>Q242*H242</f>
        <v>557.25699999999995</v>
      </c>
      <c r="S242" s="182">
        <v>0</v>
      </c>
      <c r="T242" s="183">
        <f>S242*H242</f>
        <v>0</v>
      </c>
      <c r="AR242" s="23" t="s">
        <v>255</v>
      </c>
      <c r="AT242" s="23" t="s">
        <v>316</v>
      </c>
      <c r="AU242" s="23" t="s">
        <v>85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2789</v>
      </c>
    </row>
    <row r="243" spans="2:65" s="1" customFormat="1" ht="27">
      <c r="B243" s="40"/>
      <c r="D243" s="186" t="s">
        <v>209</v>
      </c>
      <c r="F243" s="194" t="s">
        <v>320</v>
      </c>
      <c r="I243" s="195"/>
      <c r="L243" s="40"/>
      <c r="M243" s="196"/>
      <c r="N243" s="41"/>
      <c r="O243" s="41"/>
      <c r="P243" s="41"/>
      <c r="Q243" s="41"/>
      <c r="R243" s="41"/>
      <c r="S243" s="41"/>
      <c r="T243" s="69"/>
      <c r="AT243" s="23" t="s">
        <v>209</v>
      </c>
      <c r="AU243" s="23" t="s">
        <v>85</v>
      </c>
    </row>
    <row r="244" spans="2:65" s="11" customFormat="1">
      <c r="B244" s="185"/>
      <c r="D244" s="186" t="s">
        <v>203</v>
      </c>
      <c r="E244" s="187" t="s">
        <v>5</v>
      </c>
      <c r="F244" s="188" t="s">
        <v>2790</v>
      </c>
      <c r="H244" s="189">
        <v>557.25699999999995</v>
      </c>
      <c r="I244" s="190"/>
      <c r="L244" s="185"/>
      <c r="M244" s="191"/>
      <c r="N244" s="192"/>
      <c r="O244" s="192"/>
      <c r="P244" s="192"/>
      <c r="Q244" s="192"/>
      <c r="R244" s="192"/>
      <c r="S244" s="192"/>
      <c r="T244" s="193"/>
      <c r="AT244" s="187" t="s">
        <v>203</v>
      </c>
      <c r="AU244" s="187" t="s">
        <v>85</v>
      </c>
      <c r="AV244" s="11" t="s">
        <v>85</v>
      </c>
      <c r="AW244" s="11" t="s">
        <v>39</v>
      </c>
      <c r="AX244" s="11" t="s">
        <v>83</v>
      </c>
      <c r="AY244" s="187" t="s">
        <v>195</v>
      </c>
    </row>
    <row r="245" spans="2:65" s="1" customFormat="1" ht="16.5" customHeight="1">
      <c r="B245" s="172"/>
      <c r="C245" s="173" t="s">
        <v>10</v>
      </c>
      <c r="D245" s="173" t="s">
        <v>197</v>
      </c>
      <c r="E245" s="174" t="s">
        <v>323</v>
      </c>
      <c r="F245" s="175" t="s">
        <v>324</v>
      </c>
      <c r="G245" s="176" t="s">
        <v>325</v>
      </c>
      <c r="H245" s="177">
        <v>3</v>
      </c>
      <c r="I245" s="178"/>
      <c r="J245" s="179">
        <f>ROUND(I245*H245,2)</f>
        <v>0</v>
      </c>
      <c r="K245" s="175"/>
      <c r="L245" s="40"/>
      <c r="M245" s="180" t="s">
        <v>5</v>
      </c>
      <c r="N245" s="181" t="s">
        <v>46</v>
      </c>
      <c r="O245" s="41"/>
      <c r="P245" s="182">
        <f>O245*H245</f>
        <v>0</v>
      </c>
      <c r="Q245" s="182">
        <v>0</v>
      </c>
      <c r="R245" s="182">
        <f>Q245*H245</f>
        <v>0</v>
      </c>
      <c r="S245" s="182">
        <v>0</v>
      </c>
      <c r="T245" s="183">
        <f>S245*H245</f>
        <v>0</v>
      </c>
      <c r="AR245" s="23" t="s">
        <v>201</v>
      </c>
      <c r="AT245" s="23" t="s">
        <v>197</v>
      </c>
      <c r="AU245" s="23" t="s">
        <v>85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2791</v>
      </c>
    </row>
    <row r="246" spans="2:65" s="1" customFormat="1" ht="81">
      <c r="B246" s="40"/>
      <c r="D246" s="186" t="s">
        <v>209</v>
      </c>
      <c r="F246" s="194" t="s">
        <v>2792</v>
      </c>
      <c r="I246" s="195"/>
      <c r="L246" s="40"/>
      <c r="M246" s="196"/>
      <c r="N246" s="41"/>
      <c r="O246" s="41"/>
      <c r="P246" s="41"/>
      <c r="Q246" s="41"/>
      <c r="R246" s="41"/>
      <c r="S246" s="41"/>
      <c r="T246" s="69"/>
      <c r="AT246" s="23" t="s">
        <v>209</v>
      </c>
      <c r="AU246" s="23" t="s">
        <v>85</v>
      </c>
    </row>
    <row r="247" spans="2:65" s="1" customFormat="1" ht="16.5" customHeight="1">
      <c r="B247" s="172"/>
      <c r="C247" s="173" t="s">
        <v>344</v>
      </c>
      <c r="D247" s="173" t="s">
        <v>197</v>
      </c>
      <c r="E247" s="174" t="s">
        <v>329</v>
      </c>
      <c r="F247" s="175" t="s">
        <v>330</v>
      </c>
      <c r="G247" s="176" t="s">
        <v>228</v>
      </c>
      <c r="H247" s="177">
        <v>13.23</v>
      </c>
      <c r="I247" s="178"/>
      <c r="J247" s="179">
        <f>ROUND(I247*H247,2)</f>
        <v>0</v>
      </c>
      <c r="K247" s="175"/>
      <c r="L247" s="40"/>
      <c r="M247" s="180" t="s">
        <v>5</v>
      </c>
      <c r="N247" s="181" t="s">
        <v>46</v>
      </c>
      <c r="O247" s="41"/>
      <c r="P247" s="182">
        <f>O247*H247</f>
        <v>0</v>
      </c>
      <c r="Q247" s="182">
        <v>0</v>
      </c>
      <c r="R247" s="182">
        <f>Q247*H247</f>
        <v>0</v>
      </c>
      <c r="S247" s="182">
        <v>0</v>
      </c>
      <c r="T247" s="183">
        <f>S247*H247</f>
        <v>0</v>
      </c>
      <c r="AR247" s="23" t="s">
        <v>201</v>
      </c>
      <c r="AT247" s="23" t="s">
        <v>197</v>
      </c>
      <c r="AU247" s="23" t="s">
        <v>85</v>
      </c>
      <c r="AY247" s="23" t="s">
        <v>195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23" t="s">
        <v>83</v>
      </c>
      <c r="BK247" s="184">
        <f>ROUND(I247*H247,2)</f>
        <v>0</v>
      </c>
      <c r="BL247" s="23" t="s">
        <v>201</v>
      </c>
      <c r="BM247" s="23" t="s">
        <v>2793</v>
      </c>
    </row>
    <row r="248" spans="2:65" s="1" customFormat="1" ht="54">
      <c r="B248" s="40"/>
      <c r="D248" s="186" t="s">
        <v>209</v>
      </c>
      <c r="F248" s="194" t="s">
        <v>332</v>
      </c>
      <c r="I248" s="195"/>
      <c r="L248" s="40"/>
      <c r="M248" s="196"/>
      <c r="N248" s="41"/>
      <c r="O248" s="41"/>
      <c r="P248" s="41"/>
      <c r="Q248" s="41"/>
      <c r="R248" s="41"/>
      <c r="S248" s="41"/>
      <c r="T248" s="69"/>
      <c r="AT248" s="23" t="s">
        <v>209</v>
      </c>
      <c r="AU248" s="23" t="s">
        <v>85</v>
      </c>
    </row>
    <row r="249" spans="2:65" s="11" customFormat="1">
      <c r="B249" s="185"/>
      <c r="D249" s="186" t="s">
        <v>203</v>
      </c>
      <c r="E249" s="187" t="s">
        <v>5</v>
      </c>
      <c r="F249" s="188" t="s">
        <v>2794</v>
      </c>
      <c r="H249" s="189">
        <v>13.23</v>
      </c>
      <c r="I249" s="190"/>
      <c r="L249" s="185"/>
      <c r="M249" s="191"/>
      <c r="N249" s="192"/>
      <c r="O249" s="192"/>
      <c r="P249" s="192"/>
      <c r="Q249" s="192"/>
      <c r="R249" s="192"/>
      <c r="S249" s="192"/>
      <c r="T249" s="193"/>
      <c r="AT249" s="187" t="s">
        <v>203</v>
      </c>
      <c r="AU249" s="187" t="s">
        <v>85</v>
      </c>
      <c r="AV249" s="11" t="s">
        <v>85</v>
      </c>
      <c r="AW249" s="11" t="s">
        <v>39</v>
      </c>
      <c r="AX249" s="11" t="s">
        <v>75</v>
      </c>
      <c r="AY249" s="187" t="s">
        <v>195</v>
      </c>
    </row>
    <row r="250" spans="2:65" s="12" customFormat="1">
      <c r="B250" s="197"/>
      <c r="D250" s="186" t="s">
        <v>203</v>
      </c>
      <c r="E250" s="198" t="s">
        <v>5</v>
      </c>
      <c r="F250" s="199" t="s">
        <v>292</v>
      </c>
      <c r="H250" s="200">
        <v>13.23</v>
      </c>
      <c r="I250" s="201"/>
      <c r="L250" s="197"/>
      <c r="M250" s="202"/>
      <c r="N250" s="203"/>
      <c r="O250" s="203"/>
      <c r="P250" s="203"/>
      <c r="Q250" s="203"/>
      <c r="R250" s="203"/>
      <c r="S250" s="203"/>
      <c r="T250" s="204"/>
      <c r="AT250" s="198" t="s">
        <v>203</v>
      </c>
      <c r="AU250" s="198" t="s">
        <v>85</v>
      </c>
      <c r="AV250" s="12" t="s">
        <v>211</v>
      </c>
      <c r="AW250" s="12" t="s">
        <v>39</v>
      </c>
      <c r="AX250" s="12" t="s">
        <v>83</v>
      </c>
      <c r="AY250" s="198" t="s">
        <v>195</v>
      </c>
    </row>
    <row r="251" spans="2:65" s="1" customFormat="1" ht="16.5" customHeight="1">
      <c r="B251" s="172"/>
      <c r="C251" s="173" t="s">
        <v>349</v>
      </c>
      <c r="D251" s="173" t="s">
        <v>197</v>
      </c>
      <c r="E251" s="174" t="s">
        <v>335</v>
      </c>
      <c r="F251" s="175" t="s">
        <v>336</v>
      </c>
      <c r="G251" s="176" t="s">
        <v>264</v>
      </c>
      <c r="H251" s="177">
        <v>13.5</v>
      </c>
      <c r="I251" s="178"/>
      <c r="J251" s="179">
        <f>ROUND(I251*H251,2)</f>
        <v>0</v>
      </c>
      <c r="K251" s="175"/>
      <c r="L251" s="40"/>
      <c r="M251" s="180" t="s">
        <v>5</v>
      </c>
      <c r="N251" s="181" t="s">
        <v>46</v>
      </c>
      <c r="O251" s="41"/>
      <c r="P251" s="182">
        <f>O251*H251</f>
        <v>0</v>
      </c>
      <c r="Q251" s="182">
        <v>1.2700000000000001E-3</v>
      </c>
      <c r="R251" s="182">
        <f>Q251*H251</f>
        <v>1.7145000000000001E-2</v>
      </c>
      <c r="S251" s="182">
        <v>0</v>
      </c>
      <c r="T251" s="183">
        <f>S251*H251</f>
        <v>0</v>
      </c>
      <c r="AR251" s="23" t="s">
        <v>201</v>
      </c>
      <c r="AT251" s="23" t="s">
        <v>197</v>
      </c>
      <c r="AU251" s="23" t="s">
        <v>85</v>
      </c>
      <c r="AY251" s="23" t="s">
        <v>195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23" t="s">
        <v>83</v>
      </c>
      <c r="BK251" s="184">
        <f>ROUND(I251*H251,2)</f>
        <v>0</v>
      </c>
      <c r="BL251" s="23" t="s">
        <v>201</v>
      </c>
      <c r="BM251" s="23" t="s">
        <v>2795</v>
      </c>
    </row>
    <row r="252" spans="2:65" s="11" customFormat="1">
      <c r="B252" s="185"/>
      <c r="D252" s="186" t="s">
        <v>203</v>
      </c>
      <c r="E252" s="187" t="s">
        <v>5</v>
      </c>
      <c r="F252" s="188" t="s">
        <v>2796</v>
      </c>
      <c r="H252" s="189">
        <v>13.5</v>
      </c>
      <c r="I252" s="190"/>
      <c r="L252" s="185"/>
      <c r="M252" s="191"/>
      <c r="N252" s="192"/>
      <c r="O252" s="192"/>
      <c r="P252" s="192"/>
      <c r="Q252" s="192"/>
      <c r="R252" s="192"/>
      <c r="S252" s="192"/>
      <c r="T252" s="193"/>
      <c r="AT252" s="187" t="s">
        <v>203</v>
      </c>
      <c r="AU252" s="187" t="s">
        <v>85</v>
      </c>
      <c r="AV252" s="11" t="s">
        <v>85</v>
      </c>
      <c r="AW252" s="11" t="s">
        <v>39</v>
      </c>
      <c r="AX252" s="11" t="s">
        <v>83</v>
      </c>
      <c r="AY252" s="187" t="s">
        <v>195</v>
      </c>
    </row>
    <row r="253" spans="2:65" s="1" customFormat="1" ht="16.5" customHeight="1">
      <c r="B253" s="172"/>
      <c r="C253" s="213" t="s">
        <v>355</v>
      </c>
      <c r="D253" s="213" t="s">
        <v>316</v>
      </c>
      <c r="E253" s="214" t="s">
        <v>339</v>
      </c>
      <c r="F253" s="215" t="s">
        <v>340</v>
      </c>
      <c r="G253" s="216" t="s">
        <v>341</v>
      </c>
      <c r="H253" s="217">
        <v>3.375</v>
      </c>
      <c r="I253" s="218"/>
      <c r="J253" s="219">
        <f>ROUND(I253*H253,2)</f>
        <v>0</v>
      </c>
      <c r="K253" s="215"/>
      <c r="L253" s="220"/>
      <c r="M253" s="221" t="s">
        <v>5</v>
      </c>
      <c r="N253" s="222" t="s">
        <v>46</v>
      </c>
      <c r="O253" s="41"/>
      <c r="P253" s="182">
        <f>O253*H253</f>
        <v>0</v>
      </c>
      <c r="Q253" s="182">
        <v>1E-3</v>
      </c>
      <c r="R253" s="182">
        <f>Q253*H253</f>
        <v>3.375E-3</v>
      </c>
      <c r="S253" s="182">
        <v>0</v>
      </c>
      <c r="T253" s="183">
        <f>S253*H253</f>
        <v>0</v>
      </c>
      <c r="AR253" s="23" t="s">
        <v>255</v>
      </c>
      <c r="AT253" s="23" t="s">
        <v>316</v>
      </c>
      <c r="AU253" s="23" t="s">
        <v>85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2797</v>
      </c>
    </row>
    <row r="254" spans="2:65" s="11" customFormat="1">
      <c r="B254" s="185"/>
      <c r="D254" s="186" t="s">
        <v>203</v>
      </c>
      <c r="E254" s="187" t="s">
        <v>5</v>
      </c>
      <c r="F254" s="188" t="s">
        <v>2798</v>
      </c>
      <c r="H254" s="189">
        <v>3.375</v>
      </c>
      <c r="I254" s="190"/>
      <c r="L254" s="185"/>
      <c r="M254" s="191"/>
      <c r="N254" s="192"/>
      <c r="O254" s="192"/>
      <c r="P254" s="192"/>
      <c r="Q254" s="192"/>
      <c r="R254" s="192"/>
      <c r="S254" s="192"/>
      <c r="T254" s="193"/>
      <c r="AT254" s="187" t="s">
        <v>203</v>
      </c>
      <c r="AU254" s="187" t="s">
        <v>85</v>
      </c>
      <c r="AV254" s="11" t="s">
        <v>85</v>
      </c>
      <c r="AW254" s="11" t="s">
        <v>39</v>
      </c>
      <c r="AX254" s="11" t="s">
        <v>83</v>
      </c>
      <c r="AY254" s="187" t="s">
        <v>195</v>
      </c>
    </row>
    <row r="255" spans="2:65" s="1" customFormat="1" ht="16.5" customHeight="1">
      <c r="B255" s="172"/>
      <c r="C255" s="173" t="s">
        <v>362</v>
      </c>
      <c r="D255" s="173" t="s">
        <v>197</v>
      </c>
      <c r="E255" s="174" t="s">
        <v>345</v>
      </c>
      <c r="F255" s="175" t="s">
        <v>346</v>
      </c>
      <c r="G255" s="176" t="s">
        <v>303</v>
      </c>
      <c r="H255" s="177">
        <v>559.30799999999999</v>
      </c>
      <c r="I255" s="178"/>
      <c r="J255" s="179">
        <f>ROUND(I255*H255,2)</f>
        <v>0</v>
      </c>
      <c r="K255" s="175"/>
      <c r="L255" s="40"/>
      <c r="M255" s="180" t="s">
        <v>5</v>
      </c>
      <c r="N255" s="181" t="s">
        <v>46</v>
      </c>
      <c r="O255" s="41"/>
      <c r="P255" s="182">
        <f>O255*H255</f>
        <v>0</v>
      </c>
      <c r="Q255" s="182">
        <v>0</v>
      </c>
      <c r="R255" s="182">
        <f>Q255*H255</f>
        <v>0</v>
      </c>
      <c r="S255" s="182">
        <v>0</v>
      </c>
      <c r="T255" s="183">
        <f>S255*H255</f>
        <v>0</v>
      </c>
      <c r="AR255" s="23" t="s">
        <v>201</v>
      </c>
      <c r="AT255" s="23" t="s">
        <v>197</v>
      </c>
      <c r="AU255" s="23" t="s">
        <v>85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2799</v>
      </c>
    </row>
    <row r="256" spans="2:65" s="10" customFormat="1" ht="29.85" customHeight="1">
      <c r="B256" s="159"/>
      <c r="D256" s="160" t="s">
        <v>74</v>
      </c>
      <c r="E256" s="170" t="s">
        <v>279</v>
      </c>
      <c r="F256" s="170" t="s">
        <v>2800</v>
      </c>
      <c r="I256" s="162"/>
      <c r="J256" s="171">
        <f>BK256</f>
        <v>0</v>
      </c>
      <c r="L256" s="159"/>
      <c r="M256" s="164"/>
      <c r="N256" s="165"/>
      <c r="O256" s="165"/>
      <c r="P256" s="166">
        <f>SUM(P257:P285)</f>
        <v>0</v>
      </c>
      <c r="Q256" s="165"/>
      <c r="R256" s="166">
        <f>SUM(R257:R285)</f>
        <v>0</v>
      </c>
      <c r="S256" s="165"/>
      <c r="T256" s="167">
        <f>SUM(T257:T285)</f>
        <v>206.96416200000002</v>
      </c>
      <c r="AR256" s="160" t="s">
        <v>83</v>
      </c>
      <c r="AT256" s="168" t="s">
        <v>74</v>
      </c>
      <c r="AU256" s="168" t="s">
        <v>83</v>
      </c>
      <c r="AY256" s="160" t="s">
        <v>195</v>
      </c>
      <c r="BK256" s="169">
        <f>SUM(BK257:BK285)</f>
        <v>0</v>
      </c>
    </row>
    <row r="257" spans="2:65" s="1" customFormat="1" ht="16.5" customHeight="1">
      <c r="B257" s="172"/>
      <c r="C257" s="173" t="s">
        <v>370</v>
      </c>
      <c r="D257" s="173" t="s">
        <v>197</v>
      </c>
      <c r="E257" s="174" t="s">
        <v>350</v>
      </c>
      <c r="F257" s="175" t="s">
        <v>351</v>
      </c>
      <c r="G257" s="176" t="s">
        <v>264</v>
      </c>
      <c r="H257" s="177">
        <v>4.3499999999999996</v>
      </c>
      <c r="I257" s="178"/>
      <c r="J257" s="179">
        <f>ROUND(I257*H257,2)</f>
        <v>0</v>
      </c>
      <c r="K257" s="175"/>
      <c r="L257" s="40"/>
      <c r="M257" s="180" t="s">
        <v>5</v>
      </c>
      <c r="N257" s="181" t="s">
        <v>46</v>
      </c>
      <c r="O257" s="41"/>
      <c r="P257" s="182">
        <f>O257*H257</f>
        <v>0</v>
      </c>
      <c r="Q257" s="182">
        <v>0</v>
      </c>
      <c r="R257" s="182">
        <f>Q257*H257</f>
        <v>0</v>
      </c>
      <c r="S257" s="182">
        <v>0.255</v>
      </c>
      <c r="T257" s="183">
        <f>S257*H257</f>
        <v>1.1092499999999998</v>
      </c>
      <c r="AR257" s="23" t="s">
        <v>201</v>
      </c>
      <c r="AT257" s="23" t="s">
        <v>197</v>
      </c>
      <c r="AU257" s="23" t="s">
        <v>85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2801</v>
      </c>
    </row>
    <row r="258" spans="2:65" s="1" customFormat="1" ht="81">
      <c r="B258" s="40"/>
      <c r="D258" s="186" t="s">
        <v>209</v>
      </c>
      <c r="F258" s="194" t="s">
        <v>353</v>
      </c>
      <c r="I258" s="195"/>
      <c r="L258" s="40"/>
      <c r="M258" s="196"/>
      <c r="N258" s="41"/>
      <c r="O258" s="41"/>
      <c r="P258" s="41"/>
      <c r="Q258" s="41"/>
      <c r="R258" s="41"/>
      <c r="S258" s="41"/>
      <c r="T258" s="69"/>
      <c r="AT258" s="23" t="s">
        <v>209</v>
      </c>
      <c r="AU258" s="23" t="s">
        <v>85</v>
      </c>
    </row>
    <row r="259" spans="2:65" s="11" customFormat="1">
      <c r="B259" s="185"/>
      <c r="D259" s="186" t="s">
        <v>203</v>
      </c>
      <c r="E259" s="187" t="s">
        <v>5</v>
      </c>
      <c r="F259" s="188" t="s">
        <v>2802</v>
      </c>
      <c r="H259" s="189">
        <v>4.3499999999999996</v>
      </c>
      <c r="I259" s="190"/>
      <c r="L259" s="185"/>
      <c r="M259" s="191"/>
      <c r="N259" s="192"/>
      <c r="O259" s="192"/>
      <c r="P259" s="192"/>
      <c r="Q259" s="192"/>
      <c r="R259" s="192"/>
      <c r="S259" s="192"/>
      <c r="T259" s="193"/>
      <c r="AT259" s="187" t="s">
        <v>203</v>
      </c>
      <c r="AU259" s="187" t="s">
        <v>85</v>
      </c>
      <c r="AV259" s="11" t="s">
        <v>85</v>
      </c>
      <c r="AW259" s="11" t="s">
        <v>39</v>
      </c>
      <c r="AX259" s="11" t="s">
        <v>83</v>
      </c>
      <c r="AY259" s="187" t="s">
        <v>195</v>
      </c>
    </row>
    <row r="260" spans="2:65" s="1" customFormat="1" ht="25.5" customHeight="1">
      <c r="B260" s="172"/>
      <c r="C260" s="173" t="s">
        <v>377</v>
      </c>
      <c r="D260" s="173" t="s">
        <v>197</v>
      </c>
      <c r="E260" s="174" t="s">
        <v>885</v>
      </c>
      <c r="F260" s="175" t="s">
        <v>886</v>
      </c>
      <c r="G260" s="176" t="s">
        <v>264</v>
      </c>
      <c r="H260" s="177">
        <v>2.4</v>
      </c>
      <c r="I260" s="178"/>
      <c r="J260" s="179">
        <f>ROUND(I260*H260,2)</f>
        <v>0</v>
      </c>
      <c r="K260" s="175"/>
      <c r="L260" s="40"/>
      <c r="M260" s="180" t="s">
        <v>5</v>
      </c>
      <c r="N260" s="181" t="s">
        <v>46</v>
      </c>
      <c r="O260" s="41"/>
      <c r="P260" s="182">
        <f>O260*H260</f>
        <v>0</v>
      </c>
      <c r="Q260" s="182">
        <v>0</v>
      </c>
      <c r="R260" s="182">
        <f>Q260*H260</f>
        <v>0</v>
      </c>
      <c r="S260" s="182">
        <v>0.625</v>
      </c>
      <c r="T260" s="183">
        <f>S260*H260</f>
        <v>1.5</v>
      </c>
      <c r="AR260" s="23" t="s">
        <v>201</v>
      </c>
      <c r="AT260" s="23" t="s">
        <v>197</v>
      </c>
      <c r="AU260" s="23" t="s">
        <v>85</v>
      </c>
      <c r="AY260" s="23" t="s">
        <v>195</v>
      </c>
      <c r="BE260" s="184">
        <f>IF(N260="základní",J260,0)</f>
        <v>0</v>
      </c>
      <c r="BF260" s="184">
        <f>IF(N260="snížená",J260,0)</f>
        <v>0</v>
      </c>
      <c r="BG260" s="184">
        <f>IF(N260="zákl. přenesená",J260,0)</f>
        <v>0</v>
      </c>
      <c r="BH260" s="184">
        <f>IF(N260="sníž. přenesená",J260,0)</f>
        <v>0</v>
      </c>
      <c r="BI260" s="184">
        <f>IF(N260="nulová",J260,0)</f>
        <v>0</v>
      </c>
      <c r="BJ260" s="23" t="s">
        <v>83</v>
      </c>
      <c r="BK260" s="184">
        <f>ROUND(I260*H260,2)</f>
        <v>0</v>
      </c>
      <c r="BL260" s="23" t="s">
        <v>201</v>
      </c>
      <c r="BM260" s="23" t="s">
        <v>2803</v>
      </c>
    </row>
    <row r="261" spans="2:65" s="11" customFormat="1">
      <c r="B261" s="185"/>
      <c r="D261" s="186" t="s">
        <v>203</v>
      </c>
      <c r="E261" s="187" t="s">
        <v>5</v>
      </c>
      <c r="F261" s="188" t="s">
        <v>2804</v>
      </c>
      <c r="H261" s="189">
        <v>2.4</v>
      </c>
      <c r="I261" s="190"/>
      <c r="L261" s="185"/>
      <c r="M261" s="191"/>
      <c r="N261" s="192"/>
      <c r="O261" s="192"/>
      <c r="P261" s="192"/>
      <c r="Q261" s="192"/>
      <c r="R261" s="192"/>
      <c r="S261" s="192"/>
      <c r="T261" s="193"/>
      <c r="AT261" s="187" t="s">
        <v>203</v>
      </c>
      <c r="AU261" s="187" t="s">
        <v>85</v>
      </c>
      <c r="AV261" s="11" t="s">
        <v>85</v>
      </c>
      <c r="AW261" s="11" t="s">
        <v>39</v>
      </c>
      <c r="AX261" s="11" t="s">
        <v>83</v>
      </c>
      <c r="AY261" s="187" t="s">
        <v>195</v>
      </c>
    </row>
    <row r="262" spans="2:65" s="1" customFormat="1" ht="16.5" customHeight="1">
      <c r="B262" s="172"/>
      <c r="C262" s="173" t="s">
        <v>383</v>
      </c>
      <c r="D262" s="173" t="s">
        <v>197</v>
      </c>
      <c r="E262" s="174" t="s">
        <v>356</v>
      </c>
      <c r="F262" s="175" t="s">
        <v>357</v>
      </c>
      <c r="G262" s="176" t="s">
        <v>264</v>
      </c>
      <c r="H262" s="177">
        <v>230.58</v>
      </c>
      <c r="I262" s="178"/>
      <c r="J262" s="179">
        <f>ROUND(I262*H262,2)</f>
        <v>0</v>
      </c>
      <c r="K262" s="175"/>
      <c r="L262" s="40"/>
      <c r="M262" s="180" t="s">
        <v>5</v>
      </c>
      <c r="N262" s="181" t="s">
        <v>46</v>
      </c>
      <c r="O262" s="41"/>
      <c r="P262" s="182">
        <f>O262*H262</f>
        <v>0</v>
      </c>
      <c r="Q262" s="182">
        <v>0</v>
      </c>
      <c r="R262" s="182">
        <f>Q262*H262</f>
        <v>0</v>
      </c>
      <c r="S262" s="182">
        <v>0.44</v>
      </c>
      <c r="T262" s="183">
        <f>S262*H262</f>
        <v>101.4552</v>
      </c>
      <c r="AR262" s="23" t="s">
        <v>201</v>
      </c>
      <c r="AT262" s="23" t="s">
        <v>197</v>
      </c>
      <c r="AU262" s="23" t="s">
        <v>85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2805</v>
      </c>
    </row>
    <row r="263" spans="2:65" s="1" customFormat="1" ht="67.5">
      <c r="B263" s="40"/>
      <c r="D263" s="186" t="s">
        <v>209</v>
      </c>
      <c r="F263" s="194" t="s">
        <v>359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85</v>
      </c>
    </row>
    <row r="264" spans="2:65" s="11" customFormat="1">
      <c r="B264" s="185"/>
      <c r="D264" s="186" t="s">
        <v>203</v>
      </c>
      <c r="E264" s="187" t="s">
        <v>5</v>
      </c>
      <c r="F264" s="188" t="s">
        <v>2806</v>
      </c>
      <c r="H264" s="189">
        <v>89.27</v>
      </c>
      <c r="I264" s="190"/>
      <c r="L264" s="185"/>
      <c r="M264" s="191"/>
      <c r="N264" s="192"/>
      <c r="O264" s="192"/>
      <c r="P264" s="192"/>
      <c r="Q264" s="192"/>
      <c r="R264" s="192"/>
      <c r="S264" s="192"/>
      <c r="T264" s="193"/>
      <c r="AT264" s="187" t="s">
        <v>203</v>
      </c>
      <c r="AU264" s="187" t="s">
        <v>85</v>
      </c>
      <c r="AV264" s="11" t="s">
        <v>85</v>
      </c>
      <c r="AW264" s="11" t="s">
        <v>39</v>
      </c>
      <c r="AX264" s="11" t="s">
        <v>75</v>
      </c>
      <c r="AY264" s="187" t="s">
        <v>195</v>
      </c>
    </row>
    <row r="265" spans="2:65" s="11" customFormat="1">
      <c r="B265" s="185"/>
      <c r="D265" s="186" t="s">
        <v>203</v>
      </c>
      <c r="E265" s="187" t="s">
        <v>5</v>
      </c>
      <c r="F265" s="188" t="s">
        <v>2807</v>
      </c>
      <c r="H265" s="189">
        <v>46.51</v>
      </c>
      <c r="I265" s="190"/>
      <c r="L265" s="185"/>
      <c r="M265" s="191"/>
      <c r="N265" s="192"/>
      <c r="O265" s="192"/>
      <c r="P265" s="192"/>
      <c r="Q265" s="192"/>
      <c r="R265" s="192"/>
      <c r="S265" s="192"/>
      <c r="T265" s="193"/>
      <c r="AT265" s="187" t="s">
        <v>203</v>
      </c>
      <c r="AU265" s="187" t="s">
        <v>85</v>
      </c>
      <c r="AV265" s="11" t="s">
        <v>85</v>
      </c>
      <c r="AW265" s="11" t="s">
        <v>39</v>
      </c>
      <c r="AX265" s="11" t="s">
        <v>75</v>
      </c>
      <c r="AY265" s="187" t="s">
        <v>195</v>
      </c>
    </row>
    <row r="266" spans="2:65" s="12" customFormat="1">
      <c r="B266" s="197"/>
      <c r="D266" s="186" t="s">
        <v>203</v>
      </c>
      <c r="E266" s="198" t="s">
        <v>5</v>
      </c>
      <c r="F266" s="199" t="s">
        <v>2660</v>
      </c>
      <c r="H266" s="200">
        <v>135.78</v>
      </c>
      <c r="I266" s="201"/>
      <c r="L266" s="197"/>
      <c r="M266" s="202"/>
      <c r="N266" s="203"/>
      <c r="O266" s="203"/>
      <c r="P266" s="203"/>
      <c r="Q266" s="203"/>
      <c r="R266" s="203"/>
      <c r="S266" s="203"/>
      <c r="T266" s="204"/>
      <c r="AT266" s="198" t="s">
        <v>203</v>
      </c>
      <c r="AU266" s="198" t="s">
        <v>85</v>
      </c>
      <c r="AV266" s="12" t="s">
        <v>211</v>
      </c>
      <c r="AW266" s="12" t="s">
        <v>39</v>
      </c>
      <c r="AX266" s="12" t="s">
        <v>75</v>
      </c>
      <c r="AY266" s="198" t="s">
        <v>195</v>
      </c>
    </row>
    <row r="267" spans="2:65" s="11" customFormat="1">
      <c r="B267" s="185"/>
      <c r="D267" s="186" t="s">
        <v>203</v>
      </c>
      <c r="E267" s="187" t="s">
        <v>5</v>
      </c>
      <c r="F267" s="188" t="s">
        <v>2808</v>
      </c>
      <c r="H267" s="189">
        <v>36</v>
      </c>
      <c r="I267" s="190"/>
      <c r="L267" s="185"/>
      <c r="M267" s="191"/>
      <c r="N267" s="192"/>
      <c r="O267" s="192"/>
      <c r="P267" s="192"/>
      <c r="Q267" s="192"/>
      <c r="R267" s="192"/>
      <c r="S267" s="192"/>
      <c r="T267" s="193"/>
      <c r="AT267" s="187" t="s">
        <v>203</v>
      </c>
      <c r="AU267" s="187" t="s">
        <v>85</v>
      </c>
      <c r="AV267" s="11" t="s">
        <v>85</v>
      </c>
      <c r="AW267" s="11" t="s">
        <v>39</v>
      </c>
      <c r="AX267" s="11" t="s">
        <v>75</v>
      </c>
      <c r="AY267" s="187" t="s">
        <v>195</v>
      </c>
    </row>
    <row r="268" spans="2:65" s="12" customFormat="1">
      <c r="B268" s="197"/>
      <c r="D268" s="186" t="s">
        <v>203</v>
      </c>
      <c r="E268" s="198" t="s">
        <v>5</v>
      </c>
      <c r="F268" s="199" t="s">
        <v>2809</v>
      </c>
      <c r="H268" s="200">
        <v>36</v>
      </c>
      <c r="I268" s="201"/>
      <c r="L268" s="197"/>
      <c r="M268" s="202"/>
      <c r="N268" s="203"/>
      <c r="O268" s="203"/>
      <c r="P268" s="203"/>
      <c r="Q268" s="203"/>
      <c r="R268" s="203"/>
      <c r="S268" s="203"/>
      <c r="T268" s="204"/>
      <c r="AT268" s="198" t="s">
        <v>203</v>
      </c>
      <c r="AU268" s="198" t="s">
        <v>85</v>
      </c>
      <c r="AV268" s="12" t="s">
        <v>211</v>
      </c>
      <c r="AW268" s="12" t="s">
        <v>39</v>
      </c>
      <c r="AX268" s="12" t="s">
        <v>75</v>
      </c>
      <c r="AY268" s="198" t="s">
        <v>195</v>
      </c>
    </row>
    <row r="269" spans="2:65" s="11" customFormat="1">
      <c r="B269" s="185"/>
      <c r="D269" s="186" t="s">
        <v>203</v>
      </c>
      <c r="E269" s="187" t="s">
        <v>5</v>
      </c>
      <c r="F269" s="188" t="s">
        <v>2810</v>
      </c>
      <c r="H269" s="189">
        <v>6.75</v>
      </c>
      <c r="I269" s="190"/>
      <c r="L269" s="185"/>
      <c r="M269" s="191"/>
      <c r="N269" s="192"/>
      <c r="O269" s="192"/>
      <c r="P269" s="192"/>
      <c r="Q269" s="192"/>
      <c r="R269" s="192"/>
      <c r="S269" s="192"/>
      <c r="T269" s="193"/>
      <c r="AT269" s="187" t="s">
        <v>203</v>
      </c>
      <c r="AU269" s="187" t="s">
        <v>85</v>
      </c>
      <c r="AV269" s="11" t="s">
        <v>85</v>
      </c>
      <c r="AW269" s="11" t="s">
        <v>39</v>
      </c>
      <c r="AX269" s="11" t="s">
        <v>75</v>
      </c>
      <c r="AY269" s="187" t="s">
        <v>195</v>
      </c>
    </row>
    <row r="270" spans="2:65" s="12" customFormat="1">
      <c r="B270" s="197"/>
      <c r="D270" s="186" t="s">
        <v>203</v>
      </c>
      <c r="E270" s="198" t="s">
        <v>5</v>
      </c>
      <c r="F270" s="199" t="s">
        <v>2811</v>
      </c>
      <c r="H270" s="200">
        <v>6.75</v>
      </c>
      <c r="I270" s="201"/>
      <c r="L270" s="197"/>
      <c r="M270" s="202"/>
      <c r="N270" s="203"/>
      <c r="O270" s="203"/>
      <c r="P270" s="203"/>
      <c r="Q270" s="203"/>
      <c r="R270" s="203"/>
      <c r="S270" s="203"/>
      <c r="T270" s="204"/>
      <c r="AT270" s="198" t="s">
        <v>203</v>
      </c>
      <c r="AU270" s="198" t="s">
        <v>85</v>
      </c>
      <c r="AV270" s="12" t="s">
        <v>211</v>
      </c>
      <c r="AW270" s="12" t="s">
        <v>39</v>
      </c>
      <c r="AX270" s="12" t="s">
        <v>75</v>
      </c>
      <c r="AY270" s="198" t="s">
        <v>195</v>
      </c>
    </row>
    <row r="271" spans="2:65" s="11" customFormat="1">
      <c r="B271" s="185"/>
      <c r="D271" s="186" t="s">
        <v>203</v>
      </c>
      <c r="E271" s="187" t="s">
        <v>5</v>
      </c>
      <c r="F271" s="188" t="s">
        <v>2812</v>
      </c>
      <c r="H271" s="189">
        <v>52.05</v>
      </c>
      <c r="I271" s="190"/>
      <c r="L271" s="185"/>
      <c r="M271" s="191"/>
      <c r="N271" s="192"/>
      <c r="O271" s="192"/>
      <c r="P271" s="192"/>
      <c r="Q271" s="192"/>
      <c r="R271" s="192"/>
      <c r="S271" s="192"/>
      <c r="T271" s="193"/>
      <c r="AT271" s="187" t="s">
        <v>203</v>
      </c>
      <c r="AU271" s="187" t="s">
        <v>85</v>
      </c>
      <c r="AV271" s="11" t="s">
        <v>85</v>
      </c>
      <c r="AW271" s="11" t="s">
        <v>39</v>
      </c>
      <c r="AX271" s="11" t="s">
        <v>75</v>
      </c>
      <c r="AY271" s="187" t="s">
        <v>195</v>
      </c>
    </row>
    <row r="272" spans="2:65" s="12" customFormat="1">
      <c r="B272" s="197"/>
      <c r="D272" s="186" t="s">
        <v>203</v>
      </c>
      <c r="E272" s="198" t="s">
        <v>5</v>
      </c>
      <c r="F272" s="199" t="s">
        <v>250</v>
      </c>
      <c r="H272" s="200">
        <v>52.05</v>
      </c>
      <c r="I272" s="201"/>
      <c r="L272" s="197"/>
      <c r="M272" s="202"/>
      <c r="N272" s="203"/>
      <c r="O272" s="203"/>
      <c r="P272" s="203"/>
      <c r="Q272" s="203"/>
      <c r="R272" s="203"/>
      <c r="S272" s="203"/>
      <c r="T272" s="204"/>
      <c r="AT272" s="198" t="s">
        <v>203</v>
      </c>
      <c r="AU272" s="198" t="s">
        <v>85</v>
      </c>
      <c r="AV272" s="12" t="s">
        <v>211</v>
      </c>
      <c r="AW272" s="12" t="s">
        <v>39</v>
      </c>
      <c r="AX272" s="12" t="s">
        <v>75</v>
      </c>
      <c r="AY272" s="198" t="s">
        <v>195</v>
      </c>
    </row>
    <row r="273" spans="2:65" s="13" customFormat="1">
      <c r="B273" s="205"/>
      <c r="D273" s="186" t="s">
        <v>203</v>
      </c>
      <c r="E273" s="206" t="s">
        <v>5</v>
      </c>
      <c r="F273" s="207" t="s">
        <v>254</v>
      </c>
      <c r="H273" s="208">
        <v>230.58</v>
      </c>
      <c r="I273" s="209"/>
      <c r="L273" s="205"/>
      <c r="M273" s="210"/>
      <c r="N273" s="211"/>
      <c r="O273" s="211"/>
      <c r="P273" s="211"/>
      <c r="Q273" s="211"/>
      <c r="R273" s="211"/>
      <c r="S273" s="211"/>
      <c r="T273" s="212"/>
      <c r="AT273" s="206" t="s">
        <v>203</v>
      </c>
      <c r="AU273" s="206" t="s">
        <v>85</v>
      </c>
      <c r="AV273" s="13" t="s">
        <v>201</v>
      </c>
      <c r="AW273" s="13" t="s">
        <v>39</v>
      </c>
      <c r="AX273" s="13" t="s">
        <v>83</v>
      </c>
      <c r="AY273" s="206" t="s">
        <v>195</v>
      </c>
    </row>
    <row r="274" spans="2:65" s="1" customFormat="1" ht="16.5" customHeight="1">
      <c r="B274" s="172"/>
      <c r="C274" s="173" t="s">
        <v>388</v>
      </c>
      <c r="D274" s="173" t="s">
        <v>197</v>
      </c>
      <c r="E274" s="174" t="s">
        <v>363</v>
      </c>
      <c r="F274" s="175" t="s">
        <v>364</v>
      </c>
      <c r="G274" s="176" t="s">
        <v>264</v>
      </c>
      <c r="H274" s="177">
        <v>325.63200000000001</v>
      </c>
      <c r="I274" s="178"/>
      <c r="J274" s="179">
        <f>ROUND(I274*H274,2)</f>
        <v>0</v>
      </c>
      <c r="K274" s="175"/>
      <c r="L274" s="40"/>
      <c r="M274" s="180" t="s">
        <v>5</v>
      </c>
      <c r="N274" s="181" t="s">
        <v>46</v>
      </c>
      <c r="O274" s="41"/>
      <c r="P274" s="182">
        <f>O274*H274</f>
        <v>0</v>
      </c>
      <c r="Q274" s="182">
        <v>0</v>
      </c>
      <c r="R274" s="182">
        <f>Q274*H274</f>
        <v>0</v>
      </c>
      <c r="S274" s="182">
        <v>0.316</v>
      </c>
      <c r="T274" s="183">
        <f>S274*H274</f>
        <v>102.89971200000001</v>
      </c>
      <c r="AR274" s="23" t="s">
        <v>201</v>
      </c>
      <c r="AT274" s="23" t="s">
        <v>197</v>
      </c>
      <c r="AU274" s="23" t="s">
        <v>85</v>
      </c>
      <c r="AY274" s="23" t="s">
        <v>195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23" t="s">
        <v>83</v>
      </c>
      <c r="BK274" s="184">
        <f>ROUND(I274*H274,2)</f>
        <v>0</v>
      </c>
      <c r="BL274" s="23" t="s">
        <v>201</v>
      </c>
      <c r="BM274" s="23" t="s">
        <v>2813</v>
      </c>
    </row>
    <row r="275" spans="2:65" s="1" customFormat="1" ht="67.5">
      <c r="B275" s="40"/>
      <c r="D275" s="186" t="s">
        <v>209</v>
      </c>
      <c r="F275" s="194" t="s">
        <v>366</v>
      </c>
      <c r="I275" s="195"/>
      <c r="L275" s="40"/>
      <c r="M275" s="196"/>
      <c r="N275" s="41"/>
      <c r="O275" s="41"/>
      <c r="P275" s="41"/>
      <c r="Q275" s="41"/>
      <c r="R275" s="41"/>
      <c r="S275" s="41"/>
      <c r="T275" s="69"/>
      <c r="AT275" s="23" t="s">
        <v>209</v>
      </c>
      <c r="AU275" s="23" t="s">
        <v>85</v>
      </c>
    </row>
    <row r="276" spans="2:65" s="11" customFormat="1">
      <c r="B276" s="185"/>
      <c r="D276" s="186" t="s">
        <v>203</v>
      </c>
      <c r="E276" s="187" t="s">
        <v>5</v>
      </c>
      <c r="F276" s="188" t="s">
        <v>2814</v>
      </c>
      <c r="H276" s="189">
        <v>124.97799999999999</v>
      </c>
      <c r="I276" s="190"/>
      <c r="L276" s="185"/>
      <c r="M276" s="191"/>
      <c r="N276" s="192"/>
      <c r="O276" s="192"/>
      <c r="P276" s="192"/>
      <c r="Q276" s="192"/>
      <c r="R276" s="192"/>
      <c r="S276" s="192"/>
      <c r="T276" s="193"/>
      <c r="AT276" s="187" t="s">
        <v>203</v>
      </c>
      <c r="AU276" s="187" t="s">
        <v>85</v>
      </c>
      <c r="AV276" s="11" t="s">
        <v>85</v>
      </c>
      <c r="AW276" s="11" t="s">
        <v>39</v>
      </c>
      <c r="AX276" s="11" t="s">
        <v>75</v>
      </c>
      <c r="AY276" s="187" t="s">
        <v>195</v>
      </c>
    </row>
    <row r="277" spans="2:65" s="11" customFormat="1">
      <c r="B277" s="185"/>
      <c r="D277" s="186" t="s">
        <v>203</v>
      </c>
      <c r="E277" s="187" t="s">
        <v>5</v>
      </c>
      <c r="F277" s="188" t="s">
        <v>2815</v>
      </c>
      <c r="H277" s="189">
        <v>65.114000000000004</v>
      </c>
      <c r="I277" s="190"/>
      <c r="L277" s="185"/>
      <c r="M277" s="191"/>
      <c r="N277" s="192"/>
      <c r="O277" s="192"/>
      <c r="P277" s="192"/>
      <c r="Q277" s="192"/>
      <c r="R277" s="192"/>
      <c r="S277" s="192"/>
      <c r="T277" s="193"/>
      <c r="AT277" s="187" t="s">
        <v>203</v>
      </c>
      <c r="AU277" s="187" t="s">
        <v>85</v>
      </c>
      <c r="AV277" s="11" t="s">
        <v>85</v>
      </c>
      <c r="AW277" s="11" t="s">
        <v>39</v>
      </c>
      <c r="AX277" s="11" t="s">
        <v>75</v>
      </c>
      <c r="AY277" s="187" t="s">
        <v>195</v>
      </c>
    </row>
    <row r="278" spans="2:65" s="12" customFormat="1">
      <c r="B278" s="197"/>
      <c r="D278" s="186" t="s">
        <v>203</v>
      </c>
      <c r="E278" s="198" t="s">
        <v>5</v>
      </c>
      <c r="F278" s="199" t="s">
        <v>2660</v>
      </c>
      <c r="H278" s="200">
        <v>190.09200000000001</v>
      </c>
      <c r="I278" s="201"/>
      <c r="L278" s="197"/>
      <c r="M278" s="202"/>
      <c r="N278" s="203"/>
      <c r="O278" s="203"/>
      <c r="P278" s="203"/>
      <c r="Q278" s="203"/>
      <c r="R278" s="203"/>
      <c r="S278" s="203"/>
      <c r="T278" s="204"/>
      <c r="AT278" s="198" t="s">
        <v>203</v>
      </c>
      <c r="AU278" s="198" t="s">
        <v>85</v>
      </c>
      <c r="AV278" s="12" t="s">
        <v>211</v>
      </c>
      <c r="AW278" s="12" t="s">
        <v>39</v>
      </c>
      <c r="AX278" s="12" t="s">
        <v>75</v>
      </c>
      <c r="AY278" s="198" t="s">
        <v>195</v>
      </c>
    </row>
    <row r="279" spans="2:65" s="11" customFormat="1">
      <c r="B279" s="185"/>
      <c r="D279" s="186" t="s">
        <v>203</v>
      </c>
      <c r="E279" s="187" t="s">
        <v>5</v>
      </c>
      <c r="F279" s="188" t="s">
        <v>2816</v>
      </c>
      <c r="H279" s="189">
        <v>51.84</v>
      </c>
      <c r="I279" s="190"/>
      <c r="L279" s="185"/>
      <c r="M279" s="191"/>
      <c r="N279" s="192"/>
      <c r="O279" s="192"/>
      <c r="P279" s="192"/>
      <c r="Q279" s="192"/>
      <c r="R279" s="192"/>
      <c r="S279" s="192"/>
      <c r="T279" s="193"/>
      <c r="AT279" s="187" t="s">
        <v>203</v>
      </c>
      <c r="AU279" s="187" t="s">
        <v>85</v>
      </c>
      <c r="AV279" s="11" t="s">
        <v>85</v>
      </c>
      <c r="AW279" s="11" t="s">
        <v>39</v>
      </c>
      <c r="AX279" s="11" t="s">
        <v>75</v>
      </c>
      <c r="AY279" s="187" t="s">
        <v>195</v>
      </c>
    </row>
    <row r="280" spans="2:65" s="12" customFormat="1">
      <c r="B280" s="197"/>
      <c r="D280" s="186" t="s">
        <v>203</v>
      </c>
      <c r="E280" s="198" t="s">
        <v>5</v>
      </c>
      <c r="F280" s="199" t="s">
        <v>2809</v>
      </c>
      <c r="H280" s="200">
        <v>51.84</v>
      </c>
      <c r="I280" s="201"/>
      <c r="L280" s="197"/>
      <c r="M280" s="202"/>
      <c r="N280" s="203"/>
      <c r="O280" s="203"/>
      <c r="P280" s="203"/>
      <c r="Q280" s="203"/>
      <c r="R280" s="203"/>
      <c r="S280" s="203"/>
      <c r="T280" s="204"/>
      <c r="AT280" s="198" t="s">
        <v>203</v>
      </c>
      <c r="AU280" s="198" t="s">
        <v>85</v>
      </c>
      <c r="AV280" s="12" t="s">
        <v>211</v>
      </c>
      <c r="AW280" s="12" t="s">
        <v>39</v>
      </c>
      <c r="AX280" s="12" t="s">
        <v>75</v>
      </c>
      <c r="AY280" s="198" t="s">
        <v>195</v>
      </c>
    </row>
    <row r="281" spans="2:65" s="11" customFormat="1">
      <c r="B281" s="185"/>
      <c r="D281" s="186" t="s">
        <v>203</v>
      </c>
      <c r="E281" s="187" t="s">
        <v>5</v>
      </c>
      <c r="F281" s="188" t="s">
        <v>2817</v>
      </c>
      <c r="H281" s="189">
        <v>10.83</v>
      </c>
      <c r="I281" s="190"/>
      <c r="L281" s="185"/>
      <c r="M281" s="191"/>
      <c r="N281" s="192"/>
      <c r="O281" s="192"/>
      <c r="P281" s="192"/>
      <c r="Q281" s="192"/>
      <c r="R281" s="192"/>
      <c r="S281" s="192"/>
      <c r="T281" s="193"/>
      <c r="AT281" s="187" t="s">
        <v>203</v>
      </c>
      <c r="AU281" s="187" t="s">
        <v>85</v>
      </c>
      <c r="AV281" s="11" t="s">
        <v>85</v>
      </c>
      <c r="AW281" s="11" t="s">
        <v>39</v>
      </c>
      <c r="AX281" s="11" t="s">
        <v>75</v>
      </c>
      <c r="AY281" s="187" t="s">
        <v>195</v>
      </c>
    </row>
    <row r="282" spans="2:65" s="12" customFormat="1">
      <c r="B282" s="197"/>
      <c r="D282" s="186" t="s">
        <v>203</v>
      </c>
      <c r="E282" s="198" t="s">
        <v>5</v>
      </c>
      <c r="F282" s="199" t="s">
        <v>2811</v>
      </c>
      <c r="H282" s="200">
        <v>10.83</v>
      </c>
      <c r="I282" s="201"/>
      <c r="L282" s="197"/>
      <c r="M282" s="202"/>
      <c r="N282" s="203"/>
      <c r="O282" s="203"/>
      <c r="P282" s="203"/>
      <c r="Q282" s="203"/>
      <c r="R282" s="203"/>
      <c r="S282" s="203"/>
      <c r="T282" s="204"/>
      <c r="AT282" s="198" t="s">
        <v>203</v>
      </c>
      <c r="AU282" s="198" t="s">
        <v>85</v>
      </c>
      <c r="AV282" s="12" t="s">
        <v>211</v>
      </c>
      <c r="AW282" s="12" t="s">
        <v>39</v>
      </c>
      <c r="AX282" s="12" t="s">
        <v>75</v>
      </c>
      <c r="AY282" s="198" t="s">
        <v>195</v>
      </c>
    </row>
    <row r="283" spans="2:65" s="11" customFormat="1">
      <c r="B283" s="185"/>
      <c r="D283" s="186" t="s">
        <v>203</v>
      </c>
      <c r="E283" s="187" t="s">
        <v>5</v>
      </c>
      <c r="F283" s="188" t="s">
        <v>2818</v>
      </c>
      <c r="H283" s="189">
        <v>72.87</v>
      </c>
      <c r="I283" s="190"/>
      <c r="L283" s="185"/>
      <c r="M283" s="191"/>
      <c r="N283" s="192"/>
      <c r="O283" s="192"/>
      <c r="P283" s="192"/>
      <c r="Q283" s="192"/>
      <c r="R283" s="192"/>
      <c r="S283" s="192"/>
      <c r="T283" s="193"/>
      <c r="AT283" s="187" t="s">
        <v>203</v>
      </c>
      <c r="AU283" s="187" t="s">
        <v>85</v>
      </c>
      <c r="AV283" s="11" t="s">
        <v>85</v>
      </c>
      <c r="AW283" s="11" t="s">
        <v>39</v>
      </c>
      <c r="AX283" s="11" t="s">
        <v>75</v>
      </c>
      <c r="AY283" s="187" t="s">
        <v>195</v>
      </c>
    </row>
    <row r="284" spans="2:65" s="12" customFormat="1">
      <c r="B284" s="197"/>
      <c r="D284" s="186" t="s">
        <v>203</v>
      </c>
      <c r="E284" s="198" t="s">
        <v>5</v>
      </c>
      <c r="F284" s="199" t="s">
        <v>250</v>
      </c>
      <c r="H284" s="200">
        <v>72.87</v>
      </c>
      <c r="I284" s="201"/>
      <c r="L284" s="197"/>
      <c r="M284" s="202"/>
      <c r="N284" s="203"/>
      <c r="O284" s="203"/>
      <c r="P284" s="203"/>
      <c r="Q284" s="203"/>
      <c r="R284" s="203"/>
      <c r="S284" s="203"/>
      <c r="T284" s="204"/>
      <c r="AT284" s="198" t="s">
        <v>203</v>
      </c>
      <c r="AU284" s="198" t="s">
        <v>85</v>
      </c>
      <c r="AV284" s="12" t="s">
        <v>211</v>
      </c>
      <c r="AW284" s="12" t="s">
        <v>39</v>
      </c>
      <c r="AX284" s="12" t="s">
        <v>75</v>
      </c>
      <c r="AY284" s="198" t="s">
        <v>195</v>
      </c>
    </row>
    <row r="285" spans="2:65" s="13" customFormat="1">
      <c r="B285" s="205"/>
      <c r="D285" s="186" t="s">
        <v>203</v>
      </c>
      <c r="E285" s="206" t="s">
        <v>5</v>
      </c>
      <c r="F285" s="207" t="s">
        <v>254</v>
      </c>
      <c r="H285" s="208">
        <v>325.63200000000001</v>
      </c>
      <c r="I285" s="209"/>
      <c r="L285" s="205"/>
      <c r="M285" s="210"/>
      <c r="N285" s="211"/>
      <c r="O285" s="211"/>
      <c r="P285" s="211"/>
      <c r="Q285" s="211"/>
      <c r="R285" s="211"/>
      <c r="S285" s="211"/>
      <c r="T285" s="212"/>
      <c r="AT285" s="206" t="s">
        <v>203</v>
      </c>
      <c r="AU285" s="206" t="s">
        <v>85</v>
      </c>
      <c r="AV285" s="13" t="s">
        <v>201</v>
      </c>
      <c r="AW285" s="13" t="s">
        <v>39</v>
      </c>
      <c r="AX285" s="13" t="s">
        <v>83</v>
      </c>
      <c r="AY285" s="206" t="s">
        <v>195</v>
      </c>
    </row>
    <row r="286" spans="2:65" s="10" customFormat="1" ht="29.85" customHeight="1">
      <c r="B286" s="159"/>
      <c r="D286" s="160" t="s">
        <v>74</v>
      </c>
      <c r="E286" s="170" t="s">
        <v>201</v>
      </c>
      <c r="F286" s="170" t="s">
        <v>369</v>
      </c>
      <c r="I286" s="162"/>
      <c r="J286" s="171">
        <f>BK286</f>
        <v>0</v>
      </c>
      <c r="L286" s="159"/>
      <c r="M286" s="164"/>
      <c r="N286" s="165"/>
      <c r="O286" s="165"/>
      <c r="P286" s="166">
        <f>SUM(P287:P315)</f>
        <v>0</v>
      </c>
      <c r="Q286" s="165"/>
      <c r="R286" s="166">
        <f>SUM(R287:R315)</f>
        <v>307.31943849000004</v>
      </c>
      <c r="S286" s="165"/>
      <c r="T286" s="167">
        <f>SUM(T287:T315)</f>
        <v>0</v>
      </c>
      <c r="AR286" s="160" t="s">
        <v>83</v>
      </c>
      <c r="AT286" s="168" t="s">
        <v>74</v>
      </c>
      <c r="AU286" s="168" t="s">
        <v>83</v>
      </c>
      <c r="AY286" s="160" t="s">
        <v>195</v>
      </c>
      <c r="BK286" s="169">
        <f>SUM(BK287:BK315)</f>
        <v>0</v>
      </c>
    </row>
    <row r="287" spans="2:65" s="1" customFormat="1" ht="16.5" customHeight="1">
      <c r="B287" s="172"/>
      <c r="C287" s="173" t="s">
        <v>393</v>
      </c>
      <c r="D287" s="173" t="s">
        <v>197</v>
      </c>
      <c r="E287" s="174" t="s">
        <v>2819</v>
      </c>
      <c r="F287" s="175" t="s">
        <v>2820</v>
      </c>
      <c r="G287" s="176" t="s">
        <v>228</v>
      </c>
      <c r="H287" s="177">
        <v>8.59</v>
      </c>
      <c r="I287" s="178"/>
      <c r="J287" s="179">
        <f>ROUND(I287*H287,2)</f>
        <v>0</v>
      </c>
      <c r="K287" s="175"/>
      <c r="L287" s="40"/>
      <c r="M287" s="180" t="s">
        <v>5</v>
      </c>
      <c r="N287" s="181" t="s">
        <v>46</v>
      </c>
      <c r="O287" s="41"/>
      <c r="P287" s="182">
        <f>O287*H287</f>
        <v>0</v>
      </c>
      <c r="Q287" s="182">
        <v>1.7034</v>
      </c>
      <c r="R287" s="182">
        <f>Q287*H287</f>
        <v>14.632206</v>
      </c>
      <c r="S287" s="182">
        <v>0</v>
      </c>
      <c r="T287" s="183">
        <f>S287*H287</f>
        <v>0</v>
      </c>
      <c r="AR287" s="23" t="s">
        <v>201</v>
      </c>
      <c r="AT287" s="23" t="s">
        <v>197</v>
      </c>
      <c r="AU287" s="23" t="s">
        <v>85</v>
      </c>
      <c r="AY287" s="23" t="s">
        <v>195</v>
      </c>
      <c r="BE287" s="184">
        <f>IF(N287="základní",J287,0)</f>
        <v>0</v>
      </c>
      <c r="BF287" s="184">
        <f>IF(N287="snížená",J287,0)</f>
        <v>0</v>
      </c>
      <c r="BG287" s="184">
        <f>IF(N287="zákl. přenesená",J287,0)</f>
        <v>0</v>
      </c>
      <c r="BH287" s="184">
        <f>IF(N287="sníž. přenesená",J287,0)</f>
        <v>0</v>
      </c>
      <c r="BI287" s="184">
        <f>IF(N287="nulová",J287,0)</f>
        <v>0</v>
      </c>
      <c r="BJ287" s="23" t="s">
        <v>83</v>
      </c>
      <c r="BK287" s="184">
        <f>ROUND(I287*H287,2)</f>
        <v>0</v>
      </c>
      <c r="BL287" s="23" t="s">
        <v>201</v>
      </c>
      <c r="BM287" s="23" t="s">
        <v>2821</v>
      </c>
    </row>
    <row r="288" spans="2:65" s="1" customFormat="1" ht="27">
      <c r="B288" s="40"/>
      <c r="D288" s="186" t="s">
        <v>209</v>
      </c>
      <c r="F288" s="194" t="s">
        <v>2822</v>
      </c>
      <c r="I288" s="195"/>
      <c r="L288" s="40"/>
      <c r="M288" s="196"/>
      <c r="N288" s="41"/>
      <c r="O288" s="41"/>
      <c r="P288" s="41"/>
      <c r="Q288" s="41"/>
      <c r="R288" s="41"/>
      <c r="S288" s="41"/>
      <c r="T288" s="69"/>
      <c r="AT288" s="23" t="s">
        <v>209</v>
      </c>
      <c r="AU288" s="23" t="s">
        <v>85</v>
      </c>
    </row>
    <row r="289" spans="2:65" s="11" customFormat="1">
      <c r="B289" s="185"/>
      <c r="D289" s="186" t="s">
        <v>203</v>
      </c>
      <c r="E289" s="187" t="s">
        <v>5</v>
      </c>
      <c r="F289" s="188" t="s">
        <v>2823</v>
      </c>
      <c r="H289" s="189">
        <v>4.4640000000000004</v>
      </c>
      <c r="I289" s="190"/>
      <c r="L289" s="185"/>
      <c r="M289" s="191"/>
      <c r="N289" s="192"/>
      <c r="O289" s="192"/>
      <c r="P289" s="192"/>
      <c r="Q289" s="192"/>
      <c r="R289" s="192"/>
      <c r="S289" s="192"/>
      <c r="T289" s="193"/>
      <c r="AT289" s="187" t="s">
        <v>203</v>
      </c>
      <c r="AU289" s="187" t="s">
        <v>85</v>
      </c>
      <c r="AV289" s="11" t="s">
        <v>85</v>
      </c>
      <c r="AW289" s="11" t="s">
        <v>39</v>
      </c>
      <c r="AX289" s="11" t="s">
        <v>75</v>
      </c>
      <c r="AY289" s="187" t="s">
        <v>195</v>
      </c>
    </row>
    <row r="290" spans="2:65" s="11" customFormat="1">
      <c r="B290" s="185"/>
      <c r="D290" s="186" t="s">
        <v>203</v>
      </c>
      <c r="E290" s="187" t="s">
        <v>5</v>
      </c>
      <c r="F290" s="188" t="s">
        <v>2824</v>
      </c>
      <c r="H290" s="189">
        <v>2.3260000000000001</v>
      </c>
      <c r="I290" s="190"/>
      <c r="L290" s="185"/>
      <c r="M290" s="191"/>
      <c r="N290" s="192"/>
      <c r="O290" s="192"/>
      <c r="P290" s="192"/>
      <c r="Q290" s="192"/>
      <c r="R290" s="192"/>
      <c r="S290" s="192"/>
      <c r="T290" s="193"/>
      <c r="AT290" s="187" t="s">
        <v>203</v>
      </c>
      <c r="AU290" s="187" t="s">
        <v>85</v>
      </c>
      <c r="AV290" s="11" t="s">
        <v>85</v>
      </c>
      <c r="AW290" s="11" t="s">
        <v>39</v>
      </c>
      <c r="AX290" s="11" t="s">
        <v>75</v>
      </c>
      <c r="AY290" s="187" t="s">
        <v>195</v>
      </c>
    </row>
    <row r="291" spans="2:65" s="11" customFormat="1">
      <c r="B291" s="185"/>
      <c r="D291" s="186" t="s">
        <v>203</v>
      </c>
      <c r="E291" s="187" t="s">
        <v>5</v>
      </c>
      <c r="F291" s="188" t="s">
        <v>2825</v>
      </c>
      <c r="H291" s="189">
        <v>1.8</v>
      </c>
      <c r="I291" s="190"/>
      <c r="L291" s="185"/>
      <c r="M291" s="191"/>
      <c r="N291" s="192"/>
      <c r="O291" s="192"/>
      <c r="P291" s="192"/>
      <c r="Q291" s="192"/>
      <c r="R291" s="192"/>
      <c r="S291" s="192"/>
      <c r="T291" s="193"/>
      <c r="AT291" s="187" t="s">
        <v>203</v>
      </c>
      <c r="AU291" s="187" t="s">
        <v>85</v>
      </c>
      <c r="AV291" s="11" t="s">
        <v>85</v>
      </c>
      <c r="AW291" s="11" t="s">
        <v>39</v>
      </c>
      <c r="AX291" s="11" t="s">
        <v>75</v>
      </c>
      <c r="AY291" s="187" t="s">
        <v>195</v>
      </c>
    </row>
    <row r="292" spans="2:65" s="12" customFormat="1">
      <c r="B292" s="197"/>
      <c r="D292" s="186" t="s">
        <v>203</v>
      </c>
      <c r="E292" s="198" t="s">
        <v>5</v>
      </c>
      <c r="F292" s="199" t="s">
        <v>2776</v>
      </c>
      <c r="H292" s="200">
        <v>8.59</v>
      </c>
      <c r="I292" s="201"/>
      <c r="L292" s="197"/>
      <c r="M292" s="202"/>
      <c r="N292" s="203"/>
      <c r="O292" s="203"/>
      <c r="P292" s="203"/>
      <c r="Q292" s="203"/>
      <c r="R292" s="203"/>
      <c r="S292" s="203"/>
      <c r="T292" s="204"/>
      <c r="AT292" s="198" t="s">
        <v>203</v>
      </c>
      <c r="AU292" s="198" t="s">
        <v>85</v>
      </c>
      <c r="AV292" s="12" t="s">
        <v>211</v>
      </c>
      <c r="AW292" s="12" t="s">
        <v>39</v>
      </c>
      <c r="AX292" s="12" t="s">
        <v>83</v>
      </c>
      <c r="AY292" s="198" t="s">
        <v>195</v>
      </c>
    </row>
    <row r="293" spans="2:65" s="1" customFormat="1" ht="16.5" customHeight="1">
      <c r="B293" s="172"/>
      <c r="C293" s="173" t="s">
        <v>398</v>
      </c>
      <c r="D293" s="173" t="s">
        <v>197</v>
      </c>
      <c r="E293" s="174" t="s">
        <v>2826</v>
      </c>
      <c r="F293" s="175" t="s">
        <v>2827</v>
      </c>
      <c r="G293" s="176" t="s">
        <v>325</v>
      </c>
      <c r="H293" s="177">
        <v>3</v>
      </c>
      <c r="I293" s="178"/>
      <c r="J293" s="179">
        <f>ROUND(I293*H293,2)</f>
        <v>0</v>
      </c>
      <c r="K293" s="175"/>
      <c r="L293" s="40"/>
      <c r="M293" s="180" t="s">
        <v>5</v>
      </c>
      <c r="N293" s="181" t="s">
        <v>46</v>
      </c>
      <c r="O293" s="41"/>
      <c r="P293" s="182">
        <f>O293*H293</f>
        <v>0</v>
      </c>
      <c r="Q293" s="182">
        <v>0</v>
      </c>
      <c r="R293" s="182">
        <f>Q293*H293</f>
        <v>0</v>
      </c>
      <c r="S293" s="182">
        <v>0</v>
      </c>
      <c r="T293" s="183">
        <f>S293*H293</f>
        <v>0</v>
      </c>
      <c r="AR293" s="23" t="s">
        <v>201</v>
      </c>
      <c r="AT293" s="23" t="s">
        <v>197</v>
      </c>
      <c r="AU293" s="23" t="s">
        <v>85</v>
      </c>
      <c r="AY293" s="23" t="s">
        <v>195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23" t="s">
        <v>83</v>
      </c>
      <c r="BK293" s="184">
        <f>ROUND(I293*H293,2)</f>
        <v>0</v>
      </c>
      <c r="BL293" s="23" t="s">
        <v>201</v>
      </c>
      <c r="BM293" s="23" t="s">
        <v>2828</v>
      </c>
    </row>
    <row r="294" spans="2:65" s="1" customFormat="1" ht="27">
      <c r="B294" s="40"/>
      <c r="D294" s="186" t="s">
        <v>209</v>
      </c>
      <c r="F294" s="194" t="s">
        <v>2829</v>
      </c>
      <c r="I294" s="195"/>
      <c r="L294" s="40"/>
      <c r="M294" s="196"/>
      <c r="N294" s="41"/>
      <c r="O294" s="41"/>
      <c r="P294" s="41"/>
      <c r="Q294" s="41"/>
      <c r="R294" s="41"/>
      <c r="S294" s="41"/>
      <c r="T294" s="69"/>
      <c r="AT294" s="23" t="s">
        <v>209</v>
      </c>
      <c r="AU294" s="23" t="s">
        <v>85</v>
      </c>
    </row>
    <row r="295" spans="2:65" s="1" customFormat="1" ht="16.5" customHeight="1">
      <c r="B295" s="172"/>
      <c r="C295" s="173" t="s">
        <v>403</v>
      </c>
      <c r="D295" s="173" t="s">
        <v>197</v>
      </c>
      <c r="E295" s="174" t="s">
        <v>371</v>
      </c>
      <c r="F295" s="175" t="s">
        <v>2830</v>
      </c>
      <c r="G295" s="176" t="s">
        <v>228</v>
      </c>
      <c r="H295" s="177">
        <v>78.665000000000006</v>
      </c>
      <c r="I295" s="178"/>
      <c r="J295" s="179">
        <f>ROUND(I295*H295,2)</f>
        <v>0</v>
      </c>
      <c r="K295" s="175"/>
      <c r="L295" s="40"/>
      <c r="M295" s="180" t="s">
        <v>5</v>
      </c>
      <c r="N295" s="181" t="s">
        <v>46</v>
      </c>
      <c r="O295" s="41"/>
      <c r="P295" s="182">
        <f>O295*H295</f>
        <v>0</v>
      </c>
      <c r="Q295" s="182">
        <v>1.8907700000000001</v>
      </c>
      <c r="R295" s="182">
        <f>Q295*H295</f>
        <v>148.73742205000002</v>
      </c>
      <c r="S295" s="182">
        <v>0</v>
      </c>
      <c r="T295" s="183">
        <f>S295*H295</f>
        <v>0</v>
      </c>
      <c r="AR295" s="23" t="s">
        <v>201</v>
      </c>
      <c r="AT295" s="23" t="s">
        <v>197</v>
      </c>
      <c r="AU295" s="23" t="s">
        <v>85</v>
      </c>
      <c r="AY295" s="23" t="s">
        <v>195</v>
      </c>
      <c r="BE295" s="184">
        <f>IF(N295="základní",J295,0)</f>
        <v>0</v>
      </c>
      <c r="BF295" s="184">
        <f>IF(N295="snížená",J295,0)</f>
        <v>0</v>
      </c>
      <c r="BG295" s="184">
        <f>IF(N295="zákl. přenesená",J295,0)</f>
        <v>0</v>
      </c>
      <c r="BH295" s="184">
        <f>IF(N295="sníž. přenesená",J295,0)</f>
        <v>0</v>
      </c>
      <c r="BI295" s="184">
        <f>IF(N295="nulová",J295,0)</f>
        <v>0</v>
      </c>
      <c r="BJ295" s="23" t="s">
        <v>83</v>
      </c>
      <c r="BK295" s="184">
        <f>ROUND(I295*H295,2)</f>
        <v>0</v>
      </c>
      <c r="BL295" s="23" t="s">
        <v>201</v>
      </c>
      <c r="BM295" s="23" t="s">
        <v>2831</v>
      </c>
    </row>
    <row r="296" spans="2:65" s="1" customFormat="1" ht="27">
      <c r="B296" s="40"/>
      <c r="D296" s="186" t="s">
        <v>209</v>
      </c>
      <c r="F296" s="194" t="s">
        <v>2832</v>
      </c>
      <c r="I296" s="195"/>
      <c r="L296" s="40"/>
      <c r="M296" s="196"/>
      <c r="N296" s="41"/>
      <c r="O296" s="41"/>
      <c r="P296" s="41"/>
      <c r="Q296" s="41"/>
      <c r="R296" s="41"/>
      <c r="S296" s="41"/>
      <c r="T296" s="69"/>
      <c r="AT296" s="23" t="s">
        <v>209</v>
      </c>
      <c r="AU296" s="23" t="s">
        <v>85</v>
      </c>
    </row>
    <row r="297" spans="2:65" s="11" customFormat="1">
      <c r="B297" s="185"/>
      <c r="D297" s="186" t="s">
        <v>203</v>
      </c>
      <c r="E297" s="187" t="s">
        <v>5</v>
      </c>
      <c r="F297" s="188" t="s">
        <v>2833</v>
      </c>
      <c r="H297" s="189">
        <v>50.286999999999999</v>
      </c>
      <c r="I297" s="190"/>
      <c r="L297" s="185"/>
      <c r="M297" s="191"/>
      <c r="N297" s="192"/>
      <c r="O297" s="192"/>
      <c r="P297" s="192"/>
      <c r="Q297" s="192"/>
      <c r="R297" s="192"/>
      <c r="S297" s="192"/>
      <c r="T297" s="193"/>
      <c r="AT297" s="187" t="s">
        <v>203</v>
      </c>
      <c r="AU297" s="187" t="s">
        <v>85</v>
      </c>
      <c r="AV297" s="11" t="s">
        <v>85</v>
      </c>
      <c r="AW297" s="11" t="s">
        <v>39</v>
      </c>
      <c r="AX297" s="11" t="s">
        <v>75</v>
      </c>
      <c r="AY297" s="187" t="s">
        <v>195</v>
      </c>
    </row>
    <row r="298" spans="2:65" s="11" customFormat="1">
      <c r="B298" s="185"/>
      <c r="D298" s="186" t="s">
        <v>203</v>
      </c>
      <c r="E298" s="187" t="s">
        <v>5</v>
      </c>
      <c r="F298" s="188" t="s">
        <v>2834</v>
      </c>
      <c r="H298" s="189">
        <v>28.378</v>
      </c>
      <c r="I298" s="190"/>
      <c r="L298" s="185"/>
      <c r="M298" s="191"/>
      <c r="N298" s="192"/>
      <c r="O298" s="192"/>
      <c r="P298" s="192"/>
      <c r="Q298" s="192"/>
      <c r="R298" s="192"/>
      <c r="S298" s="192"/>
      <c r="T298" s="193"/>
      <c r="AT298" s="187" t="s">
        <v>203</v>
      </c>
      <c r="AU298" s="187" t="s">
        <v>85</v>
      </c>
      <c r="AV298" s="11" t="s">
        <v>85</v>
      </c>
      <c r="AW298" s="11" t="s">
        <v>39</v>
      </c>
      <c r="AX298" s="11" t="s">
        <v>75</v>
      </c>
      <c r="AY298" s="187" t="s">
        <v>195</v>
      </c>
    </row>
    <row r="299" spans="2:65" s="12" customFormat="1">
      <c r="B299" s="197"/>
      <c r="D299" s="186" t="s">
        <v>203</v>
      </c>
      <c r="E299" s="198" t="s">
        <v>5</v>
      </c>
      <c r="F299" s="199" t="s">
        <v>2835</v>
      </c>
      <c r="H299" s="200">
        <v>78.665000000000006</v>
      </c>
      <c r="I299" s="201"/>
      <c r="L299" s="197"/>
      <c r="M299" s="202"/>
      <c r="N299" s="203"/>
      <c r="O299" s="203"/>
      <c r="P299" s="203"/>
      <c r="Q299" s="203"/>
      <c r="R299" s="203"/>
      <c r="S299" s="203"/>
      <c r="T299" s="204"/>
      <c r="AT299" s="198" t="s">
        <v>203</v>
      </c>
      <c r="AU299" s="198" t="s">
        <v>85</v>
      </c>
      <c r="AV299" s="12" t="s">
        <v>211</v>
      </c>
      <c r="AW299" s="12" t="s">
        <v>39</v>
      </c>
      <c r="AX299" s="12" t="s">
        <v>83</v>
      </c>
      <c r="AY299" s="198" t="s">
        <v>195</v>
      </c>
    </row>
    <row r="300" spans="2:65" s="1" customFormat="1" ht="16.5" customHeight="1">
      <c r="B300" s="172"/>
      <c r="C300" s="173" t="s">
        <v>408</v>
      </c>
      <c r="D300" s="173" t="s">
        <v>197</v>
      </c>
      <c r="E300" s="174" t="s">
        <v>2836</v>
      </c>
      <c r="F300" s="175" t="s">
        <v>2837</v>
      </c>
      <c r="G300" s="176" t="s">
        <v>228</v>
      </c>
      <c r="H300" s="177">
        <v>2.0249999999999999</v>
      </c>
      <c r="I300" s="178"/>
      <c r="J300" s="179">
        <f>ROUND(I300*H300,2)</f>
        <v>0</v>
      </c>
      <c r="K300" s="175"/>
      <c r="L300" s="40"/>
      <c r="M300" s="180" t="s">
        <v>5</v>
      </c>
      <c r="N300" s="181" t="s">
        <v>46</v>
      </c>
      <c r="O300" s="41"/>
      <c r="P300" s="182">
        <f>O300*H300</f>
        <v>0</v>
      </c>
      <c r="Q300" s="182">
        <v>2.234</v>
      </c>
      <c r="R300" s="182">
        <f>Q300*H300</f>
        <v>4.5238499999999995</v>
      </c>
      <c r="S300" s="182">
        <v>0</v>
      </c>
      <c r="T300" s="183">
        <f>S300*H300</f>
        <v>0</v>
      </c>
      <c r="AR300" s="23" t="s">
        <v>201</v>
      </c>
      <c r="AT300" s="23" t="s">
        <v>197</v>
      </c>
      <c r="AU300" s="23" t="s">
        <v>85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2838</v>
      </c>
    </row>
    <row r="301" spans="2:65" s="1" customFormat="1" ht="27">
      <c r="B301" s="40"/>
      <c r="D301" s="186" t="s">
        <v>209</v>
      </c>
      <c r="F301" s="194" t="s">
        <v>2839</v>
      </c>
      <c r="I301" s="195"/>
      <c r="L301" s="40"/>
      <c r="M301" s="196"/>
      <c r="N301" s="41"/>
      <c r="O301" s="41"/>
      <c r="P301" s="41"/>
      <c r="Q301" s="41"/>
      <c r="R301" s="41"/>
      <c r="S301" s="41"/>
      <c r="T301" s="69"/>
      <c r="AT301" s="23" t="s">
        <v>209</v>
      </c>
      <c r="AU301" s="23" t="s">
        <v>85</v>
      </c>
    </row>
    <row r="302" spans="2:65" s="11" customFormat="1">
      <c r="B302" s="185"/>
      <c r="D302" s="186" t="s">
        <v>203</v>
      </c>
      <c r="E302" s="187" t="s">
        <v>5</v>
      </c>
      <c r="F302" s="188" t="s">
        <v>2840</v>
      </c>
      <c r="H302" s="189">
        <v>2.0249999999999999</v>
      </c>
      <c r="I302" s="190"/>
      <c r="L302" s="185"/>
      <c r="M302" s="191"/>
      <c r="N302" s="192"/>
      <c r="O302" s="192"/>
      <c r="P302" s="192"/>
      <c r="Q302" s="192"/>
      <c r="R302" s="192"/>
      <c r="S302" s="192"/>
      <c r="T302" s="193"/>
      <c r="AT302" s="187" t="s">
        <v>203</v>
      </c>
      <c r="AU302" s="187" t="s">
        <v>85</v>
      </c>
      <c r="AV302" s="11" t="s">
        <v>85</v>
      </c>
      <c r="AW302" s="11" t="s">
        <v>39</v>
      </c>
      <c r="AX302" s="11" t="s">
        <v>75</v>
      </c>
      <c r="AY302" s="187" t="s">
        <v>195</v>
      </c>
    </row>
    <row r="303" spans="2:65" s="12" customFormat="1">
      <c r="B303" s="197"/>
      <c r="D303" s="186" t="s">
        <v>203</v>
      </c>
      <c r="E303" s="198" t="s">
        <v>5</v>
      </c>
      <c r="F303" s="199" t="s">
        <v>2841</v>
      </c>
      <c r="H303" s="200">
        <v>2.0249999999999999</v>
      </c>
      <c r="I303" s="201"/>
      <c r="L303" s="197"/>
      <c r="M303" s="202"/>
      <c r="N303" s="203"/>
      <c r="O303" s="203"/>
      <c r="P303" s="203"/>
      <c r="Q303" s="203"/>
      <c r="R303" s="203"/>
      <c r="S303" s="203"/>
      <c r="T303" s="204"/>
      <c r="AT303" s="198" t="s">
        <v>203</v>
      </c>
      <c r="AU303" s="198" t="s">
        <v>85</v>
      </c>
      <c r="AV303" s="12" t="s">
        <v>211</v>
      </c>
      <c r="AW303" s="12" t="s">
        <v>39</v>
      </c>
      <c r="AX303" s="12" t="s">
        <v>83</v>
      </c>
      <c r="AY303" s="198" t="s">
        <v>195</v>
      </c>
    </row>
    <row r="304" spans="2:65" s="1" customFormat="1" ht="16.5" customHeight="1">
      <c r="B304" s="172"/>
      <c r="C304" s="173" t="s">
        <v>410</v>
      </c>
      <c r="D304" s="173" t="s">
        <v>197</v>
      </c>
      <c r="E304" s="174" t="s">
        <v>2842</v>
      </c>
      <c r="F304" s="175" t="s">
        <v>2843</v>
      </c>
      <c r="G304" s="176" t="s">
        <v>228</v>
      </c>
      <c r="H304" s="177">
        <v>25.364000000000001</v>
      </c>
      <c r="I304" s="178"/>
      <c r="J304" s="179">
        <f>ROUND(I304*H304,2)</f>
        <v>0</v>
      </c>
      <c r="K304" s="175"/>
      <c r="L304" s="40"/>
      <c r="M304" s="180" t="s">
        <v>5</v>
      </c>
      <c r="N304" s="181" t="s">
        <v>46</v>
      </c>
      <c r="O304" s="41"/>
      <c r="P304" s="182">
        <f>O304*H304</f>
        <v>0</v>
      </c>
      <c r="Q304" s="182">
        <v>2.234</v>
      </c>
      <c r="R304" s="182">
        <f>Q304*H304</f>
        <v>56.663176</v>
      </c>
      <c r="S304" s="182">
        <v>0</v>
      </c>
      <c r="T304" s="183">
        <f>S304*H304</f>
        <v>0</v>
      </c>
      <c r="AR304" s="23" t="s">
        <v>201</v>
      </c>
      <c r="AT304" s="23" t="s">
        <v>197</v>
      </c>
      <c r="AU304" s="23" t="s">
        <v>85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2844</v>
      </c>
    </row>
    <row r="305" spans="2:65" s="1" customFormat="1" ht="27">
      <c r="B305" s="40"/>
      <c r="D305" s="186" t="s">
        <v>209</v>
      </c>
      <c r="F305" s="194" t="s">
        <v>2845</v>
      </c>
      <c r="I305" s="195"/>
      <c r="L305" s="40"/>
      <c r="M305" s="196"/>
      <c r="N305" s="41"/>
      <c r="O305" s="41"/>
      <c r="P305" s="41"/>
      <c r="Q305" s="41"/>
      <c r="R305" s="41"/>
      <c r="S305" s="41"/>
      <c r="T305" s="69"/>
      <c r="AT305" s="23" t="s">
        <v>209</v>
      </c>
      <c r="AU305" s="23" t="s">
        <v>85</v>
      </c>
    </row>
    <row r="306" spans="2:65" s="11" customFormat="1">
      <c r="B306" s="185"/>
      <c r="D306" s="186" t="s">
        <v>203</v>
      </c>
      <c r="E306" s="187" t="s">
        <v>5</v>
      </c>
      <c r="F306" s="188" t="s">
        <v>2846</v>
      </c>
      <c r="H306" s="189">
        <v>16.146999999999998</v>
      </c>
      <c r="I306" s="190"/>
      <c r="L306" s="185"/>
      <c r="M306" s="191"/>
      <c r="N306" s="192"/>
      <c r="O306" s="192"/>
      <c r="P306" s="192"/>
      <c r="Q306" s="192"/>
      <c r="R306" s="192"/>
      <c r="S306" s="192"/>
      <c r="T306" s="193"/>
      <c r="AT306" s="187" t="s">
        <v>203</v>
      </c>
      <c r="AU306" s="187" t="s">
        <v>85</v>
      </c>
      <c r="AV306" s="11" t="s">
        <v>85</v>
      </c>
      <c r="AW306" s="11" t="s">
        <v>39</v>
      </c>
      <c r="AX306" s="11" t="s">
        <v>75</v>
      </c>
      <c r="AY306" s="187" t="s">
        <v>195</v>
      </c>
    </row>
    <row r="307" spans="2:65" s="11" customFormat="1">
      <c r="B307" s="185"/>
      <c r="D307" s="186" t="s">
        <v>203</v>
      </c>
      <c r="E307" s="187" t="s">
        <v>5</v>
      </c>
      <c r="F307" s="188" t="s">
        <v>2847</v>
      </c>
      <c r="H307" s="189">
        <v>9.2170000000000005</v>
      </c>
      <c r="I307" s="190"/>
      <c r="L307" s="185"/>
      <c r="M307" s="191"/>
      <c r="N307" s="192"/>
      <c r="O307" s="192"/>
      <c r="P307" s="192"/>
      <c r="Q307" s="192"/>
      <c r="R307" s="192"/>
      <c r="S307" s="192"/>
      <c r="T307" s="193"/>
      <c r="AT307" s="187" t="s">
        <v>203</v>
      </c>
      <c r="AU307" s="187" t="s">
        <v>85</v>
      </c>
      <c r="AV307" s="11" t="s">
        <v>85</v>
      </c>
      <c r="AW307" s="11" t="s">
        <v>39</v>
      </c>
      <c r="AX307" s="11" t="s">
        <v>75</v>
      </c>
      <c r="AY307" s="187" t="s">
        <v>195</v>
      </c>
    </row>
    <row r="308" spans="2:65" s="12" customFormat="1">
      <c r="B308" s="197"/>
      <c r="D308" s="186" t="s">
        <v>203</v>
      </c>
      <c r="E308" s="198" t="s">
        <v>5</v>
      </c>
      <c r="F308" s="199" t="s">
        <v>2848</v>
      </c>
      <c r="H308" s="200">
        <v>25.364000000000001</v>
      </c>
      <c r="I308" s="201"/>
      <c r="L308" s="197"/>
      <c r="M308" s="202"/>
      <c r="N308" s="203"/>
      <c r="O308" s="203"/>
      <c r="P308" s="203"/>
      <c r="Q308" s="203"/>
      <c r="R308" s="203"/>
      <c r="S308" s="203"/>
      <c r="T308" s="204"/>
      <c r="AT308" s="198" t="s">
        <v>203</v>
      </c>
      <c r="AU308" s="198" t="s">
        <v>85</v>
      </c>
      <c r="AV308" s="12" t="s">
        <v>211</v>
      </c>
      <c r="AW308" s="12" t="s">
        <v>39</v>
      </c>
      <c r="AX308" s="12" t="s">
        <v>83</v>
      </c>
      <c r="AY308" s="198" t="s">
        <v>195</v>
      </c>
    </row>
    <row r="309" spans="2:65" s="1" customFormat="1" ht="16.5" customHeight="1">
      <c r="B309" s="172"/>
      <c r="C309" s="173" t="s">
        <v>414</v>
      </c>
      <c r="D309" s="173" t="s">
        <v>197</v>
      </c>
      <c r="E309" s="174" t="s">
        <v>2849</v>
      </c>
      <c r="F309" s="175" t="s">
        <v>2850</v>
      </c>
      <c r="G309" s="176" t="s">
        <v>228</v>
      </c>
      <c r="H309" s="177">
        <v>43.771999999999998</v>
      </c>
      <c r="I309" s="178"/>
      <c r="J309" s="179">
        <f>ROUND(I309*H309,2)</f>
        <v>0</v>
      </c>
      <c r="K309" s="175"/>
      <c r="L309" s="40"/>
      <c r="M309" s="180" t="s">
        <v>5</v>
      </c>
      <c r="N309" s="181" t="s">
        <v>46</v>
      </c>
      <c r="O309" s="41"/>
      <c r="P309" s="182">
        <f>O309*H309</f>
        <v>0</v>
      </c>
      <c r="Q309" s="182">
        <v>1.8907700000000001</v>
      </c>
      <c r="R309" s="182">
        <f>Q309*H309</f>
        <v>82.762784440000004</v>
      </c>
      <c r="S309" s="182">
        <v>0</v>
      </c>
      <c r="T309" s="183">
        <f>S309*H309</f>
        <v>0</v>
      </c>
      <c r="AR309" s="23" t="s">
        <v>201</v>
      </c>
      <c r="AT309" s="23" t="s">
        <v>197</v>
      </c>
      <c r="AU309" s="23" t="s">
        <v>85</v>
      </c>
      <c r="AY309" s="23" t="s">
        <v>195</v>
      </c>
      <c r="BE309" s="184">
        <f>IF(N309="základní",J309,0)</f>
        <v>0</v>
      </c>
      <c r="BF309" s="184">
        <f>IF(N309="snížená",J309,0)</f>
        <v>0</v>
      </c>
      <c r="BG309" s="184">
        <f>IF(N309="zákl. přenesená",J309,0)</f>
        <v>0</v>
      </c>
      <c r="BH309" s="184">
        <f>IF(N309="sníž. přenesená",J309,0)</f>
        <v>0</v>
      </c>
      <c r="BI309" s="184">
        <f>IF(N309="nulová",J309,0)</f>
        <v>0</v>
      </c>
      <c r="BJ309" s="23" t="s">
        <v>83</v>
      </c>
      <c r="BK309" s="184">
        <f>ROUND(I309*H309,2)</f>
        <v>0</v>
      </c>
      <c r="BL309" s="23" t="s">
        <v>201</v>
      </c>
      <c r="BM309" s="23" t="s">
        <v>2851</v>
      </c>
    </row>
    <row r="310" spans="2:65" s="1" customFormat="1" ht="94.5">
      <c r="B310" s="40"/>
      <c r="D310" s="186" t="s">
        <v>209</v>
      </c>
      <c r="F310" s="194" t="s">
        <v>2852</v>
      </c>
      <c r="I310" s="195"/>
      <c r="L310" s="40"/>
      <c r="M310" s="196"/>
      <c r="N310" s="41"/>
      <c r="O310" s="41"/>
      <c r="P310" s="41"/>
      <c r="Q310" s="41"/>
      <c r="R310" s="41"/>
      <c r="S310" s="41"/>
      <c r="T310" s="69"/>
      <c r="AT310" s="23" t="s">
        <v>209</v>
      </c>
      <c r="AU310" s="23" t="s">
        <v>85</v>
      </c>
    </row>
    <row r="311" spans="2:65" s="11" customFormat="1">
      <c r="B311" s="185"/>
      <c r="D311" s="186" t="s">
        <v>203</v>
      </c>
      <c r="E311" s="187" t="s">
        <v>5</v>
      </c>
      <c r="F311" s="188" t="s">
        <v>2853</v>
      </c>
      <c r="H311" s="189">
        <v>1.02</v>
      </c>
      <c r="I311" s="190"/>
      <c r="L311" s="185"/>
      <c r="M311" s="191"/>
      <c r="N311" s="192"/>
      <c r="O311" s="192"/>
      <c r="P311" s="192"/>
      <c r="Q311" s="192"/>
      <c r="R311" s="192"/>
      <c r="S311" s="192"/>
      <c r="T311" s="193"/>
      <c r="AT311" s="187" t="s">
        <v>203</v>
      </c>
      <c r="AU311" s="187" t="s">
        <v>85</v>
      </c>
      <c r="AV311" s="11" t="s">
        <v>85</v>
      </c>
      <c r="AW311" s="11" t="s">
        <v>39</v>
      </c>
      <c r="AX311" s="11" t="s">
        <v>75</v>
      </c>
      <c r="AY311" s="187" t="s">
        <v>195</v>
      </c>
    </row>
    <row r="312" spans="2:65" s="11" customFormat="1">
      <c r="B312" s="185"/>
      <c r="D312" s="186" t="s">
        <v>203</v>
      </c>
      <c r="E312" s="187" t="s">
        <v>5</v>
      </c>
      <c r="F312" s="188" t="s">
        <v>2854</v>
      </c>
      <c r="H312" s="189">
        <v>39.881999999999998</v>
      </c>
      <c r="I312" s="190"/>
      <c r="L312" s="185"/>
      <c r="M312" s="191"/>
      <c r="N312" s="192"/>
      <c r="O312" s="192"/>
      <c r="P312" s="192"/>
      <c r="Q312" s="192"/>
      <c r="R312" s="192"/>
      <c r="S312" s="192"/>
      <c r="T312" s="193"/>
      <c r="AT312" s="187" t="s">
        <v>203</v>
      </c>
      <c r="AU312" s="187" t="s">
        <v>85</v>
      </c>
      <c r="AV312" s="11" t="s">
        <v>85</v>
      </c>
      <c r="AW312" s="11" t="s">
        <v>39</v>
      </c>
      <c r="AX312" s="11" t="s">
        <v>75</v>
      </c>
      <c r="AY312" s="187" t="s">
        <v>195</v>
      </c>
    </row>
    <row r="313" spans="2:65" s="11" customFormat="1">
      <c r="B313" s="185"/>
      <c r="D313" s="186" t="s">
        <v>203</v>
      </c>
      <c r="E313" s="187" t="s">
        <v>5</v>
      </c>
      <c r="F313" s="188" t="s">
        <v>2855</v>
      </c>
      <c r="H313" s="189">
        <v>2.87</v>
      </c>
      <c r="I313" s="190"/>
      <c r="L313" s="185"/>
      <c r="M313" s="191"/>
      <c r="N313" s="192"/>
      <c r="O313" s="192"/>
      <c r="P313" s="192"/>
      <c r="Q313" s="192"/>
      <c r="R313" s="192"/>
      <c r="S313" s="192"/>
      <c r="T313" s="193"/>
      <c r="AT313" s="187" t="s">
        <v>203</v>
      </c>
      <c r="AU313" s="187" t="s">
        <v>85</v>
      </c>
      <c r="AV313" s="11" t="s">
        <v>85</v>
      </c>
      <c r="AW313" s="11" t="s">
        <v>39</v>
      </c>
      <c r="AX313" s="11" t="s">
        <v>75</v>
      </c>
      <c r="AY313" s="187" t="s">
        <v>195</v>
      </c>
    </row>
    <row r="314" spans="2:65" s="13" customFormat="1">
      <c r="B314" s="205"/>
      <c r="D314" s="186" t="s">
        <v>203</v>
      </c>
      <c r="E314" s="206" t="s">
        <v>5</v>
      </c>
      <c r="F314" s="207" t="s">
        <v>254</v>
      </c>
      <c r="H314" s="208">
        <v>43.771999999999998</v>
      </c>
      <c r="I314" s="209"/>
      <c r="L314" s="205"/>
      <c r="M314" s="210"/>
      <c r="N314" s="211"/>
      <c r="O314" s="211"/>
      <c r="P314" s="211"/>
      <c r="Q314" s="211"/>
      <c r="R314" s="211"/>
      <c r="S314" s="211"/>
      <c r="T314" s="212"/>
      <c r="AT314" s="206" t="s">
        <v>203</v>
      </c>
      <c r="AU314" s="206" t="s">
        <v>85</v>
      </c>
      <c r="AV314" s="13" t="s">
        <v>201</v>
      </c>
      <c r="AW314" s="13" t="s">
        <v>39</v>
      </c>
      <c r="AX314" s="13" t="s">
        <v>83</v>
      </c>
      <c r="AY314" s="206" t="s">
        <v>195</v>
      </c>
    </row>
    <row r="315" spans="2:65" s="1" customFormat="1" ht="16.5" customHeight="1">
      <c r="B315" s="172"/>
      <c r="C315" s="173" t="s">
        <v>419</v>
      </c>
      <c r="D315" s="173" t="s">
        <v>197</v>
      </c>
      <c r="E315" s="174" t="s">
        <v>345</v>
      </c>
      <c r="F315" s="175" t="s">
        <v>346</v>
      </c>
      <c r="G315" s="176" t="s">
        <v>303</v>
      </c>
      <c r="H315" s="177">
        <v>307.31900000000002</v>
      </c>
      <c r="I315" s="178"/>
      <c r="J315" s="179">
        <f>ROUND(I315*H315,2)</f>
        <v>0</v>
      </c>
      <c r="K315" s="175"/>
      <c r="L315" s="40"/>
      <c r="M315" s="180" t="s">
        <v>5</v>
      </c>
      <c r="N315" s="181" t="s">
        <v>46</v>
      </c>
      <c r="O315" s="41"/>
      <c r="P315" s="182">
        <f>O315*H315</f>
        <v>0</v>
      </c>
      <c r="Q315" s="182">
        <v>0</v>
      </c>
      <c r="R315" s="182">
        <f>Q315*H315</f>
        <v>0</v>
      </c>
      <c r="S315" s="182">
        <v>0</v>
      </c>
      <c r="T315" s="183">
        <f>S315*H315</f>
        <v>0</v>
      </c>
      <c r="AR315" s="23" t="s">
        <v>201</v>
      </c>
      <c r="AT315" s="23" t="s">
        <v>197</v>
      </c>
      <c r="AU315" s="23" t="s">
        <v>85</v>
      </c>
      <c r="AY315" s="23" t="s">
        <v>195</v>
      </c>
      <c r="BE315" s="184">
        <f>IF(N315="základní",J315,0)</f>
        <v>0</v>
      </c>
      <c r="BF315" s="184">
        <f>IF(N315="snížená",J315,0)</f>
        <v>0</v>
      </c>
      <c r="BG315" s="184">
        <f>IF(N315="zákl. přenesená",J315,0)</f>
        <v>0</v>
      </c>
      <c r="BH315" s="184">
        <f>IF(N315="sníž. přenesená",J315,0)</f>
        <v>0</v>
      </c>
      <c r="BI315" s="184">
        <f>IF(N315="nulová",J315,0)</f>
        <v>0</v>
      </c>
      <c r="BJ315" s="23" t="s">
        <v>83</v>
      </c>
      <c r="BK315" s="184">
        <f>ROUND(I315*H315,2)</f>
        <v>0</v>
      </c>
      <c r="BL315" s="23" t="s">
        <v>201</v>
      </c>
      <c r="BM315" s="23" t="s">
        <v>2856</v>
      </c>
    </row>
    <row r="316" spans="2:65" s="10" customFormat="1" ht="29.85" customHeight="1">
      <c r="B316" s="159"/>
      <c r="D316" s="160" t="s">
        <v>74</v>
      </c>
      <c r="E316" s="170" t="s">
        <v>220</v>
      </c>
      <c r="F316" s="170" t="s">
        <v>2857</v>
      </c>
      <c r="I316" s="162"/>
      <c r="J316" s="171">
        <f>BK316</f>
        <v>0</v>
      </c>
      <c r="L316" s="159"/>
      <c r="M316" s="164"/>
      <c r="N316" s="165"/>
      <c r="O316" s="165"/>
      <c r="P316" s="166">
        <f>P317+P349</f>
        <v>0</v>
      </c>
      <c r="Q316" s="165"/>
      <c r="R316" s="166">
        <f>R317+R349</f>
        <v>207.392154</v>
      </c>
      <c r="S316" s="165"/>
      <c r="T316" s="167">
        <f>T317+T349</f>
        <v>0</v>
      </c>
      <c r="AR316" s="160" t="s">
        <v>83</v>
      </c>
      <c r="AT316" s="168" t="s">
        <v>74</v>
      </c>
      <c r="AU316" s="168" t="s">
        <v>83</v>
      </c>
      <c r="AY316" s="160" t="s">
        <v>195</v>
      </c>
      <c r="BK316" s="169">
        <f>BK317+BK349</f>
        <v>0</v>
      </c>
    </row>
    <row r="317" spans="2:65" s="10" customFormat="1" ht="14.85" customHeight="1">
      <c r="B317" s="159"/>
      <c r="D317" s="160" t="s">
        <v>74</v>
      </c>
      <c r="E317" s="170" t="s">
        <v>391</v>
      </c>
      <c r="F317" s="170" t="s">
        <v>392</v>
      </c>
      <c r="I317" s="162"/>
      <c r="J317" s="171">
        <f>BK317</f>
        <v>0</v>
      </c>
      <c r="L317" s="159"/>
      <c r="M317" s="164"/>
      <c r="N317" s="165"/>
      <c r="O317" s="165"/>
      <c r="P317" s="166">
        <f>SUM(P318:P348)</f>
        <v>0</v>
      </c>
      <c r="Q317" s="165"/>
      <c r="R317" s="166">
        <f>SUM(R318:R348)</f>
        <v>206.95280400000001</v>
      </c>
      <c r="S317" s="165"/>
      <c r="T317" s="167">
        <f>SUM(T318:T348)</f>
        <v>0</v>
      </c>
      <c r="AR317" s="160" t="s">
        <v>83</v>
      </c>
      <c r="AT317" s="168" t="s">
        <v>74</v>
      </c>
      <c r="AU317" s="168" t="s">
        <v>85</v>
      </c>
      <c r="AY317" s="160" t="s">
        <v>195</v>
      </c>
      <c r="BK317" s="169">
        <f>SUM(BK318:BK348)</f>
        <v>0</v>
      </c>
    </row>
    <row r="318" spans="2:65" s="1" customFormat="1" ht="16.5" customHeight="1">
      <c r="B318" s="172"/>
      <c r="C318" s="173" t="s">
        <v>424</v>
      </c>
      <c r="D318" s="173" t="s">
        <v>197</v>
      </c>
      <c r="E318" s="174" t="s">
        <v>394</v>
      </c>
      <c r="F318" s="175" t="s">
        <v>395</v>
      </c>
      <c r="G318" s="176" t="s">
        <v>264</v>
      </c>
      <c r="H318" s="177">
        <v>230.58</v>
      </c>
      <c r="I318" s="178"/>
      <c r="J318" s="179">
        <f>ROUND(I318*H318,2)</f>
        <v>0</v>
      </c>
      <c r="K318" s="175"/>
      <c r="L318" s="40"/>
      <c r="M318" s="180" t="s">
        <v>5</v>
      </c>
      <c r="N318" s="181" t="s">
        <v>46</v>
      </c>
      <c r="O318" s="41"/>
      <c r="P318" s="182">
        <f>O318*H318</f>
        <v>0</v>
      </c>
      <c r="Q318" s="182">
        <v>0.29699999999999999</v>
      </c>
      <c r="R318" s="182">
        <f>Q318*H318</f>
        <v>68.482259999999997</v>
      </c>
      <c r="S318" s="182">
        <v>0</v>
      </c>
      <c r="T318" s="183">
        <f>S318*H318</f>
        <v>0</v>
      </c>
      <c r="AR318" s="23" t="s">
        <v>201</v>
      </c>
      <c r="AT318" s="23" t="s">
        <v>197</v>
      </c>
      <c r="AU318" s="23" t="s">
        <v>211</v>
      </c>
      <c r="AY318" s="23" t="s">
        <v>195</v>
      </c>
      <c r="BE318" s="184">
        <f>IF(N318="základní",J318,0)</f>
        <v>0</v>
      </c>
      <c r="BF318" s="184">
        <f>IF(N318="snížená",J318,0)</f>
        <v>0</v>
      </c>
      <c r="BG318" s="184">
        <f>IF(N318="zákl. přenesená",J318,0)</f>
        <v>0</v>
      </c>
      <c r="BH318" s="184">
        <f>IF(N318="sníž. přenesená",J318,0)</f>
        <v>0</v>
      </c>
      <c r="BI318" s="184">
        <f>IF(N318="nulová",J318,0)</f>
        <v>0</v>
      </c>
      <c r="BJ318" s="23" t="s">
        <v>83</v>
      </c>
      <c r="BK318" s="184">
        <f>ROUND(I318*H318,2)</f>
        <v>0</v>
      </c>
      <c r="BL318" s="23" t="s">
        <v>201</v>
      </c>
      <c r="BM318" s="23" t="s">
        <v>2858</v>
      </c>
    </row>
    <row r="319" spans="2:65" s="1" customFormat="1" ht="54">
      <c r="B319" s="40"/>
      <c r="D319" s="186" t="s">
        <v>209</v>
      </c>
      <c r="F319" s="194" t="s">
        <v>397</v>
      </c>
      <c r="I319" s="195"/>
      <c r="L319" s="40"/>
      <c r="M319" s="196"/>
      <c r="N319" s="41"/>
      <c r="O319" s="41"/>
      <c r="P319" s="41"/>
      <c r="Q319" s="41"/>
      <c r="R319" s="41"/>
      <c r="S319" s="41"/>
      <c r="T319" s="69"/>
      <c r="AT319" s="23" t="s">
        <v>209</v>
      </c>
      <c r="AU319" s="23" t="s">
        <v>211</v>
      </c>
    </row>
    <row r="320" spans="2:65" s="11" customFormat="1">
      <c r="B320" s="185"/>
      <c r="D320" s="186" t="s">
        <v>203</v>
      </c>
      <c r="E320" s="187" t="s">
        <v>5</v>
      </c>
      <c r="F320" s="188" t="s">
        <v>2806</v>
      </c>
      <c r="H320" s="189">
        <v>89.27</v>
      </c>
      <c r="I320" s="190"/>
      <c r="L320" s="185"/>
      <c r="M320" s="191"/>
      <c r="N320" s="192"/>
      <c r="O320" s="192"/>
      <c r="P320" s="192"/>
      <c r="Q320" s="192"/>
      <c r="R320" s="192"/>
      <c r="S320" s="192"/>
      <c r="T320" s="193"/>
      <c r="AT320" s="187" t="s">
        <v>203</v>
      </c>
      <c r="AU320" s="187" t="s">
        <v>211</v>
      </c>
      <c r="AV320" s="11" t="s">
        <v>85</v>
      </c>
      <c r="AW320" s="11" t="s">
        <v>39</v>
      </c>
      <c r="AX320" s="11" t="s">
        <v>75</v>
      </c>
      <c r="AY320" s="187" t="s">
        <v>195</v>
      </c>
    </row>
    <row r="321" spans="2:65" s="11" customFormat="1">
      <c r="B321" s="185"/>
      <c r="D321" s="186" t="s">
        <v>203</v>
      </c>
      <c r="E321" s="187" t="s">
        <v>5</v>
      </c>
      <c r="F321" s="188" t="s">
        <v>2807</v>
      </c>
      <c r="H321" s="189">
        <v>46.51</v>
      </c>
      <c r="I321" s="190"/>
      <c r="L321" s="185"/>
      <c r="M321" s="191"/>
      <c r="N321" s="192"/>
      <c r="O321" s="192"/>
      <c r="P321" s="192"/>
      <c r="Q321" s="192"/>
      <c r="R321" s="192"/>
      <c r="S321" s="192"/>
      <c r="T321" s="193"/>
      <c r="AT321" s="187" t="s">
        <v>203</v>
      </c>
      <c r="AU321" s="187" t="s">
        <v>211</v>
      </c>
      <c r="AV321" s="11" t="s">
        <v>85</v>
      </c>
      <c r="AW321" s="11" t="s">
        <v>39</v>
      </c>
      <c r="AX321" s="11" t="s">
        <v>75</v>
      </c>
      <c r="AY321" s="187" t="s">
        <v>195</v>
      </c>
    </row>
    <row r="322" spans="2:65" s="12" customFormat="1">
      <c r="B322" s="197"/>
      <c r="D322" s="186" t="s">
        <v>203</v>
      </c>
      <c r="E322" s="198" t="s">
        <v>5</v>
      </c>
      <c r="F322" s="199" t="s">
        <v>2660</v>
      </c>
      <c r="H322" s="200">
        <v>135.78</v>
      </c>
      <c r="I322" s="201"/>
      <c r="L322" s="197"/>
      <c r="M322" s="202"/>
      <c r="N322" s="203"/>
      <c r="O322" s="203"/>
      <c r="P322" s="203"/>
      <c r="Q322" s="203"/>
      <c r="R322" s="203"/>
      <c r="S322" s="203"/>
      <c r="T322" s="204"/>
      <c r="AT322" s="198" t="s">
        <v>203</v>
      </c>
      <c r="AU322" s="198" t="s">
        <v>211</v>
      </c>
      <c r="AV322" s="12" t="s">
        <v>211</v>
      </c>
      <c r="AW322" s="12" t="s">
        <v>39</v>
      </c>
      <c r="AX322" s="12" t="s">
        <v>75</v>
      </c>
      <c r="AY322" s="198" t="s">
        <v>195</v>
      </c>
    </row>
    <row r="323" spans="2:65" s="11" customFormat="1">
      <c r="B323" s="185"/>
      <c r="D323" s="186" t="s">
        <v>203</v>
      </c>
      <c r="E323" s="187" t="s">
        <v>5</v>
      </c>
      <c r="F323" s="188" t="s">
        <v>2808</v>
      </c>
      <c r="H323" s="189">
        <v>36</v>
      </c>
      <c r="I323" s="190"/>
      <c r="L323" s="185"/>
      <c r="M323" s="191"/>
      <c r="N323" s="192"/>
      <c r="O323" s="192"/>
      <c r="P323" s="192"/>
      <c r="Q323" s="192"/>
      <c r="R323" s="192"/>
      <c r="S323" s="192"/>
      <c r="T323" s="193"/>
      <c r="AT323" s="187" t="s">
        <v>203</v>
      </c>
      <c r="AU323" s="187" t="s">
        <v>211</v>
      </c>
      <c r="AV323" s="11" t="s">
        <v>85</v>
      </c>
      <c r="AW323" s="11" t="s">
        <v>39</v>
      </c>
      <c r="AX323" s="11" t="s">
        <v>75</v>
      </c>
      <c r="AY323" s="187" t="s">
        <v>195</v>
      </c>
    </row>
    <row r="324" spans="2:65" s="12" customFormat="1">
      <c r="B324" s="197"/>
      <c r="D324" s="186" t="s">
        <v>203</v>
      </c>
      <c r="E324" s="198" t="s">
        <v>5</v>
      </c>
      <c r="F324" s="199" t="s">
        <v>2809</v>
      </c>
      <c r="H324" s="200">
        <v>36</v>
      </c>
      <c r="I324" s="201"/>
      <c r="L324" s="197"/>
      <c r="M324" s="202"/>
      <c r="N324" s="203"/>
      <c r="O324" s="203"/>
      <c r="P324" s="203"/>
      <c r="Q324" s="203"/>
      <c r="R324" s="203"/>
      <c r="S324" s="203"/>
      <c r="T324" s="204"/>
      <c r="AT324" s="198" t="s">
        <v>203</v>
      </c>
      <c r="AU324" s="198" t="s">
        <v>211</v>
      </c>
      <c r="AV324" s="12" t="s">
        <v>211</v>
      </c>
      <c r="AW324" s="12" t="s">
        <v>39</v>
      </c>
      <c r="AX324" s="12" t="s">
        <v>75</v>
      </c>
      <c r="AY324" s="198" t="s">
        <v>195</v>
      </c>
    </row>
    <row r="325" spans="2:65" s="11" customFormat="1">
      <c r="B325" s="185"/>
      <c r="D325" s="186" t="s">
        <v>203</v>
      </c>
      <c r="E325" s="187" t="s">
        <v>5</v>
      </c>
      <c r="F325" s="188" t="s">
        <v>2810</v>
      </c>
      <c r="H325" s="189">
        <v>6.75</v>
      </c>
      <c r="I325" s="190"/>
      <c r="L325" s="185"/>
      <c r="M325" s="191"/>
      <c r="N325" s="192"/>
      <c r="O325" s="192"/>
      <c r="P325" s="192"/>
      <c r="Q325" s="192"/>
      <c r="R325" s="192"/>
      <c r="S325" s="192"/>
      <c r="T325" s="193"/>
      <c r="AT325" s="187" t="s">
        <v>203</v>
      </c>
      <c r="AU325" s="187" t="s">
        <v>211</v>
      </c>
      <c r="AV325" s="11" t="s">
        <v>85</v>
      </c>
      <c r="AW325" s="11" t="s">
        <v>39</v>
      </c>
      <c r="AX325" s="11" t="s">
        <v>75</v>
      </c>
      <c r="AY325" s="187" t="s">
        <v>195</v>
      </c>
    </row>
    <row r="326" spans="2:65" s="12" customFormat="1">
      <c r="B326" s="197"/>
      <c r="D326" s="186" t="s">
        <v>203</v>
      </c>
      <c r="E326" s="198" t="s">
        <v>5</v>
      </c>
      <c r="F326" s="199" t="s">
        <v>2811</v>
      </c>
      <c r="H326" s="200">
        <v>6.75</v>
      </c>
      <c r="I326" s="201"/>
      <c r="L326" s="197"/>
      <c r="M326" s="202"/>
      <c r="N326" s="203"/>
      <c r="O326" s="203"/>
      <c r="P326" s="203"/>
      <c r="Q326" s="203"/>
      <c r="R326" s="203"/>
      <c r="S326" s="203"/>
      <c r="T326" s="204"/>
      <c r="AT326" s="198" t="s">
        <v>203</v>
      </c>
      <c r="AU326" s="198" t="s">
        <v>211</v>
      </c>
      <c r="AV326" s="12" t="s">
        <v>211</v>
      </c>
      <c r="AW326" s="12" t="s">
        <v>39</v>
      </c>
      <c r="AX326" s="12" t="s">
        <v>75</v>
      </c>
      <c r="AY326" s="198" t="s">
        <v>195</v>
      </c>
    </row>
    <row r="327" spans="2:65" s="11" customFormat="1">
      <c r="B327" s="185"/>
      <c r="D327" s="186" t="s">
        <v>203</v>
      </c>
      <c r="E327" s="187" t="s">
        <v>5</v>
      </c>
      <c r="F327" s="188" t="s">
        <v>2812</v>
      </c>
      <c r="H327" s="189">
        <v>52.05</v>
      </c>
      <c r="I327" s="190"/>
      <c r="L327" s="185"/>
      <c r="M327" s="191"/>
      <c r="N327" s="192"/>
      <c r="O327" s="192"/>
      <c r="P327" s="192"/>
      <c r="Q327" s="192"/>
      <c r="R327" s="192"/>
      <c r="S327" s="192"/>
      <c r="T327" s="193"/>
      <c r="AT327" s="187" t="s">
        <v>203</v>
      </c>
      <c r="AU327" s="187" t="s">
        <v>211</v>
      </c>
      <c r="AV327" s="11" t="s">
        <v>85</v>
      </c>
      <c r="AW327" s="11" t="s">
        <v>39</v>
      </c>
      <c r="AX327" s="11" t="s">
        <v>75</v>
      </c>
      <c r="AY327" s="187" t="s">
        <v>195</v>
      </c>
    </row>
    <row r="328" spans="2:65" s="12" customFormat="1">
      <c r="B328" s="197"/>
      <c r="D328" s="186" t="s">
        <v>203</v>
      </c>
      <c r="E328" s="198" t="s">
        <v>5</v>
      </c>
      <c r="F328" s="199" t="s">
        <v>250</v>
      </c>
      <c r="H328" s="200">
        <v>52.05</v>
      </c>
      <c r="I328" s="201"/>
      <c r="L328" s="197"/>
      <c r="M328" s="202"/>
      <c r="N328" s="203"/>
      <c r="O328" s="203"/>
      <c r="P328" s="203"/>
      <c r="Q328" s="203"/>
      <c r="R328" s="203"/>
      <c r="S328" s="203"/>
      <c r="T328" s="204"/>
      <c r="AT328" s="198" t="s">
        <v>203</v>
      </c>
      <c r="AU328" s="198" t="s">
        <v>211</v>
      </c>
      <c r="AV328" s="12" t="s">
        <v>211</v>
      </c>
      <c r="AW328" s="12" t="s">
        <v>39</v>
      </c>
      <c r="AX328" s="12" t="s">
        <v>75</v>
      </c>
      <c r="AY328" s="198" t="s">
        <v>195</v>
      </c>
    </row>
    <row r="329" spans="2:65" s="13" customFormat="1">
      <c r="B329" s="205"/>
      <c r="D329" s="186" t="s">
        <v>203</v>
      </c>
      <c r="E329" s="206" t="s">
        <v>5</v>
      </c>
      <c r="F329" s="207" t="s">
        <v>254</v>
      </c>
      <c r="H329" s="208">
        <v>230.58</v>
      </c>
      <c r="I329" s="209"/>
      <c r="L329" s="205"/>
      <c r="M329" s="210"/>
      <c r="N329" s="211"/>
      <c r="O329" s="211"/>
      <c r="P329" s="211"/>
      <c r="Q329" s="211"/>
      <c r="R329" s="211"/>
      <c r="S329" s="211"/>
      <c r="T329" s="212"/>
      <c r="AT329" s="206" t="s">
        <v>203</v>
      </c>
      <c r="AU329" s="206" t="s">
        <v>211</v>
      </c>
      <c r="AV329" s="13" t="s">
        <v>201</v>
      </c>
      <c r="AW329" s="13" t="s">
        <v>39</v>
      </c>
      <c r="AX329" s="13" t="s">
        <v>83</v>
      </c>
      <c r="AY329" s="206" t="s">
        <v>195</v>
      </c>
    </row>
    <row r="330" spans="2:65" s="1" customFormat="1" ht="16.5" customHeight="1">
      <c r="B330" s="172"/>
      <c r="C330" s="173" t="s">
        <v>428</v>
      </c>
      <c r="D330" s="173" t="s">
        <v>197</v>
      </c>
      <c r="E330" s="174" t="s">
        <v>399</v>
      </c>
      <c r="F330" s="175" t="s">
        <v>400</v>
      </c>
      <c r="G330" s="176" t="s">
        <v>264</v>
      </c>
      <c r="H330" s="177">
        <v>230.58</v>
      </c>
      <c r="I330" s="178"/>
      <c r="J330" s="179">
        <f>ROUND(I330*H330,2)</f>
        <v>0</v>
      </c>
      <c r="K330" s="175"/>
      <c r="L330" s="40"/>
      <c r="M330" s="180" t="s">
        <v>5</v>
      </c>
      <c r="N330" s="181" t="s">
        <v>46</v>
      </c>
      <c r="O330" s="41"/>
      <c r="P330" s="182">
        <f>O330*H330</f>
        <v>0</v>
      </c>
      <c r="Q330" s="182">
        <v>0.29160000000000003</v>
      </c>
      <c r="R330" s="182">
        <f>Q330*H330</f>
        <v>67.237128000000013</v>
      </c>
      <c r="S330" s="182">
        <v>0</v>
      </c>
      <c r="T330" s="183">
        <f>S330*H330</f>
        <v>0</v>
      </c>
      <c r="AR330" s="23" t="s">
        <v>201</v>
      </c>
      <c r="AT330" s="23" t="s">
        <v>197</v>
      </c>
      <c r="AU330" s="23" t="s">
        <v>211</v>
      </c>
      <c r="AY330" s="23" t="s">
        <v>195</v>
      </c>
      <c r="BE330" s="184">
        <f>IF(N330="základní",J330,0)</f>
        <v>0</v>
      </c>
      <c r="BF330" s="184">
        <f>IF(N330="snížená",J330,0)</f>
        <v>0</v>
      </c>
      <c r="BG330" s="184">
        <f>IF(N330="zákl. přenesená",J330,0)</f>
        <v>0</v>
      </c>
      <c r="BH330" s="184">
        <f>IF(N330="sníž. přenesená",J330,0)</f>
        <v>0</v>
      </c>
      <c r="BI330" s="184">
        <f>IF(N330="nulová",J330,0)</f>
        <v>0</v>
      </c>
      <c r="BJ330" s="23" t="s">
        <v>83</v>
      </c>
      <c r="BK330" s="184">
        <f>ROUND(I330*H330,2)</f>
        <v>0</v>
      </c>
      <c r="BL330" s="23" t="s">
        <v>201</v>
      </c>
      <c r="BM330" s="23" t="s">
        <v>2859</v>
      </c>
    </row>
    <row r="331" spans="2:65" s="1" customFormat="1" ht="54">
      <c r="B331" s="40"/>
      <c r="D331" s="186" t="s">
        <v>209</v>
      </c>
      <c r="F331" s="194" t="s">
        <v>402</v>
      </c>
      <c r="I331" s="195"/>
      <c r="L331" s="40"/>
      <c r="M331" s="196"/>
      <c r="N331" s="41"/>
      <c r="O331" s="41"/>
      <c r="P331" s="41"/>
      <c r="Q331" s="41"/>
      <c r="R331" s="41"/>
      <c r="S331" s="41"/>
      <c r="T331" s="69"/>
      <c r="AT331" s="23" t="s">
        <v>209</v>
      </c>
      <c r="AU331" s="23" t="s">
        <v>211</v>
      </c>
    </row>
    <row r="332" spans="2:65" s="1" customFormat="1" ht="16.5" customHeight="1">
      <c r="B332" s="172"/>
      <c r="C332" s="173" t="s">
        <v>433</v>
      </c>
      <c r="D332" s="173" t="s">
        <v>197</v>
      </c>
      <c r="E332" s="174" t="s">
        <v>404</v>
      </c>
      <c r="F332" s="175" t="s">
        <v>405</v>
      </c>
      <c r="G332" s="176" t="s">
        <v>264</v>
      </c>
      <c r="H332" s="177">
        <v>325.63200000000001</v>
      </c>
      <c r="I332" s="178"/>
      <c r="J332" s="179">
        <f>ROUND(I332*H332,2)</f>
        <v>0</v>
      </c>
      <c r="K332" s="175"/>
      <c r="L332" s="40"/>
      <c r="M332" s="180" t="s">
        <v>5</v>
      </c>
      <c r="N332" s="181" t="s">
        <v>46</v>
      </c>
      <c r="O332" s="41"/>
      <c r="P332" s="182">
        <f>O332*H332</f>
        <v>0</v>
      </c>
      <c r="Q332" s="182">
        <v>0.108</v>
      </c>
      <c r="R332" s="182">
        <f>Q332*H332</f>
        <v>35.168256</v>
      </c>
      <c r="S332" s="182">
        <v>0</v>
      </c>
      <c r="T332" s="183">
        <f>S332*H332</f>
        <v>0</v>
      </c>
      <c r="AR332" s="23" t="s">
        <v>201</v>
      </c>
      <c r="AT332" s="23" t="s">
        <v>197</v>
      </c>
      <c r="AU332" s="23" t="s">
        <v>211</v>
      </c>
      <c r="AY332" s="23" t="s">
        <v>195</v>
      </c>
      <c r="BE332" s="184">
        <f>IF(N332="základní",J332,0)</f>
        <v>0</v>
      </c>
      <c r="BF332" s="184">
        <f>IF(N332="snížená",J332,0)</f>
        <v>0</v>
      </c>
      <c r="BG332" s="184">
        <f>IF(N332="zákl. přenesená",J332,0)</f>
        <v>0</v>
      </c>
      <c r="BH332" s="184">
        <f>IF(N332="sníž. přenesená",J332,0)</f>
        <v>0</v>
      </c>
      <c r="BI332" s="184">
        <f>IF(N332="nulová",J332,0)</f>
        <v>0</v>
      </c>
      <c r="BJ332" s="23" t="s">
        <v>83</v>
      </c>
      <c r="BK332" s="184">
        <f>ROUND(I332*H332,2)</f>
        <v>0</v>
      </c>
      <c r="BL332" s="23" t="s">
        <v>201</v>
      </c>
      <c r="BM332" s="23" t="s">
        <v>2860</v>
      </c>
    </row>
    <row r="333" spans="2:65" s="1" customFormat="1" ht="40.5">
      <c r="B333" s="40"/>
      <c r="D333" s="186" t="s">
        <v>209</v>
      </c>
      <c r="F333" s="194" t="s">
        <v>407</v>
      </c>
      <c r="I333" s="195"/>
      <c r="L333" s="40"/>
      <c r="M333" s="196"/>
      <c r="N333" s="41"/>
      <c r="O333" s="41"/>
      <c r="P333" s="41"/>
      <c r="Q333" s="41"/>
      <c r="R333" s="41"/>
      <c r="S333" s="41"/>
      <c r="T333" s="69"/>
      <c r="AT333" s="23" t="s">
        <v>209</v>
      </c>
      <c r="AU333" s="23" t="s">
        <v>211</v>
      </c>
    </row>
    <row r="334" spans="2:65" s="11" customFormat="1">
      <c r="B334" s="185"/>
      <c r="D334" s="186" t="s">
        <v>203</v>
      </c>
      <c r="E334" s="187" t="s">
        <v>5</v>
      </c>
      <c r="F334" s="188" t="s">
        <v>2814</v>
      </c>
      <c r="H334" s="189">
        <v>124.97799999999999</v>
      </c>
      <c r="I334" s="190"/>
      <c r="L334" s="185"/>
      <c r="M334" s="191"/>
      <c r="N334" s="192"/>
      <c r="O334" s="192"/>
      <c r="P334" s="192"/>
      <c r="Q334" s="192"/>
      <c r="R334" s="192"/>
      <c r="S334" s="192"/>
      <c r="T334" s="193"/>
      <c r="AT334" s="187" t="s">
        <v>203</v>
      </c>
      <c r="AU334" s="187" t="s">
        <v>211</v>
      </c>
      <c r="AV334" s="11" t="s">
        <v>85</v>
      </c>
      <c r="AW334" s="11" t="s">
        <v>39</v>
      </c>
      <c r="AX334" s="11" t="s">
        <v>75</v>
      </c>
      <c r="AY334" s="187" t="s">
        <v>195</v>
      </c>
    </row>
    <row r="335" spans="2:65" s="11" customFormat="1">
      <c r="B335" s="185"/>
      <c r="D335" s="186" t="s">
        <v>203</v>
      </c>
      <c r="E335" s="187" t="s">
        <v>5</v>
      </c>
      <c r="F335" s="188" t="s">
        <v>2815</v>
      </c>
      <c r="H335" s="189">
        <v>65.114000000000004</v>
      </c>
      <c r="I335" s="190"/>
      <c r="L335" s="185"/>
      <c r="M335" s="191"/>
      <c r="N335" s="192"/>
      <c r="O335" s="192"/>
      <c r="P335" s="192"/>
      <c r="Q335" s="192"/>
      <c r="R335" s="192"/>
      <c r="S335" s="192"/>
      <c r="T335" s="193"/>
      <c r="AT335" s="187" t="s">
        <v>203</v>
      </c>
      <c r="AU335" s="187" t="s">
        <v>211</v>
      </c>
      <c r="AV335" s="11" t="s">
        <v>85</v>
      </c>
      <c r="AW335" s="11" t="s">
        <v>39</v>
      </c>
      <c r="AX335" s="11" t="s">
        <v>75</v>
      </c>
      <c r="AY335" s="187" t="s">
        <v>195</v>
      </c>
    </row>
    <row r="336" spans="2:65" s="12" customFormat="1">
      <c r="B336" s="197"/>
      <c r="D336" s="186" t="s">
        <v>203</v>
      </c>
      <c r="E336" s="198" t="s">
        <v>5</v>
      </c>
      <c r="F336" s="199" t="s">
        <v>2660</v>
      </c>
      <c r="H336" s="200">
        <v>190.09200000000001</v>
      </c>
      <c r="I336" s="201"/>
      <c r="L336" s="197"/>
      <c r="M336" s="202"/>
      <c r="N336" s="203"/>
      <c r="O336" s="203"/>
      <c r="P336" s="203"/>
      <c r="Q336" s="203"/>
      <c r="R336" s="203"/>
      <c r="S336" s="203"/>
      <c r="T336" s="204"/>
      <c r="AT336" s="198" t="s">
        <v>203</v>
      </c>
      <c r="AU336" s="198" t="s">
        <v>211</v>
      </c>
      <c r="AV336" s="12" t="s">
        <v>211</v>
      </c>
      <c r="AW336" s="12" t="s">
        <v>39</v>
      </c>
      <c r="AX336" s="12" t="s">
        <v>75</v>
      </c>
      <c r="AY336" s="198" t="s">
        <v>195</v>
      </c>
    </row>
    <row r="337" spans="2:65" s="11" customFormat="1">
      <c r="B337" s="185"/>
      <c r="D337" s="186" t="s">
        <v>203</v>
      </c>
      <c r="E337" s="187" t="s">
        <v>5</v>
      </c>
      <c r="F337" s="188" t="s">
        <v>2816</v>
      </c>
      <c r="H337" s="189">
        <v>51.84</v>
      </c>
      <c r="I337" s="190"/>
      <c r="L337" s="185"/>
      <c r="M337" s="191"/>
      <c r="N337" s="192"/>
      <c r="O337" s="192"/>
      <c r="P337" s="192"/>
      <c r="Q337" s="192"/>
      <c r="R337" s="192"/>
      <c r="S337" s="192"/>
      <c r="T337" s="193"/>
      <c r="AT337" s="187" t="s">
        <v>203</v>
      </c>
      <c r="AU337" s="187" t="s">
        <v>211</v>
      </c>
      <c r="AV337" s="11" t="s">
        <v>85</v>
      </c>
      <c r="AW337" s="11" t="s">
        <v>39</v>
      </c>
      <c r="AX337" s="11" t="s">
        <v>75</v>
      </c>
      <c r="AY337" s="187" t="s">
        <v>195</v>
      </c>
    </row>
    <row r="338" spans="2:65" s="12" customFormat="1">
      <c r="B338" s="197"/>
      <c r="D338" s="186" t="s">
        <v>203</v>
      </c>
      <c r="E338" s="198" t="s">
        <v>5</v>
      </c>
      <c r="F338" s="199" t="s">
        <v>2809</v>
      </c>
      <c r="H338" s="200">
        <v>51.84</v>
      </c>
      <c r="I338" s="201"/>
      <c r="L338" s="197"/>
      <c r="M338" s="202"/>
      <c r="N338" s="203"/>
      <c r="O338" s="203"/>
      <c r="P338" s="203"/>
      <c r="Q338" s="203"/>
      <c r="R338" s="203"/>
      <c r="S338" s="203"/>
      <c r="T338" s="204"/>
      <c r="AT338" s="198" t="s">
        <v>203</v>
      </c>
      <c r="AU338" s="198" t="s">
        <v>211</v>
      </c>
      <c r="AV338" s="12" t="s">
        <v>211</v>
      </c>
      <c r="AW338" s="12" t="s">
        <v>39</v>
      </c>
      <c r="AX338" s="12" t="s">
        <v>75</v>
      </c>
      <c r="AY338" s="198" t="s">
        <v>195</v>
      </c>
    </row>
    <row r="339" spans="2:65" s="11" customFormat="1">
      <c r="B339" s="185"/>
      <c r="D339" s="186" t="s">
        <v>203</v>
      </c>
      <c r="E339" s="187" t="s">
        <v>5</v>
      </c>
      <c r="F339" s="188" t="s">
        <v>2817</v>
      </c>
      <c r="H339" s="189">
        <v>10.83</v>
      </c>
      <c r="I339" s="190"/>
      <c r="L339" s="185"/>
      <c r="M339" s="191"/>
      <c r="N339" s="192"/>
      <c r="O339" s="192"/>
      <c r="P339" s="192"/>
      <c r="Q339" s="192"/>
      <c r="R339" s="192"/>
      <c r="S339" s="192"/>
      <c r="T339" s="193"/>
      <c r="AT339" s="187" t="s">
        <v>203</v>
      </c>
      <c r="AU339" s="187" t="s">
        <v>211</v>
      </c>
      <c r="AV339" s="11" t="s">
        <v>85</v>
      </c>
      <c r="AW339" s="11" t="s">
        <v>39</v>
      </c>
      <c r="AX339" s="11" t="s">
        <v>75</v>
      </c>
      <c r="AY339" s="187" t="s">
        <v>195</v>
      </c>
    </row>
    <row r="340" spans="2:65" s="12" customFormat="1">
      <c r="B340" s="197"/>
      <c r="D340" s="186" t="s">
        <v>203</v>
      </c>
      <c r="E340" s="198" t="s">
        <v>5</v>
      </c>
      <c r="F340" s="199" t="s">
        <v>2811</v>
      </c>
      <c r="H340" s="200">
        <v>10.83</v>
      </c>
      <c r="I340" s="201"/>
      <c r="L340" s="197"/>
      <c r="M340" s="202"/>
      <c r="N340" s="203"/>
      <c r="O340" s="203"/>
      <c r="P340" s="203"/>
      <c r="Q340" s="203"/>
      <c r="R340" s="203"/>
      <c r="S340" s="203"/>
      <c r="T340" s="204"/>
      <c r="AT340" s="198" t="s">
        <v>203</v>
      </c>
      <c r="AU340" s="198" t="s">
        <v>211</v>
      </c>
      <c r="AV340" s="12" t="s">
        <v>211</v>
      </c>
      <c r="AW340" s="12" t="s">
        <v>39</v>
      </c>
      <c r="AX340" s="12" t="s">
        <v>75</v>
      </c>
      <c r="AY340" s="198" t="s">
        <v>195</v>
      </c>
    </row>
    <row r="341" spans="2:65" s="11" customFormat="1">
      <c r="B341" s="185"/>
      <c r="D341" s="186" t="s">
        <v>203</v>
      </c>
      <c r="E341" s="187" t="s">
        <v>5</v>
      </c>
      <c r="F341" s="188" t="s">
        <v>2818</v>
      </c>
      <c r="H341" s="189">
        <v>72.87</v>
      </c>
      <c r="I341" s="190"/>
      <c r="L341" s="185"/>
      <c r="M341" s="191"/>
      <c r="N341" s="192"/>
      <c r="O341" s="192"/>
      <c r="P341" s="192"/>
      <c r="Q341" s="192"/>
      <c r="R341" s="192"/>
      <c r="S341" s="192"/>
      <c r="T341" s="193"/>
      <c r="AT341" s="187" t="s">
        <v>203</v>
      </c>
      <c r="AU341" s="187" t="s">
        <v>211</v>
      </c>
      <c r="AV341" s="11" t="s">
        <v>85</v>
      </c>
      <c r="AW341" s="11" t="s">
        <v>39</v>
      </c>
      <c r="AX341" s="11" t="s">
        <v>75</v>
      </c>
      <c r="AY341" s="187" t="s">
        <v>195</v>
      </c>
    </row>
    <row r="342" spans="2:65" s="12" customFormat="1">
      <c r="B342" s="197"/>
      <c r="D342" s="186" t="s">
        <v>203</v>
      </c>
      <c r="E342" s="198" t="s">
        <v>5</v>
      </c>
      <c r="F342" s="199" t="s">
        <v>250</v>
      </c>
      <c r="H342" s="200">
        <v>72.87</v>
      </c>
      <c r="I342" s="201"/>
      <c r="L342" s="197"/>
      <c r="M342" s="202"/>
      <c r="N342" s="203"/>
      <c r="O342" s="203"/>
      <c r="P342" s="203"/>
      <c r="Q342" s="203"/>
      <c r="R342" s="203"/>
      <c r="S342" s="203"/>
      <c r="T342" s="204"/>
      <c r="AT342" s="198" t="s">
        <v>203</v>
      </c>
      <c r="AU342" s="198" t="s">
        <v>211</v>
      </c>
      <c r="AV342" s="12" t="s">
        <v>211</v>
      </c>
      <c r="AW342" s="12" t="s">
        <v>39</v>
      </c>
      <c r="AX342" s="12" t="s">
        <v>75</v>
      </c>
      <c r="AY342" s="198" t="s">
        <v>195</v>
      </c>
    </row>
    <row r="343" spans="2:65" s="13" customFormat="1">
      <c r="B343" s="205"/>
      <c r="D343" s="186" t="s">
        <v>203</v>
      </c>
      <c r="E343" s="206" t="s">
        <v>5</v>
      </c>
      <c r="F343" s="207" t="s">
        <v>254</v>
      </c>
      <c r="H343" s="208">
        <v>325.63200000000001</v>
      </c>
      <c r="I343" s="209"/>
      <c r="L343" s="205"/>
      <c r="M343" s="210"/>
      <c r="N343" s="211"/>
      <c r="O343" s="211"/>
      <c r="P343" s="211"/>
      <c r="Q343" s="211"/>
      <c r="R343" s="211"/>
      <c r="S343" s="211"/>
      <c r="T343" s="212"/>
      <c r="AT343" s="206" t="s">
        <v>203</v>
      </c>
      <c r="AU343" s="206" t="s">
        <v>211</v>
      </c>
      <c r="AV343" s="13" t="s">
        <v>201</v>
      </c>
      <c r="AW343" s="13" t="s">
        <v>39</v>
      </c>
      <c r="AX343" s="13" t="s">
        <v>83</v>
      </c>
      <c r="AY343" s="206" t="s">
        <v>195</v>
      </c>
    </row>
    <row r="344" spans="2:65" s="1" customFormat="1" ht="16.5" customHeight="1">
      <c r="B344" s="172"/>
      <c r="C344" s="173" t="s">
        <v>438</v>
      </c>
      <c r="D344" s="173" t="s">
        <v>197</v>
      </c>
      <c r="E344" s="174" t="s">
        <v>404</v>
      </c>
      <c r="F344" s="175" t="s">
        <v>405</v>
      </c>
      <c r="G344" s="176" t="s">
        <v>264</v>
      </c>
      <c r="H344" s="177">
        <v>325.63200000000001</v>
      </c>
      <c r="I344" s="178"/>
      <c r="J344" s="179">
        <f>ROUND(I344*H344,2)</f>
        <v>0</v>
      </c>
      <c r="K344" s="175"/>
      <c r="L344" s="40"/>
      <c r="M344" s="180" t="s">
        <v>5</v>
      </c>
      <c r="N344" s="181" t="s">
        <v>46</v>
      </c>
      <c r="O344" s="41"/>
      <c r="P344" s="182">
        <f>O344*H344</f>
        <v>0</v>
      </c>
      <c r="Q344" s="182">
        <v>0.108</v>
      </c>
      <c r="R344" s="182">
        <f>Q344*H344</f>
        <v>35.168256</v>
      </c>
      <c r="S344" s="182">
        <v>0</v>
      </c>
      <c r="T344" s="183">
        <f>S344*H344</f>
        <v>0</v>
      </c>
      <c r="AR344" s="23" t="s">
        <v>201</v>
      </c>
      <c r="AT344" s="23" t="s">
        <v>197</v>
      </c>
      <c r="AU344" s="23" t="s">
        <v>211</v>
      </c>
      <c r="AY344" s="23" t="s">
        <v>195</v>
      </c>
      <c r="BE344" s="184">
        <f>IF(N344="základní",J344,0)</f>
        <v>0</v>
      </c>
      <c r="BF344" s="184">
        <f>IF(N344="snížená",J344,0)</f>
        <v>0</v>
      </c>
      <c r="BG344" s="184">
        <f>IF(N344="zákl. přenesená",J344,0)</f>
        <v>0</v>
      </c>
      <c r="BH344" s="184">
        <f>IF(N344="sníž. přenesená",J344,0)</f>
        <v>0</v>
      </c>
      <c r="BI344" s="184">
        <f>IF(N344="nulová",J344,0)</f>
        <v>0</v>
      </c>
      <c r="BJ344" s="23" t="s">
        <v>83</v>
      </c>
      <c r="BK344" s="184">
        <f>ROUND(I344*H344,2)</f>
        <v>0</v>
      </c>
      <c r="BL344" s="23" t="s">
        <v>201</v>
      </c>
      <c r="BM344" s="23" t="s">
        <v>2861</v>
      </c>
    </row>
    <row r="345" spans="2:65" s="1" customFormat="1" ht="40.5">
      <c r="B345" s="40"/>
      <c r="D345" s="186" t="s">
        <v>209</v>
      </c>
      <c r="F345" s="194" t="s">
        <v>407</v>
      </c>
      <c r="I345" s="195"/>
      <c r="L345" s="40"/>
      <c r="M345" s="196"/>
      <c r="N345" s="41"/>
      <c r="O345" s="41"/>
      <c r="P345" s="41"/>
      <c r="Q345" s="41"/>
      <c r="R345" s="41"/>
      <c r="S345" s="41"/>
      <c r="T345" s="69"/>
      <c r="AT345" s="23" t="s">
        <v>209</v>
      </c>
      <c r="AU345" s="23" t="s">
        <v>211</v>
      </c>
    </row>
    <row r="346" spans="2:65" s="1" customFormat="1" ht="16.5" customHeight="1">
      <c r="B346" s="172"/>
      <c r="C346" s="173" t="s">
        <v>443</v>
      </c>
      <c r="D346" s="173" t="s">
        <v>197</v>
      </c>
      <c r="E346" s="174" t="s">
        <v>905</v>
      </c>
      <c r="F346" s="175" t="s">
        <v>906</v>
      </c>
      <c r="G346" s="176" t="s">
        <v>264</v>
      </c>
      <c r="H346" s="177">
        <v>2.4</v>
      </c>
      <c r="I346" s="178"/>
      <c r="J346" s="179">
        <f>ROUND(I346*H346,2)</f>
        <v>0</v>
      </c>
      <c r="K346" s="175"/>
      <c r="L346" s="40"/>
      <c r="M346" s="180" t="s">
        <v>5</v>
      </c>
      <c r="N346" s="181" t="s">
        <v>46</v>
      </c>
      <c r="O346" s="41"/>
      <c r="P346" s="182">
        <f>O346*H346</f>
        <v>0</v>
      </c>
      <c r="Q346" s="182">
        <v>0.37370999999999999</v>
      </c>
      <c r="R346" s="182">
        <f>Q346*H346</f>
        <v>0.89690399999999992</v>
      </c>
      <c r="S346" s="182">
        <v>0</v>
      </c>
      <c r="T346" s="183">
        <f>S346*H346</f>
        <v>0</v>
      </c>
      <c r="AR346" s="23" t="s">
        <v>201</v>
      </c>
      <c r="AT346" s="23" t="s">
        <v>197</v>
      </c>
      <c r="AU346" s="23" t="s">
        <v>211</v>
      </c>
      <c r="AY346" s="23" t="s">
        <v>195</v>
      </c>
      <c r="BE346" s="184">
        <f>IF(N346="základní",J346,0)</f>
        <v>0</v>
      </c>
      <c r="BF346" s="184">
        <f>IF(N346="snížená",J346,0)</f>
        <v>0</v>
      </c>
      <c r="BG346" s="184">
        <f>IF(N346="zákl. přenesená",J346,0)</f>
        <v>0</v>
      </c>
      <c r="BH346" s="184">
        <f>IF(N346="sníž. přenesená",J346,0)</f>
        <v>0</v>
      </c>
      <c r="BI346" s="184">
        <f>IF(N346="nulová",J346,0)</f>
        <v>0</v>
      </c>
      <c r="BJ346" s="23" t="s">
        <v>83</v>
      </c>
      <c r="BK346" s="184">
        <f>ROUND(I346*H346,2)</f>
        <v>0</v>
      </c>
      <c r="BL346" s="23" t="s">
        <v>201</v>
      </c>
      <c r="BM346" s="23" t="s">
        <v>2862</v>
      </c>
    </row>
    <row r="347" spans="2:65" s="11" customFormat="1">
      <c r="B347" s="185"/>
      <c r="D347" s="186" t="s">
        <v>203</v>
      </c>
      <c r="E347" s="187" t="s">
        <v>5</v>
      </c>
      <c r="F347" s="188" t="s">
        <v>2804</v>
      </c>
      <c r="H347" s="189">
        <v>2.4</v>
      </c>
      <c r="I347" s="190"/>
      <c r="L347" s="185"/>
      <c r="M347" s="191"/>
      <c r="N347" s="192"/>
      <c r="O347" s="192"/>
      <c r="P347" s="192"/>
      <c r="Q347" s="192"/>
      <c r="R347" s="192"/>
      <c r="S347" s="192"/>
      <c r="T347" s="193"/>
      <c r="AT347" s="187" t="s">
        <v>203</v>
      </c>
      <c r="AU347" s="187" t="s">
        <v>211</v>
      </c>
      <c r="AV347" s="11" t="s">
        <v>85</v>
      </c>
      <c r="AW347" s="11" t="s">
        <v>39</v>
      </c>
      <c r="AX347" s="11" t="s">
        <v>83</v>
      </c>
      <c r="AY347" s="187" t="s">
        <v>195</v>
      </c>
    </row>
    <row r="348" spans="2:65" s="1" customFormat="1" ht="16.5" customHeight="1">
      <c r="B348" s="172"/>
      <c r="C348" s="173" t="s">
        <v>447</v>
      </c>
      <c r="D348" s="173" t="s">
        <v>197</v>
      </c>
      <c r="E348" s="174" t="s">
        <v>345</v>
      </c>
      <c r="F348" s="175" t="s">
        <v>346</v>
      </c>
      <c r="G348" s="176" t="s">
        <v>303</v>
      </c>
      <c r="H348" s="177">
        <v>206.05600000000001</v>
      </c>
      <c r="I348" s="178"/>
      <c r="J348" s="179">
        <f>ROUND(I348*H348,2)</f>
        <v>0</v>
      </c>
      <c r="K348" s="175"/>
      <c r="L348" s="40"/>
      <c r="M348" s="180" t="s">
        <v>5</v>
      </c>
      <c r="N348" s="181" t="s">
        <v>46</v>
      </c>
      <c r="O348" s="41"/>
      <c r="P348" s="182">
        <f>O348*H348</f>
        <v>0</v>
      </c>
      <c r="Q348" s="182">
        <v>0</v>
      </c>
      <c r="R348" s="182">
        <f>Q348*H348</f>
        <v>0</v>
      </c>
      <c r="S348" s="182">
        <v>0</v>
      </c>
      <c r="T348" s="183">
        <f>S348*H348</f>
        <v>0</v>
      </c>
      <c r="AR348" s="23" t="s">
        <v>201</v>
      </c>
      <c r="AT348" s="23" t="s">
        <v>197</v>
      </c>
      <c r="AU348" s="23" t="s">
        <v>211</v>
      </c>
      <c r="AY348" s="23" t="s">
        <v>195</v>
      </c>
      <c r="BE348" s="184">
        <f>IF(N348="základní",J348,0)</f>
        <v>0</v>
      </c>
      <c r="BF348" s="184">
        <f>IF(N348="snížená",J348,0)</f>
        <v>0</v>
      </c>
      <c r="BG348" s="184">
        <f>IF(N348="zákl. přenesená",J348,0)</f>
        <v>0</v>
      </c>
      <c r="BH348" s="184">
        <f>IF(N348="sníž. přenesená",J348,0)</f>
        <v>0</v>
      </c>
      <c r="BI348" s="184">
        <f>IF(N348="nulová",J348,0)</f>
        <v>0</v>
      </c>
      <c r="BJ348" s="23" t="s">
        <v>83</v>
      </c>
      <c r="BK348" s="184">
        <f>ROUND(I348*H348,2)</f>
        <v>0</v>
      </c>
      <c r="BL348" s="23" t="s">
        <v>201</v>
      </c>
      <c r="BM348" s="23" t="s">
        <v>2863</v>
      </c>
    </row>
    <row r="349" spans="2:65" s="10" customFormat="1" ht="22.35" customHeight="1">
      <c r="B349" s="159"/>
      <c r="D349" s="160" t="s">
        <v>74</v>
      </c>
      <c r="E349" s="170" t="s">
        <v>412</v>
      </c>
      <c r="F349" s="170" t="s">
        <v>413</v>
      </c>
      <c r="I349" s="162"/>
      <c r="J349" s="171">
        <f>BK349</f>
        <v>0</v>
      </c>
      <c r="L349" s="159"/>
      <c r="M349" s="164"/>
      <c r="N349" s="165"/>
      <c r="O349" s="165"/>
      <c r="P349" s="166">
        <f>SUM(P350:P353)</f>
        <v>0</v>
      </c>
      <c r="Q349" s="165"/>
      <c r="R349" s="166">
        <f>SUM(R350:R353)</f>
        <v>0.43935000000000002</v>
      </c>
      <c r="S349" s="165"/>
      <c r="T349" s="167">
        <f>SUM(T350:T353)</f>
        <v>0</v>
      </c>
      <c r="AR349" s="160" t="s">
        <v>83</v>
      </c>
      <c r="AT349" s="168" t="s">
        <v>74</v>
      </c>
      <c r="AU349" s="168" t="s">
        <v>85</v>
      </c>
      <c r="AY349" s="160" t="s">
        <v>195</v>
      </c>
      <c r="BK349" s="169">
        <f>SUM(BK350:BK353)</f>
        <v>0</v>
      </c>
    </row>
    <row r="350" spans="2:65" s="1" customFormat="1" ht="25.5" customHeight="1">
      <c r="B350" s="172"/>
      <c r="C350" s="173" t="s">
        <v>452</v>
      </c>
      <c r="D350" s="173" t="s">
        <v>197</v>
      </c>
      <c r="E350" s="174" t="s">
        <v>415</v>
      </c>
      <c r="F350" s="175" t="s">
        <v>416</v>
      </c>
      <c r="G350" s="176" t="s">
        <v>264</v>
      </c>
      <c r="H350" s="177">
        <v>4.3499999999999996</v>
      </c>
      <c r="I350" s="178"/>
      <c r="J350" s="179">
        <f>ROUND(I350*H350,2)</f>
        <v>0</v>
      </c>
      <c r="K350" s="175"/>
      <c r="L350" s="40"/>
      <c r="M350" s="180" t="s">
        <v>5</v>
      </c>
      <c r="N350" s="181" t="s">
        <v>46</v>
      </c>
      <c r="O350" s="41"/>
      <c r="P350" s="182">
        <f>O350*H350</f>
        <v>0</v>
      </c>
      <c r="Q350" s="182">
        <v>0.10100000000000001</v>
      </c>
      <c r="R350" s="182">
        <f>Q350*H350</f>
        <v>0.43935000000000002</v>
      </c>
      <c r="S350" s="182">
        <v>0</v>
      </c>
      <c r="T350" s="183">
        <f>S350*H350</f>
        <v>0</v>
      </c>
      <c r="AR350" s="23" t="s">
        <v>201</v>
      </c>
      <c r="AT350" s="23" t="s">
        <v>197</v>
      </c>
      <c r="AU350" s="23" t="s">
        <v>211</v>
      </c>
      <c r="AY350" s="23" t="s">
        <v>195</v>
      </c>
      <c r="BE350" s="184">
        <f>IF(N350="základní",J350,0)</f>
        <v>0</v>
      </c>
      <c r="BF350" s="184">
        <f>IF(N350="snížená",J350,0)</f>
        <v>0</v>
      </c>
      <c r="BG350" s="184">
        <f>IF(N350="zákl. přenesená",J350,0)</f>
        <v>0</v>
      </c>
      <c r="BH350" s="184">
        <f>IF(N350="sníž. přenesená",J350,0)</f>
        <v>0</v>
      </c>
      <c r="BI350" s="184">
        <f>IF(N350="nulová",J350,0)</f>
        <v>0</v>
      </c>
      <c r="BJ350" s="23" t="s">
        <v>83</v>
      </c>
      <c r="BK350" s="184">
        <f>ROUND(I350*H350,2)</f>
        <v>0</v>
      </c>
      <c r="BL350" s="23" t="s">
        <v>201</v>
      </c>
      <c r="BM350" s="23" t="s">
        <v>2864</v>
      </c>
    </row>
    <row r="351" spans="2:65" s="1" customFormat="1" ht="81">
      <c r="B351" s="40"/>
      <c r="D351" s="186" t="s">
        <v>209</v>
      </c>
      <c r="F351" s="194" t="s">
        <v>418</v>
      </c>
      <c r="I351" s="195"/>
      <c r="L351" s="40"/>
      <c r="M351" s="196"/>
      <c r="N351" s="41"/>
      <c r="O351" s="41"/>
      <c r="P351" s="41"/>
      <c r="Q351" s="41"/>
      <c r="R351" s="41"/>
      <c r="S351" s="41"/>
      <c r="T351" s="69"/>
      <c r="AT351" s="23" t="s">
        <v>209</v>
      </c>
      <c r="AU351" s="23" t="s">
        <v>211</v>
      </c>
    </row>
    <row r="352" spans="2:65" s="11" customFormat="1">
      <c r="B352" s="185"/>
      <c r="D352" s="186" t="s">
        <v>203</v>
      </c>
      <c r="E352" s="187" t="s">
        <v>5</v>
      </c>
      <c r="F352" s="188" t="s">
        <v>2802</v>
      </c>
      <c r="H352" s="189">
        <v>4.3499999999999996</v>
      </c>
      <c r="I352" s="190"/>
      <c r="L352" s="185"/>
      <c r="M352" s="191"/>
      <c r="N352" s="192"/>
      <c r="O352" s="192"/>
      <c r="P352" s="192"/>
      <c r="Q352" s="192"/>
      <c r="R352" s="192"/>
      <c r="S352" s="192"/>
      <c r="T352" s="193"/>
      <c r="AT352" s="187" t="s">
        <v>203</v>
      </c>
      <c r="AU352" s="187" t="s">
        <v>211</v>
      </c>
      <c r="AV352" s="11" t="s">
        <v>85</v>
      </c>
      <c r="AW352" s="11" t="s">
        <v>39</v>
      </c>
      <c r="AX352" s="11" t="s">
        <v>83</v>
      </c>
      <c r="AY352" s="187" t="s">
        <v>195</v>
      </c>
    </row>
    <row r="353" spans="2:65" s="1" customFormat="1" ht="16.5" customHeight="1">
      <c r="B353" s="172"/>
      <c r="C353" s="173" t="s">
        <v>456</v>
      </c>
      <c r="D353" s="173" t="s">
        <v>197</v>
      </c>
      <c r="E353" s="174" t="s">
        <v>345</v>
      </c>
      <c r="F353" s="175" t="s">
        <v>346</v>
      </c>
      <c r="G353" s="176" t="s">
        <v>303</v>
      </c>
      <c r="H353" s="177">
        <v>0.439</v>
      </c>
      <c r="I353" s="178"/>
      <c r="J353" s="179">
        <f>ROUND(I353*H353,2)</f>
        <v>0</v>
      </c>
      <c r="K353" s="175"/>
      <c r="L353" s="40"/>
      <c r="M353" s="180" t="s">
        <v>5</v>
      </c>
      <c r="N353" s="181" t="s">
        <v>46</v>
      </c>
      <c r="O353" s="41"/>
      <c r="P353" s="182">
        <f>O353*H353</f>
        <v>0</v>
      </c>
      <c r="Q353" s="182">
        <v>0</v>
      </c>
      <c r="R353" s="182">
        <f>Q353*H353</f>
        <v>0</v>
      </c>
      <c r="S353" s="182">
        <v>0</v>
      </c>
      <c r="T353" s="183">
        <f>S353*H353</f>
        <v>0</v>
      </c>
      <c r="AR353" s="23" t="s">
        <v>201</v>
      </c>
      <c r="AT353" s="23" t="s">
        <v>197</v>
      </c>
      <c r="AU353" s="23" t="s">
        <v>211</v>
      </c>
      <c r="AY353" s="23" t="s">
        <v>195</v>
      </c>
      <c r="BE353" s="184">
        <f>IF(N353="základní",J353,0)</f>
        <v>0</v>
      </c>
      <c r="BF353" s="184">
        <f>IF(N353="snížená",J353,0)</f>
        <v>0</v>
      </c>
      <c r="BG353" s="184">
        <f>IF(N353="zákl. přenesená",J353,0)</f>
        <v>0</v>
      </c>
      <c r="BH353" s="184">
        <f>IF(N353="sníž. přenesená",J353,0)</f>
        <v>0</v>
      </c>
      <c r="BI353" s="184">
        <f>IF(N353="nulová",J353,0)</f>
        <v>0</v>
      </c>
      <c r="BJ353" s="23" t="s">
        <v>83</v>
      </c>
      <c r="BK353" s="184">
        <f>ROUND(I353*H353,2)</f>
        <v>0</v>
      </c>
      <c r="BL353" s="23" t="s">
        <v>201</v>
      </c>
      <c r="BM353" s="23" t="s">
        <v>2865</v>
      </c>
    </row>
    <row r="354" spans="2:65" s="10" customFormat="1" ht="29.85" customHeight="1">
      <c r="B354" s="159"/>
      <c r="D354" s="160" t="s">
        <v>74</v>
      </c>
      <c r="E354" s="170" t="s">
        <v>255</v>
      </c>
      <c r="F354" s="170" t="s">
        <v>421</v>
      </c>
      <c r="I354" s="162"/>
      <c r="J354" s="171">
        <f>BK354</f>
        <v>0</v>
      </c>
      <c r="L354" s="159"/>
      <c r="M354" s="164"/>
      <c r="N354" s="165"/>
      <c r="O354" s="165"/>
      <c r="P354" s="166">
        <f>P355+P367+P376+P400+P445</f>
        <v>0</v>
      </c>
      <c r="Q354" s="165"/>
      <c r="R354" s="166">
        <f>R355+R367+R376+R400+R445</f>
        <v>52.94669780000001</v>
      </c>
      <c r="S354" s="165"/>
      <c r="T354" s="167">
        <f>T355+T367+T376+T400+T445</f>
        <v>0.28605999999999998</v>
      </c>
      <c r="AR354" s="160" t="s">
        <v>83</v>
      </c>
      <c r="AT354" s="168" t="s">
        <v>74</v>
      </c>
      <c r="AU354" s="168" t="s">
        <v>83</v>
      </c>
      <c r="AY354" s="160" t="s">
        <v>195</v>
      </c>
      <c r="BK354" s="169">
        <f>BK355+BK367+BK376+BK400+BK445</f>
        <v>0</v>
      </c>
    </row>
    <row r="355" spans="2:65" s="10" customFormat="1" ht="14.85" customHeight="1">
      <c r="B355" s="159"/>
      <c r="D355" s="160" t="s">
        <v>74</v>
      </c>
      <c r="E355" s="170" t="s">
        <v>633</v>
      </c>
      <c r="F355" s="170" t="s">
        <v>2866</v>
      </c>
      <c r="I355" s="162"/>
      <c r="J355" s="171">
        <f>BK355</f>
        <v>0</v>
      </c>
      <c r="L355" s="159"/>
      <c r="M355" s="164"/>
      <c r="N355" s="165"/>
      <c r="O355" s="165"/>
      <c r="P355" s="166">
        <f>SUM(P356:P366)</f>
        <v>0</v>
      </c>
      <c r="Q355" s="165"/>
      <c r="R355" s="166">
        <f>SUM(R356:R366)</f>
        <v>9.2416535</v>
      </c>
      <c r="S355" s="165"/>
      <c r="T355" s="167">
        <f>SUM(T356:T366)</f>
        <v>0</v>
      </c>
      <c r="AR355" s="160" t="s">
        <v>83</v>
      </c>
      <c r="AT355" s="168" t="s">
        <v>74</v>
      </c>
      <c r="AU355" s="168" t="s">
        <v>85</v>
      </c>
      <c r="AY355" s="160" t="s">
        <v>195</v>
      </c>
      <c r="BK355" s="169">
        <f>SUM(BK356:BK366)</f>
        <v>0</v>
      </c>
    </row>
    <row r="356" spans="2:65" s="1" customFormat="1" ht="25.5" customHeight="1">
      <c r="B356" s="172"/>
      <c r="C356" s="173" t="s">
        <v>462</v>
      </c>
      <c r="D356" s="173" t="s">
        <v>197</v>
      </c>
      <c r="E356" s="174" t="s">
        <v>2867</v>
      </c>
      <c r="F356" s="175" t="s">
        <v>2868</v>
      </c>
      <c r="G356" s="176" t="s">
        <v>207</v>
      </c>
      <c r="H356" s="177">
        <v>92.27</v>
      </c>
      <c r="I356" s="178"/>
      <c r="J356" s="179">
        <f>ROUND(I356*H356,2)</f>
        <v>0</v>
      </c>
      <c r="K356" s="175"/>
      <c r="L356" s="40"/>
      <c r="M356" s="180" t="s">
        <v>5</v>
      </c>
      <c r="N356" s="181" t="s">
        <v>46</v>
      </c>
      <c r="O356" s="41"/>
      <c r="P356" s="182">
        <f>O356*H356</f>
        <v>0</v>
      </c>
      <c r="Q356" s="182">
        <v>5.0000000000000002E-5</v>
      </c>
      <c r="R356" s="182">
        <f>Q356*H356</f>
        <v>4.6135000000000004E-3</v>
      </c>
      <c r="S356" s="182">
        <v>0</v>
      </c>
      <c r="T356" s="183">
        <f>S356*H356</f>
        <v>0</v>
      </c>
      <c r="AR356" s="23" t="s">
        <v>201</v>
      </c>
      <c r="AT356" s="23" t="s">
        <v>197</v>
      </c>
      <c r="AU356" s="23" t="s">
        <v>211</v>
      </c>
      <c r="AY356" s="23" t="s">
        <v>195</v>
      </c>
      <c r="BE356" s="184">
        <f>IF(N356="základní",J356,0)</f>
        <v>0</v>
      </c>
      <c r="BF356" s="184">
        <f>IF(N356="snížená",J356,0)</f>
        <v>0</v>
      </c>
      <c r="BG356" s="184">
        <f>IF(N356="zákl. přenesená",J356,0)</f>
        <v>0</v>
      </c>
      <c r="BH356" s="184">
        <f>IF(N356="sníž. přenesená",J356,0)</f>
        <v>0</v>
      </c>
      <c r="BI356" s="184">
        <f>IF(N356="nulová",J356,0)</f>
        <v>0</v>
      </c>
      <c r="BJ356" s="23" t="s">
        <v>83</v>
      </c>
      <c r="BK356" s="184">
        <f>ROUND(I356*H356,2)</f>
        <v>0</v>
      </c>
      <c r="BL356" s="23" t="s">
        <v>201</v>
      </c>
      <c r="BM356" s="23" t="s">
        <v>2869</v>
      </c>
    </row>
    <row r="357" spans="2:65" s="1" customFormat="1" ht="16.5" customHeight="1">
      <c r="B357" s="172"/>
      <c r="C357" s="213" t="s">
        <v>466</v>
      </c>
      <c r="D357" s="213" t="s">
        <v>316</v>
      </c>
      <c r="E357" s="214" t="s">
        <v>2870</v>
      </c>
      <c r="F357" s="215" t="s">
        <v>2871</v>
      </c>
      <c r="G357" s="216" t="s">
        <v>207</v>
      </c>
      <c r="H357" s="217">
        <v>93</v>
      </c>
      <c r="I357" s="218"/>
      <c r="J357" s="219">
        <f>ROUND(I357*H357,2)</f>
        <v>0</v>
      </c>
      <c r="K357" s="215"/>
      <c r="L357" s="220"/>
      <c r="M357" s="221" t="s">
        <v>5</v>
      </c>
      <c r="N357" s="222" t="s">
        <v>46</v>
      </c>
      <c r="O357" s="41"/>
      <c r="P357" s="182">
        <f>O357*H357</f>
        <v>0</v>
      </c>
      <c r="Q357" s="182">
        <v>5.2999999999999999E-2</v>
      </c>
      <c r="R357" s="182">
        <f>Q357*H357</f>
        <v>4.9290000000000003</v>
      </c>
      <c r="S357" s="182">
        <v>0</v>
      </c>
      <c r="T357" s="183">
        <f>S357*H357</f>
        <v>0</v>
      </c>
      <c r="AR357" s="23" t="s">
        <v>255</v>
      </c>
      <c r="AT357" s="23" t="s">
        <v>316</v>
      </c>
      <c r="AU357" s="23" t="s">
        <v>211</v>
      </c>
      <c r="AY357" s="23" t="s">
        <v>195</v>
      </c>
      <c r="BE357" s="184">
        <f>IF(N357="základní",J357,0)</f>
        <v>0</v>
      </c>
      <c r="BF357" s="184">
        <f>IF(N357="snížená",J357,0)</f>
        <v>0</v>
      </c>
      <c r="BG357" s="184">
        <f>IF(N357="zákl. přenesená",J357,0)</f>
        <v>0</v>
      </c>
      <c r="BH357" s="184">
        <f>IF(N357="sníž. přenesená",J357,0)</f>
        <v>0</v>
      </c>
      <c r="BI357" s="184">
        <f>IF(N357="nulová",J357,0)</f>
        <v>0</v>
      </c>
      <c r="BJ357" s="23" t="s">
        <v>83</v>
      </c>
      <c r="BK357" s="184">
        <f>ROUND(I357*H357,2)</f>
        <v>0</v>
      </c>
      <c r="BL357" s="23" t="s">
        <v>201</v>
      </c>
      <c r="BM357" s="23" t="s">
        <v>2872</v>
      </c>
    </row>
    <row r="358" spans="2:65" s="1" customFormat="1" ht="27">
      <c r="B358" s="40"/>
      <c r="D358" s="186" t="s">
        <v>209</v>
      </c>
      <c r="F358" s="194" t="s">
        <v>2873</v>
      </c>
      <c r="I358" s="195"/>
      <c r="L358" s="40"/>
      <c r="M358" s="196"/>
      <c r="N358" s="41"/>
      <c r="O358" s="41"/>
      <c r="P358" s="41"/>
      <c r="Q358" s="41"/>
      <c r="R358" s="41"/>
      <c r="S358" s="41"/>
      <c r="T358" s="69"/>
      <c r="AT358" s="23" t="s">
        <v>209</v>
      </c>
      <c r="AU358" s="23" t="s">
        <v>211</v>
      </c>
    </row>
    <row r="359" spans="2:65" s="1" customFormat="1" ht="25.5" customHeight="1">
      <c r="B359" s="172"/>
      <c r="C359" s="173" t="s">
        <v>471</v>
      </c>
      <c r="D359" s="173" t="s">
        <v>197</v>
      </c>
      <c r="E359" s="174" t="s">
        <v>2874</v>
      </c>
      <c r="F359" s="175" t="s">
        <v>2875</v>
      </c>
      <c r="G359" s="176" t="s">
        <v>207</v>
      </c>
      <c r="H359" s="177">
        <v>48.5</v>
      </c>
      <c r="I359" s="178"/>
      <c r="J359" s="179">
        <f>ROUND(I359*H359,2)</f>
        <v>0</v>
      </c>
      <c r="K359" s="175"/>
      <c r="L359" s="40"/>
      <c r="M359" s="180" t="s">
        <v>5</v>
      </c>
      <c r="N359" s="181" t="s">
        <v>46</v>
      </c>
      <c r="O359" s="41"/>
      <c r="P359" s="182">
        <f>O359*H359</f>
        <v>0</v>
      </c>
      <c r="Q359" s="182">
        <v>8.0000000000000007E-5</v>
      </c>
      <c r="R359" s="182">
        <f>Q359*H359</f>
        <v>3.8800000000000002E-3</v>
      </c>
      <c r="S359" s="182">
        <v>0</v>
      </c>
      <c r="T359" s="183">
        <f>S359*H359</f>
        <v>0</v>
      </c>
      <c r="AR359" s="23" t="s">
        <v>201</v>
      </c>
      <c r="AT359" s="23" t="s">
        <v>197</v>
      </c>
      <c r="AU359" s="23" t="s">
        <v>211</v>
      </c>
      <c r="AY359" s="23" t="s">
        <v>195</v>
      </c>
      <c r="BE359" s="184">
        <f>IF(N359="základní",J359,0)</f>
        <v>0</v>
      </c>
      <c r="BF359" s="184">
        <f>IF(N359="snížená",J359,0)</f>
        <v>0</v>
      </c>
      <c r="BG359" s="184">
        <f>IF(N359="zákl. přenesená",J359,0)</f>
        <v>0</v>
      </c>
      <c r="BH359" s="184">
        <f>IF(N359="sníž. přenesená",J359,0)</f>
        <v>0</v>
      </c>
      <c r="BI359" s="184">
        <f>IF(N359="nulová",J359,0)</f>
        <v>0</v>
      </c>
      <c r="BJ359" s="23" t="s">
        <v>83</v>
      </c>
      <c r="BK359" s="184">
        <f>ROUND(I359*H359,2)</f>
        <v>0</v>
      </c>
      <c r="BL359" s="23" t="s">
        <v>201</v>
      </c>
      <c r="BM359" s="23" t="s">
        <v>2876</v>
      </c>
    </row>
    <row r="360" spans="2:65" s="1" customFormat="1" ht="16.5" customHeight="1">
      <c r="B360" s="172"/>
      <c r="C360" s="213" t="s">
        <v>476</v>
      </c>
      <c r="D360" s="213" t="s">
        <v>316</v>
      </c>
      <c r="E360" s="214" t="s">
        <v>2877</v>
      </c>
      <c r="F360" s="215" t="s">
        <v>2878</v>
      </c>
      <c r="G360" s="216" t="s">
        <v>207</v>
      </c>
      <c r="H360" s="217">
        <v>49</v>
      </c>
      <c r="I360" s="218"/>
      <c r="J360" s="219">
        <f>ROUND(I360*H360,2)</f>
        <v>0</v>
      </c>
      <c r="K360" s="215"/>
      <c r="L360" s="220"/>
      <c r="M360" s="221" t="s">
        <v>5</v>
      </c>
      <c r="N360" s="222" t="s">
        <v>46</v>
      </c>
      <c r="O360" s="41"/>
      <c r="P360" s="182">
        <f>O360*H360</f>
        <v>0</v>
      </c>
      <c r="Q360" s="182">
        <v>7.1999999999999995E-2</v>
      </c>
      <c r="R360" s="182">
        <f>Q360*H360</f>
        <v>3.5279999999999996</v>
      </c>
      <c r="S360" s="182">
        <v>0</v>
      </c>
      <c r="T360" s="183">
        <f>S360*H360</f>
        <v>0</v>
      </c>
      <c r="AR360" s="23" t="s">
        <v>255</v>
      </c>
      <c r="AT360" s="23" t="s">
        <v>316</v>
      </c>
      <c r="AU360" s="23" t="s">
        <v>211</v>
      </c>
      <c r="AY360" s="23" t="s">
        <v>195</v>
      </c>
      <c r="BE360" s="184">
        <f>IF(N360="základní",J360,0)</f>
        <v>0</v>
      </c>
      <c r="BF360" s="184">
        <f>IF(N360="snížená",J360,0)</f>
        <v>0</v>
      </c>
      <c r="BG360" s="184">
        <f>IF(N360="zákl. přenesená",J360,0)</f>
        <v>0</v>
      </c>
      <c r="BH360" s="184">
        <f>IF(N360="sníž. přenesená",J360,0)</f>
        <v>0</v>
      </c>
      <c r="BI360" s="184">
        <f>IF(N360="nulová",J360,0)</f>
        <v>0</v>
      </c>
      <c r="BJ360" s="23" t="s">
        <v>83</v>
      </c>
      <c r="BK360" s="184">
        <f>ROUND(I360*H360,2)</f>
        <v>0</v>
      </c>
      <c r="BL360" s="23" t="s">
        <v>201</v>
      </c>
      <c r="BM360" s="23" t="s">
        <v>2879</v>
      </c>
    </row>
    <row r="361" spans="2:65" s="1" customFormat="1" ht="54">
      <c r="B361" s="40"/>
      <c r="D361" s="186" t="s">
        <v>209</v>
      </c>
      <c r="F361" s="194" t="s">
        <v>2880</v>
      </c>
      <c r="I361" s="195"/>
      <c r="L361" s="40"/>
      <c r="M361" s="196"/>
      <c r="N361" s="41"/>
      <c r="O361" s="41"/>
      <c r="P361" s="41"/>
      <c r="Q361" s="41"/>
      <c r="R361" s="41"/>
      <c r="S361" s="41"/>
      <c r="T361" s="69"/>
      <c r="AT361" s="23" t="s">
        <v>209</v>
      </c>
      <c r="AU361" s="23" t="s">
        <v>211</v>
      </c>
    </row>
    <row r="362" spans="2:65" s="1" customFormat="1" ht="25.5" customHeight="1">
      <c r="B362" s="172"/>
      <c r="C362" s="173" t="s">
        <v>480</v>
      </c>
      <c r="D362" s="173" t="s">
        <v>197</v>
      </c>
      <c r="E362" s="174" t="s">
        <v>2881</v>
      </c>
      <c r="F362" s="175" t="s">
        <v>2882</v>
      </c>
      <c r="G362" s="176" t="s">
        <v>325</v>
      </c>
      <c r="H362" s="177">
        <v>8</v>
      </c>
      <c r="I362" s="178"/>
      <c r="J362" s="179">
        <f>ROUND(I362*H362,2)</f>
        <v>0</v>
      </c>
      <c r="K362" s="175"/>
      <c r="L362" s="40"/>
      <c r="M362" s="180" t="s">
        <v>5</v>
      </c>
      <c r="N362" s="181" t="s">
        <v>46</v>
      </c>
      <c r="O362" s="41"/>
      <c r="P362" s="182">
        <f>O362*H362</f>
        <v>0</v>
      </c>
      <c r="Q362" s="182">
        <v>1.4999999999999999E-4</v>
      </c>
      <c r="R362" s="182">
        <f>Q362*H362</f>
        <v>1.1999999999999999E-3</v>
      </c>
      <c r="S362" s="182">
        <v>0</v>
      </c>
      <c r="T362" s="183">
        <f>S362*H362</f>
        <v>0</v>
      </c>
      <c r="AR362" s="23" t="s">
        <v>201</v>
      </c>
      <c r="AT362" s="23" t="s">
        <v>197</v>
      </c>
      <c r="AU362" s="23" t="s">
        <v>211</v>
      </c>
      <c r="AY362" s="23" t="s">
        <v>195</v>
      </c>
      <c r="BE362" s="184">
        <f>IF(N362="základní",J362,0)</f>
        <v>0</v>
      </c>
      <c r="BF362" s="184">
        <f>IF(N362="snížená",J362,0)</f>
        <v>0</v>
      </c>
      <c r="BG362" s="184">
        <f>IF(N362="zákl. přenesená",J362,0)</f>
        <v>0</v>
      </c>
      <c r="BH362" s="184">
        <f>IF(N362="sníž. přenesená",J362,0)</f>
        <v>0</v>
      </c>
      <c r="BI362" s="184">
        <f>IF(N362="nulová",J362,0)</f>
        <v>0</v>
      </c>
      <c r="BJ362" s="23" t="s">
        <v>83</v>
      </c>
      <c r="BK362" s="184">
        <f>ROUND(I362*H362,2)</f>
        <v>0</v>
      </c>
      <c r="BL362" s="23" t="s">
        <v>201</v>
      </c>
      <c r="BM362" s="23" t="s">
        <v>2883</v>
      </c>
    </row>
    <row r="363" spans="2:65" s="1" customFormat="1" ht="25.5" customHeight="1">
      <c r="B363" s="172"/>
      <c r="C363" s="213" t="s">
        <v>485</v>
      </c>
      <c r="D363" s="213" t="s">
        <v>316</v>
      </c>
      <c r="E363" s="214" t="s">
        <v>2884</v>
      </c>
      <c r="F363" s="215" t="s">
        <v>2885</v>
      </c>
      <c r="G363" s="216" t="s">
        <v>325</v>
      </c>
      <c r="H363" s="217">
        <v>8</v>
      </c>
      <c r="I363" s="218"/>
      <c r="J363" s="219">
        <f>ROUND(I363*H363,2)</f>
        <v>0</v>
      </c>
      <c r="K363" s="215"/>
      <c r="L363" s="220"/>
      <c r="M363" s="221" t="s">
        <v>5</v>
      </c>
      <c r="N363" s="222" t="s">
        <v>46</v>
      </c>
      <c r="O363" s="41"/>
      <c r="P363" s="182">
        <f>O363*H363</f>
        <v>0</v>
      </c>
      <c r="Q363" s="182">
        <v>4.2000000000000003E-2</v>
      </c>
      <c r="R363" s="182">
        <f>Q363*H363</f>
        <v>0.33600000000000002</v>
      </c>
      <c r="S363" s="182">
        <v>0</v>
      </c>
      <c r="T363" s="183">
        <f>S363*H363</f>
        <v>0</v>
      </c>
      <c r="AR363" s="23" t="s">
        <v>255</v>
      </c>
      <c r="AT363" s="23" t="s">
        <v>316</v>
      </c>
      <c r="AU363" s="23" t="s">
        <v>211</v>
      </c>
      <c r="AY363" s="23" t="s">
        <v>195</v>
      </c>
      <c r="BE363" s="184">
        <f>IF(N363="základní",J363,0)</f>
        <v>0</v>
      </c>
      <c r="BF363" s="184">
        <f>IF(N363="snížená",J363,0)</f>
        <v>0</v>
      </c>
      <c r="BG363" s="184">
        <f>IF(N363="zákl. přenesená",J363,0)</f>
        <v>0</v>
      </c>
      <c r="BH363" s="184">
        <f>IF(N363="sníž. přenesená",J363,0)</f>
        <v>0</v>
      </c>
      <c r="BI363" s="184">
        <f>IF(N363="nulová",J363,0)</f>
        <v>0</v>
      </c>
      <c r="BJ363" s="23" t="s">
        <v>83</v>
      </c>
      <c r="BK363" s="184">
        <f>ROUND(I363*H363,2)</f>
        <v>0</v>
      </c>
      <c r="BL363" s="23" t="s">
        <v>201</v>
      </c>
      <c r="BM363" s="23" t="s">
        <v>2886</v>
      </c>
    </row>
    <row r="364" spans="2:65" s="1" customFormat="1" ht="25.5" customHeight="1">
      <c r="B364" s="172"/>
      <c r="C364" s="173" t="s">
        <v>490</v>
      </c>
      <c r="D364" s="173" t="s">
        <v>197</v>
      </c>
      <c r="E364" s="174" t="s">
        <v>2887</v>
      </c>
      <c r="F364" s="175" t="s">
        <v>2888</v>
      </c>
      <c r="G364" s="176" t="s">
        <v>325</v>
      </c>
      <c r="H364" s="177">
        <v>6</v>
      </c>
      <c r="I364" s="178"/>
      <c r="J364" s="179">
        <f>ROUND(I364*H364,2)</f>
        <v>0</v>
      </c>
      <c r="K364" s="175"/>
      <c r="L364" s="40"/>
      <c r="M364" s="180" t="s">
        <v>5</v>
      </c>
      <c r="N364" s="181" t="s">
        <v>46</v>
      </c>
      <c r="O364" s="41"/>
      <c r="P364" s="182">
        <f>O364*H364</f>
        <v>0</v>
      </c>
      <c r="Q364" s="182">
        <v>1.6000000000000001E-4</v>
      </c>
      <c r="R364" s="182">
        <f>Q364*H364</f>
        <v>9.6000000000000013E-4</v>
      </c>
      <c r="S364" s="182">
        <v>0</v>
      </c>
      <c r="T364" s="183">
        <f>S364*H364</f>
        <v>0</v>
      </c>
      <c r="AR364" s="23" t="s">
        <v>201</v>
      </c>
      <c r="AT364" s="23" t="s">
        <v>197</v>
      </c>
      <c r="AU364" s="23" t="s">
        <v>211</v>
      </c>
      <c r="AY364" s="23" t="s">
        <v>195</v>
      </c>
      <c r="BE364" s="184">
        <f>IF(N364="základní",J364,0)</f>
        <v>0</v>
      </c>
      <c r="BF364" s="184">
        <f>IF(N364="snížená",J364,0)</f>
        <v>0</v>
      </c>
      <c r="BG364" s="184">
        <f>IF(N364="zákl. přenesená",J364,0)</f>
        <v>0</v>
      </c>
      <c r="BH364" s="184">
        <f>IF(N364="sníž. přenesená",J364,0)</f>
        <v>0</v>
      </c>
      <c r="BI364" s="184">
        <f>IF(N364="nulová",J364,0)</f>
        <v>0</v>
      </c>
      <c r="BJ364" s="23" t="s">
        <v>83</v>
      </c>
      <c r="BK364" s="184">
        <f>ROUND(I364*H364,2)</f>
        <v>0</v>
      </c>
      <c r="BL364" s="23" t="s">
        <v>201</v>
      </c>
      <c r="BM364" s="23" t="s">
        <v>2889</v>
      </c>
    </row>
    <row r="365" spans="2:65" s="1" customFormat="1" ht="25.5" customHeight="1">
      <c r="B365" s="172"/>
      <c r="C365" s="213" t="s">
        <v>494</v>
      </c>
      <c r="D365" s="213" t="s">
        <v>316</v>
      </c>
      <c r="E365" s="214" t="s">
        <v>2890</v>
      </c>
      <c r="F365" s="215" t="s">
        <v>2891</v>
      </c>
      <c r="G365" s="216" t="s">
        <v>325</v>
      </c>
      <c r="H365" s="217">
        <v>6</v>
      </c>
      <c r="I365" s="218"/>
      <c r="J365" s="219">
        <f>ROUND(I365*H365,2)</f>
        <v>0</v>
      </c>
      <c r="K365" s="215"/>
      <c r="L365" s="220"/>
      <c r="M365" s="221" t="s">
        <v>5</v>
      </c>
      <c r="N365" s="222" t="s">
        <v>46</v>
      </c>
      <c r="O365" s="41"/>
      <c r="P365" s="182">
        <f>O365*H365</f>
        <v>0</v>
      </c>
      <c r="Q365" s="182">
        <v>7.2999999999999995E-2</v>
      </c>
      <c r="R365" s="182">
        <f>Q365*H365</f>
        <v>0.43799999999999994</v>
      </c>
      <c r="S365" s="182">
        <v>0</v>
      </c>
      <c r="T365" s="183">
        <f>S365*H365</f>
        <v>0</v>
      </c>
      <c r="AR365" s="23" t="s">
        <v>255</v>
      </c>
      <c r="AT365" s="23" t="s">
        <v>316</v>
      </c>
      <c r="AU365" s="23" t="s">
        <v>211</v>
      </c>
      <c r="AY365" s="23" t="s">
        <v>195</v>
      </c>
      <c r="BE365" s="184">
        <f>IF(N365="základní",J365,0)</f>
        <v>0</v>
      </c>
      <c r="BF365" s="184">
        <f>IF(N365="snížená",J365,0)</f>
        <v>0</v>
      </c>
      <c r="BG365" s="184">
        <f>IF(N365="zákl. přenesená",J365,0)</f>
        <v>0</v>
      </c>
      <c r="BH365" s="184">
        <f>IF(N365="sníž. přenesená",J365,0)</f>
        <v>0</v>
      </c>
      <c r="BI365" s="184">
        <f>IF(N365="nulová",J365,0)</f>
        <v>0</v>
      </c>
      <c r="BJ365" s="23" t="s">
        <v>83</v>
      </c>
      <c r="BK365" s="184">
        <f>ROUND(I365*H365,2)</f>
        <v>0</v>
      </c>
      <c r="BL365" s="23" t="s">
        <v>201</v>
      </c>
      <c r="BM365" s="23" t="s">
        <v>2892</v>
      </c>
    </row>
    <row r="366" spans="2:65" s="1" customFormat="1" ht="16.5" customHeight="1">
      <c r="B366" s="172"/>
      <c r="C366" s="173" t="s">
        <v>499</v>
      </c>
      <c r="D366" s="173" t="s">
        <v>197</v>
      </c>
      <c r="E366" s="174" t="s">
        <v>2893</v>
      </c>
      <c r="F366" s="175" t="s">
        <v>2894</v>
      </c>
      <c r="G366" s="176" t="s">
        <v>303</v>
      </c>
      <c r="H366" s="177">
        <v>9.2420000000000009</v>
      </c>
      <c r="I366" s="178"/>
      <c r="J366" s="179">
        <f>ROUND(I366*H366,2)</f>
        <v>0</v>
      </c>
      <c r="K366" s="175"/>
      <c r="L366" s="40"/>
      <c r="M366" s="180" t="s">
        <v>5</v>
      </c>
      <c r="N366" s="181" t="s">
        <v>46</v>
      </c>
      <c r="O366" s="41"/>
      <c r="P366" s="182">
        <f>O366*H366</f>
        <v>0</v>
      </c>
      <c r="Q366" s="182">
        <v>0</v>
      </c>
      <c r="R366" s="182">
        <f>Q366*H366</f>
        <v>0</v>
      </c>
      <c r="S366" s="182">
        <v>0</v>
      </c>
      <c r="T366" s="183">
        <f>S366*H366</f>
        <v>0</v>
      </c>
      <c r="AR366" s="23" t="s">
        <v>201</v>
      </c>
      <c r="AT366" s="23" t="s">
        <v>197</v>
      </c>
      <c r="AU366" s="23" t="s">
        <v>211</v>
      </c>
      <c r="AY366" s="23" t="s">
        <v>195</v>
      </c>
      <c r="BE366" s="184">
        <f>IF(N366="základní",J366,0)</f>
        <v>0</v>
      </c>
      <c r="BF366" s="184">
        <f>IF(N366="snížená",J366,0)</f>
        <v>0</v>
      </c>
      <c r="BG366" s="184">
        <f>IF(N366="zákl. přenesená",J366,0)</f>
        <v>0</v>
      </c>
      <c r="BH366" s="184">
        <f>IF(N366="sníž. přenesená",J366,0)</f>
        <v>0</v>
      </c>
      <c r="BI366" s="184">
        <f>IF(N366="nulová",J366,0)</f>
        <v>0</v>
      </c>
      <c r="BJ366" s="23" t="s">
        <v>83</v>
      </c>
      <c r="BK366" s="184">
        <f>ROUND(I366*H366,2)</f>
        <v>0</v>
      </c>
      <c r="BL366" s="23" t="s">
        <v>201</v>
      </c>
      <c r="BM366" s="23" t="s">
        <v>2895</v>
      </c>
    </row>
    <row r="367" spans="2:65" s="10" customFormat="1" ht="22.35" customHeight="1">
      <c r="B367" s="159"/>
      <c r="D367" s="160" t="s">
        <v>74</v>
      </c>
      <c r="E367" s="170" t="s">
        <v>637</v>
      </c>
      <c r="F367" s="170" t="s">
        <v>2896</v>
      </c>
      <c r="I367" s="162"/>
      <c r="J367" s="171">
        <f>BK367</f>
        <v>0</v>
      </c>
      <c r="L367" s="159"/>
      <c r="M367" s="164"/>
      <c r="N367" s="165"/>
      <c r="O367" s="165"/>
      <c r="P367" s="166">
        <f>SUM(P368:P375)</f>
        <v>0</v>
      </c>
      <c r="Q367" s="165"/>
      <c r="R367" s="166">
        <f>SUM(R368:R375)</f>
        <v>0</v>
      </c>
      <c r="S367" s="165"/>
      <c r="T367" s="167">
        <f>SUM(T368:T375)</f>
        <v>0</v>
      </c>
      <c r="AR367" s="160" t="s">
        <v>83</v>
      </c>
      <c r="AT367" s="168" t="s">
        <v>74</v>
      </c>
      <c r="AU367" s="168" t="s">
        <v>85</v>
      </c>
      <c r="AY367" s="160" t="s">
        <v>195</v>
      </c>
      <c r="BK367" s="169">
        <f>SUM(BK368:BK375)</f>
        <v>0</v>
      </c>
    </row>
    <row r="368" spans="2:65" s="1" customFormat="1" ht="16.5" customHeight="1">
      <c r="B368" s="172"/>
      <c r="C368" s="173" t="s">
        <v>504</v>
      </c>
      <c r="D368" s="173" t="s">
        <v>197</v>
      </c>
      <c r="E368" s="174" t="s">
        <v>2897</v>
      </c>
      <c r="F368" s="175" t="s">
        <v>2898</v>
      </c>
      <c r="G368" s="176" t="s">
        <v>325</v>
      </c>
      <c r="H368" s="177">
        <v>6</v>
      </c>
      <c r="I368" s="178"/>
      <c r="J368" s="179">
        <f>ROUND(I368*H368,2)</f>
        <v>0</v>
      </c>
      <c r="K368" s="175"/>
      <c r="L368" s="40"/>
      <c r="M368" s="180" t="s">
        <v>5</v>
      </c>
      <c r="N368" s="181" t="s">
        <v>46</v>
      </c>
      <c r="O368" s="41"/>
      <c r="P368" s="182">
        <f>O368*H368</f>
        <v>0</v>
      </c>
      <c r="Q368" s="182">
        <v>0</v>
      </c>
      <c r="R368" s="182">
        <f>Q368*H368</f>
        <v>0</v>
      </c>
      <c r="S368" s="182">
        <v>0</v>
      </c>
      <c r="T368" s="183">
        <f>S368*H368</f>
        <v>0</v>
      </c>
      <c r="AR368" s="23" t="s">
        <v>201</v>
      </c>
      <c r="AT368" s="23" t="s">
        <v>197</v>
      </c>
      <c r="AU368" s="23" t="s">
        <v>211</v>
      </c>
      <c r="AY368" s="23" t="s">
        <v>195</v>
      </c>
      <c r="BE368" s="184">
        <f>IF(N368="základní",J368,0)</f>
        <v>0</v>
      </c>
      <c r="BF368" s="184">
        <f>IF(N368="snížená",J368,0)</f>
        <v>0</v>
      </c>
      <c r="BG368" s="184">
        <f>IF(N368="zákl. přenesená",J368,0)</f>
        <v>0</v>
      </c>
      <c r="BH368" s="184">
        <f>IF(N368="sníž. přenesená",J368,0)</f>
        <v>0</v>
      </c>
      <c r="BI368" s="184">
        <f>IF(N368="nulová",J368,0)</f>
        <v>0</v>
      </c>
      <c r="BJ368" s="23" t="s">
        <v>83</v>
      </c>
      <c r="BK368" s="184">
        <f>ROUND(I368*H368,2)</f>
        <v>0</v>
      </c>
      <c r="BL368" s="23" t="s">
        <v>201</v>
      </c>
      <c r="BM368" s="23" t="s">
        <v>2899</v>
      </c>
    </row>
    <row r="369" spans="2:65" s="1" customFormat="1" ht="67.5">
      <c r="B369" s="40"/>
      <c r="D369" s="186" t="s">
        <v>209</v>
      </c>
      <c r="F369" s="194" t="s">
        <v>2900</v>
      </c>
      <c r="I369" s="195"/>
      <c r="L369" s="40"/>
      <c r="M369" s="196"/>
      <c r="N369" s="41"/>
      <c r="O369" s="41"/>
      <c r="P369" s="41"/>
      <c r="Q369" s="41"/>
      <c r="R369" s="41"/>
      <c r="S369" s="41"/>
      <c r="T369" s="69"/>
      <c r="AT369" s="23" t="s">
        <v>209</v>
      </c>
      <c r="AU369" s="23" t="s">
        <v>211</v>
      </c>
    </row>
    <row r="370" spans="2:65" s="1" customFormat="1" ht="16.5" customHeight="1">
      <c r="B370" s="172"/>
      <c r="C370" s="173" t="s">
        <v>508</v>
      </c>
      <c r="D370" s="173" t="s">
        <v>197</v>
      </c>
      <c r="E370" s="174" t="s">
        <v>2901</v>
      </c>
      <c r="F370" s="175" t="s">
        <v>2902</v>
      </c>
      <c r="G370" s="176" t="s">
        <v>325</v>
      </c>
      <c r="H370" s="177">
        <v>1</v>
      </c>
      <c r="I370" s="178"/>
      <c r="J370" s="179">
        <f>ROUND(I370*H370,2)</f>
        <v>0</v>
      </c>
      <c r="K370" s="175"/>
      <c r="L370" s="40"/>
      <c r="M370" s="180" t="s">
        <v>5</v>
      </c>
      <c r="N370" s="181" t="s">
        <v>46</v>
      </c>
      <c r="O370" s="41"/>
      <c r="P370" s="182">
        <f>O370*H370</f>
        <v>0</v>
      </c>
      <c r="Q370" s="182">
        <v>0</v>
      </c>
      <c r="R370" s="182">
        <f>Q370*H370</f>
        <v>0</v>
      </c>
      <c r="S370" s="182">
        <v>0</v>
      </c>
      <c r="T370" s="183">
        <f>S370*H370</f>
        <v>0</v>
      </c>
      <c r="AR370" s="23" t="s">
        <v>201</v>
      </c>
      <c r="AT370" s="23" t="s">
        <v>197</v>
      </c>
      <c r="AU370" s="23" t="s">
        <v>211</v>
      </c>
      <c r="AY370" s="23" t="s">
        <v>195</v>
      </c>
      <c r="BE370" s="184">
        <f>IF(N370="základní",J370,0)</f>
        <v>0</v>
      </c>
      <c r="BF370" s="184">
        <f>IF(N370="snížená",J370,0)</f>
        <v>0</v>
      </c>
      <c r="BG370" s="184">
        <f>IF(N370="zákl. přenesená",J370,0)</f>
        <v>0</v>
      </c>
      <c r="BH370" s="184">
        <f>IF(N370="sníž. přenesená",J370,0)</f>
        <v>0</v>
      </c>
      <c r="BI370" s="184">
        <f>IF(N370="nulová",J370,0)</f>
        <v>0</v>
      </c>
      <c r="BJ370" s="23" t="s">
        <v>83</v>
      </c>
      <c r="BK370" s="184">
        <f>ROUND(I370*H370,2)</f>
        <v>0</v>
      </c>
      <c r="BL370" s="23" t="s">
        <v>201</v>
      </c>
      <c r="BM370" s="23" t="s">
        <v>2903</v>
      </c>
    </row>
    <row r="371" spans="2:65" s="1" customFormat="1" ht="40.5">
      <c r="B371" s="40"/>
      <c r="D371" s="186" t="s">
        <v>209</v>
      </c>
      <c r="F371" s="194" t="s">
        <v>2904</v>
      </c>
      <c r="I371" s="195"/>
      <c r="L371" s="40"/>
      <c r="M371" s="196"/>
      <c r="N371" s="41"/>
      <c r="O371" s="41"/>
      <c r="P371" s="41"/>
      <c r="Q371" s="41"/>
      <c r="R371" s="41"/>
      <c r="S371" s="41"/>
      <c r="T371" s="69"/>
      <c r="AT371" s="23" t="s">
        <v>209</v>
      </c>
      <c r="AU371" s="23" t="s">
        <v>211</v>
      </c>
    </row>
    <row r="372" spans="2:65" s="1" customFormat="1" ht="16.5" customHeight="1">
      <c r="B372" s="172"/>
      <c r="C372" s="173" t="s">
        <v>391</v>
      </c>
      <c r="D372" s="173" t="s">
        <v>197</v>
      </c>
      <c r="E372" s="174" t="s">
        <v>2905</v>
      </c>
      <c r="F372" s="175" t="s">
        <v>2906</v>
      </c>
      <c r="G372" s="176" t="s">
        <v>325</v>
      </c>
      <c r="H372" s="177">
        <v>6</v>
      </c>
      <c r="I372" s="178"/>
      <c r="J372" s="179">
        <f>ROUND(I372*H372,2)</f>
        <v>0</v>
      </c>
      <c r="K372" s="175"/>
      <c r="L372" s="40"/>
      <c r="M372" s="180" t="s">
        <v>5</v>
      </c>
      <c r="N372" s="181" t="s">
        <v>46</v>
      </c>
      <c r="O372" s="41"/>
      <c r="P372" s="182">
        <f>O372*H372</f>
        <v>0</v>
      </c>
      <c r="Q372" s="182">
        <v>0</v>
      </c>
      <c r="R372" s="182">
        <f>Q372*H372</f>
        <v>0</v>
      </c>
      <c r="S372" s="182">
        <v>0</v>
      </c>
      <c r="T372" s="183">
        <f>S372*H372</f>
        <v>0</v>
      </c>
      <c r="AR372" s="23" t="s">
        <v>201</v>
      </c>
      <c r="AT372" s="23" t="s">
        <v>197</v>
      </c>
      <c r="AU372" s="23" t="s">
        <v>211</v>
      </c>
      <c r="AY372" s="23" t="s">
        <v>195</v>
      </c>
      <c r="BE372" s="184">
        <f>IF(N372="základní",J372,0)</f>
        <v>0</v>
      </c>
      <c r="BF372" s="184">
        <f>IF(N372="snížená",J372,0)</f>
        <v>0</v>
      </c>
      <c r="BG372" s="184">
        <f>IF(N372="zákl. přenesená",J372,0)</f>
        <v>0</v>
      </c>
      <c r="BH372" s="184">
        <f>IF(N372="sníž. přenesená",J372,0)</f>
        <v>0</v>
      </c>
      <c r="BI372" s="184">
        <f>IF(N372="nulová",J372,0)</f>
        <v>0</v>
      </c>
      <c r="BJ372" s="23" t="s">
        <v>83</v>
      </c>
      <c r="BK372" s="184">
        <f>ROUND(I372*H372,2)</f>
        <v>0</v>
      </c>
      <c r="BL372" s="23" t="s">
        <v>201</v>
      </c>
      <c r="BM372" s="23" t="s">
        <v>2907</v>
      </c>
    </row>
    <row r="373" spans="2:65" s="1" customFormat="1" ht="40.5">
      <c r="B373" s="40"/>
      <c r="D373" s="186" t="s">
        <v>209</v>
      </c>
      <c r="F373" s="194" t="s">
        <v>2904</v>
      </c>
      <c r="I373" s="195"/>
      <c r="L373" s="40"/>
      <c r="M373" s="196"/>
      <c r="N373" s="41"/>
      <c r="O373" s="41"/>
      <c r="P373" s="41"/>
      <c r="Q373" s="41"/>
      <c r="R373" s="41"/>
      <c r="S373" s="41"/>
      <c r="T373" s="69"/>
      <c r="AT373" s="23" t="s">
        <v>209</v>
      </c>
      <c r="AU373" s="23" t="s">
        <v>211</v>
      </c>
    </row>
    <row r="374" spans="2:65" s="1" customFormat="1" ht="16.5" customHeight="1">
      <c r="B374" s="172"/>
      <c r="C374" s="173" t="s">
        <v>412</v>
      </c>
      <c r="D374" s="173" t="s">
        <v>197</v>
      </c>
      <c r="E374" s="174" t="s">
        <v>2908</v>
      </c>
      <c r="F374" s="175" t="s">
        <v>2909</v>
      </c>
      <c r="G374" s="176" t="s">
        <v>325</v>
      </c>
      <c r="H374" s="177">
        <v>1</v>
      </c>
      <c r="I374" s="178"/>
      <c r="J374" s="179">
        <f>ROUND(I374*H374,2)</f>
        <v>0</v>
      </c>
      <c r="K374" s="175"/>
      <c r="L374" s="40"/>
      <c r="M374" s="180" t="s">
        <v>5</v>
      </c>
      <c r="N374" s="181" t="s">
        <v>46</v>
      </c>
      <c r="O374" s="41"/>
      <c r="P374" s="182">
        <f>O374*H374</f>
        <v>0</v>
      </c>
      <c r="Q374" s="182">
        <v>0</v>
      </c>
      <c r="R374" s="182">
        <f>Q374*H374</f>
        <v>0</v>
      </c>
      <c r="S374" s="182">
        <v>0</v>
      </c>
      <c r="T374" s="183">
        <f>S374*H374</f>
        <v>0</v>
      </c>
      <c r="AR374" s="23" t="s">
        <v>201</v>
      </c>
      <c r="AT374" s="23" t="s">
        <v>197</v>
      </c>
      <c r="AU374" s="23" t="s">
        <v>211</v>
      </c>
      <c r="AY374" s="23" t="s">
        <v>195</v>
      </c>
      <c r="BE374" s="184">
        <f>IF(N374="základní",J374,0)</f>
        <v>0</v>
      </c>
      <c r="BF374" s="184">
        <f>IF(N374="snížená",J374,0)</f>
        <v>0</v>
      </c>
      <c r="BG374" s="184">
        <f>IF(N374="zákl. přenesená",J374,0)</f>
        <v>0</v>
      </c>
      <c r="BH374" s="184">
        <f>IF(N374="sníž. přenesená",J374,0)</f>
        <v>0</v>
      </c>
      <c r="BI374" s="184">
        <f>IF(N374="nulová",J374,0)</f>
        <v>0</v>
      </c>
      <c r="BJ374" s="23" t="s">
        <v>83</v>
      </c>
      <c r="BK374" s="184">
        <f>ROUND(I374*H374,2)</f>
        <v>0</v>
      </c>
      <c r="BL374" s="23" t="s">
        <v>201</v>
      </c>
      <c r="BM374" s="23" t="s">
        <v>2910</v>
      </c>
    </row>
    <row r="375" spans="2:65" s="1" customFormat="1" ht="40.5">
      <c r="B375" s="40"/>
      <c r="D375" s="186" t="s">
        <v>209</v>
      </c>
      <c r="F375" s="194" t="s">
        <v>2911</v>
      </c>
      <c r="I375" s="195"/>
      <c r="L375" s="40"/>
      <c r="M375" s="196"/>
      <c r="N375" s="41"/>
      <c r="O375" s="41"/>
      <c r="P375" s="41"/>
      <c r="Q375" s="41"/>
      <c r="R375" s="41"/>
      <c r="S375" s="41"/>
      <c r="T375" s="69"/>
      <c r="AT375" s="23" t="s">
        <v>209</v>
      </c>
      <c r="AU375" s="23" t="s">
        <v>211</v>
      </c>
    </row>
    <row r="376" spans="2:65" s="10" customFormat="1" ht="22.35" customHeight="1">
      <c r="B376" s="159"/>
      <c r="D376" s="160" t="s">
        <v>74</v>
      </c>
      <c r="E376" s="170" t="s">
        <v>422</v>
      </c>
      <c r="F376" s="170" t="s">
        <v>2912</v>
      </c>
      <c r="I376" s="162"/>
      <c r="J376" s="171">
        <f>BK376</f>
        <v>0</v>
      </c>
      <c r="L376" s="159"/>
      <c r="M376" s="164"/>
      <c r="N376" s="165"/>
      <c r="O376" s="165"/>
      <c r="P376" s="166">
        <f>SUM(P377:P399)</f>
        <v>0</v>
      </c>
      <c r="Q376" s="165"/>
      <c r="R376" s="166">
        <f>SUM(R377:R399)</f>
        <v>3.6703454000000004</v>
      </c>
      <c r="S376" s="165"/>
      <c r="T376" s="167">
        <f>SUM(T377:T399)</f>
        <v>0</v>
      </c>
      <c r="AR376" s="160" t="s">
        <v>83</v>
      </c>
      <c r="AT376" s="168" t="s">
        <v>74</v>
      </c>
      <c r="AU376" s="168" t="s">
        <v>85</v>
      </c>
      <c r="AY376" s="160" t="s">
        <v>195</v>
      </c>
      <c r="BK376" s="169">
        <f>SUM(BK377:BK399)</f>
        <v>0</v>
      </c>
    </row>
    <row r="377" spans="2:65" s="1" customFormat="1" ht="16.5" customHeight="1">
      <c r="B377" s="172"/>
      <c r="C377" s="173" t="s">
        <v>520</v>
      </c>
      <c r="D377" s="173" t="s">
        <v>197</v>
      </c>
      <c r="E377" s="174" t="s">
        <v>2913</v>
      </c>
      <c r="F377" s="175" t="s">
        <v>2914</v>
      </c>
      <c r="G377" s="176" t="s">
        <v>207</v>
      </c>
      <c r="H377" s="177">
        <v>3</v>
      </c>
      <c r="I377" s="178"/>
      <c r="J377" s="179">
        <f>ROUND(I377*H377,2)</f>
        <v>0</v>
      </c>
      <c r="K377" s="175"/>
      <c r="L377" s="40"/>
      <c r="M377" s="180" t="s">
        <v>5</v>
      </c>
      <c r="N377" s="181" t="s">
        <v>46</v>
      </c>
      <c r="O377" s="41"/>
      <c r="P377" s="182">
        <f>O377*H377</f>
        <v>0</v>
      </c>
      <c r="Q377" s="182">
        <v>0.23598</v>
      </c>
      <c r="R377" s="182">
        <f>Q377*H377</f>
        <v>0.70794000000000001</v>
      </c>
      <c r="S377" s="182">
        <v>0</v>
      </c>
      <c r="T377" s="183">
        <f>S377*H377</f>
        <v>0</v>
      </c>
      <c r="AR377" s="23" t="s">
        <v>201</v>
      </c>
      <c r="AT377" s="23" t="s">
        <v>197</v>
      </c>
      <c r="AU377" s="23" t="s">
        <v>211</v>
      </c>
      <c r="AY377" s="23" t="s">
        <v>195</v>
      </c>
      <c r="BE377" s="184">
        <f>IF(N377="základní",J377,0)</f>
        <v>0</v>
      </c>
      <c r="BF377" s="184">
        <f>IF(N377="snížená",J377,0)</f>
        <v>0</v>
      </c>
      <c r="BG377" s="184">
        <f>IF(N377="zákl. přenesená",J377,0)</f>
        <v>0</v>
      </c>
      <c r="BH377" s="184">
        <f>IF(N377="sníž. přenesená",J377,0)</f>
        <v>0</v>
      </c>
      <c r="BI377" s="184">
        <f>IF(N377="nulová",J377,0)</f>
        <v>0</v>
      </c>
      <c r="BJ377" s="23" t="s">
        <v>83</v>
      </c>
      <c r="BK377" s="184">
        <f>ROUND(I377*H377,2)</f>
        <v>0</v>
      </c>
      <c r="BL377" s="23" t="s">
        <v>201</v>
      </c>
      <c r="BM377" s="23" t="s">
        <v>2915</v>
      </c>
    </row>
    <row r="378" spans="2:65" s="1" customFormat="1" ht="25.5" customHeight="1">
      <c r="B378" s="172"/>
      <c r="C378" s="173" t="s">
        <v>524</v>
      </c>
      <c r="D378" s="173" t="s">
        <v>197</v>
      </c>
      <c r="E378" s="174" t="s">
        <v>2916</v>
      </c>
      <c r="F378" s="175" t="s">
        <v>2917</v>
      </c>
      <c r="G378" s="176" t="s">
        <v>228</v>
      </c>
      <c r="H378" s="177">
        <v>0.75</v>
      </c>
      <c r="I378" s="178"/>
      <c r="J378" s="179">
        <f>ROUND(I378*H378,2)</f>
        <v>0</v>
      </c>
      <c r="K378" s="175"/>
      <c r="L378" s="40"/>
      <c r="M378" s="180" t="s">
        <v>5</v>
      </c>
      <c r="N378" s="181" t="s">
        <v>46</v>
      </c>
      <c r="O378" s="41"/>
      <c r="P378" s="182">
        <f>O378*H378</f>
        <v>0</v>
      </c>
      <c r="Q378" s="182">
        <v>2.4775800000000001</v>
      </c>
      <c r="R378" s="182">
        <f>Q378*H378</f>
        <v>1.8581850000000002</v>
      </c>
      <c r="S378" s="182">
        <v>0</v>
      </c>
      <c r="T378" s="183">
        <f>S378*H378</f>
        <v>0</v>
      </c>
      <c r="AR378" s="23" t="s">
        <v>201</v>
      </c>
      <c r="AT378" s="23" t="s">
        <v>197</v>
      </c>
      <c r="AU378" s="23" t="s">
        <v>211</v>
      </c>
      <c r="AY378" s="23" t="s">
        <v>195</v>
      </c>
      <c r="BE378" s="184">
        <f>IF(N378="základní",J378,0)</f>
        <v>0</v>
      </c>
      <c r="BF378" s="184">
        <f>IF(N378="snížená",J378,0)</f>
        <v>0</v>
      </c>
      <c r="BG378" s="184">
        <f>IF(N378="zákl. přenesená",J378,0)</f>
        <v>0</v>
      </c>
      <c r="BH378" s="184">
        <f>IF(N378="sníž. přenesená",J378,0)</f>
        <v>0</v>
      </c>
      <c r="BI378" s="184">
        <f>IF(N378="nulová",J378,0)</f>
        <v>0</v>
      </c>
      <c r="BJ378" s="23" t="s">
        <v>83</v>
      </c>
      <c r="BK378" s="184">
        <f>ROUND(I378*H378,2)</f>
        <v>0</v>
      </c>
      <c r="BL378" s="23" t="s">
        <v>201</v>
      </c>
      <c r="BM378" s="23" t="s">
        <v>2918</v>
      </c>
    </row>
    <row r="379" spans="2:65" s="11" customFormat="1">
      <c r="B379" s="185"/>
      <c r="D379" s="186" t="s">
        <v>203</v>
      </c>
      <c r="E379" s="187" t="s">
        <v>5</v>
      </c>
      <c r="F379" s="188" t="s">
        <v>2919</v>
      </c>
      <c r="H379" s="189">
        <v>0.75</v>
      </c>
      <c r="I379" s="190"/>
      <c r="L379" s="185"/>
      <c r="M379" s="191"/>
      <c r="N379" s="192"/>
      <c r="O379" s="192"/>
      <c r="P379" s="192"/>
      <c r="Q379" s="192"/>
      <c r="R379" s="192"/>
      <c r="S379" s="192"/>
      <c r="T379" s="193"/>
      <c r="AT379" s="187" t="s">
        <v>203</v>
      </c>
      <c r="AU379" s="187" t="s">
        <v>211</v>
      </c>
      <c r="AV379" s="11" t="s">
        <v>85</v>
      </c>
      <c r="AW379" s="11" t="s">
        <v>39</v>
      </c>
      <c r="AX379" s="11" t="s">
        <v>75</v>
      </c>
      <c r="AY379" s="187" t="s">
        <v>195</v>
      </c>
    </row>
    <row r="380" spans="2:65" s="13" customFormat="1">
      <c r="B380" s="205"/>
      <c r="D380" s="186" t="s">
        <v>203</v>
      </c>
      <c r="E380" s="206" t="s">
        <v>5</v>
      </c>
      <c r="F380" s="207" t="s">
        <v>254</v>
      </c>
      <c r="H380" s="208">
        <v>0.75</v>
      </c>
      <c r="I380" s="209"/>
      <c r="L380" s="205"/>
      <c r="M380" s="210"/>
      <c r="N380" s="211"/>
      <c r="O380" s="211"/>
      <c r="P380" s="211"/>
      <c r="Q380" s="211"/>
      <c r="R380" s="211"/>
      <c r="S380" s="211"/>
      <c r="T380" s="212"/>
      <c r="AT380" s="206" t="s">
        <v>203</v>
      </c>
      <c r="AU380" s="206" t="s">
        <v>211</v>
      </c>
      <c r="AV380" s="13" t="s">
        <v>201</v>
      </c>
      <c r="AW380" s="13" t="s">
        <v>39</v>
      </c>
      <c r="AX380" s="13" t="s">
        <v>83</v>
      </c>
      <c r="AY380" s="206" t="s">
        <v>195</v>
      </c>
    </row>
    <row r="381" spans="2:65" s="1" customFormat="1" ht="25.5" customHeight="1">
      <c r="B381" s="172"/>
      <c r="C381" s="173" t="s">
        <v>528</v>
      </c>
      <c r="D381" s="173" t="s">
        <v>197</v>
      </c>
      <c r="E381" s="174" t="s">
        <v>2920</v>
      </c>
      <c r="F381" s="175" t="s">
        <v>2921</v>
      </c>
      <c r="G381" s="176" t="s">
        <v>325</v>
      </c>
      <c r="H381" s="177">
        <v>22</v>
      </c>
      <c r="I381" s="178"/>
      <c r="J381" s="179">
        <f t="shared" ref="J381:J399" si="0">ROUND(I381*H381,2)</f>
        <v>0</v>
      </c>
      <c r="K381" s="175"/>
      <c r="L381" s="40"/>
      <c r="M381" s="180" t="s">
        <v>5</v>
      </c>
      <c r="N381" s="181" t="s">
        <v>46</v>
      </c>
      <c r="O381" s="41"/>
      <c r="P381" s="182">
        <f t="shared" ref="P381:P399" si="1">O381*H381</f>
        <v>0</v>
      </c>
      <c r="Q381" s="182">
        <v>1.298E-2</v>
      </c>
      <c r="R381" s="182">
        <f t="shared" ref="R381:R399" si="2">Q381*H381</f>
        <v>0.28555999999999998</v>
      </c>
      <c r="S381" s="182">
        <v>0</v>
      </c>
      <c r="T381" s="183">
        <f t="shared" ref="T381:T399" si="3">S381*H381</f>
        <v>0</v>
      </c>
      <c r="AR381" s="23" t="s">
        <v>201</v>
      </c>
      <c r="AT381" s="23" t="s">
        <v>197</v>
      </c>
      <c r="AU381" s="23" t="s">
        <v>211</v>
      </c>
      <c r="AY381" s="23" t="s">
        <v>195</v>
      </c>
      <c r="BE381" s="184">
        <f t="shared" ref="BE381:BE399" si="4">IF(N381="základní",J381,0)</f>
        <v>0</v>
      </c>
      <c r="BF381" s="184">
        <f t="shared" ref="BF381:BF399" si="5">IF(N381="snížená",J381,0)</f>
        <v>0</v>
      </c>
      <c r="BG381" s="184">
        <f t="shared" ref="BG381:BG399" si="6">IF(N381="zákl. přenesená",J381,0)</f>
        <v>0</v>
      </c>
      <c r="BH381" s="184">
        <f t="shared" ref="BH381:BH399" si="7">IF(N381="sníž. přenesená",J381,0)</f>
        <v>0</v>
      </c>
      <c r="BI381" s="184">
        <f t="shared" ref="BI381:BI399" si="8">IF(N381="nulová",J381,0)</f>
        <v>0</v>
      </c>
      <c r="BJ381" s="23" t="s">
        <v>83</v>
      </c>
      <c r="BK381" s="184">
        <f t="shared" ref="BK381:BK399" si="9">ROUND(I381*H381,2)</f>
        <v>0</v>
      </c>
      <c r="BL381" s="23" t="s">
        <v>201</v>
      </c>
      <c r="BM381" s="23" t="s">
        <v>2922</v>
      </c>
    </row>
    <row r="382" spans="2:65" s="1" customFormat="1" ht="16.5" customHeight="1">
      <c r="B382" s="172"/>
      <c r="C382" s="173" t="s">
        <v>532</v>
      </c>
      <c r="D382" s="173" t="s">
        <v>197</v>
      </c>
      <c r="E382" s="174" t="s">
        <v>2923</v>
      </c>
      <c r="F382" s="175" t="s">
        <v>2924</v>
      </c>
      <c r="G382" s="176" t="s">
        <v>228</v>
      </c>
      <c r="H382" s="177">
        <v>0.49</v>
      </c>
      <c r="I382" s="178"/>
      <c r="J382" s="179">
        <f t="shared" si="0"/>
        <v>0</v>
      </c>
      <c r="K382" s="175"/>
      <c r="L382" s="40"/>
      <c r="M382" s="180" t="s">
        <v>5</v>
      </c>
      <c r="N382" s="181" t="s">
        <v>46</v>
      </c>
      <c r="O382" s="41"/>
      <c r="P382" s="182">
        <f t="shared" si="1"/>
        <v>0</v>
      </c>
      <c r="Q382" s="182">
        <v>0</v>
      </c>
      <c r="R382" s="182">
        <f t="shared" si="2"/>
        <v>0</v>
      </c>
      <c r="S382" s="182">
        <v>0</v>
      </c>
      <c r="T382" s="183">
        <f t="shared" si="3"/>
        <v>0</v>
      </c>
      <c r="AR382" s="23" t="s">
        <v>201</v>
      </c>
      <c r="AT382" s="23" t="s">
        <v>197</v>
      </c>
      <c r="AU382" s="23" t="s">
        <v>211</v>
      </c>
      <c r="AY382" s="23" t="s">
        <v>195</v>
      </c>
      <c r="BE382" s="184">
        <f t="shared" si="4"/>
        <v>0</v>
      </c>
      <c r="BF382" s="184">
        <f t="shared" si="5"/>
        <v>0</v>
      </c>
      <c r="BG382" s="184">
        <f t="shared" si="6"/>
        <v>0</v>
      </c>
      <c r="BH382" s="184">
        <f t="shared" si="7"/>
        <v>0</v>
      </c>
      <c r="BI382" s="184">
        <f t="shared" si="8"/>
        <v>0</v>
      </c>
      <c r="BJ382" s="23" t="s">
        <v>83</v>
      </c>
      <c r="BK382" s="184">
        <f t="shared" si="9"/>
        <v>0</v>
      </c>
      <c r="BL382" s="23" t="s">
        <v>201</v>
      </c>
      <c r="BM382" s="23" t="s">
        <v>2925</v>
      </c>
    </row>
    <row r="383" spans="2:65" s="1" customFormat="1" ht="25.5" customHeight="1">
      <c r="B383" s="172"/>
      <c r="C383" s="173" t="s">
        <v>537</v>
      </c>
      <c r="D383" s="173" t="s">
        <v>197</v>
      </c>
      <c r="E383" s="174" t="s">
        <v>2926</v>
      </c>
      <c r="F383" s="175" t="s">
        <v>2927</v>
      </c>
      <c r="G383" s="176" t="s">
        <v>264</v>
      </c>
      <c r="H383" s="177">
        <v>18.29</v>
      </c>
      <c r="I383" s="178"/>
      <c r="J383" s="179">
        <f t="shared" si="0"/>
        <v>0</v>
      </c>
      <c r="K383" s="175"/>
      <c r="L383" s="40"/>
      <c r="M383" s="180" t="s">
        <v>5</v>
      </c>
      <c r="N383" s="181" t="s">
        <v>46</v>
      </c>
      <c r="O383" s="41"/>
      <c r="P383" s="182">
        <f t="shared" si="1"/>
        <v>0</v>
      </c>
      <c r="Q383" s="182">
        <v>0</v>
      </c>
      <c r="R383" s="182">
        <f t="shared" si="2"/>
        <v>0</v>
      </c>
      <c r="S383" s="182">
        <v>0</v>
      </c>
      <c r="T383" s="183">
        <f t="shared" si="3"/>
        <v>0</v>
      </c>
      <c r="AR383" s="23" t="s">
        <v>201</v>
      </c>
      <c r="AT383" s="23" t="s">
        <v>197</v>
      </c>
      <c r="AU383" s="23" t="s">
        <v>211</v>
      </c>
      <c r="AY383" s="23" t="s">
        <v>195</v>
      </c>
      <c r="BE383" s="184">
        <f t="shared" si="4"/>
        <v>0</v>
      </c>
      <c r="BF383" s="184">
        <f t="shared" si="5"/>
        <v>0</v>
      </c>
      <c r="BG383" s="184">
        <f t="shared" si="6"/>
        <v>0</v>
      </c>
      <c r="BH383" s="184">
        <f t="shared" si="7"/>
        <v>0</v>
      </c>
      <c r="BI383" s="184">
        <f t="shared" si="8"/>
        <v>0</v>
      </c>
      <c r="BJ383" s="23" t="s">
        <v>83</v>
      </c>
      <c r="BK383" s="184">
        <f t="shared" si="9"/>
        <v>0</v>
      </c>
      <c r="BL383" s="23" t="s">
        <v>201</v>
      </c>
      <c r="BM383" s="23" t="s">
        <v>2928</v>
      </c>
    </row>
    <row r="384" spans="2:65" s="1" customFormat="1" ht="16.5" customHeight="1">
      <c r="B384" s="172"/>
      <c r="C384" s="173" t="s">
        <v>543</v>
      </c>
      <c r="D384" s="173" t="s">
        <v>197</v>
      </c>
      <c r="E384" s="174" t="s">
        <v>2929</v>
      </c>
      <c r="F384" s="175" t="s">
        <v>2930</v>
      </c>
      <c r="G384" s="176" t="s">
        <v>264</v>
      </c>
      <c r="H384" s="177">
        <v>18.29</v>
      </c>
      <c r="I384" s="178"/>
      <c r="J384" s="179">
        <f t="shared" si="0"/>
        <v>0</v>
      </c>
      <c r="K384" s="175"/>
      <c r="L384" s="40"/>
      <c r="M384" s="180" t="s">
        <v>5</v>
      </c>
      <c r="N384" s="181" t="s">
        <v>46</v>
      </c>
      <c r="O384" s="41"/>
      <c r="P384" s="182">
        <f t="shared" si="1"/>
        <v>0</v>
      </c>
      <c r="Q384" s="182">
        <v>0</v>
      </c>
      <c r="R384" s="182">
        <f t="shared" si="2"/>
        <v>0</v>
      </c>
      <c r="S384" s="182">
        <v>0</v>
      </c>
      <c r="T384" s="183">
        <f t="shared" si="3"/>
        <v>0</v>
      </c>
      <c r="AR384" s="23" t="s">
        <v>201</v>
      </c>
      <c r="AT384" s="23" t="s">
        <v>197</v>
      </c>
      <c r="AU384" s="23" t="s">
        <v>211</v>
      </c>
      <c r="AY384" s="23" t="s">
        <v>195</v>
      </c>
      <c r="BE384" s="184">
        <f t="shared" si="4"/>
        <v>0</v>
      </c>
      <c r="BF384" s="184">
        <f t="shared" si="5"/>
        <v>0</v>
      </c>
      <c r="BG384" s="184">
        <f t="shared" si="6"/>
        <v>0</v>
      </c>
      <c r="BH384" s="184">
        <f t="shared" si="7"/>
        <v>0</v>
      </c>
      <c r="BI384" s="184">
        <f t="shared" si="8"/>
        <v>0</v>
      </c>
      <c r="BJ384" s="23" t="s">
        <v>83</v>
      </c>
      <c r="BK384" s="184">
        <f t="shared" si="9"/>
        <v>0</v>
      </c>
      <c r="BL384" s="23" t="s">
        <v>201</v>
      </c>
      <c r="BM384" s="23" t="s">
        <v>2931</v>
      </c>
    </row>
    <row r="385" spans="2:65" s="1" customFormat="1" ht="16.5" customHeight="1">
      <c r="B385" s="172"/>
      <c r="C385" s="173" t="s">
        <v>547</v>
      </c>
      <c r="D385" s="173" t="s">
        <v>197</v>
      </c>
      <c r="E385" s="174" t="s">
        <v>2932</v>
      </c>
      <c r="F385" s="175" t="s">
        <v>2933</v>
      </c>
      <c r="G385" s="176" t="s">
        <v>264</v>
      </c>
      <c r="H385" s="177">
        <v>18.29</v>
      </c>
      <c r="I385" s="178"/>
      <c r="J385" s="179">
        <f t="shared" si="0"/>
        <v>0</v>
      </c>
      <c r="K385" s="175"/>
      <c r="L385" s="40"/>
      <c r="M385" s="180" t="s">
        <v>5</v>
      </c>
      <c r="N385" s="181" t="s">
        <v>46</v>
      </c>
      <c r="O385" s="41"/>
      <c r="P385" s="182">
        <f t="shared" si="1"/>
        <v>0</v>
      </c>
      <c r="Q385" s="182">
        <v>0</v>
      </c>
      <c r="R385" s="182">
        <f t="shared" si="2"/>
        <v>0</v>
      </c>
      <c r="S385" s="182">
        <v>0</v>
      </c>
      <c r="T385" s="183">
        <f t="shared" si="3"/>
        <v>0</v>
      </c>
      <c r="AR385" s="23" t="s">
        <v>201</v>
      </c>
      <c r="AT385" s="23" t="s">
        <v>197</v>
      </c>
      <c r="AU385" s="23" t="s">
        <v>211</v>
      </c>
      <c r="AY385" s="23" t="s">
        <v>195</v>
      </c>
      <c r="BE385" s="184">
        <f t="shared" si="4"/>
        <v>0</v>
      </c>
      <c r="BF385" s="184">
        <f t="shared" si="5"/>
        <v>0</v>
      </c>
      <c r="BG385" s="184">
        <f t="shared" si="6"/>
        <v>0</v>
      </c>
      <c r="BH385" s="184">
        <f t="shared" si="7"/>
        <v>0</v>
      </c>
      <c r="BI385" s="184">
        <f t="shared" si="8"/>
        <v>0</v>
      </c>
      <c r="BJ385" s="23" t="s">
        <v>83</v>
      </c>
      <c r="BK385" s="184">
        <f t="shared" si="9"/>
        <v>0</v>
      </c>
      <c r="BL385" s="23" t="s">
        <v>201</v>
      </c>
      <c r="BM385" s="23" t="s">
        <v>2934</v>
      </c>
    </row>
    <row r="386" spans="2:65" s="1" customFormat="1" ht="16.5" customHeight="1">
      <c r="B386" s="172"/>
      <c r="C386" s="173" t="s">
        <v>552</v>
      </c>
      <c r="D386" s="173" t="s">
        <v>197</v>
      </c>
      <c r="E386" s="174" t="s">
        <v>2935</v>
      </c>
      <c r="F386" s="175" t="s">
        <v>2936</v>
      </c>
      <c r="G386" s="176" t="s">
        <v>264</v>
      </c>
      <c r="H386" s="177">
        <v>18.29</v>
      </c>
      <c r="I386" s="178"/>
      <c r="J386" s="179">
        <f t="shared" si="0"/>
        <v>0</v>
      </c>
      <c r="K386" s="175"/>
      <c r="L386" s="40"/>
      <c r="M386" s="180" t="s">
        <v>5</v>
      </c>
      <c r="N386" s="181" t="s">
        <v>46</v>
      </c>
      <c r="O386" s="41"/>
      <c r="P386" s="182">
        <f t="shared" si="1"/>
        <v>0</v>
      </c>
      <c r="Q386" s="182">
        <v>0</v>
      </c>
      <c r="R386" s="182">
        <f t="shared" si="2"/>
        <v>0</v>
      </c>
      <c r="S386" s="182">
        <v>0</v>
      </c>
      <c r="T386" s="183">
        <f t="shared" si="3"/>
        <v>0</v>
      </c>
      <c r="AR386" s="23" t="s">
        <v>201</v>
      </c>
      <c r="AT386" s="23" t="s">
        <v>197</v>
      </c>
      <c r="AU386" s="23" t="s">
        <v>211</v>
      </c>
      <c r="AY386" s="23" t="s">
        <v>195</v>
      </c>
      <c r="BE386" s="184">
        <f t="shared" si="4"/>
        <v>0</v>
      </c>
      <c r="BF386" s="184">
        <f t="shared" si="5"/>
        <v>0</v>
      </c>
      <c r="BG386" s="184">
        <f t="shared" si="6"/>
        <v>0</v>
      </c>
      <c r="BH386" s="184">
        <f t="shared" si="7"/>
        <v>0</v>
      </c>
      <c r="BI386" s="184">
        <f t="shared" si="8"/>
        <v>0</v>
      </c>
      <c r="BJ386" s="23" t="s">
        <v>83</v>
      </c>
      <c r="BK386" s="184">
        <f t="shared" si="9"/>
        <v>0</v>
      </c>
      <c r="BL386" s="23" t="s">
        <v>201</v>
      </c>
      <c r="BM386" s="23" t="s">
        <v>2937</v>
      </c>
    </row>
    <row r="387" spans="2:65" s="1" customFormat="1" ht="16.5" customHeight="1">
      <c r="B387" s="172"/>
      <c r="C387" s="173" t="s">
        <v>557</v>
      </c>
      <c r="D387" s="173" t="s">
        <v>197</v>
      </c>
      <c r="E387" s="174" t="s">
        <v>2938</v>
      </c>
      <c r="F387" s="175" t="s">
        <v>2939</v>
      </c>
      <c r="G387" s="176" t="s">
        <v>264</v>
      </c>
      <c r="H387" s="177">
        <v>18.29</v>
      </c>
      <c r="I387" s="178"/>
      <c r="J387" s="179">
        <f t="shared" si="0"/>
        <v>0</v>
      </c>
      <c r="K387" s="175"/>
      <c r="L387" s="40"/>
      <c r="M387" s="180" t="s">
        <v>5</v>
      </c>
      <c r="N387" s="181" t="s">
        <v>46</v>
      </c>
      <c r="O387" s="41"/>
      <c r="P387" s="182">
        <f t="shared" si="1"/>
        <v>0</v>
      </c>
      <c r="Q387" s="182">
        <v>3.8850000000000003E-2</v>
      </c>
      <c r="R387" s="182">
        <f t="shared" si="2"/>
        <v>0.71056649999999999</v>
      </c>
      <c r="S387" s="182">
        <v>0</v>
      </c>
      <c r="T387" s="183">
        <f t="shared" si="3"/>
        <v>0</v>
      </c>
      <c r="AR387" s="23" t="s">
        <v>201</v>
      </c>
      <c r="AT387" s="23" t="s">
        <v>197</v>
      </c>
      <c r="AU387" s="23" t="s">
        <v>211</v>
      </c>
      <c r="AY387" s="23" t="s">
        <v>195</v>
      </c>
      <c r="BE387" s="184">
        <f t="shared" si="4"/>
        <v>0</v>
      </c>
      <c r="BF387" s="184">
        <f t="shared" si="5"/>
        <v>0</v>
      </c>
      <c r="BG387" s="184">
        <f t="shared" si="6"/>
        <v>0</v>
      </c>
      <c r="BH387" s="184">
        <f t="shared" si="7"/>
        <v>0</v>
      </c>
      <c r="BI387" s="184">
        <f t="shared" si="8"/>
        <v>0</v>
      </c>
      <c r="BJ387" s="23" t="s">
        <v>83</v>
      </c>
      <c r="BK387" s="184">
        <f t="shared" si="9"/>
        <v>0</v>
      </c>
      <c r="BL387" s="23" t="s">
        <v>201</v>
      </c>
      <c r="BM387" s="23" t="s">
        <v>2940</v>
      </c>
    </row>
    <row r="388" spans="2:65" s="1" customFormat="1" ht="16.5" customHeight="1">
      <c r="B388" s="172"/>
      <c r="C388" s="173" t="s">
        <v>561</v>
      </c>
      <c r="D388" s="173" t="s">
        <v>197</v>
      </c>
      <c r="E388" s="174" t="s">
        <v>2941</v>
      </c>
      <c r="F388" s="175" t="s">
        <v>2942</v>
      </c>
      <c r="G388" s="176" t="s">
        <v>264</v>
      </c>
      <c r="H388" s="177">
        <v>18.29</v>
      </c>
      <c r="I388" s="178"/>
      <c r="J388" s="179">
        <f t="shared" si="0"/>
        <v>0</v>
      </c>
      <c r="K388" s="175"/>
      <c r="L388" s="40"/>
      <c r="M388" s="180" t="s">
        <v>5</v>
      </c>
      <c r="N388" s="181" t="s">
        <v>46</v>
      </c>
      <c r="O388" s="41"/>
      <c r="P388" s="182">
        <f t="shared" si="1"/>
        <v>0</v>
      </c>
      <c r="Q388" s="182">
        <v>0</v>
      </c>
      <c r="R388" s="182">
        <f t="shared" si="2"/>
        <v>0</v>
      </c>
      <c r="S388" s="182">
        <v>0</v>
      </c>
      <c r="T388" s="183">
        <f t="shared" si="3"/>
        <v>0</v>
      </c>
      <c r="AR388" s="23" t="s">
        <v>201</v>
      </c>
      <c r="AT388" s="23" t="s">
        <v>197</v>
      </c>
      <c r="AU388" s="23" t="s">
        <v>211</v>
      </c>
      <c r="AY388" s="23" t="s">
        <v>195</v>
      </c>
      <c r="BE388" s="184">
        <f t="shared" si="4"/>
        <v>0</v>
      </c>
      <c r="BF388" s="184">
        <f t="shared" si="5"/>
        <v>0</v>
      </c>
      <c r="BG388" s="184">
        <f t="shared" si="6"/>
        <v>0</v>
      </c>
      <c r="BH388" s="184">
        <f t="shared" si="7"/>
        <v>0</v>
      </c>
      <c r="BI388" s="184">
        <f t="shared" si="8"/>
        <v>0</v>
      </c>
      <c r="BJ388" s="23" t="s">
        <v>83</v>
      </c>
      <c r="BK388" s="184">
        <f t="shared" si="9"/>
        <v>0</v>
      </c>
      <c r="BL388" s="23" t="s">
        <v>201</v>
      </c>
      <c r="BM388" s="23" t="s">
        <v>2943</v>
      </c>
    </row>
    <row r="389" spans="2:65" s="1" customFormat="1" ht="16.5" customHeight="1">
      <c r="B389" s="172"/>
      <c r="C389" s="173" t="s">
        <v>565</v>
      </c>
      <c r="D389" s="173" t="s">
        <v>197</v>
      </c>
      <c r="E389" s="174" t="s">
        <v>2944</v>
      </c>
      <c r="F389" s="175" t="s">
        <v>2945</v>
      </c>
      <c r="G389" s="176" t="s">
        <v>264</v>
      </c>
      <c r="H389" s="177">
        <v>18.29</v>
      </c>
      <c r="I389" s="178"/>
      <c r="J389" s="179">
        <f t="shared" si="0"/>
        <v>0</v>
      </c>
      <c r="K389" s="175"/>
      <c r="L389" s="40"/>
      <c r="M389" s="180" t="s">
        <v>5</v>
      </c>
      <c r="N389" s="181" t="s">
        <v>46</v>
      </c>
      <c r="O389" s="41"/>
      <c r="P389" s="182">
        <f t="shared" si="1"/>
        <v>0</v>
      </c>
      <c r="Q389" s="182">
        <v>3.15E-3</v>
      </c>
      <c r="R389" s="182">
        <f t="shared" si="2"/>
        <v>5.7613499999999998E-2</v>
      </c>
      <c r="S389" s="182">
        <v>0</v>
      </c>
      <c r="T389" s="183">
        <f t="shared" si="3"/>
        <v>0</v>
      </c>
      <c r="AR389" s="23" t="s">
        <v>201</v>
      </c>
      <c r="AT389" s="23" t="s">
        <v>197</v>
      </c>
      <c r="AU389" s="23" t="s">
        <v>211</v>
      </c>
      <c r="AY389" s="23" t="s">
        <v>195</v>
      </c>
      <c r="BE389" s="184">
        <f t="shared" si="4"/>
        <v>0</v>
      </c>
      <c r="BF389" s="184">
        <f t="shared" si="5"/>
        <v>0</v>
      </c>
      <c r="BG389" s="184">
        <f t="shared" si="6"/>
        <v>0</v>
      </c>
      <c r="BH389" s="184">
        <f t="shared" si="7"/>
        <v>0</v>
      </c>
      <c r="BI389" s="184">
        <f t="shared" si="8"/>
        <v>0</v>
      </c>
      <c r="BJ389" s="23" t="s">
        <v>83</v>
      </c>
      <c r="BK389" s="184">
        <f t="shared" si="9"/>
        <v>0</v>
      </c>
      <c r="BL389" s="23" t="s">
        <v>201</v>
      </c>
      <c r="BM389" s="23" t="s">
        <v>2946</v>
      </c>
    </row>
    <row r="390" spans="2:65" s="1" customFormat="1" ht="16.5" customHeight="1">
      <c r="B390" s="172"/>
      <c r="C390" s="173" t="s">
        <v>569</v>
      </c>
      <c r="D390" s="173" t="s">
        <v>197</v>
      </c>
      <c r="E390" s="174" t="s">
        <v>2947</v>
      </c>
      <c r="F390" s="175" t="s">
        <v>2948</v>
      </c>
      <c r="G390" s="176" t="s">
        <v>264</v>
      </c>
      <c r="H390" s="177">
        <v>18.29</v>
      </c>
      <c r="I390" s="178"/>
      <c r="J390" s="179">
        <f t="shared" si="0"/>
        <v>0</v>
      </c>
      <c r="K390" s="175"/>
      <c r="L390" s="40"/>
      <c r="M390" s="180" t="s">
        <v>5</v>
      </c>
      <c r="N390" s="181" t="s">
        <v>46</v>
      </c>
      <c r="O390" s="41"/>
      <c r="P390" s="182">
        <f t="shared" si="1"/>
        <v>0</v>
      </c>
      <c r="Q390" s="182">
        <v>0</v>
      </c>
      <c r="R390" s="182">
        <f t="shared" si="2"/>
        <v>0</v>
      </c>
      <c r="S390" s="182">
        <v>0</v>
      </c>
      <c r="T390" s="183">
        <f t="shared" si="3"/>
        <v>0</v>
      </c>
      <c r="AR390" s="23" t="s">
        <v>201</v>
      </c>
      <c r="AT390" s="23" t="s">
        <v>197</v>
      </c>
      <c r="AU390" s="23" t="s">
        <v>211</v>
      </c>
      <c r="AY390" s="23" t="s">
        <v>195</v>
      </c>
      <c r="BE390" s="184">
        <f t="shared" si="4"/>
        <v>0</v>
      </c>
      <c r="BF390" s="184">
        <f t="shared" si="5"/>
        <v>0</v>
      </c>
      <c r="BG390" s="184">
        <f t="shared" si="6"/>
        <v>0</v>
      </c>
      <c r="BH390" s="184">
        <f t="shared" si="7"/>
        <v>0</v>
      </c>
      <c r="BI390" s="184">
        <f t="shared" si="8"/>
        <v>0</v>
      </c>
      <c r="BJ390" s="23" t="s">
        <v>83</v>
      </c>
      <c r="BK390" s="184">
        <f t="shared" si="9"/>
        <v>0</v>
      </c>
      <c r="BL390" s="23" t="s">
        <v>201</v>
      </c>
      <c r="BM390" s="23" t="s">
        <v>2949</v>
      </c>
    </row>
    <row r="391" spans="2:65" s="1" customFormat="1" ht="16.5" customHeight="1">
      <c r="B391" s="172"/>
      <c r="C391" s="173" t="s">
        <v>573</v>
      </c>
      <c r="D391" s="173" t="s">
        <v>197</v>
      </c>
      <c r="E391" s="174" t="s">
        <v>2950</v>
      </c>
      <c r="F391" s="175" t="s">
        <v>2951</v>
      </c>
      <c r="G391" s="176" t="s">
        <v>264</v>
      </c>
      <c r="H391" s="177">
        <v>18.29</v>
      </c>
      <c r="I391" s="178"/>
      <c r="J391" s="179">
        <f t="shared" si="0"/>
        <v>0</v>
      </c>
      <c r="K391" s="175"/>
      <c r="L391" s="40"/>
      <c r="M391" s="180" t="s">
        <v>5</v>
      </c>
      <c r="N391" s="181" t="s">
        <v>46</v>
      </c>
      <c r="O391" s="41"/>
      <c r="P391" s="182">
        <f t="shared" si="1"/>
        <v>0</v>
      </c>
      <c r="Q391" s="182">
        <v>2.7599999999999999E-3</v>
      </c>
      <c r="R391" s="182">
        <f t="shared" si="2"/>
        <v>5.0480399999999995E-2</v>
      </c>
      <c r="S391" s="182">
        <v>0</v>
      </c>
      <c r="T391" s="183">
        <f t="shared" si="3"/>
        <v>0</v>
      </c>
      <c r="AR391" s="23" t="s">
        <v>201</v>
      </c>
      <c r="AT391" s="23" t="s">
        <v>197</v>
      </c>
      <c r="AU391" s="23" t="s">
        <v>211</v>
      </c>
      <c r="AY391" s="23" t="s">
        <v>195</v>
      </c>
      <c r="BE391" s="184">
        <f t="shared" si="4"/>
        <v>0</v>
      </c>
      <c r="BF391" s="184">
        <f t="shared" si="5"/>
        <v>0</v>
      </c>
      <c r="BG391" s="184">
        <f t="shared" si="6"/>
        <v>0</v>
      </c>
      <c r="BH391" s="184">
        <f t="shared" si="7"/>
        <v>0</v>
      </c>
      <c r="BI391" s="184">
        <f t="shared" si="8"/>
        <v>0</v>
      </c>
      <c r="BJ391" s="23" t="s">
        <v>83</v>
      </c>
      <c r="BK391" s="184">
        <f t="shared" si="9"/>
        <v>0</v>
      </c>
      <c r="BL391" s="23" t="s">
        <v>201</v>
      </c>
      <c r="BM391" s="23" t="s">
        <v>2952</v>
      </c>
    </row>
    <row r="392" spans="2:65" s="1" customFormat="1" ht="25.5" customHeight="1">
      <c r="B392" s="172"/>
      <c r="C392" s="173" t="s">
        <v>578</v>
      </c>
      <c r="D392" s="173" t="s">
        <v>197</v>
      </c>
      <c r="E392" s="174" t="s">
        <v>2953</v>
      </c>
      <c r="F392" s="175" t="s">
        <v>2954</v>
      </c>
      <c r="G392" s="176" t="s">
        <v>264</v>
      </c>
      <c r="H392" s="177">
        <v>18.29</v>
      </c>
      <c r="I392" s="178"/>
      <c r="J392" s="179">
        <f t="shared" si="0"/>
        <v>0</v>
      </c>
      <c r="K392" s="175"/>
      <c r="L392" s="40"/>
      <c r="M392" s="180" t="s">
        <v>5</v>
      </c>
      <c r="N392" s="181" t="s">
        <v>46</v>
      </c>
      <c r="O392" s="41"/>
      <c r="P392" s="182">
        <f t="shared" si="1"/>
        <v>0</v>
      </c>
      <c r="Q392" s="182">
        <v>0</v>
      </c>
      <c r="R392" s="182">
        <f t="shared" si="2"/>
        <v>0</v>
      </c>
      <c r="S392" s="182">
        <v>0</v>
      </c>
      <c r="T392" s="183">
        <f t="shared" si="3"/>
        <v>0</v>
      </c>
      <c r="AR392" s="23" t="s">
        <v>201</v>
      </c>
      <c r="AT392" s="23" t="s">
        <v>197</v>
      </c>
      <c r="AU392" s="23" t="s">
        <v>211</v>
      </c>
      <c r="AY392" s="23" t="s">
        <v>195</v>
      </c>
      <c r="BE392" s="184">
        <f t="shared" si="4"/>
        <v>0</v>
      </c>
      <c r="BF392" s="184">
        <f t="shared" si="5"/>
        <v>0</v>
      </c>
      <c r="BG392" s="184">
        <f t="shared" si="6"/>
        <v>0</v>
      </c>
      <c r="BH392" s="184">
        <f t="shared" si="7"/>
        <v>0</v>
      </c>
      <c r="BI392" s="184">
        <f t="shared" si="8"/>
        <v>0</v>
      </c>
      <c r="BJ392" s="23" t="s">
        <v>83</v>
      </c>
      <c r="BK392" s="184">
        <f t="shared" si="9"/>
        <v>0</v>
      </c>
      <c r="BL392" s="23" t="s">
        <v>201</v>
      </c>
      <c r="BM392" s="23" t="s">
        <v>2955</v>
      </c>
    </row>
    <row r="393" spans="2:65" s="1" customFormat="1" ht="16.5" customHeight="1">
      <c r="B393" s="172"/>
      <c r="C393" s="173" t="s">
        <v>582</v>
      </c>
      <c r="D393" s="173" t="s">
        <v>197</v>
      </c>
      <c r="E393" s="174" t="s">
        <v>2956</v>
      </c>
      <c r="F393" s="175" t="s">
        <v>2957</v>
      </c>
      <c r="G393" s="176" t="s">
        <v>325</v>
      </c>
      <c r="H393" s="177">
        <v>4</v>
      </c>
      <c r="I393" s="178"/>
      <c r="J393" s="179">
        <f t="shared" si="0"/>
        <v>0</v>
      </c>
      <c r="K393" s="175"/>
      <c r="L393" s="40"/>
      <c r="M393" s="180" t="s">
        <v>5</v>
      </c>
      <c r="N393" s="181" t="s">
        <v>46</v>
      </c>
      <c r="O393" s="41"/>
      <c r="P393" s="182">
        <f t="shared" si="1"/>
        <v>0</v>
      </c>
      <c r="Q393" s="182">
        <v>0</v>
      </c>
      <c r="R393" s="182">
        <f t="shared" si="2"/>
        <v>0</v>
      </c>
      <c r="S393" s="182">
        <v>0</v>
      </c>
      <c r="T393" s="183">
        <f t="shared" si="3"/>
        <v>0</v>
      </c>
      <c r="AR393" s="23" t="s">
        <v>201</v>
      </c>
      <c r="AT393" s="23" t="s">
        <v>197</v>
      </c>
      <c r="AU393" s="23" t="s">
        <v>211</v>
      </c>
      <c r="AY393" s="23" t="s">
        <v>195</v>
      </c>
      <c r="BE393" s="184">
        <f t="shared" si="4"/>
        <v>0</v>
      </c>
      <c r="BF393" s="184">
        <f t="shared" si="5"/>
        <v>0</v>
      </c>
      <c r="BG393" s="184">
        <f t="shared" si="6"/>
        <v>0</v>
      </c>
      <c r="BH393" s="184">
        <f t="shared" si="7"/>
        <v>0</v>
      </c>
      <c r="BI393" s="184">
        <f t="shared" si="8"/>
        <v>0</v>
      </c>
      <c r="BJ393" s="23" t="s">
        <v>83</v>
      </c>
      <c r="BK393" s="184">
        <f t="shared" si="9"/>
        <v>0</v>
      </c>
      <c r="BL393" s="23" t="s">
        <v>201</v>
      </c>
      <c r="BM393" s="23" t="s">
        <v>2958</v>
      </c>
    </row>
    <row r="394" spans="2:65" s="1" customFormat="1" ht="16.5" customHeight="1">
      <c r="B394" s="172"/>
      <c r="C394" s="173" t="s">
        <v>587</v>
      </c>
      <c r="D394" s="173" t="s">
        <v>197</v>
      </c>
      <c r="E394" s="174" t="s">
        <v>2959</v>
      </c>
      <c r="F394" s="175" t="s">
        <v>2960</v>
      </c>
      <c r="G394" s="176" t="s">
        <v>228</v>
      </c>
      <c r="H394" s="177">
        <v>0.49</v>
      </c>
      <c r="I394" s="178"/>
      <c r="J394" s="179">
        <f t="shared" si="0"/>
        <v>0</v>
      </c>
      <c r="K394" s="175"/>
      <c r="L394" s="40"/>
      <c r="M394" s="180" t="s">
        <v>5</v>
      </c>
      <c r="N394" s="181" t="s">
        <v>46</v>
      </c>
      <c r="O394" s="41"/>
      <c r="P394" s="182">
        <f t="shared" si="1"/>
        <v>0</v>
      </c>
      <c r="Q394" s="182">
        <v>0</v>
      </c>
      <c r="R394" s="182">
        <f t="shared" si="2"/>
        <v>0</v>
      </c>
      <c r="S394" s="182">
        <v>0</v>
      </c>
      <c r="T394" s="183">
        <f t="shared" si="3"/>
        <v>0</v>
      </c>
      <c r="AR394" s="23" t="s">
        <v>201</v>
      </c>
      <c r="AT394" s="23" t="s">
        <v>197</v>
      </c>
      <c r="AU394" s="23" t="s">
        <v>211</v>
      </c>
      <c r="AY394" s="23" t="s">
        <v>195</v>
      </c>
      <c r="BE394" s="184">
        <f t="shared" si="4"/>
        <v>0</v>
      </c>
      <c r="BF394" s="184">
        <f t="shared" si="5"/>
        <v>0</v>
      </c>
      <c r="BG394" s="184">
        <f t="shared" si="6"/>
        <v>0</v>
      </c>
      <c r="BH394" s="184">
        <f t="shared" si="7"/>
        <v>0</v>
      </c>
      <c r="BI394" s="184">
        <f t="shared" si="8"/>
        <v>0</v>
      </c>
      <c r="BJ394" s="23" t="s">
        <v>83</v>
      </c>
      <c r="BK394" s="184">
        <f t="shared" si="9"/>
        <v>0</v>
      </c>
      <c r="BL394" s="23" t="s">
        <v>201</v>
      </c>
      <c r="BM394" s="23" t="s">
        <v>2961</v>
      </c>
    </row>
    <row r="395" spans="2:65" s="1" customFormat="1" ht="25.5" customHeight="1">
      <c r="B395" s="172"/>
      <c r="C395" s="173" t="s">
        <v>591</v>
      </c>
      <c r="D395" s="173" t="s">
        <v>197</v>
      </c>
      <c r="E395" s="174" t="s">
        <v>2962</v>
      </c>
      <c r="F395" s="175" t="s">
        <v>2963</v>
      </c>
      <c r="G395" s="176" t="s">
        <v>303</v>
      </c>
      <c r="H395" s="177">
        <v>0.94199999999999995</v>
      </c>
      <c r="I395" s="178"/>
      <c r="J395" s="179">
        <f t="shared" si="0"/>
        <v>0</v>
      </c>
      <c r="K395" s="175"/>
      <c r="L395" s="40"/>
      <c r="M395" s="180" t="s">
        <v>5</v>
      </c>
      <c r="N395" s="181" t="s">
        <v>46</v>
      </c>
      <c r="O395" s="41"/>
      <c r="P395" s="182">
        <f t="shared" si="1"/>
        <v>0</v>
      </c>
      <c r="Q395" s="182">
        <v>0</v>
      </c>
      <c r="R395" s="182">
        <f t="shared" si="2"/>
        <v>0</v>
      </c>
      <c r="S395" s="182">
        <v>0</v>
      </c>
      <c r="T395" s="183">
        <f t="shared" si="3"/>
        <v>0</v>
      </c>
      <c r="AR395" s="23" t="s">
        <v>201</v>
      </c>
      <c r="AT395" s="23" t="s">
        <v>197</v>
      </c>
      <c r="AU395" s="23" t="s">
        <v>211</v>
      </c>
      <c r="AY395" s="23" t="s">
        <v>195</v>
      </c>
      <c r="BE395" s="184">
        <f t="shared" si="4"/>
        <v>0</v>
      </c>
      <c r="BF395" s="184">
        <f t="shared" si="5"/>
        <v>0</v>
      </c>
      <c r="BG395" s="184">
        <f t="shared" si="6"/>
        <v>0</v>
      </c>
      <c r="BH395" s="184">
        <f t="shared" si="7"/>
        <v>0</v>
      </c>
      <c r="BI395" s="184">
        <f t="shared" si="8"/>
        <v>0</v>
      </c>
      <c r="BJ395" s="23" t="s">
        <v>83</v>
      </c>
      <c r="BK395" s="184">
        <f t="shared" si="9"/>
        <v>0</v>
      </c>
      <c r="BL395" s="23" t="s">
        <v>201</v>
      </c>
      <c r="BM395" s="23" t="s">
        <v>2964</v>
      </c>
    </row>
    <row r="396" spans="2:65" s="1" customFormat="1" ht="25.5" customHeight="1">
      <c r="B396" s="172"/>
      <c r="C396" s="173" t="s">
        <v>595</v>
      </c>
      <c r="D396" s="173" t="s">
        <v>197</v>
      </c>
      <c r="E396" s="174" t="s">
        <v>2965</v>
      </c>
      <c r="F396" s="175" t="s">
        <v>2966</v>
      </c>
      <c r="G396" s="176" t="s">
        <v>303</v>
      </c>
      <c r="H396" s="177">
        <v>0.94199999999999995</v>
      </c>
      <c r="I396" s="178"/>
      <c r="J396" s="179">
        <f t="shared" si="0"/>
        <v>0</v>
      </c>
      <c r="K396" s="175"/>
      <c r="L396" s="40"/>
      <c r="M396" s="180" t="s">
        <v>5</v>
      </c>
      <c r="N396" s="181" t="s">
        <v>46</v>
      </c>
      <c r="O396" s="41"/>
      <c r="P396" s="182">
        <f t="shared" si="1"/>
        <v>0</v>
      </c>
      <c r="Q396" s="182">
        <v>0</v>
      </c>
      <c r="R396" s="182">
        <f t="shared" si="2"/>
        <v>0</v>
      </c>
      <c r="S396" s="182">
        <v>0</v>
      </c>
      <c r="T396" s="183">
        <f t="shared" si="3"/>
        <v>0</v>
      </c>
      <c r="AR396" s="23" t="s">
        <v>201</v>
      </c>
      <c r="AT396" s="23" t="s">
        <v>197</v>
      </c>
      <c r="AU396" s="23" t="s">
        <v>211</v>
      </c>
      <c r="AY396" s="23" t="s">
        <v>195</v>
      </c>
      <c r="BE396" s="184">
        <f t="shared" si="4"/>
        <v>0</v>
      </c>
      <c r="BF396" s="184">
        <f t="shared" si="5"/>
        <v>0</v>
      </c>
      <c r="BG396" s="184">
        <f t="shared" si="6"/>
        <v>0</v>
      </c>
      <c r="BH396" s="184">
        <f t="shared" si="7"/>
        <v>0</v>
      </c>
      <c r="BI396" s="184">
        <f t="shared" si="8"/>
        <v>0</v>
      </c>
      <c r="BJ396" s="23" t="s">
        <v>83</v>
      </c>
      <c r="BK396" s="184">
        <f t="shared" si="9"/>
        <v>0</v>
      </c>
      <c r="BL396" s="23" t="s">
        <v>201</v>
      </c>
      <c r="BM396" s="23" t="s">
        <v>2967</v>
      </c>
    </row>
    <row r="397" spans="2:65" s="1" customFormat="1" ht="25.5" customHeight="1">
      <c r="B397" s="172"/>
      <c r="C397" s="173" t="s">
        <v>600</v>
      </c>
      <c r="D397" s="173" t="s">
        <v>197</v>
      </c>
      <c r="E397" s="174" t="s">
        <v>2968</v>
      </c>
      <c r="F397" s="175" t="s">
        <v>2969</v>
      </c>
      <c r="G397" s="176" t="s">
        <v>303</v>
      </c>
      <c r="H397" s="177">
        <v>9.42</v>
      </c>
      <c r="I397" s="178"/>
      <c r="J397" s="179">
        <f t="shared" si="0"/>
        <v>0</v>
      </c>
      <c r="K397" s="175"/>
      <c r="L397" s="40"/>
      <c r="M397" s="180" t="s">
        <v>5</v>
      </c>
      <c r="N397" s="181" t="s">
        <v>46</v>
      </c>
      <c r="O397" s="41"/>
      <c r="P397" s="182">
        <f t="shared" si="1"/>
        <v>0</v>
      </c>
      <c r="Q397" s="182">
        <v>0</v>
      </c>
      <c r="R397" s="182">
        <f t="shared" si="2"/>
        <v>0</v>
      </c>
      <c r="S397" s="182">
        <v>0</v>
      </c>
      <c r="T397" s="183">
        <f t="shared" si="3"/>
        <v>0</v>
      </c>
      <c r="AR397" s="23" t="s">
        <v>201</v>
      </c>
      <c r="AT397" s="23" t="s">
        <v>197</v>
      </c>
      <c r="AU397" s="23" t="s">
        <v>211</v>
      </c>
      <c r="AY397" s="23" t="s">
        <v>195</v>
      </c>
      <c r="BE397" s="184">
        <f t="shared" si="4"/>
        <v>0</v>
      </c>
      <c r="BF397" s="184">
        <f t="shared" si="5"/>
        <v>0</v>
      </c>
      <c r="BG397" s="184">
        <f t="shared" si="6"/>
        <v>0</v>
      </c>
      <c r="BH397" s="184">
        <f t="shared" si="7"/>
        <v>0</v>
      </c>
      <c r="BI397" s="184">
        <f t="shared" si="8"/>
        <v>0</v>
      </c>
      <c r="BJ397" s="23" t="s">
        <v>83</v>
      </c>
      <c r="BK397" s="184">
        <f t="shared" si="9"/>
        <v>0</v>
      </c>
      <c r="BL397" s="23" t="s">
        <v>201</v>
      </c>
      <c r="BM397" s="23" t="s">
        <v>2970</v>
      </c>
    </row>
    <row r="398" spans="2:65" s="1" customFormat="1" ht="16.5" customHeight="1">
      <c r="B398" s="172"/>
      <c r="C398" s="173" t="s">
        <v>604</v>
      </c>
      <c r="D398" s="173" t="s">
        <v>197</v>
      </c>
      <c r="E398" s="174" t="s">
        <v>2971</v>
      </c>
      <c r="F398" s="175" t="s">
        <v>2972</v>
      </c>
      <c r="G398" s="176" t="s">
        <v>303</v>
      </c>
      <c r="H398" s="177">
        <v>0.94199999999999995</v>
      </c>
      <c r="I398" s="178"/>
      <c r="J398" s="179">
        <f t="shared" si="0"/>
        <v>0</v>
      </c>
      <c r="K398" s="175"/>
      <c r="L398" s="40"/>
      <c r="M398" s="180" t="s">
        <v>5</v>
      </c>
      <c r="N398" s="181" t="s">
        <v>46</v>
      </c>
      <c r="O398" s="41"/>
      <c r="P398" s="182">
        <f t="shared" si="1"/>
        <v>0</v>
      </c>
      <c r="Q398" s="182">
        <v>0</v>
      </c>
      <c r="R398" s="182">
        <f t="shared" si="2"/>
        <v>0</v>
      </c>
      <c r="S398" s="182">
        <v>0</v>
      </c>
      <c r="T398" s="183">
        <f t="shared" si="3"/>
        <v>0</v>
      </c>
      <c r="AR398" s="23" t="s">
        <v>201</v>
      </c>
      <c r="AT398" s="23" t="s">
        <v>197</v>
      </c>
      <c r="AU398" s="23" t="s">
        <v>211</v>
      </c>
      <c r="AY398" s="23" t="s">
        <v>195</v>
      </c>
      <c r="BE398" s="184">
        <f t="shared" si="4"/>
        <v>0</v>
      </c>
      <c r="BF398" s="184">
        <f t="shared" si="5"/>
        <v>0</v>
      </c>
      <c r="BG398" s="184">
        <f t="shared" si="6"/>
        <v>0</v>
      </c>
      <c r="BH398" s="184">
        <f t="shared" si="7"/>
        <v>0</v>
      </c>
      <c r="BI398" s="184">
        <f t="shared" si="8"/>
        <v>0</v>
      </c>
      <c r="BJ398" s="23" t="s">
        <v>83</v>
      </c>
      <c r="BK398" s="184">
        <f t="shared" si="9"/>
        <v>0</v>
      </c>
      <c r="BL398" s="23" t="s">
        <v>201</v>
      </c>
      <c r="BM398" s="23" t="s">
        <v>2973</v>
      </c>
    </row>
    <row r="399" spans="2:65" s="1" customFormat="1" ht="16.5" customHeight="1">
      <c r="B399" s="172"/>
      <c r="C399" s="173" t="s">
        <v>608</v>
      </c>
      <c r="D399" s="173" t="s">
        <v>197</v>
      </c>
      <c r="E399" s="174" t="s">
        <v>2974</v>
      </c>
      <c r="F399" s="175" t="s">
        <v>2975</v>
      </c>
      <c r="G399" s="176" t="s">
        <v>303</v>
      </c>
      <c r="H399" s="177">
        <v>3.67</v>
      </c>
      <c r="I399" s="178"/>
      <c r="J399" s="179">
        <f t="shared" si="0"/>
        <v>0</v>
      </c>
      <c r="K399" s="175"/>
      <c r="L399" s="40"/>
      <c r="M399" s="180" t="s">
        <v>5</v>
      </c>
      <c r="N399" s="181" t="s">
        <v>46</v>
      </c>
      <c r="O399" s="41"/>
      <c r="P399" s="182">
        <f t="shared" si="1"/>
        <v>0</v>
      </c>
      <c r="Q399" s="182">
        <v>0</v>
      </c>
      <c r="R399" s="182">
        <f t="shared" si="2"/>
        <v>0</v>
      </c>
      <c r="S399" s="182">
        <v>0</v>
      </c>
      <c r="T399" s="183">
        <f t="shared" si="3"/>
        <v>0</v>
      </c>
      <c r="AR399" s="23" t="s">
        <v>201</v>
      </c>
      <c r="AT399" s="23" t="s">
        <v>197</v>
      </c>
      <c r="AU399" s="23" t="s">
        <v>211</v>
      </c>
      <c r="AY399" s="23" t="s">
        <v>195</v>
      </c>
      <c r="BE399" s="184">
        <f t="shared" si="4"/>
        <v>0</v>
      </c>
      <c r="BF399" s="184">
        <f t="shared" si="5"/>
        <v>0</v>
      </c>
      <c r="BG399" s="184">
        <f t="shared" si="6"/>
        <v>0</v>
      </c>
      <c r="BH399" s="184">
        <f t="shared" si="7"/>
        <v>0</v>
      </c>
      <c r="BI399" s="184">
        <f t="shared" si="8"/>
        <v>0</v>
      </c>
      <c r="BJ399" s="23" t="s">
        <v>83</v>
      </c>
      <c r="BK399" s="184">
        <f t="shared" si="9"/>
        <v>0</v>
      </c>
      <c r="BL399" s="23" t="s">
        <v>201</v>
      </c>
      <c r="BM399" s="23" t="s">
        <v>2976</v>
      </c>
    </row>
    <row r="400" spans="2:65" s="10" customFormat="1" ht="22.35" customHeight="1">
      <c r="B400" s="159"/>
      <c r="D400" s="160" t="s">
        <v>74</v>
      </c>
      <c r="E400" s="170" t="s">
        <v>460</v>
      </c>
      <c r="F400" s="170" t="s">
        <v>2977</v>
      </c>
      <c r="I400" s="162"/>
      <c r="J400" s="171">
        <f>BK400</f>
        <v>0</v>
      </c>
      <c r="L400" s="159"/>
      <c r="M400" s="164"/>
      <c r="N400" s="165"/>
      <c r="O400" s="165"/>
      <c r="P400" s="166">
        <f>SUM(P401:P444)</f>
        <v>0</v>
      </c>
      <c r="Q400" s="165"/>
      <c r="R400" s="166">
        <f>SUM(R401:R444)</f>
        <v>0.40521300000000005</v>
      </c>
      <c r="S400" s="165"/>
      <c r="T400" s="167">
        <f>SUM(T401:T444)</f>
        <v>0</v>
      </c>
      <c r="AR400" s="160" t="s">
        <v>83</v>
      </c>
      <c r="AT400" s="168" t="s">
        <v>74</v>
      </c>
      <c r="AU400" s="168" t="s">
        <v>85</v>
      </c>
      <c r="AY400" s="160" t="s">
        <v>195</v>
      </c>
      <c r="BK400" s="169">
        <f>SUM(BK401:BK444)</f>
        <v>0</v>
      </c>
    </row>
    <row r="401" spans="2:65" s="1" customFormat="1" ht="25.5" customHeight="1">
      <c r="B401" s="172"/>
      <c r="C401" s="173" t="s">
        <v>613</v>
      </c>
      <c r="D401" s="173" t="s">
        <v>197</v>
      </c>
      <c r="E401" s="174" t="s">
        <v>2978</v>
      </c>
      <c r="F401" s="175" t="s">
        <v>2979</v>
      </c>
      <c r="G401" s="176" t="s">
        <v>207</v>
      </c>
      <c r="H401" s="177">
        <v>1.7</v>
      </c>
      <c r="I401" s="178"/>
      <c r="J401" s="179">
        <f>ROUND(I401*H401,2)</f>
        <v>0</v>
      </c>
      <c r="K401" s="175"/>
      <c r="L401" s="40"/>
      <c r="M401" s="180" t="s">
        <v>5</v>
      </c>
      <c r="N401" s="181" t="s">
        <v>46</v>
      </c>
      <c r="O401" s="41"/>
      <c r="P401" s="182">
        <f>O401*H401</f>
        <v>0</v>
      </c>
      <c r="Q401" s="182">
        <v>1.0000000000000001E-5</v>
      </c>
      <c r="R401" s="182">
        <f>Q401*H401</f>
        <v>1.7E-5</v>
      </c>
      <c r="S401" s="182">
        <v>0</v>
      </c>
      <c r="T401" s="183">
        <f>S401*H401</f>
        <v>0</v>
      </c>
      <c r="AR401" s="23" t="s">
        <v>201</v>
      </c>
      <c r="AT401" s="23" t="s">
        <v>197</v>
      </c>
      <c r="AU401" s="23" t="s">
        <v>211</v>
      </c>
      <c r="AY401" s="23" t="s">
        <v>195</v>
      </c>
      <c r="BE401" s="184">
        <f>IF(N401="základní",J401,0)</f>
        <v>0</v>
      </c>
      <c r="BF401" s="184">
        <f>IF(N401="snížená",J401,0)</f>
        <v>0</v>
      </c>
      <c r="BG401" s="184">
        <f>IF(N401="zákl. přenesená",J401,0)</f>
        <v>0</v>
      </c>
      <c r="BH401" s="184">
        <f>IF(N401="sníž. přenesená",J401,0)</f>
        <v>0</v>
      </c>
      <c r="BI401" s="184">
        <f>IF(N401="nulová",J401,0)</f>
        <v>0</v>
      </c>
      <c r="BJ401" s="23" t="s">
        <v>83</v>
      </c>
      <c r="BK401" s="184">
        <f>ROUND(I401*H401,2)</f>
        <v>0</v>
      </c>
      <c r="BL401" s="23" t="s">
        <v>201</v>
      </c>
      <c r="BM401" s="23" t="s">
        <v>2980</v>
      </c>
    </row>
    <row r="402" spans="2:65" s="1" customFormat="1" ht="16.5" customHeight="1">
      <c r="B402" s="172"/>
      <c r="C402" s="213" t="s">
        <v>618</v>
      </c>
      <c r="D402" s="213" t="s">
        <v>316</v>
      </c>
      <c r="E402" s="214" t="s">
        <v>2981</v>
      </c>
      <c r="F402" s="215" t="s">
        <v>2982</v>
      </c>
      <c r="G402" s="216" t="s">
        <v>325</v>
      </c>
      <c r="H402" s="217">
        <v>2</v>
      </c>
      <c r="I402" s="218"/>
      <c r="J402" s="219">
        <f>ROUND(I402*H402,2)</f>
        <v>0</v>
      </c>
      <c r="K402" s="215"/>
      <c r="L402" s="220"/>
      <c r="M402" s="221" t="s">
        <v>5</v>
      </c>
      <c r="N402" s="222" t="s">
        <v>46</v>
      </c>
      <c r="O402" s="41"/>
      <c r="P402" s="182">
        <f>O402*H402</f>
        <v>0</v>
      </c>
      <c r="Q402" s="182">
        <v>2.2200000000000002E-3</v>
      </c>
      <c r="R402" s="182">
        <f>Q402*H402</f>
        <v>4.4400000000000004E-3</v>
      </c>
      <c r="S402" s="182">
        <v>0</v>
      </c>
      <c r="T402" s="183">
        <f>S402*H402</f>
        <v>0</v>
      </c>
      <c r="AR402" s="23" t="s">
        <v>255</v>
      </c>
      <c r="AT402" s="23" t="s">
        <v>316</v>
      </c>
      <c r="AU402" s="23" t="s">
        <v>211</v>
      </c>
      <c r="AY402" s="23" t="s">
        <v>195</v>
      </c>
      <c r="BE402" s="184">
        <f>IF(N402="základní",J402,0)</f>
        <v>0</v>
      </c>
      <c r="BF402" s="184">
        <f>IF(N402="snížená",J402,0)</f>
        <v>0</v>
      </c>
      <c r="BG402" s="184">
        <f>IF(N402="zákl. přenesená",J402,0)</f>
        <v>0</v>
      </c>
      <c r="BH402" s="184">
        <f>IF(N402="sníž. přenesená",J402,0)</f>
        <v>0</v>
      </c>
      <c r="BI402" s="184">
        <f>IF(N402="nulová",J402,0)</f>
        <v>0</v>
      </c>
      <c r="BJ402" s="23" t="s">
        <v>83</v>
      </c>
      <c r="BK402" s="184">
        <f>ROUND(I402*H402,2)</f>
        <v>0</v>
      </c>
      <c r="BL402" s="23" t="s">
        <v>201</v>
      </c>
      <c r="BM402" s="23" t="s">
        <v>2983</v>
      </c>
    </row>
    <row r="403" spans="2:65" s="1" customFormat="1" ht="40.5">
      <c r="B403" s="40"/>
      <c r="D403" s="186" t="s">
        <v>209</v>
      </c>
      <c r="F403" s="194" t="s">
        <v>2984</v>
      </c>
      <c r="I403" s="195"/>
      <c r="L403" s="40"/>
      <c r="M403" s="196"/>
      <c r="N403" s="41"/>
      <c r="O403" s="41"/>
      <c r="P403" s="41"/>
      <c r="Q403" s="41"/>
      <c r="R403" s="41"/>
      <c r="S403" s="41"/>
      <c r="T403" s="69"/>
      <c r="AT403" s="23" t="s">
        <v>209</v>
      </c>
      <c r="AU403" s="23" t="s">
        <v>211</v>
      </c>
    </row>
    <row r="404" spans="2:65" s="1" customFormat="1" ht="25.5" customHeight="1">
      <c r="B404" s="172"/>
      <c r="C404" s="173" t="s">
        <v>623</v>
      </c>
      <c r="D404" s="173" t="s">
        <v>197</v>
      </c>
      <c r="E404" s="174" t="s">
        <v>2985</v>
      </c>
      <c r="F404" s="175" t="s">
        <v>2986</v>
      </c>
      <c r="G404" s="176" t="s">
        <v>207</v>
      </c>
      <c r="H404" s="177">
        <v>66.5</v>
      </c>
      <c r="I404" s="178"/>
      <c r="J404" s="179">
        <f>ROUND(I404*H404,2)</f>
        <v>0</v>
      </c>
      <c r="K404" s="175"/>
      <c r="L404" s="40"/>
      <c r="M404" s="180" t="s">
        <v>5</v>
      </c>
      <c r="N404" s="181" t="s">
        <v>46</v>
      </c>
      <c r="O404" s="41"/>
      <c r="P404" s="182">
        <f>O404*H404</f>
        <v>0</v>
      </c>
      <c r="Q404" s="182">
        <v>1.0000000000000001E-5</v>
      </c>
      <c r="R404" s="182">
        <f>Q404*H404</f>
        <v>6.6500000000000001E-4</v>
      </c>
      <c r="S404" s="182">
        <v>0</v>
      </c>
      <c r="T404" s="183">
        <f>S404*H404</f>
        <v>0</v>
      </c>
      <c r="AR404" s="23" t="s">
        <v>201</v>
      </c>
      <c r="AT404" s="23" t="s">
        <v>197</v>
      </c>
      <c r="AU404" s="23" t="s">
        <v>211</v>
      </c>
      <c r="AY404" s="23" t="s">
        <v>195</v>
      </c>
      <c r="BE404" s="184">
        <f>IF(N404="základní",J404,0)</f>
        <v>0</v>
      </c>
      <c r="BF404" s="184">
        <f>IF(N404="snížená",J404,0)</f>
        <v>0</v>
      </c>
      <c r="BG404" s="184">
        <f>IF(N404="zákl. přenesená",J404,0)</f>
        <v>0</v>
      </c>
      <c r="BH404" s="184">
        <f>IF(N404="sníž. přenesená",J404,0)</f>
        <v>0</v>
      </c>
      <c r="BI404" s="184">
        <f>IF(N404="nulová",J404,0)</f>
        <v>0</v>
      </c>
      <c r="BJ404" s="23" t="s">
        <v>83</v>
      </c>
      <c r="BK404" s="184">
        <f>ROUND(I404*H404,2)</f>
        <v>0</v>
      </c>
      <c r="BL404" s="23" t="s">
        <v>201</v>
      </c>
      <c r="BM404" s="23" t="s">
        <v>2987</v>
      </c>
    </row>
    <row r="405" spans="2:65" s="1" customFormat="1" ht="16.5" customHeight="1">
      <c r="B405" s="172"/>
      <c r="C405" s="213" t="s">
        <v>628</v>
      </c>
      <c r="D405" s="213" t="s">
        <v>316</v>
      </c>
      <c r="E405" s="214" t="s">
        <v>2988</v>
      </c>
      <c r="F405" s="215" t="s">
        <v>2989</v>
      </c>
      <c r="G405" s="216" t="s">
        <v>325</v>
      </c>
      <c r="H405" s="217">
        <v>67</v>
      </c>
      <c r="I405" s="218"/>
      <c r="J405" s="219">
        <f>ROUND(I405*H405,2)</f>
        <v>0</v>
      </c>
      <c r="K405" s="215"/>
      <c r="L405" s="220"/>
      <c r="M405" s="221" t="s">
        <v>5</v>
      </c>
      <c r="N405" s="222" t="s">
        <v>46</v>
      </c>
      <c r="O405" s="41"/>
      <c r="P405" s="182">
        <f>O405*H405</f>
        <v>0</v>
      </c>
      <c r="Q405" s="182">
        <v>3.6099999999999999E-3</v>
      </c>
      <c r="R405" s="182">
        <f>Q405*H405</f>
        <v>0.24187</v>
      </c>
      <c r="S405" s="182">
        <v>0</v>
      </c>
      <c r="T405" s="183">
        <f>S405*H405</f>
        <v>0</v>
      </c>
      <c r="AR405" s="23" t="s">
        <v>255</v>
      </c>
      <c r="AT405" s="23" t="s">
        <v>316</v>
      </c>
      <c r="AU405" s="23" t="s">
        <v>211</v>
      </c>
      <c r="AY405" s="23" t="s">
        <v>195</v>
      </c>
      <c r="BE405" s="184">
        <f>IF(N405="základní",J405,0)</f>
        <v>0</v>
      </c>
      <c r="BF405" s="184">
        <f>IF(N405="snížená",J405,0)</f>
        <v>0</v>
      </c>
      <c r="BG405" s="184">
        <f>IF(N405="zákl. přenesená",J405,0)</f>
        <v>0</v>
      </c>
      <c r="BH405" s="184">
        <f>IF(N405="sníž. přenesená",J405,0)</f>
        <v>0</v>
      </c>
      <c r="BI405" s="184">
        <f>IF(N405="nulová",J405,0)</f>
        <v>0</v>
      </c>
      <c r="BJ405" s="23" t="s">
        <v>83</v>
      </c>
      <c r="BK405" s="184">
        <f>ROUND(I405*H405,2)</f>
        <v>0</v>
      </c>
      <c r="BL405" s="23" t="s">
        <v>201</v>
      </c>
      <c r="BM405" s="23" t="s">
        <v>2990</v>
      </c>
    </row>
    <row r="406" spans="2:65" s="1" customFormat="1" ht="40.5">
      <c r="B406" s="40"/>
      <c r="D406" s="186" t="s">
        <v>209</v>
      </c>
      <c r="F406" s="194" t="s">
        <v>2984</v>
      </c>
      <c r="I406" s="195"/>
      <c r="L406" s="40"/>
      <c r="M406" s="196"/>
      <c r="N406" s="41"/>
      <c r="O406" s="41"/>
      <c r="P406" s="41"/>
      <c r="Q406" s="41"/>
      <c r="R406" s="41"/>
      <c r="S406" s="41"/>
      <c r="T406" s="69"/>
      <c r="AT406" s="23" t="s">
        <v>209</v>
      </c>
      <c r="AU406" s="23" t="s">
        <v>211</v>
      </c>
    </row>
    <row r="407" spans="2:65" s="1" customFormat="1" ht="25.5" customHeight="1">
      <c r="B407" s="172"/>
      <c r="C407" s="173" t="s">
        <v>633</v>
      </c>
      <c r="D407" s="173" t="s">
        <v>197</v>
      </c>
      <c r="E407" s="174" t="s">
        <v>2991</v>
      </c>
      <c r="F407" s="175" t="s">
        <v>2992</v>
      </c>
      <c r="G407" s="176" t="s">
        <v>207</v>
      </c>
      <c r="H407" s="177">
        <v>4.0999999999999996</v>
      </c>
      <c r="I407" s="178"/>
      <c r="J407" s="179">
        <f>ROUND(I407*H407,2)</f>
        <v>0</v>
      </c>
      <c r="K407" s="175"/>
      <c r="L407" s="40"/>
      <c r="M407" s="180" t="s">
        <v>5</v>
      </c>
      <c r="N407" s="181" t="s">
        <v>46</v>
      </c>
      <c r="O407" s="41"/>
      <c r="P407" s="182">
        <f>O407*H407</f>
        <v>0</v>
      </c>
      <c r="Q407" s="182">
        <v>1.0000000000000001E-5</v>
      </c>
      <c r="R407" s="182">
        <f>Q407*H407</f>
        <v>4.1E-5</v>
      </c>
      <c r="S407" s="182">
        <v>0</v>
      </c>
      <c r="T407" s="183">
        <f>S407*H407</f>
        <v>0</v>
      </c>
      <c r="AR407" s="23" t="s">
        <v>201</v>
      </c>
      <c r="AT407" s="23" t="s">
        <v>197</v>
      </c>
      <c r="AU407" s="23" t="s">
        <v>211</v>
      </c>
      <c r="AY407" s="23" t="s">
        <v>195</v>
      </c>
      <c r="BE407" s="184">
        <f>IF(N407="základní",J407,0)</f>
        <v>0</v>
      </c>
      <c r="BF407" s="184">
        <f>IF(N407="snížená",J407,0)</f>
        <v>0</v>
      </c>
      <c r="BG407" s="184">
        <f>IF(N407="zákl. přenesená",J407,0)</f>
        <v>0</v>
      </c>
      <c r="BH407" s="184">
        <f>IF(N407="sníž. přenesená",J407,0)</f>
        <v>0</v>
      </c>
      <c r="BI407" s="184">
        <f>IF(N407="nulová",J407,0)</f>
        <v>0</v>
      </c>
      <c r="BJ407" s="23" t="s">
        <v>83</v>
      </c>
      <c r="BK407" s="184">
        <f>ROUND(I407*H407,2)</f>
        <v>0</v>
      </c>
      <c r="BL407" s="23" t="s">
        <v>201</v>
      </c>
      <c r="BM407" s="23" t="s">
        <v>2993</v>
      </c>
    </row>
    <row r="408" spans="2:65" s="1" customFormat="1" ht="16.5" customHeight="1">
      <c r="B408" s="172"/>
      <c r="C408" s="213" t="s">
        <v>637</v>
      </c>
      <c r="D408" s="213" t="s">
        <v>316</v>
      </c>
      <c r="E408" s="214" t="s">
        <v>2994</v>
      </c>
      <c r="F408" s="215" t="s">
        <v>2995</v>
      </c>
      <c r="G408" s="216" t="s">
        <v>325</v>
      </c>
      <c r="H408" s="217">
        <v>5</v>
      </c>
      <c r="I408" s="218"/>
      <c r="J408" s="219">
        <f>ROUND(I408*H408,2)</f>
        <v>0</v>
      </c>
      <c r="K408" s="215"/>
      <c r="L408" s="220"/>
      <c r="M408" s="221" t="s">
        <v>5</v>
      </c>
      <c r="N408" s="222" t="s">
        <v>46</v>
      </c>
      <c r="O408" s="41"/>
      <c r="P408" s="182">
        <f>O408*H408</f>
        <v>0</v>
      </c>
      <c r="Q408" s="182">
        <v>5.7000000000000002E-3</v>
      </c>
      <c r="R408" s="182">
        <f>Q408*H408</f>
        <v>2.8500000000000001E-2</v>
      </c>
      <c r="S408" s="182">
        <v>0</v>
      </c>
      <c r="T408" s="183">
        <f>S408*H408</f>
        <v>0</v>
      </c>
      <c r="AR408" s="23" t="s">
        <v>255</v>
      </c>
      <c r="AT408" s="23" t="s">
        <v>316</v>
      </c>
      <c r="AU408" s="23" t="s">
        <v>211</v>
      </c>
      <c r="AY408" s="23" t="s">
        <v>195</v>
      </c>
      <c r="BE408" s="184">
        <f>IF(N408="základní",J408,0)</f>
        <v>0</v>
      </c>
      <c r="BF408" s="184">
        <f>IF(N408="snížená",J408,0)</f>
        <v>0</v>
      </c>
      <c r="BG408" s="184">
        <f>IF(N408="zákl. přenesená",J408,0)</f>
        <v>0</v>
      </c>
      <c r="BH408" s="184">
        <f>IF(N408="sníž. přenesená",J408,0)</f>
        <v>0</v>
      </c>
      <c r="BI408" s="184">
        <f>IF(N408="nulová",J408,0)</f>
        <v>0</v>
      </c>
      <c r="BJ408" s="23" t="s">
        <v>83</v>
      </c>
      <c r="BK408" s="184">
        <f>ROUND(I408*H408,2)</f>
        <v>0</v>
      </c>
      <c r="BL408" s="23" t="s">
        <v>201</v>
      </c>
      <c r="BM408" s="23" t="s">
        <v>2996</v>
      </c>
    </row>
    <row r="409" spans="2:65" s="1" customFormat="1" ht="40.5">
      <c r="B409" s="40"/>
      <c r="D409" s="186" t="s">
        <v>209</v>
      </c>
      <c r="F409" s="194" t="s">
        <v>2984</v>
      </c>
      <c r="I409" s="195"/>
      <c r="L409" s="40"/>
      <c r="M409" s="196"/>
      <c r="N409" s="41"/>
      <c r="O409" s="41"/>
      <c r="P409" s="41"/>
      <c r="Q409" s="41"/>
      <c r="R409" s="41"/>
      <c r="S409" s="41"/>
      <c r="T409" s="69"/>
      <c r="AT409" s="23" t="s">
        <v>209</v>
      </c>
      <c r="AU409" s="23" t="s">
        <v>211</v>
      </c>
    </row>
    <row r="410" spans="2:65" s="1" customFormat="1" ht="16.5" customHeight="1">
      <c r="B410" s="172"/>
      <c r="C410" s="173" t="s">
        <v>422</v>
      </c>
      <c r="D410" s="173" t="s">
        <v>197</v>
      </c>
      <c r="E410" s="174" t="s">
        <v>2997</v>
      </c>
      <c r="F410" s="175" t="s">
        <v>2998</v>
      </c>
      <c r="G410" s="176" t="s">
        <v>325</v>
      </c>
      <c r="H410" s="177">
        <v>1</v>
      </c>
      <c r="I410" s="178"/>
      <c r="J410" s="179">
        <f>ROUND(I410*H410,2)</f>
        <v>0</v>
      </c>
      <c r="K410" s="175"/>
      <c r="L410" s="40"/>
      <c r="M410" s="180" t="s">
        <v>5</v>
      </c>
      <c r="N410" s="181" t="s">
        <v>46</v>
      </c>
      <c r="O410" s="41"/>
      <c r="P410" s="182">
        <f>O410*H410</f>
        <v>0</v>
      </c>
      <c r="Q410" s="182">
        <v>0</v>
      </c>
      <c r="R410" s="182">
        <f>Q410*H410</f>
        <v>0</v>
      </c>
      <c r="S410" s="182">
        <v>0</v>
      </c>
      <c r="T410" s="183">
        <f>S410*H410</f>
        <v>0</v>
      </c>
      <c r="AR410" s="23" t="s">
        <v>201</v>
      </c>
      <c r="AT410" s="23" t="s">
        <v>197</v>
      </c>
      <c r="AU410" s="23" t="s">
        <v>211</v>
      </c>
      <c r="AY410" s="23" t="s">
        <v>195</v>
      </c>
      <c r="BE410" s="184">
        <f>IF(N410="základní",J410,0)</f>
        <v>0</v>
      </c>
      <c r="BF410" s="184">
        <f>IF(N410="snížená",J410,0)</f>
        <v>0</v>
      </c>
      <c r="BG410" s="184">
        <f>IF(N410="zákl. přenesená",J410,0)</f>
        <v>0</v>
      </c>
      <c r="BH410" s="184">
        <f>IF(N410="sníž. přenesená",J410,0)</f>
        <v>0</v>
      </c>
      <c r="BI410" s="184">
        <f>IF(N410="nulová",J410,0)</f>
        <v>0</v>
      </c>
      <c r="BJ410" s="23" t="s">
        <v>83</v>
      </c>
      <c r="BK410" s="184">
        <f>ROUND(I410*H410,2)</f>
        <v>0</v>
      </c>
      <c r="BL410" s="23" t="s">
        <v>201</v>
      </c>
      <c r="BM410" s="23" t="s">
        <v>2999</v>
      </c>
    </row>
    <row r="411" spans="2:65" s="1" customFormat="1" ht="16.5" customHeight="1">
      <c r="B411" s="172"/>
      <c r="C411" s="213" t="s">
        <v>645</v>
      </c>
      <c r="D411" s="213" t="s">
        <v>316</v>
      </c>
      <c r="E411" s="214" t="s">
        <v>3000</v>
      </c>
      <c r="F411" s="215" t="s">
        <v>3001</v>
      </c>
      <c r="G411" s="216" t="s">
        <v>325</v>
      </c>
      <c r="H411" s="217">
        <v>1</v>
      </c>
      <c r="I411" s="218"/>
      <c r="J411" s="219">
        <f>ROUND(I411*H411,2)</f>
        <v>0</v>
      </c>
      <c r="K411" s="215"/>
      <c r="L411" s="220"/>
      <c r="M411" s="221" t="s">
        <v>5</v>
      </c>
      <c r="N411" s="222" t="s">
        <v>46</v>
      </c>
      <c r="O411" s="41"/>
      <c r="P411" s="182">
        <f>O411*H411</f>
        <v>0</v>
      </c>
      <c r="Q411" s="182">
        <v>4.4000000000000002E-4</v>
      </c>
      <c r="R411" s="182">
        <f>Q411*H411</f>
        <v>4.4000000000000002E-4</v>
      </c>
      <c r="S411" s="182">
        <v>0</v>
      </c>
      <c r="T411" s="183">
        <f>S411*H411</f>
        <v>0</v>
      </c>
      <c r="AR411" s="23" t="s">
        <v>255</v>
      </c>
      <c r="AT411" s="23" t="s">
        <v>316</v>
      </c>
      <c r="AU411" s="23" t="s">
        <v>211</v>
      </c>
      <c r="AY411" s="23" t="s">
        <v>195</v>
      </c>
      <c r="BE411" s="184">
        <f>IF(N411="základní",J411,0)</f>
        <v>0</v>
      </c>
      <c r="BF411" s="184">
        <f>IF(N411="snížená",J411,0)</f>
        <v>0</v>
      </c>
      <c r="BG411" s="184">
        <f>IF(N411="zákl. přenesená",J411,0)</f>
        <v>0</v>
      </c>
      <c r="BH411" s="184">
        <f>IF(N411="sníž. přenesená",J411,0)</f>
        <v>0</v>
      </c>
      <c r="BI411" s="184">
        <f>IF(N411="nulová",J411,0)</f>
        <v>0</v>
      </c>
      <c r="BJ411" s="23" t="s">
        <v>83</v>
      </c>
      <c r="BK411" s="184">
        <f>ROUND(I411*H411,2)</f>
        <v>0</v>
      </c>
      <c r="BL411" s="23" t="s">
        <v>201</v>
      </c>
      <c r="BM411" s="23" t="s">
        <v>3002</v>
      </c>
    </row>
    <row r="412" spans="2:65" s="1" customFormat="1" ht="40.5">
      <c r="B412" s="40"/>
      <c r="D412" s="186" t="s">
        <v>209</v>
      </c>
      <c r="F412" s="194" t="s">
        <v>2984</v>
      </c>
      <c r="I412" s="195"/>
      <c r="L412" s="40"/>
      <c r="M412" s="196"/>
      <c r="N412" s="41"/>
      <c r="O412" s="41"/>
      <c r="P412" s="41"/>
      <c r="Q412" s="41"/>
      <c r="R412" s="41"/>
      <c r="S412" s="41"/>
      <c r="T412" s="69"/>
      <c r="AT412" s="23" t="s">
        <v>209</v>
      </c>
      <c r="AU412" s="23" t="s">
        <v>211</v>
      </c>
    </row>
    <row r="413" spans="2:65" s="1" customFormat="1" ht="25.5" customHeight="1">
      <c r="B413" s="172"/>
      <c r="C413" s="173" t="s">
        <v>460</v>
      </c>
      <c r="D413" s="173" t="s">
        <v>197</v>
      </c>
      <c r="E413" s="174" t="s">
        <v>3003</v>
      </c>
      <c r="F413" s="175" t="s">
        <v>3004</v>
      </c>
      <c r="G413" s="176" t="s">
        <v>325</v>
      </c>
      <c r="H413" s="177">
        <v>41</v>
      </c>
      <c r="I413" s="178"/>
      <c r="J413" s="179">
        <f>ROUND(I413*H413,2)</f>
        <v>0</v>
      </c>
      <c r="K413" s="175"/>
      <c r="L413" s="40"/>
      <c r="M413" s="180" t="s">
        <v>5</v>
      </c>
      <c r="N413" s="181" t="s">
        <v>46</v>
      </c>
      <c r="O413" s="41"/>
      <c r="P413" s="182">
        <f>O413*H413</f>
        <v>0</v>
      </c>
      <c r="Q413" s="182">
        <v>0</v>
      </c>
      <c r="R413" s="182">
        <f>Q413*H413</f>
        <v>0</v>
      </c>
      <c r="S413" s="182">
        <v>0</v>
      </c>
      <c r="T413" s="183">
        <f>S413*H413</f>
        <v>0</v>
      </c>
      <c r="AR413" s="23" t="s">
        <v>201</v>
      </c>
      <c r="AT413" s="23" t="s">
        <v>197</v>
      </c>
      <c r="AU413" s="23" t="s">
        <v>211</v>
      </c>
      <c r="AY413" s="23" t="s">
        <v>195</v>
      </c>
      <c r="BE413" s="184">
        <f>IF(N413="základní",J413,0)</f>
        <v>0</v>
      </c>
      <c r="BF413" s="184">
        <f>IF(N413="snížená",J413,0)</f>
        <v>0</v>
      </c>
      <c r="BG413" s="184">
        <f>IF(N413="zákl. přenesená",J413,0)</f>
        <v>0</v>
      </c>
      <c r="BH413" s="184">
        <f>IF(N413="sníž. přenesená",J413,0)</f>
        <v>0</v>
      </c>
      <c r="BI413" s="184">
        <f>IF(N413="nulová",J413,0)</f>
        <v>0</v>
      </c>
      <c r="BJ413" s="23" t="s">
        <v>83</v>
      </c>
      <c r="BK413" s="184">
        <f>ROUND(I413*H413,2)</f>
        <v>0</v>
      </c>
      <c r="BL413" s="23" t="s">
        <v>201</v>
      </c>
      <c r="BM413" s="23" t="s">
        <v>3005</v>
      </c>
    </row>
    <row r="414" spans="2:65" s="1" customFormat="1" ht="16.5" customHeight="1">
      <c r="B414" s="172"/>
      <c r="C414" s="213" t="s">
        <v>654</v>
      </c>
      <c r="D414" s="213" t="s">
        <v>316</v>
      </c>
      <c r="E414" s="214" t="s">
        <v>3006</v>
      </c>
      <c r="F414" s="215" t="s">
        <v>3007</v>
      </c>
      <c r="G414" s="216" t="s">
        <v>325</v>
      </c>
      <c r="H414" s="217">
        <v>3</v>
      </c>
      <c r="I414" s="218"/>
      <c r="J414" s="219">
        <f>ROUND(I414*H414,2)</f>
        <v>0</v>
      </c>
      <c r="K414" s="215"/>
      <c r="L414" s="220"/>
      <c r="M414" s="221" t="s">
        <v>5</v>
      </c>
      <c r="N414" s="222" t="s">
        <v>46</v>
      </c>
      <c r="O414" s="41"/>
      <c r="P414" s="182">
        <f>O414*H414</f>
        <v>0</v>
      </c>
      <c r="Q414" s="182">
        <v>8.0999999999999996E-4</v>
      </c>
      <c r="R414" s="182">
        <f>Q414*H414</f>
        <v>2.4299999999999999E-3</v>
      </c>
      <c r="S414" s="182">
        <v>0</v>
      </c>
      <c r="T414" s="183">
        <f>S414*H414</f>
        <v>0</v>
      </c>
      <c r="AR414" s="23" t="s">
        <v>255</v>
      </c>
      <c r="AT414" s="23" t="s">
        <v>316</v>
      </c>
      <c r="AU414" s="23" t="s">
        <v>211</v>
      </c>
      <c r="AY414" s="23" t="s">
        <v>195</v>
      </c>
      <c r="BE414" s="184">
        <f>IF(N414="základní",J414,0)</f>
        <v>0</v>
      </c>
      <c r="BF414" s="184">
        <f>IF(N414="snížená",J414,0)</f>
        <v>0</v>
      </c>
      <c r="BG414" s="184">
        <f>IF(N414="zákl. přenesená",J414,0)</f>
        <v>0</v>
      </c>
      <c r="BH414" s="184">
        <f>IF(N414="sníž. přenesená",J414,0)</f>
        <v>0</v>
      </c>
      <c r="BI414" s="184">
        <f>IF(N414="nulová",J414,0)</f>
        <v>0</v>
      </c>
      <c r="BJ414" s="23" t="s">
        <v>83</v>
      </c>
      <c r="BK414" s="184">
        <f>ROUND(I414*H414,2)</f>
        <v>0</v>
      </c>
      <c r="BL414" s="23" t="s">
        <v>201</v>
      </c>
      <c r="BM414" s="23" t="s">
        <v>3008</v>
      </c>
    </row>
    <row r="415" spans="2:65" s="1" customFormat="1" ht="40.5">
      <c r="B415" s="40"/>
      <c r="D415" s="186" t="s">
        <v>209</v>
      </c>
      <c r="F415" s="194" t="s">
        <v>2984</v>
      </c>
      <c r="I415" s="195"/>
      <c r="L415" s="40"/>
      <c r="M415" s="196"/>
      <c r="N415" s="41"/>
      <c r="O415" s="41"/>
      <c r="P415" s="41"/>
      <c r="Q415" s="41"/>
      <c r="R415" s="41"/>
      <c r="S415" s="41"/>
      <c r="T415" s="69"/>
      <c r="AT415" s="23" t="s">
        <v>209</v>
      </c>
      <c r="AU415" s="23" t="s">
        <v>211</v>
      </c>
    </row>
    <row r="416" spans="2:65" s="1" customFormat="1" ht="25.5" customHeight="1">
      <c r="B416" s="172"/>
      <c r="C416" s="213" t="s">
        <v>541</v>
      </c>
      <c r="D416" s="213" t="s">
        <v>316</v>
      </c>
      <c r="E416" s="214" t="s">
        <v>3009</v>
      </c>
      <c r="F416" s="215" t="s">
        <v>3010</v>
      </c>
      <c r="G416" s="216" t="s">
        <v>325</v>
      </c>
      <c r="H416" s="217">
        <v>38</v>
      </c>
      <c r="I416" s="218"/>
      <c r="J416" s="219">
        <f>ROUND(I416*H416,2)</f>
        <v>0</v>
      </c>
      <c r="K416" s="215"/>
      <c r="L416" s="220"/>
      <c r="M416" s="221" t="s">
        <v>5</v>
      </c>
      <c r="N416" s="222" t="s">
        <v>46</v>
      </c>
      <c r="O416" s="41"/>
      <c r="P416" s="182">
        <f>O416*H416</f>
        <v>0</v>
      </c>
      <c r="Q416" s="182">
        <v>7.3999999999999999E-4</v>
      </c>
      <c r="R416" s="182">
        <f>Q416*H416</f>
        <v>2.8119999999999999E-2</v>
      </c>
      <c r="S416" s="182">
        <v>0</v>
      </c>
      <c r="T416" s="183">
        <f>S416*H416</f>
        <v>0</v>
      </c>
      <c r="AR416" s="23" t="s">
        <v>255</v>
      </c>
      <c r="AT416" s="23" t="s">
        <v>316</v>
      </c>
      <c r="AU416" s="23" t="s">
        <v>211</v>
      </c>
      <c r="AY416" s="23" t="s">
        <v>195</v>
      </c>
      <c r="BE416" s="184">
        <f>IF(N416="základní",J416,0)</f>
        <v>0</v>
      </c>
      <c r="BF416" s="184">
        <f>IF(N416="snížená",J416,0)</f>
        <v>0</v>
      </c>
      <c r="BG416" s="184">
        <f>IF(N416="zákl. přenesená",J416,0)</f>
        <v>0</v>
      </c>
      <c r="BH416" s="184">
        <f>IF(N416="sníž. přenesená",J416,0)</f>
        <v>0</v>
      </c>
      <c r="BI416" s="184">
        <f>IF(N416="nulová",J416,0)</f>
        <v>0</v>
      </c>
      <c r="BJ416" s="23" t="s">
        <v>83</v>
      </c>
      <c r="BK416" s="184">
        <f>ROUND(I416*H416,2)</f>
        <v>0</v>
      </c>
      <c r="BL416" s="23" t="s">
        <v>201</v>
      </c>
      <c r="BM416" s="23" t="s">
        <v>3011</v>
      </c>
    </row>
    <row r="417" spans="2:65" s="1" customFormat="1" ht="40.5">
      <c r="B417" s="40"/>
      <c r="D417" s="186" t="s">
        <v>209</v>
      </c>
      <c r="F417" s="194" t="s">
        <v>2984</v>
      </c>
      <c r="I417" s="195"/>
      <c r="L417" s="40"/>
      <c r="M417" s="196"/>
      <c r="N417" s="41"/>
      <c r="O417" s="41"/>
      <c r="P417" s="41"/>
      <c r="Q417" s="41"/>
      <c r="R417" s="41"/>
      <c r="S417" s="41"/>
      <c r="T417" s="69"/>
      <c r="AT417" s="23" t="s">
        <v>209</v>
      </c>
      <c r="AU417" s="23" t="s">
        <v>211</v>
      </c>
    </row>
    <row r="418" spans="2:65" s="1" customFormat="1" ht="25.5" customHeight="1">
      <c r="B418" s="172"/>
      <c r="C418" s="173" t="s">
        <v>663</v>
      </c>
      <c r="D418" s="173" t="s">
        <v>197</v>
      </c>
      <c r="E418" s="174" t="s">
        <v>3012</v>
      </c>
      <c r="F418" s="175" t="s">
        <v>3013</v>
      </c>
      <c r="G418" s="176" t="s">
        <v>325</v>
      </c>
      <c r="H418" s="177">
        <v>2</v>
      </c>
      <c r="I418" s="178"/>
      <c r="J418" s="179">
        <f>ROUND(I418*H418,2)</f>
        <v>0</v>
      </c>
      <c r="K418" s="175"/>
      <c r="L418" s="40"/>
      <c r="M418" s="180" t="s">
        <v>5</v>
      </c>
      <c r="N418" s="181" t="s">
        <v>46</v>
      </c>
      <c r="O418" s="41"/>
      <c r="P418" s="182">
        <f>O418*H418</f>
        <v>0</v>
      </c>
      <c r="Q418" s="182">
        <v>0</v>
      </c>
      <c r="R418" s="182">
        <f>Q418*H418</f>
        <v>0</v>
      </c>
      <c r="S418" s="182">
        <v>0</v>
      </c>
      <c r="T418" s="183">
        <f>S418*H418</f>
        <v>0</v>
      </c>
      <c r="AR418" s="23" t="s">
        <v>201</v>
      </c>
      <c r="AT418" s="23" t="s">
        <v>197</v>
      </c>
      <c r="AU418" s="23" t="s">
        <v>211</v>
      </c>
      <c r="AY418" s="23" t="s">
        <v>195</v>
      </c>
      <c r="BE418" s="184">
        <f>IF(N418="základní",J418,0)</f>
        <v>0</v>
      </c>
      <c r="BF418" s="184">
        <f>IF(N418="snížená",J418,0)</f>
        <v>0</v>
      </c>
      <c r="BG418" s="184">
        <f>IF(N418="zákl. přenesená",J418,0)</f>
        <v>0</v>
      </c>
      <c r="BH418" s="184">
        <f>IF(N418="sníž. přenesená",J418,0)</f>
        <v>0</v>
      </c>
      <c r="BI418" s="184">
        <f>IF(N418="nulová",J418,0)</f>
        <v>0</v>
      </c>
      <c r="BJ418" s="23" t="s">
        <v>83</v>
      </c>
      <c r="BK418" s="184">
        <f>ROUND(I418*H418,2)</f>
        <v>0</v>
      </c>
      <c r="BL418" s="23" t="s">
        <v>201</v>
      </c>
      <c r="BM418" s="23" t="s">
        <v>3014</v>
      </c>
    </row>
    <row r="419" spans="2:65" s="1" customFormat="1" ht="16.5" customHeight="1">
      <c r="B419" s="172"/>
      <c r="C419" s="213" t="s">
        <v>661</v>
      </c>
      <c r="D419" s="213" t="s">
        <v>316</v>
      </c>
      <c r="E419" s="214" t="s">
        <v>3015</v>
      </c>
      <c r="F419" s="215" t="s">
        <v>3016</v>
      </c>
      <c r="G419" s="216" t="s">
        <v>325</v>
      </c>
      <c r="H419" s="217">
        <v>2</v>
      </c>
      <c r="I419" s="218"/>
      <c r="J419" s="219">
        <f>ROUND(I419*H419,2)</f>
        <v>0</v>
      </c>
      <c r="K419" s="215"/>
      <c r="L419" s="220"/>
      <c r="M419" s="221" t="s">
        <v>5</v>
      </c>
      <c r="N419" s="222" t="s">
        <v>46</v>
      </c>
      <c r="O419" s="41"/>
      <c r="P419" s="182">
        <f>O419*H419</f>
        <v>0</v>
      </c>
      <c r="Q419" s="182">
        <v>2.2300000000000002E-3</v>
      </c>
      <c r="R419" s="182">
        <f>Q419*H419</f>
        <v>4.4600000000000004E-3</v>
      </c>
      <c r="S419" s="182">
        <v>0</v>
      </c>
      <c r="T419" s="183">
        <f>S419*H419</f>
        <v>0</v>
      </c>
      <c r="AR419" s="23" t="s">
        <v>255</v>
      </c>
      <c r="AT419" s="23" t="s">
        <v>316</v>
      </c>
      <c r="AU419" s="23" t="s">
        <v>211</v>
      </c>
      <c r="AY419" s="23" t="s">
        <v>195</v>
      </c>
      <c r="BE419" s="184">
        <f>IF(N419="základní",J419,0)</f>
        <v>0</v>
      </c>
      <c r="BF419" s="184">
        <f>IF(N419="snížená",J419,0)</f>
        <v>0</v>
      </c>
      <c r="BG419" s="184">
        <f>IF(N419="zákl. přenesená",J419,0)</f>
        <v>0</v>
      </c>
      <c r="BH419" s="184">
        <f>IF(N419="sníž. přenesená",J419,0)</f>
        <v>0</v>
      </c>
      <c r="BI419" s="184">
        <f>IF(N419="nulová",J419,0)</f>
        <v>0</v>
      </c>
      <c r="BJ419" s="23" t="s">
        <v>83</v>
      </c>
      <c r="BK419" s="184">
        <f>ROUND(I419*H419,2)</f>
        <v>0</v>
      </c>
      <c r="BL419" s="23" t="s">
        <v>201</v>
      </c>
      <c r="BM419" s="23" t="s">
        <v>3017</v>
      </c>
    </row>
    <row r="420" spans="2:65" s="1" customFormat="1" ht="40.5">
      <c r="B420" s="40"/>
      <c r="D420" s="186" t="s">
        <v>209</v>
      </c>
      <c r="F420" s="194" t="s">
        <v>2984</v>
      </c>
      <c r="I420" s="195"/>
      <c r="L420" s="40"/>
      <c r="M420" s="196"/>
      <c r="N420" s="41"/>
      <c r="O420" s="41"/>
      <c r="P420" s="41"/>
      <c r="Q420" s="41"/>
      <c r="R420" s="41"/>
      <c r="S420" s="41"/>
      <c r="T420" s="69"/>
      <c r="AT420" s="23" t="s">
        <v>209</v>
      </c>
      <c r="AU420" s="23" t="s">
        <v>211</v>
      </c>
    </row>
    <row r="421" spans="2:65" s="1" customFormat="1" ht="16.5" customHeight="1">
      <c r="B421" s="172"/>
      <c r="C421" s="173" t="s">
        <v>675</v>
      </c>
      <c r="D421" s="173" t="s">
        <v>197</v>
      </c>
      <c r="E421" s="174" t="s">
        <v>3018</v>
      </c>
      <c r="F421" s="175" t="s">
        <v>3019</v>
      </c>
      <c r="G421" s="176" t="s">
        <v>325</v>
      </c>
      <c r="H421" s="177">
        <v>7</v>
      </c>
      <c r="I421" s="178"/>
      <c r="J421" s="179">
        <f>ROUND(I421*H421,2)</f>
        <v>0</v>
      </c>
      <c r="K421" s="175"/>
      <c r="L421" s="40"/>
      <c r="M421" s="180" t="s">
        <v>5</v>
      </c>
      <c r="N421" s="181" t="s">
        <v>46</v>
      </c>
      <c r="O421" s="41"/>
      <c r="P421" s="182">
        <f>O421*H421</f>
        <v>0</v>
      </c>
      <c r="Q421" s="182">
        <v>0</v>
      </c>
      <c r="R421" s="182">
        <f>Q421*H421</f>
        <v>0</v>
      </c>
      <c r="S421" s="182">
        <v>0</v>
      </c>
      <c r="T421" s="183">
        <f>S421*H421</f>
        <v>0</v>
      </c>
      <c r="AR421" s="23" t="s">
        <v>201</v>
      </c>
      <c r="AT421" s="23" t="s">
        <v>197</v>
      </c>
      <c r="AU421" s="23" t="s">
        <v>211</v>
      </c>
      <c r="AY421" s="23" t="s">
        <v>195</v>
      </c>
      <c r="BE421" s="184">
        <f>IF(N421="základní",J421,0)</f>
        <v>0</v>
      </c>
      <c r="BF421" s="184">
        <f>IF(N421="snížená",J421,0)</f>
        <v>0</v>
      </c>
      <c r="BG421" s="184">
        <f>IF(N421="zákl. přenesená",J421,0)</f>
        <v>0</v>
      </c>
      <c r="BH421" s="184">
        <f>IF(N421="sníž. přenesená",J421,0)</f>
        <v>0</v>
      </c>
      <c r="BI421" s="184">
        <f>IF(N421="nulová",J421,0)</f>
        <v>0</v>
      </c>
      <c r="BJ421" s="23" t="s">
        <v>83</v>
      </c>
      <c r="BK421" s="184">
        <f>ROUND(I421*H421,2)</f>
        <v>0</v>
      </c>
      <c r="BL421" s="23" t="s">
        <v>201</v>
      </c>
      <c r="BM421" s="23" t="s">
        <v>3020</v>
      </c>
    </row>
    <row r="422" spans="2:65" s="1" customFormat="1" ht="16.5" customHeight="1">
      <c r="B422" s="172"/>
      <c r="C422" s="213" t="s">
        <v>681</v>
      </c>
      <c r="D422" s="213" t="s">
        <v>316</v>
      </c>
      <c r="E422" s="214" t="s">
        <v>3021</v>
      </c>
      <c r="F422" s="215" t="s">
        <v>3022</v>
      </c>
      <c r="G422" s="216" t="s">
        <v>325</v>
      </c>
      <c r="H422" s="217">
        <v>4</v>
      </c>
      <c r="I422" s="218"/>
      <c r="J422" s="219">
        <f>ROUND(I422*H422,2)</f>
        <v>0</v>
      </c>
      <c r="K422" s="215"/>
      <c r="L422" s="220"/>
      <c r="M422" s="221" t="s">
        <v>5</v>
      </c>
      <c r="N422" s="222" t="s">
        <v>46</v>
      </c>
      <c r="O422" s="41"/>
      <c r="P422" s="182">
        <f>O422*H422</f>
        <v>0</v>
      </c>
      <c r="Q422" s="182">
        <v>1.2800000000000001E-3</v>
      </c>
      <c r="R422" s="182">
        <f>Q422*H422</f>
        <v>5.1200000000000004E-3</v>
      </c>
      <c r="S422" s="182">
        <v>0</v>
      </c>
      <c r="T422" s="183">
        <f>S422*H422</f>
        <v>0</v>
      </c>
      <c r="AR422" s="23" t="s">
        <v>255</v>
      </c>
      <c r="AT422" s="23" t="s">
        <v>316</v>
      </c>
      <c r="AU422" s="23" t="s">
        <v>211</v>
      </c>
      <c r="AY422" s="23" t="s">
        <v>195</v>
      </c>
      <c r="BE422" s="184">
        <f>IF(N422="základní",J422,0)</f>
        <v>0</v>
      </c>
      <c r="BF422" s="184">
        <f>IF(N422="snížená",J422,0)</f>
        <v>0</v>
      </c>
      <c r="BG422" s="184">
        <f>IF(N422="zákl. přenesená",J422,0)</f>
        <v>0</v>
      </c>
      <c r="BH422" s="184">
        <f>IF(N422="sníž. přenesená",J422,0)</f>
        <v>0</v>
      </c>
      <c r="BI422" s="184">
        <f>IF(N422="nulová",J422,0)</f>
        <v>0</v>
      </c>
      <c r="BJ422" s="23" t="s">
        <v>83</v>
      </c>
      <c r="BK422" s="184">
        <f>ROUND(I422*H422,2)</f>
        <v>0</v>
      </c>
      <c r="BL422" s="23" t="s">
        <v>201</v>
      </c>
      <c r="BM422" s="23" t="s">
        <v>3023</v>
      </c>
    </row>
    <row r="423" spans="2:65" s="1" customFormat="1" ht="40.5">
      <c r="B423" s="40"/>
      <c r="D423" s="186" t="s">
        <v>209</v>
      </c>
      <c r="F423" s="194" t="s">
        <v>2984</v>
      </c>
      <c r="I423" s="195"/>
      <c r="L423" s="40"/>
      <c r="M423" s="196"/>
      <c r="N423" s="41"/>
      <c r="O423" s="41"/>
      <c r="P423" s="41"/>
      <c r="Q423" s="41"/>
      <c r="R423" s="41"/>
      <c r="S423" s="41"/>
      <c r="T423" s="69"/>
      <c r="AT423" s="23" t="s">
        <v>209</v>
      </c>
      <c r="AU423" s="23" t="s">
        <v>211</v>
      </c>
    </row>
    <row r="424" spans="2:65" s="1" customFormat="1" ht="16.5" customHeight="1">
      <c r="B424" s="172"/>
      <c r="C424" s="213" t="s">
        <v>685</v>
      </c>
      <c r="D424" s="213" t="s">
        <v>316</v>
      </c>
      <c r="E424" s="214" t="s">
        <v>3024</v>
      </c>
      <c r="F424" s="215" t="s">
        <v>3025</v>
      </c>
      <c r="G424" s="216" t="s">
        <v>325</v>
      </c>
      <c r="H424" s="217">
        <v>3</v>
      </c>
      <c r="I424" s="218"/>
      <c r="J424" s="219">
        <f>ROUND(I424*H424,2)</f>
        <v>0</v>
      </c>
      <c r="K424" s="215"/>
      <c r="L424" s="220"/>
      <c r="M424" s="221" t="s">
        <v>5</v>
      </c>
      <c r="N424" s="222" t="s">
        <v>46</v>
      </c>
      <c r="O424" s="41"/>
      <c r="P424" s="182">
        <f>O424*H424</f>
        <v>0</v>
      </c>
      <c r="Q424" s="182">
        <v>1.4300000000000001E-3</v>
      </c>
      <c r="R424" s="182">
        <f>Q424*H424</f>
        <v>4.2900000000000004E-3</v>
      </c>
      <c r="S424" s="182">
        <v>0</v>
      </c>
      <c r="T424" s="183">
        <f>S424*H424</f>
        <v>0</v>
      </c>
      <c r="AR424" s="23" t="s">
        <v>255</v>
      </c>
      <c r="AT424" s="23" t="s">
        <v>316</v>
      </c>
      <c r="AU424" s="23" t="s">
        <v>211</v>
      </c>
      <c r="AY424" s="23" t="s">
        <v>195</v>
      </c>
      <c r="BE424" s="184">
        <f>IF(N424="základní",J424,0)</f>
        <v>0</v>
      </c>
      <c r="BF424" s="184">
        <f>IF(N424="snížená",J424,0)</f>
        <v>0</v>
      </c>
      <c r="BG424" s="184">
        <f>IF(N424="zákl. přenesená",J424,0)</f>
        <v>0</v>
      </c>
      <c r="BH424" s="184">
        <f>IF(N424="sníž. přenesená",J424,0)</f>
        <v>0</v>
      </c>
      <c r="BI424" s="184">
        <f>IF(N424="nulová",J424,0)</f>
        <v>0</v>
      </c>
      <c r="BJ424" s="23" t="s">
        <v>83</v>
      </c>
      <c r="BK424" s="184">
        <f>ROUND(I424*H424,2)</f>
        <v>0</v>
      </c>
      <c r="BL424" s="23" t="s">
        <v>201</v>
      </c>
      <c r="BM424" s="23" t="s">
        <v>3026</v>
      </c>
    </row>
    <row r="425" spans="2:65" s="1" customFormat="1" ht="40.5">
      <c r="B425" s="40"/>
      <c r="D425" s="186" t="s">
        <v>209</v>
      </c>
      <c r="F425" s="194" t="s">
        <v>2984</v>
      </c>
      <c r="I425" s="195"/>
      <c r="L425" s="40"/>
      <c r="M425" s="196"/>
      <c r="N425" s="41"/>
      <c r="O425" s="41"/>
      <c r="P425" s="41"/>
      <c r="Q425" s="41"/>
      <c r="R425" s="41"/>
      <c r="S425" s="41"/>
      <c r="T425" s="69"/>
      <c r="AT425" s="23" t="s">
        <v>209</v>
      </c>
      <c r="AU425" s="23" t="s">
        <v>211</v>
      </c>
    </row>
    <row r="426" spans="2:65" s="1" customFormat="1" ht="16.5" customHeight="1">
      <c r="B426" s="172"/>
      <c r="C426" s="173" t="s">
        <v>689</v>
      </c>
      <c r="D426" s="173" t="s">
        <v>197</v>
      </c>
      <c r="E426" s="174" t="s">
        <v>3027</v>
      </c>
      <c r="F426" s="175" t="s">
        <v>3028</v>
      </c>
      <c r="G426" s="176" t="s">
        <v>325</v>
      </c>
      <c r="H426" s="177">
        <v>1</v>
      </c>
      <c r="I426" s="178"/>
      <c r="J426" s="179">
        <f>ROUND(I426*H426,2)</f>
        <v>0</v>
      </c>
      <c r="K426" s="175"/>
      <c r="L426" s="40"/>
      <c r="M426" s="180" t="s">
        <v>5</v>
      </c>
      <c r="N426" s="181" t="s">
        <v>46</v>
      </c>
      <c r="O426" s="41"/>
      <c r="P426" s="182">
        <f>O426*H426</f>
        <v>0</v>
      </c>
      <c r="Q426" s="182">
        <v>0</v>
      </c>
      <c r="R426" s="182">
        <f>Q426*H426</f>
        <v>0</v>
      </c>
      <c r="S426" s="182">
        <v>0</v>
      </c>
      <c r="T426" s="183">
        <f>S426*H426</f>
        <v>0</v>
      </c>
      <c r="AR426" s="23" t="s">
        <v>201</v>
      </c>
      <c r="AT426" s="23" t="s">
        <v>197</v>
      </c>
      <c r="AU426" s="23" t="s">
        <v>211</v>
      </c>
      <c r="AY426" s="23" t="s">
        <v>195</v>
      </c>
      <c r="BE426" s="184">
        <f>IF(N426="základní",J426,0)</f>
        <v>0</v>
      </c>
      <c r="BF426" s="184">
        <f>IF(N426="snížená",J426,0)</f>
        <v>0</v>
      </c>
      <c r="BG426" s="184">
        <f>IF(N426="zákl. přenesená",J426,0)</f>
        <v>0</v>
      </c>
      <c r="BH426" s="184">
        <f>IF(N426="sníž. přenesená",J426,0)</f>
        <v>0</v>
      </c>
      <c r="BI426" s="184">
        <f>IF(N426="nulová",J426,0)</f>
        <v>0</v>
      </c>
      <c r="BJ426" s="23" t="s">
        <v>83</v>
      </c>
      <c r="BK426" s="184">
        <f>ROUND(I426*H426,2)</f>
        <v>0</v>
      </c>
      <c r="BL426" s="23" t="s">
        <v>201</v>
      </c>
      <c r="BM426" s="23" t="s">
        <v>3029</v>
      </c>
    </row>
    <row r="427" spans="2:65" s="1" customFormat="1" ht="16.5" customHeight="1">
      <c r="B427" s="172"/>
      <c r="C427" s="213" t="s">
        <v>1123</v>
      </c>
      <c r="D427" s="213" t="s">
        <v>316</v>
      </c>
      <c r="E427" s="214" t="s">
        <v>3030</v>
      </c>
      <c r="F427" s="215" t="s">
        <v>3031</v>
      </c>
      <c r="G427" s="216" t="s">
        <v>325</v>
      </c>
      <c r="H427" s="217">
        <v>1</v>
      </c>
      <c r="I427" s="218"/>
      <c r="J427" s="219">
        <f>ROUND(I427*H427,2)</f>
        <v>0</v>
      </c>
      <c r="K427" s="215"/>
      <c r="L427" s="220"/>
      <c r="M427" s="221" t="s">
        <v>5</v>
      </c>
      <c r="N427" s="222" t="s">
        <v>46</v>
      </c>
      <c r="O427" s="41"/>
      <c r="P427" s="182">
        <f>O427*H427</f>
        <v>0</v>
      </c>
      <c r="Q427" s="182">
        <v>3.3999999999999998E-3</v>
      </c>
      <c r="R427" s="182">
        <f>Q427*H427</f>
        <v>3.3999999999999998E-3</v>
      </c>
      <c r="S427" s="182">
        <v>0</v>
      </c>
      <c r="T427" s="183">
        <f>S427*H427</f>
        <v>0</v>
      </c>
      <c r="AR427" s="23" t="s">
        <v>255</v>
      </c>
      <c r="AT427" s="23" t="s">
        <v>316</v>
      </c>
      <c r="AU427" s="23" t="s">
        <v>211</v>
      </c>
      <c r="AY427" s="23" t="s">
        <v>195</v>
      </c>
      <c r="BE427" s="184">
        <f>IF(N427="základní",J427,0)</f>
        <v>0</v>
      </c>
      <c r="BF427" s="184">
        <f>IF(N427="snížená",J427,0)</f>
        <v>0</v>
      </c>
      <c r="BG427" s="184">
        <f>IF(N427="zákl. přenesená",J427,0)</f>
        <v>0</v>
      </c>
      <c r="BH427" s="184">
        <f>IF(N427="sníž. přenesená",J427,0)</f>
        <v>0</v>
      </c>
      <c r="BI427" s="184">
        <f>IF(N427="nulová",J427,0)</f>
        <v>0</v>
      </c>
      <c r="BJ427" s="23" t="s">
        <v>83</v>
      </c>
      <c r="BK427" s="184">
        <f>ROUND(I427*H427,2)</f>
        <v>0</v>
      </c>
      <c r="BL427" s="23" t="s">
        <v>201</v>
      </c>
      <c r="BM427" s="23" t="s">
        <v>3032</v>
      </c>
    </row>
    <row r="428" spans="2:65" s="1" customFormat="1" ht="40.5">
      <c r="B428" s="40"/>
      <c r="D428" s="186" t="s">
        <v>209</v>
      </c>
      <c r="F428" s="194" t="s">
        <v>2984</v>
      </c>
      <c r="I428" s="195"/>
      <c r="L428" s="40"/>
      <c r="M428" s="196"/>
      <c r="N428" s="41"/>
      <c r="O428" s="41"/>
      <c r="P428" s="41"/>
      <c r="Q428" s="41"/>
      <c r="R428" s="41"/>
      <c r="S428" s="41"/>
      <c r="T428" s="69"/>
      <c r="AT428" s="23" t="s">
        <v>209</v>
      </c>
      <c r="AU428" s="23" t="s">
        <v>211</v>
      </c>
    </row>
    <row r="429" spans="2:65" s="1" customFormat="1" ht="25.5" customHeight="1">
      <c r="B429" s="172"/>
      <c r="C429" s="173" t="s">
        <v>670</v>
      </c>
      <c r="D429" s="173" t="s">
        <v>197</v>
      </c>
      <c r="E429" s="174" t="s">
        <v>3033</v>
      </c>
      <c r="F429" s="175" t="s">
        <v>3034</v>
      </c>
      <c r="G429" s="176" t="s">
        <v>325</v>
      </c>
      <c r="H429" s="177">
        <v>14</v>
      </c>
      <c r="I429" s="178"/>
      <c r="J429" s="179">
        <f>ROUND(I429*H429,2)</f>
        <v>0</v>
      </c>
      <c r="K429" s="175"/>
      <c r="L429" s="40"/>
      <c r="M429" s="180" t="s">
        <v>5</v>
      </c>
      <c r="N429" s="181" t="s">
        <v>46</v>
      </c>
      <c r="O429" s="41"/>
      <c r="P429" s="182">
        <f>O429*H429</f>
        <v>0</v>
      </c>
      <c r="Q429" s="182">
        <v>0</v>
      </c>
      <c r="R429" s="182">
        <f>Q429*H429</f>
        <v>0</v>
      </c>
      <c r="S429" s="182">
        <v>0</v>
      </c>
      <c r="T429" s="183">
        <f>S429*H429</f>
        <v>0</v>
      </c>
      <c r="AR429" s="23" t="s">
        <v>201</v>
      </c>
      <c r="AT429" s="23" t="s">
        <v>197</v>
      </c>
      <c r="AU429" s="23" t="s">
        <v>211</v>
      </c>
      <c r="AY429" s="23" t="s">
        <v>195</v>
      </c>
      <c r="BE429" s="184">
        <f>IF(N429="základní",J429,0)</f>
        <v>0</v>
      </c>
      <c r="BF429" s="184">
        <f>IF(N429="snížená",J429,0)</f>
        <v>0</v>
      </c>
      <c r="BG429" s="184">
        <f>IF(N429="zákl. přenesená",J429,0)</f>
        <v>0</v>
      </c>
      <c r="BH429" s="184">
        <f>IF(N429="sníž. přenesená",J429,0)</f>
        <v>0</v>
      </c>
      <c r="BI429" s="184">
        <f>IF(N429="nulová",J429,0)</f>
        <v>0</v>
      </c>
      <c r="BJ429" s="23" t="s">
        <v>83</v>
      </c>
      <c r="BK429" s="184">
        <f>ROUND(I429*H429,2)</f>
        <v>0</v>
      </c>
      <c r="BL429" s="23" t="s">
        <v>201</v>
      </c>
      <c r="BM429" s="23" t="s">
        <v>3035</v>
      </c>
    </row>
    <row r="430" spans="2:65" s="1" customFormat="1" ht="16.5" customHeight="1">
      <c r="B430" s="172"/>
      <c r="C430" s="213" t="s">
        <v>1126</v>
      </c>
      <c r="D430" s="213" t="s">
        <v>316</v>
      </c>
      <c r="E430" s="214" t="s">
        <v>3036</v>
      </c>
      <c r="F430" s="215" t="s">
        <v>3037</v>
      </c>
      <c r="G430" s="216" t="s">
        <v>325</v>
      </c>
      <c r="H430" s="217">
        <v>14</v>
      </c>
      <c r="I430" s="218"/>
      <c r="J430" s="219">
        <f>ROUND(I430*H430,2)</f>
        <v>0</v>
      </c>
      <c r="K430" s="215"/>
      <c r="L430" s="220"/>
      <c r="M430" s="221" t="s">
        <v>5</v>
      </c>
      <c r="N430" s="222" t="s">
        <v>46</v>
      </c>
      <c r="O430" s="41"/>
      <c r="P430" s="182">
        <f>O430*H430</f>
        <v>0</v>
      </c>
      <c r="Q430" s="182">
        <v>1.65E-3</v>
      </c>
      <c r="R430" s="182">
        <f>Q430*H430</f>
        <v>2.3099999999999999E-2</v>
      </c>
      <c r="S430" s="182">
        <v>0</v>
      </c>
      <c r="T430" s="183">
        <f>S430*H430</f>
        <v>0</v>
      </c>
      <c r="AR430" s="23" t="s">
        <v>255</v>
      </c>
      <c r="AT430" s="23" t="s">
        <v>316</v>
      </c>
      <c r="AU430" s="23" t="s">
        <v>211</v>
      </c>
      <c r="AY430" s="23" t="s">
        <v>195</v>
      </c>
      <c r="BE430" s="184">
        <f>IF(N430="základní",J430,0)</f>
        <v>0</v>
      </c>
      <c r="BF430" s="184">
        <f>IF(N430="snížená",J430,0)</f>
        <v>0</v>
      </c>
      <c r="BG430" s="184">
        <f>IF(N430="zákl. přenesená",J430,0)</f>
        <v>0</v>
      </c>
      <c r="BH430" s="184">
        <f>IF(N430="sníž. přenesená",J430,0)</f>
        <v>0</v>
      </c>
      <c r="BI430" s="184">
        <f>IF(N430="nulová",J430,0)</f>
        <v>0</v>
      </c>
      <c r="BJ430" s="23" t="s">
        <v>83</v>
      </c>
      <c r="BK430" s="184">
        <f>ROUND(I430*H430,2)</f>
        <v>0</v>
      </c>
      <c r="BL430" s="23" t="s">
        <v>201</v>
      </c>
      <c r="BM430" s="23" t="s">
        <v>3038</v>
      </c>
    </row>
    <row r="431" spans="2:65" s="1" customFormat="1" ht="27">
      <c r="B431" s="40"/>
      <c r="D431" s="186" t="s">
        <v>209</v>
      </c>
      <c r="F431" s="194" t="s">
        <v>3039</v>
      </c>
      <c r="I431" s="195"/>
      <c r="L431" s="40"/>
      <c r="M431" s="196"/>
      <c r="N431" s="41"/>
      <c r="O431" s="41"/>
      <c r="P431" s="41"/>
      <c r="Q431" s="41"/>
      <c r="R431" s="41"/>
      <c r="S431" s="41"/>
      <c r="T431" s="69"/>
      <c r="AT431" s="23" t="s">
        <v>209</v>
      </c>
      <c r="AU431" s="23" t="s">
        <v>211</v>
      </c>
    </row>
    <row r="432" spans="2:65" s="1" customFormat="1" ht="16.5" customHeight="1">
      <c r="B432" s="172"/>
      <c r="C432" s="173" t="s">
        <v>1435</v>
      </c>
      <c r="D432" s="173" t="s">
        <v>197</v>
      </c>
      <c r="E432" s="174" t="s">
        <v>3040</v>
      </c>
      <c r="F432" s="175" t="s">
        <v>3041</v>
      </c>
      <c r="G432" s="176" t="s">
        <v>325</v>
      </c>
      <c r="H432" s="177">
        <v>4</v>
      </c>
      <c r="I432" s="178"/>
      <c r="J432" s="179">
        <f>ROUND(I432*H432,2)</f>
        <v>0</v>
      </c>
      <c r="K432" s="175"/>
      <c r="L432" s="40"/>
      <c r="M432" s="180" t="s">
        <v>5</v>
      </c>
      <c r="N432" s="181" t="s">
        <v>46</v>
      </c>
      <c r="O432" s="41"/>
      <c r="P432" s="182">
        <f>O432*H432</f>
        <v>0</v>
      </c>
      <c r="Q432" s="182">
        <v>8.0000000000000007E-5</v>
      </c>
      <c r="R432" s="182">
        <f>Q432*H432</f>
        <v>3.2000000000000003E-4</v>
      </c>
      <c r="S432" s="182">
        <v>0</v>
      </c>
      <c r="T432" s="183">
        <f>S432*H432</f>
        <v>0</v>
      </c>
      <c r="AR432" s="23" t="s">
        <v>201</v>
      </c>
      <c r="AT432" s="23" t="s">
        <v>197</v>
      </c>
      <c r="AU432" s="23" t="s">
        <v>211</v>
      </c>
      <c r="AY432" s="23" t="s">
        <v>195</v>
      </c>
      <c r="BE432" s="184">
        <f>IF(N432="základní",J432,0)</f>
        <v>0</v>
      </c>
      <c r="BF432" s="184">
        <f>IF(N432="snížená",J432,0)</f>
        <v>0</v>
      </c>
      <c r="BG432" s="184">
        <f>IF(N432="zákl. přenesená",J432,0)</f>
        <v>0</v>
      </c>
      <c r="BH432" s="184">
        <f>IF(N432="sníž. přenesená",J432,0)</f>
        <v>0</v>
      </c>
      <c r="BI432" s="184">
        <f>IF(N432="nulová",J432,0)</f>
        <v>0</v>
      </c>
      <c r="BJ432" s="23" t="s">
        <v>83</v>
      </c>
      <c r="BK432" s="184">
        <f>ROUND(I432*H432,2)</f>
        <v>0</v>
      </c>
      <c r="BL432" s="23" t="s">
        <v>201</v>
      </c>
      <c r="BM432" s="23" t="s">
        <v>3042</v>
      </c>
    </row>
    <row r="433" spans="2:65" s="1" customFormat="1" ht="16.5" customHeight="1">
      <c r="B433" s="172"/>
      <c r="C433" s="213" t="s">
        <v>1438</v>
      </c>
      <c r="D433" s="213" t="s">
        <v>316</v>
      </c>
      <c r="E433" s="214" t="s">
        <v>3043</v>
      </c>
      <c r="F433" s="215" t="s">
        <v>3044</v>
      </c>
      <c r="G433" s="216" t="s">
        <v>325</v>
      </c>
      <c r="H433" s="217">
        <v>4</v>
      </c>
      <c r="I433" s="218"/>
      <c r="J433" s="219">
        <f>ROUND(I433*H433,2)</f>
        <v>0</v>
      </c>
      <c r="K433" s="215"/>
      <c r="L433" s="220"/>
      <c r="M433" s="221" t="s">
        <v>5</v>
      </c>
      <c r="N433" s="222" t="s">
        <v>46</v>
      </c>
      <c r="O433" s="41"/>
      <c r="P433" s="182">
        <f>O433*H433</f>
        <v>0</v>
      </c>
      <c r="Q433" s="182">
        <v>1.1999999999999999E-3</v>
      </c>
      <c r="R433" s="182">
        <f>Q433*H433</f>
        <v>4.7999999999999996E-3</v>
      </c>
      <c r="S433" s="182">
        <v>0</v>
      </c>
      <c r="T433" s="183">
        <f>S433*H433</f>
        <v>0</v>
      </c>
      <c r="AR433" s="23" t="s">
        <v>255</v>
      </c>
      <c r="AT433" s="23" t="s">
        <v>316</v>
      </c>
      <c r="AU433" s="23" t="s">
        <v>211</v>
      </c>
      <c r="AY433" s="23" t="s">
        <v>195</v>
      </c>
      <c r="BE433" s="184">
        <f>IF(N433="základní",J433,0)</f>
        <v>0</v>
      </c>
      <c r="BF433" s="184">
        <f>IF(N433="snížená",J433,0)</f>
        <v>0</v>
      </c>
      <c r="BG433" s="184">
        <f>IF(N433="zákl. přenesená",J433,0)</f>
        <v>0</v>
      </c>
      <c r="BH433" s="184">
        <f>IF(N433="sníž. přenesená",J433,0)</f>
        <v>0</v>
      </c>
      <c r="BI433" s="184">
        <f>IF(N433="nulová",J433,0)</f>
        <v>0</v>
      </c>
      <c r="BJ433" s="23" t="s">
        <v>83</v>
      </c>
      <c r="BK433" s="184">
        <f>ROUND(I433*H433,2)</f>
        <v>0</v>
      </c>
      <c r="BL433" s="23" t="s">
        <v>201</v>
      </c>
      <c r="BM433" s="23" t="s">
        <v>3045</v>
      </c>
    </row>
    <row r="434" spans="2:65" s="1" customFormat="1" ht="54">
      <c r="B434" s="40"/>
      <c r="D434" s="186" t="s">
        <v>209</v>
      </c>
      <c r="F434" s="194" t="s">
        <v>3046</v>
      </c>
      <c r="I434" s="195"/>
      <c r="L434" s="40"/>
      <c r="M434" s="196"/>
      <c r="N434" s="41"/>
      <c r="O434" s="41"/>
      <c r="P434" s="41"/>
      <c r="Q434" s="41"/>
      <c r="R434" s="41"/>
      <c r="S434" s="41"/>
      <c r="T434" s="69"/>
      <c r="AT434" s="23" t="s">
        <v>209</v>
      </c>
      <c r="AU434" s="23" t="s">
        <v>211</v>
      </c>
    </row>
    <row r="435" spans="2:65" s="1" customFormat="1" ht="16.5" customHeight="1">
      <c r="B435" s="172"/>
      <c r="C435" s="173" t="s">
        <v>1440</v>
      </c>
      <c r="D435" s="173" t="s">
        <v>197</v>
      </c>
      <c r="E435" s="174" t="s">
        <v>3047</v>
      </c>
      <c r="F435" s="175" t="s">
        <v>3048</v>
      </c>
      <c r="G435" s="176" t="s">
        <v>325</v>
      </c>
      <c r="H435" s="177">
        <v>3</v>
      </c>
      <c r="I435" s="178"/>
      <c r="J435" s="179">
        <f>ROUND(I435*H435,2)</f>
        <v>0</v>
      </c>
      <c r="K435" s="175"/>
      <c r="L435" s="40"/>
      <c r="M435" s="180" t="s">
        <v>5</v>
      </c>
      <c r="N435" s="181" t="s">
        <v>46</v>
      </c>
      <c r="O435" s="41"/>
      <c r="P435" s="182">
        <f>O435*H435</f>
        <v>0</v>
      </c>
      <c r="Q435" s="182">
        <v>0</v>
      </c>
      <c r="R435" s="182">
        <f>Q435*H435</f>
        <v>0</v>
      </c>
      <c r="S435" s="182">
        <v>0</v>
      </c>
      <c r="T435" s="183">
        <f>S435*H435</f>
        <v>0</v>
      </c>
      <c r="AR435" s="23" t="s">
        <v>201</v>
      </c>
      <c r="AT435" s="23" t="s">
        <v>197</v>
      </c>
      <c r="AU435" s="23" t="s">
        <v>211</v>
      </c>
      <c r="AY435" s="23" t="s">
        <v>195</v>
      </c>
      <c r="BE435" s="184">
        <f>IF(N435="základní",J435,0)</f>
        <v>0</v>
      </c>
      <c r="BF435" s="184">
        <f>IF(N435="snížená",J435,0)</f>
        <v>0</v>
      </c>
      <c r="BG435" s="184">
        <f>IF(N435="zákl. přenesená",J435,0)</f>
        <v>0</v>
      </c>
      <c r="BH435" s="184">
        <f>IF(N435="sníž. přenesená",J435,0)</f>
        <v>0</v>
      </c>
      <c r="BI435" s="184">
        <f>IF(N435="nulová",J435,0)</f>
        <v>0</v>
      </c>
      <c r="BJ435" s="23" t="s">
        <v>83</v>
      </c>
      <c r="BK435" s="184">
        <f>ROUND(I435*H435,2)</f>
        <v>0</v>
      </c>
      <c r="BL435" s="23" t="s">
        <v>201</v>
      </c>
      <c r="BM435" s="23" t="s">
        <v>3049</v>
      </c>
    </row>
    <row r="436" spans="2:65" s="1" customFormat="1" ht="16.5" customHeight="1">
      <c r="B436" s="172"/>
      <c r="C436" s="213" t="s">
        <v>1442</v>
      </c>
      <c r="D436" s="213" t="s">
        <v>316</v>
      </c>
      <c r="E436" s="214" t="s">
        <v>3050</v>
      </c>
      <c r="F436" s="215" t="s">
        <v>3051</v>
      </c>
      <c r="G436" s="216" t="s">
        <v>325</v>
      </c>
      <c r="H436" s="217">
        <v>3</v>
      </c>
      <c r="I436" s="218"/>
      <c r="J436" s="219">
        <f>ROUND(I436*H436,2)</f>
        <v>0</v>
      </c>
      <c r="K436" s="215"/>
      <c r="L436" s="220"/>
      <c r="M436" s="221" t="s">
        <v>5</v>
      </c>
      <c r="N436" s="222" t="s">
        <v>46</v>
      </c>
      <c r="O436" s="41"/>
      <c r="P436" s="182">
        <f>O436*H436</f>
        <v>0</v>
      </c>
      <c r="Q436" s="182">
        <v>1.1999999999999999E-3</v>
      </c>
      <c r="R436" s="182">
        <f>Q436*H436</f>
        <v>3.5999999999999999E-3</v>
      </c>
      <c r="S436" s="182">
        <v>0</v>
      </c>
      <c r="T436" s="183">
        <f>S436*H436</f>
        <v>0</v>
      </c>
      <c r="AR436" s="23" t="s">
        <v>255</v>
      </c>
      <c r="AT436" s="23" t="s">
        <v>316</v>
      </c>
      <c r="AU436" s="23" t="s">
        <v>211</v>
      </c>
      <c r="AY436" s="23" t="s">
        <v>195</v>
      </c>
      <c r="BE436" s="184">
        <f>IF(N436="základní",J436,0)</f>
        <v>0</v>
      </c>
      <c r="BF436" s="184">
        <f>IF(N436="snížená",J436,0)</f>
        <v>0</v>
      </c>
      <c r="BG436" s="184">
        <f>IF(N436="zákl. přenesená",J436,0)</f>
        <v>0</v>
      </c>
      <c r="BH436" s="184">
        <f>IF(N436="sníž. přenesená",J436,0)</f>
        <v>0</v>
      </c>
      <c r="BI436" s="184">
        <f>IF(N436="nulová",J436,0)</f>
        <v>0</v>
      </c>
      <c r="BJ436" s="23" t="s">
        <v>83</v>
      </c>
      <c r="BK436" s="184">
        <f>ROUND(I436*H436,2)</f>
        <v>0</v>
      </c>
      <c r="BL436" s="23" t="s">
        <v>201</v>
      </c>
      <c r="BM436" s="23" t="s">
        <v>3052</v>
      </c>
    </row>
    <row r="437" spans="2:65" s="1" customFormat="1" ht="54">
      <c r="B437" s="40"/>
      <c r="D437" s="186" t="s">
        <v>209</v>
      </c>
      <c r="F437" s="194" t="s">
        <v>3053</v>
      </c>
      <c r="I437" s="195"/>
      <c r="L437" s="40"/>
      <c r="M437" s="196"/>
      <c r="N437" s="41"/>
      <c r="O437" s="41"/>
      <c r="P437" s="41"/>
      <c r="Q437" s="41"/>
      <c r="R437" s="41"/>
      <c r="S437" s="41"/>
      <c r="T437" s="69"/>
      <c r="AT437" s="23" t="s">
        <v>209</v>
      </c>
      <c r="AU437" s="23" t="s">
        <v>211</v>
      </c>
    </row>
    <row r="438" spans="2:65" s="1" customFormat="1" ht="16.5" customHeight="1">
      <c r="B438" s="172"/>
      <c r="C438" s="173" t="s">
        <v>2041</v>
      </c>
      <c r="D438" s="173" t="s">
        <v>197</v>
      </c>
      <c r="E438" s="174" t="s">
        <v>3054</v>
      </c>
      <c r="F438" s="175" t="s">
        <v>3055</v>
      </c>
      <c r="G438" s="176" t="s">
        <v>325</v>
      </c>
      <c r="H438" s="177">
        <v>13</v>
      </c>
      <c r="I438" s="178"/>
      <c r="J438" s="179">
        <f>ROUND(I438*H438,2)</f>
        <v>0</v>
      </c>
      <c r="K438" s="175"/>
      <c r="L438" s="40"/>
      <c r="M438" s="180" t="s">
        <v>5</v>
      </c>
      <c r="N438" s="181" t="s">
        <v>46</v>
      </c>
      <c r="O438" s="41"/>
      <c r="P438" s="182">
        <f>O438*H438</f>
        <v>0</v>
      </c>
      <c r="Q438" s="182">
        <v>0</v>
      </c>
      <c r="R438" s="182">
        <f>Q438*H438</f>
        <v>0</v>
      </c>
      <c r="S438" s="182">
        <v>0</v>
      </c>
      <c r="T438" s="183">
        <f>S438*H438</f>
        <v>0</v>
      </c>
      <c r="AR438" s="23" t="s">
        <v>201</v>
      </c>
      <c r="AT438" s="23" t="s">
        <v>197</v>
      </c>
      <c r="AU438" s="23" t="s">
        <v>211</v>
      </c>
      <c r="AY438" s="23" t="s">
        <v>195</v>
      </c>
      <c r="BE438" s="184">
        <f>IF(N438="základní",J438,0)</f>
        <v>0</v>
      </c>
      <c r="BF438" s="184">
        <f>IF(N438="snížená",J438,0)</f>
        <v>0</v>
      </c>
      <c r="BG438" s="184">
        <f>IF(N438="zákl. přenesená",J438,0)</f>
        <v>0</v>
      </c>
      <c r="BH438" s="184">
        <f>IF(N438="sníž. přenesená",J438,0)</f>
        <v>0</v>
      </c>
      <c r="BI438" s="184">
        <f>IF(N438="nulová",J438,0)</f>
        <v>0</v>
      </c>
      <c r="BJ438" s="23" t="s">
        <v>83</v>
      </c>
      <c r="BK438" s="184">
        <f>ROUND(I438*H438,2)</f>
        <v>0</v>
      </c>
      <c r="BL438" s="23" t="s">
        <v>201</v>
      </c>
      <c r="BM438" s="23" t="s">
        <v>3056</v>
      </c>
    </row>
    <row r="439" spans="2:65" s="1" customFormat="1" ht="16.5" customHeight="1">
      <c r="B439" s="172"/>
      <c r="C439" s="213" t="s">
        <v>2043</v>
      </c>
      <c r="D439" s="213" t="s">
        <v>316</v>
      </c>
      <c r="E439" s="214" t="s">
        <v>3057</v>
      </c>
      <c r="F439" s="215" t="s">
        <v>3058</v>
      </c>
      <c r="G439" s="216" t="s">
        <v>325</v>
      </c>
      <c r="H439" s="217">
        <v>13</v>
      </c>
      <c r="I439" s="218"/>
      <c r="J439" s="219">
        <f>ROUND(I439*H439,2)</f>
        <v>0</v>
      </c>
      <c r="K439" s="215"/>
      <c r="L439" s="220"/>
      <c r="M439" s="221" t="s">
        <v>5</v>
      </c>
      <c r="N439" s="222" t="s">
        <v>46</v>
      </c>
      <c r="O439" s="41"/>
      <c r="P439" s="182">
        <f>O439*H439</f>
        <v>0</v>
      </c>
      <c r="Q439" s="182">
        <v>1.6000000000000001E-3</v>
      </c>
      <c r="R439" s="182">
        <f>Q439*H439</f>
        <v>2.0800000000000003E-2</v>
      </c>
      <c r="S439" s="182">
        <v>0</v>
      </c>
      <c r="T439" s="183">
        <f>S439*H439</f>
        <v>0</v>
      </c>
      <c r="AR439" s="23" t="s">
        <v>255</v>
      </c>
      <c r="AT439" s="23" t="s">
        <v>316</v>
      </c>
      <c r="AU439" s="23" t="s">
        <v>211</v>
      </c>
      <c r="AY439" s="23" t="s">
        <v>195</v>
      </c>
      <c r="BE439" s="184">
        <f>IF(N439="základní",J439,0)</f>
        <v>0</v>
      </c>
      <c r="BF439" s="184">
        <f>IF(N439="snížená",J439,0)</f>
        <v>0</v>
      </c>
      <c r="BG439" s="184">
        <f>IF(N439="zákl. přenesená",J439,0)</f>
        <v>0</v>
      </c>
      <c r="BH439" s="184">
        <f>IF(N439="sníž. přenesená",J439,0)</f>
        <v>0</v>
      </c>
      <c r="BI439" s="184">
        <f>IF(N439="nulová",J439,0)</f>
        <v>0</v>
      </c>
      <c r="BJ439" s="23" t="s">
        <v>83</v>
      </c>
      <c r="BK439" s="184">
        <f>ROUND(I439*H439,2)</f>
        <v>0</v>
      </c>
      <c r="BL439" s="23" t="s">
        <v>201</v>
      </c>
      <c r="BM439" s="23" t="s">
        <v>3059</v>
      </c>
    </row>
    <row r="440" spans="2:65" s="1" customFormat="1" ht="54">
      <c r="B440" s="40"/>
      <c r="D440" s="186" t="s">
        <v>209</v>
      </c>
      <c r="F440" s="194" t="s">
        <v>3053</v>
      </c>
      <c r="I440" s="195"/>
      <c r="L440" s="40"/>
      <c r="M440" s="196"/>
      <c r="N440" s="41"/>
      <c r="O440" s="41"/>
      <c r="P440" s="41"/>
      <c r="Q440" s="41"/>
      <c r="R440" s="41"/>
      <c r="S440" s="41"/>
      <c r="T440" s="69"/>
      <c r="AT440" s="23" t="s">
        <v>209</v>
      </c>
      <c r="AU440" s="23" t="s">
        <v>211</v>
      </c>
    </row>
    <row r="441" spans="2:65" s="1" customFormat="1" ht="16.5" customHeight="1">
      <c r="B441" s="172"/>
      <c r="C441" s="173" t="s">
        <v>2045</v>
      </c>
      <c r="D441" s="173" t="s">
        <v>197</v>
      </c>
      <c r="E441" s="174" t="s">
        <v>3060</v>
      </c>
      <c r="F441" s="175" t="s">
        <v>3061</v>
      </c>
      <c r="G441" s="176" t="s">
        <v>325</v>
      </c>
      <c r="H441" s="177">
        <v>16</v>
      </c>
      <c r="I441" s="178"/>
      <c r="J441" s="179">
        <f>ROUND(I441*H441,2)</f>
        <v>0</v>
      </c>
      <c r="K441" s="175"/>
      <c r="L441" s="40"/>
      <c r="M441" s="180" t="s">
        <v>5</v>
      </c>
      <c r="N441" s="181" t="s">
        <v>46</v>
      </c>
      <c r="O441" s="41"/>
      <c r="P441" s="182">
        <f>O441*H441</f>
        <v>0</v>
      </c>
      <c r="Q441" s="182">
        <v>0</v>
      </c>
      <c r="R441" s="182">
        <f>Q441*H441</f>
        <v>0</v>
      </c>
      <c r="S441" s="182">
        <v>0</v>
      </c>
      <c r="T441" s="183">
        <f>S441*H441</f>
        <v>0</v>
      </c>
      <c r="AR441" s="23" t="s">
        <v>201</v>
      </c>
      <c r="AT441" s="23" t="s">
        <v>197</v>
      </c>
      <c r="AU441" s="23" t="s">
        <v>211</v>
      </c>
      <c r="AY441" s="23" t="s">
        <v>195</v>
      </c>
      <c r="BE441" s="184">
        <f>IF(N441="základní",J441,0)</f>
        <v>0</v>
      </c>
      <c r="BF441" s="184">
        <f>IF(N441="snížená",J441,0)</f>
        <v>0</v>
      </c>
      <c r="BG441" s="184">
        <f>IF(N441="zákl. přenesená",J441,0)</f>
        <v>0</v>
      </c>
      <c r="BH441" s="184">
        <f>IF(N441="sníž. přenesená",J441,0)</f>
        <v>0</v>
      </c>
      <c r="BI441" s="184">
        <f>IF(N441="nulová",J441,0)</f>
        <v>0</v>
      </c>
      <c r="BJ441" s="23" t="s">
        <v>83</v>
      </c>
      <c r="BK441" s="184">
        <f>ROUND(I441*H441,2)</f>
        <v>0</v>
      </c>
      <c r="BL441" s="23" t="s">
        <v>201</v>
      </c>
      <c r="BM441" s="23" t="s">
        <v>3062</v>
      </c>
    </row>
    <row r="442" spans="2:65" s="1" customFormat="1" ht="16.5" customHeight="1">
      <c r="B442" s="172"/>
      <c r="C442" s="213" t="s">
        <v>2047</v>
      </c>
      <c r="D442" s="213" t="s">
        <v>316</v>
      </c>
      <c r="E442" s="214" t="s">
        <v>3063</v>
      </c>
      <c r="F442" s="215" t="s">
        <v>3064</v>
      </c>
      <c r="G442" s="216" t="s">
        <v>325</v>
      </c>
      <c r="H442" s="217">
        <v>16</v>
      </c>
      <c r="I442" s="218"/>
      <c r="J442" s="219">
        <f>ROUND(I442*H442,2)</f>
        <v>0</v>
      </c>
      <c r="K442" s="215"/>
      <c r="L442" s="220"/>
      <c r="M442" s="221" t="s">
        <v>5</v>
      </c>
      <c r="N442" s="222" t="s">
        <v>46</v>
      </c>
      <c r="O442" s="41"/>
      <c r="P442" s="182">
        <f>O442*H442</f>
        <v>0</v>
      </c>
      <c r="Q442" s="182">
        <v>1.8E-3</v>
      </c>
      <c r="R442" s="182">
        <f>Q442*H442</f>
        <v>2.8799999999999999E-2</v>
      </c>
      <c r="S442" s="182">
        <v>0</v>
      </c>
      <c r="T442" s="183">
        <f>S442*H442</f>
        <v>0</v>
      </c>
      <c r="AR442" s="23" t="s">
        <v>255</v>
      </c>
      <c r="AT442" s="23" t="s">
        <v>316</v>
      </c>
      <c r="AU442" s="23" t="s">
        <v>211</v>
      </c>
      <c r="AY442" s="23" t="s">
        <v>195</v>
      </c>
      <c r="BE442" s="184">
        <f>IF(N442="základní",J442,0)</f>
        <v>0</v>
      </c>
      <c r="BF442" s="184">
        <f>IF(N442="snížená",J442,0)</f>
        <v>0</v>
      </c>
      <c r="BG442" s="184">
        <f>IF(N442="zákl. přenesená",J442,0)</f>
        <v>0</v>
      </c>
      <c r="BH442" s="184">
        <f>IF(N442="sníž. přenesená",J442,0)</f>
        <v>0</v>
      </c>
      <c r="BI442" s="184">
        <f>IF(N442="nulová",J442,0)</f>
        <v>0</v>
      </c>
      <c r="BJ442" s="23" t="s">
        <v>83</v>
      </c>
      <c r="BK442" s="184">
        <f>ROUND(I442*H442,2)</f>
        <v>0</v>
      </c>
      <c r="BL442" s="23" t="s">
        <v>201</v>
      </c>
      <c r="BM442" s="23" t="s">
        <v>3065</v>
      </c>
    </row>
    <row r="443" spans="2:65" s="1" customFormat="1" ht="54">
      <c r="B443" s="40"/>
      <c r="D443" s="186" t="s">
        <v>209</v>
      </c>
      <c r="F443" s="194" t="s">
        <v>3053</v>
      </c>
      <c r="I443" s="195"/>
      <c r="L443" s="40"/>
      <c r="M443" s="196"/>
      <c r="N443" s="41"/>
      <c r="O443" s="41"/>
      <c r="P443" s="41"/>
      <c r="Q443" s="41"/>
      <c r="R443" s="41"/>
      <c r="S443" s="41"/>
      <c r="T443" s="69"/>
      <c r="AT443" s="23" t="s">
        <v>209</v>
      </c>
      <c r="AU443" s="23" t="s">
        <v>211</v>
      </c>
    </row>
    <row r="444" spans="2:65" s="1" customFormat="1" ht="16.5" customHeight="1">
      <c r="B444" s="172"/>
      <c r="C444" s="173" t="s">
        <v>2049</v>
      </c>
      <c r="D444" s="173" t="s">
        <v>197</v>
      </c>
      <c r="E444" s="174" t="s">
        <v>538</v>
      </c>
      <c r="F444" s="175" t="s">
        <v>539</v>
      </c>
      <c r="G444" s="176" t="s">
        <v>303</v>
      </c>
      <c r="H444" s="177">
        <v>0.40500000000000003</v>
      </c>
      <c r="I444" s="178"/>
      <c r="J444" s="179">
        <f>ROUND(I444*H444,2)</f>
        <v>0</v>
      </c>
      <c r="K444" s="175"/>
      <c r="L444" s="40"/>
      <c r="M444" s="180" t="s">
        <v>5</v>
      </c>
      <c r="N444" s="181" t="s">
        <v>46</v>
      </c>
      <c r="O444" s="41"/>
      <c r="P444" s="182">
        <f>O444*H444</f>
        <v>0</v>
      </c>
      <c r="Q444" s="182">
        <v>0</v>
      </c>
      <c r="R444" s="182">
        <f>Q444*H444</f>
        <v>0</v>
      </c>
      <c r="S444" s="182">
        <v>0</v>
      </c>
      <c r="T444" s="183">
        <f>S444*H444</f>
        <v>0</v>
      </c>
      <c r="AR444" s="23" t="s">
        <v>201</v>
      </c>
      <c r="AT444" s="23" t="s">
        <v>197</v>
      </c>
      <c r="AU444" s="23" t="s">
        <v>211</v>
      </c>
      <c r="AY444" s="23" t="s">
        <v>195</v>
      </c>
      <c r="BE444" s="184">
        <f>IF(N444="základní",J444,0)</f>
        <v>0</v>
      </c>
      <c r="BF444" s="184">
        <f>IF(N444="snížená",J444,0)</f>
        <v>0</v>
      </c>
      <c r="BG444" s="184">
        <f>IF(N444="zákl. přenesená",J444,0)</f>
        <v>0</v>
      </c>
      <c r="BH444" s="184">
        <f>IF(N444="sníž. přenesená",J444,0)</f>
        <v>0</v>
      </c>
      <c r="BI444" s="184">
        <f>IF(N444="nulová",J444,0)</f>
        <v>0</v>
      </c>
      <c r="BJ444" s="23" t="s">
        <v>83</v>
      </c>
      <c r="BK444" s="184">
        <f>ROUND(I444*H444,2)</f>
        <v>0</v>
      </c>
      <c r="BL444" s="23" t="s">
        <v>201</v>
      </c>
      <c r="BM444" s="23" t="s">
        <v>3066</v>
      </c>
    </row>
    <row r="445" spans="2:65" s="10" customFormat="1" ht="22.35" customHeight="1">
      <c r="B445" s="159"/>
      <c r="D445" s="160" t="s">
        <v>74</v>
      </c>
      <c r="E445" s="170" t="s">
        <v>541</v>
      </c>
      <c r="F445" s="170" t="s">
        <v>3067</v>
      </c>
      <c r="I445" s="162"/>
      <c r="J445" s="171">
        <f>BK445</f>
        <v>0</v>
      </c>
      <c r="L445" s="159"/>
      <c r="M445" s="164"/>
      <c r="N445" s="165"/>
      <c r="O445" s="165"/>
      <c r="P445" s="166">
        <f>SUM(P446:P551)</f>
        <v>0</v>
      </c>
      <c r="Q445" s="165"/>
      <c r="R445" s="166">
        <f>SUM(R446:R551)</f>
        <v>39.629485900000013</v>
      </c>
      <c r="S445" s="165"/>
      <c r="T445" s="167">
        <f>SUM(T446:T551)</f>
        <v>0.28605999999999998</v>
      </c>
      <c r="AR445" s="160" t="s">
        <v>83</v>
      </c>
      <c r="AT445" s="168" t="s">
        <v>74</v>
      </c>
      <c r="AU445" s="168" t="s">
        <v>85</v>
      </c>
      <c r="AY445" s="160" t="s">
        <v>195</v>
      </c>
      <c r="BK445" s="169">
        <f>SUM(BK446:BK551)</f>
        <v>0</v>
      </c>
    </row>
    <row r="446" spans="2:65" s="1" customFormat="1" ht="25.5" customHeight="1">
      <c r="B446" s="172"/>
      <c r="C446" s="173" t="s">
        <v>2051</v>
      </c>
      <c r="D446" s="173" t="s">
        <v>197</v>
      </c>
      <c r="E446" s="174" t="s">
        <v>3068</v>
      </c>
      <c r="F446" s="175" t="s">
        <v>3069</v>
      </c>
      <c r="G446" s="176" t="s">
        <v>325</v>
      </c>
      <c r="H446" s="177">
        <v>6</v>
      </c>
      <c r="I446" s="178"/>
      <c r="J446" s="179">
        <f>ROUND(I446*H446,2)</f>
        <v>0</v>
      </c>
      <c r="K446" s="175"/>
      <c r="L446" s="40"/>
      <c r="M446" s="180" t="s">
        <v>5</v>
      </c>
      <c r="N446" s="181" t="s">
        <v>46</v>
      </c>
      <c r="O446" s="41"/>
      <c r="P446" s="182">
        <f>O446*H446</f>
        <v>0</v>
      </c>
      <c r="Q446" s="182">
        <v>1.6857899999999999</v>
      </c>
      <c r="R446" s="182">
        <f>Q446*H446</f>
        <v>10.114739999999999</v>
      </c>
      <c r="S446" s="182">
        <v>0</v>
      </c>
      <c r="T446" s="183">
        <f>S446*H446</f>
        <v>0</v>
      </c>
      <c r="AR446" s="23" t="s">
        <v>201</v>
      </c>
      <c r="AT446" s="23" t="s">
        <v>197</v>
      </c>
      <c r="AU446" s="23" t="s">
        <v>211</v>
      </c>
      <c r="AY446" s="23" t="s">
        <v>195</v>
      </c>
      <c r="BE446" s="184">
        <f>IF(N446="základní",J446,0)</f>
        <v>0</v>
      </c>
      <c r="BF446" s="184">
        <f>IF(N446="snížená",J446,0)</f>
        <v>0</v>
      </c>
      <c r="BG446" s="184">
        <f>IF(N446="zákl. přenesená",J446,0)</f>
        <v>0</v>
      </c>
      <c r="BH446" s="184">
        <f>IF(N446="sníž. přenesená",J446,0)</f>
        <v>0</v>
      </c>
      <c r="BI446" s="184">
        <f>IF(N446="nulová",J446,0)</f>
        <v>0</v>
      </c>
      <c r="BJ446" s="23" t="s">
        <v>83</v>
      </c>
      <c r="BK446" s="184">
        <f>ROUND(I446*H446,2)</f>
        <v>0</v>
      </c>
      <c r="BL446" s="23" t="s">
        <v>201</v>
      </c>
      <c r="BM446" s="23" t="s">
        <v>3070</v>
      </c>
    </row>
    <row r="447" spans="2:65" s="1" customFormat="1" ht="189">
      <c r="B447" s="40"/>
      <c r="D447" s="186" t="s">
        <v>209</v>
      </c>
      <c r="F447" s="194" t="s">
        <v>3071</v>
      </c>
      <c r="I447" s="195"/>
      <c r="L447" s="40"/>
      <c r="M447" s="196"/>
      <c r="N447" s="41"/>
      <c r="O447" s="41"/>
      <c r="P447" s="41"/>
      <c r="Q447" s="41"/>
      <c r="R447" s="41"/>
      <c r="S447" s="41"/>
      <c r="T447" s="69"/>
      <c r="AT447" s="23" t="s">
        <v>209</v>
      </c>
      <c r="AU447" s="23" t="s">
        <v>211</v>
      </c>
    </row>
    <row r="448" spans="2:65" s="1" customFormat="1" ht="16.5" customHeight="1">
      <c r="B448" s="172"/>
      <c r="C448" s="213" t="s">
        <v>2053</v>
      </c>
      <c r="D448" s="213" t="s">
        <v>316</v>
      </c>
      <c r="E448" s="214" t="s">
        <v>3072</v>
      </c>
      <c r="F448" s="215" t="s">
        <v>3073</v>
      </c>
      <c r="G448" s="216" t="s">
        <v>325</v>
      </c>
      <c r="H448" s="217">
        <v>1</v>
      </c>
      <c r="I448" s="218"/>
      <c r="J448" s="219">
        <f t="shared" ref="J448:J462" si="10">ROUND(I448*H448,2)</f>
        <v>0</v>
      </c>
      <c r="K448" s="215"/>
      <c r="L448" s="220"/>
      <c r="M448" s="221" t="s">
        <v>5</v>
      </c>
      <c r="N448" s="222" t="s">
        <v>46</v>
      </c>
      <c r="O448" s="41"/>
      <c r="P448" s="182">
        <f t="shared" ref="P448:P462" si="11">O448*H448</f>
        <v>0</v>
      </c>
      <c r="Q448" s="182">
        <v>2.75E-2</v>
      </c>
      <c r="R448" s="182">
        <f t="shared" ref="R448:R462" si="12">Q448*H448</f>
        <v>2.75E-2</v>
      </c>
      <c r="S448" s="182">
        <v>0</v>
      </c>
      <c r="T448" s="183">
        <f t="shared" ref="T448:T462" si="13">S448*H448</f>
        <v>0</v>
      </c>
      <c r="AR448" s="23" t="s">
        <v>255</v>
      </c>
      <c r="AT448" s="23" t="s">
        <v>316</v>
      </c>
      <c r="AU448" s="23" t="s">
        <v>211</v>
      </c>
      <c r="AY448" s="23" t="s">
        <v>195</v>
      </c>
      <c r="BE448" s="184">
        <f t="shared" ref="BE448:BE462" si="14">IF(N448="základní",J448,0)</f>
        <v>0</v>
      </c>
      <c r="BF448" s="184">
        <f t="shared" ref="BF448:BF462" si="15">IF(N448="snížená",J448,0)</f>
        <v>0</v>
      </c>
      <c r="BG448" s="184">
        <f t="shared" ref="BG448:BG462" si="16">IF(N448="zákl. přenesená",J448,0)</f>
        <v>0</v>
      </c>
      <c r="BH448" s="184">
        <f t="shared" ref="BH448:BH462" si="17">IF(N448="sníž. přenesená",J448,0)</f>
        <v>0</v>
      </c>
      <c r="BI448" s="184">
        <f t="shared" ref="BI448:BI462" si="18">IF(N448="nulová",J448,0)</f>
        <v>0</v>
      </c>
      <c r="BJ448" s="23" t="s">
        <v>83</v>
      </c>
      <c r="BK448" s="184">
        <f t="shared" ref="BK448:BK462" si="19">ROUND(I448*H448,2)</f>
        <v>0</v>
      </c>
      <c r="BL448" s="23" t="s">
        <v>201</v>
      </c>
      <c r="BM448" s="23" t="s">
        <v>3074</v>
      </c>
    </row>
    <row r="449" spans="2:65" s="1" customFormat="1" ht="16.5" customHeight="1">
      <c r="B449" s="172"/>
      <c r="C449" s="213" t="s">
        <v>2057</v>
      </c>
      <c r="D449" s="213" t="s">
        <v>316</v>
      </c>
      <c r="E449" s="214" t="s">
        <v>3075</v>
      </c>
      <c r="F449" s="215" t="s">
        <v>3076</v>
      </c>
      <c r="G449" s="216" t="s">
        <v>325</v>
      </c>
      <c r="H449" s="217">
        <v>1</v>
      </c>
      <c r="I449" s="218"/>
      <c r="J449" s="219">
        <f t="shared" si="10"/>
        <v>0</v>
      </c>
      <c r="K449" s="215"/>
      <c r="L449" s="220"/>
      <c r="M449" s="221" t="s">
        <v>5</v>
      </c>
      <c r="N449" s="222" t="s">
        <v>46</v>
      </c>
      <c r="O449" s="41"/>
      <c r="P449" s="182">
        <f t="shared" si="11"/>
        <v>0</v>
      </c>
      <c r="Q449" s="182">
        <v>0.04</v>
      </c>
      <c r="R449" s="182">
        <f t="shared" si="12"/>
        <v>0.04</v>
      </c>
      <c r="S449" s="182">
        <v>0</v>
      </c>
      <c r="T449" s="183">
        <f t="shared" si="13"/>
        <v>0</v>
      </c>
      <c r="AR449" s="23" t="s">
        <v>255</v>
      </c>
      <c r="AT449" s="23" t="s">
        <v>316</v>
      </c>
      <c r="AU449" s="23" t="s">
        <v>211</v>
      </c>
      <c r="AY449" s="23" t="s">
        <v>195</v>
      </c>
      <c r="BE449" s="184">
        <f t="shared" si="14"/>
        <v>0</v>
      </c>
      <c r="BF449" s="184">
        <f t="shared" si="15"/>
        <v>0</v>
      </c>
      <c r="BG449" s="184">
        <f t="shared" si="16"/>
        <v>0</v>
      </c>
      <c r="BH449" s="184">
        <f t="shared" si="17"/>
        <v>0</v>
      </c>
      <c r="BI449" s="184">
        <f t="shared" si="18"/>
        <v>0</v>
      </c>
      <c r="BJ449" s="23" t="s">
        <v>83</v>
      </c>
      <c r="BK449" s="184">
        <f t="shared" si="19"/>
        <v>0</v>
      </c>
      <c r="BL449" s="23" t="s">
        <v>201</v>
      </c>
      <c r="BM449" s="23" t="s">
        <v>3077</v>
      </c>
    </row>
    <row r="450" spans="2:65" s="1" customFormat="1" ht="16.5" customHeight="1">
      <c r="B450" s="172"/>
      <c r="C450" s="213" t="s">
        <v>2059</v>
      </c>
      <c r="D450" s="213" t="s">
        <v>316</v>
      </c>
      <c r="E450" s="214" t="s">
        <v>3078</v>
      </c>
      <c r="F450" s="215" t="s">
        <v>3079</v>
      </c>
      <c r="G450" s="216" t="s">
        <v>325</v>
      </c>
      <c r="H450" s="217">
        <v>2</v>
      </c>
      <c r="I450" s="218"/>
      <c r="J450" s="219">
        <f t="shared" si="10"/>
        <v>0</v>
      </c>
      <c r="K450" s="215"/>
      <c r="L450" s="220"/>
      <c r="M450" s="221" t="s">
        <v>5</v>
      </c>
      <c r="N450" s="222" t="s">
        <v>46</v>
      </c>
      <c r="O450" s="41"/>
      <c r="P450" s="182">
        <f t="shared" si="11"/>
        <v>0</v>
      </c>
      <c r="Q450" s="182">
        <v>5.3999999999999999E-2</v>
      </c>
      <c r="R450" s="182">
        <f t="shared" si="12"/>
        <v>0.108</v>
      </c>
      <c r="S450" s="182">
        <v>0</v>
      </c>
      <c r="T450" s="183">
        <f t="shared" si="13"/>
        <v>0</v>
      </c>
      <c r="AR450" s="23" t="s">
        <v>255</v>
      </c>
      <c r="AT450" s="23" t="s">
        <v>316</v>
      </c>
      <c r="AU450" s="23" t="s">
        <v>211</v>
      </c>
      <c r="AY450" s="23" t="s">
        <v>195</v>
      </c>
      <c r="BE450" s="184">
        <f t="shared" si="14"/>
        <v>0</v>
      </c>
      <c r="BF450" s="184">
        <f t="shared" si="15"/>
        <v>0</v>
      </c>
      <c r="BG450" s="184">
        <f t="shared" si="16"/>
        <v>0</v>
      </c>
      <c r="BH450" s="184">
        <f t="shared" si="17"/>
        <v>0</v>
      </c>
      <c r="BI450" s="184">
        <f t="shared" si="18"/>
        <v>0</v>
      </c>
      <c r="BJ450" s="23" t="s">
        <v>83</v>
      </c>
      <c r="BK450" s="184">
        <f t="shared" si="19"/>
        <v>0</v>
      </c>
      <c r="BL450" s="23" t="s">
        <v>201</v>
      </c>
      <c r="BM450" s="23" t="s">
        <v>3080</v>
      </c>
    </row>
    <row r="451" spans="2:65" s="1" customFormat="1" ht="16.5" customHeight="1">
      <c r="B451" s="172"/>
      <c r="C451" s="213" t="s">
        <v>2062</v>
      </c>
      <c r="D451" s="213" t="s">
        <v>316</v>
      </c>
      <c r="E451" s="214" t="s">
        <v>3081</v>
      </c>
      <c r="F451" s="215" t="s">
        <v>3082</v>
      </c>
      <c r="G451" s="216" t="s">
        <v>325</v>
      </c>
      <c r="H451" s="217">
        <v>3</v>
      </c>
      <c r="I451" s="218"/>
      <c r="J451" s="219">
        <f t="shared" si="10"/>
        <v>0</v>
      </c>
      <c r="K451" s="215"/>
      <c r="L451" s="220"/>
      <c r="M451" s="221" t="s">
        <v>5</v>
      </c>
      <c r="N451" s="222" t="s">
        <v>46</v>
      </c>
      <c r="O451" s="41"/>
      <c r="P451" s="182">
        <f t="shared" si="11"/>
        <v>0</v>
      </c>
      <c r="Q451" s="182">
        <v>6.8000000000000005E-2</v>
      </c>
      <c r="R451" s="182">
        <f t="shared" si="12"/>
        <v>0.20400000000000001</v>
      </c>
      <c r="S451" s="182">
        <v>0</v>
      </c>
      <c r="T451" s="183">
        <f t="shared" si="13"/>
        <v>0</v>
      </c>
      <c r="AR451" s="23" t="s">
        <v>255</v>
      </c>
      <c r="AT451" s="23" t="s">
        <v>316</v>
      </c>
      <c r="AU451" s="23" t="s">
        <v>211</v>
      </c>
      <c r="AY451" s="23" t="s">
        <v>195</v>
      </c>
      <c r="BE451" s="184">
        <f t="shared" si="14"/>
        <v>0</v>
      </c>
      <c r="BF451" s="184">
        <f t="shared" si="15"/>
        <v>0</v>
      </c>
      <c r="BG451" s="184">
        <f t="shared" si="16"/>
        <v>0</v>
      </c>
      <c r="BH451" s="184">
        <f t="shared" si="17"/>
        <v>0</v>
      </c>
      <c r="BI451" s="184">
        <f t="shared" si="18"/>
        <v>0</v>
      </c>
      <c r="BJ451" s="23" t="s">
        <v>83</v>
      </c>
      <c r="BK451" s="184">
        <f t="shared" si="19"/>
        <v>0</v>
      </c>
      <c r="BL451" s="23" t="s">
        <v>201</v>
      </c>
      <c r="BM451" s="23" t="s">
        <v>3083</v>
      </c>
    </row>
    <row r="452" spans="2:65" s="1" customFormat="1" ht="16.5" customHeight="1">
      <c r="B452" s="172"/>
      <c r="C452" s="213" t="s">
        <v>2064</v>
      </c>
      <c r="D452" s="213" t="s">
        <v>316</v>
      </c>
      <c r="E452" s="214" t="s">
        <v>3084</v>
      </c>
      <c r="F452" s="215" t="s">
        <v>3085</v>
      </c>
      <c r="G452" s="216" t="s">
        <v>325</v>
      </c>
      <c r="H452" s="217">
        <v>3</v>
      </c>
      <c r="I452" s="218"/>
      <c r="J452" s="219">
        <f t="shared" si="10"/>
        <v>0</v>
      </c>
      <c r="K452" s="215"/>
      <c r="L452" s="220"/>
      <c r="M452" s="221" t="s">
        <v>5</v>
      </c>
      <c r="N452" s="222" t="s">
        <v>46</v>
      </c>
      <c r="O452" s="41"/>
      <c r="P452" s="182">
        <f t="shared" si="11"/>
        <v>0</v>
      </c>
      <c r="Q452" s="182">
        <v>8.1000000000000003E-2</v>
      </c>
      <c r="R452" s="182">
        <f t="shared" si="12"/>
        <v>0.24299999999999999</v>
      </c>
      <c r="S452" s="182">
        <v>0</v>
      </c>
      <c r="T452" s="183">
        <f t="shared" si="13"/>
        <v>0</v>
      </c>
      <c r="AR452" s="23" t="s">
        <v>255</v>
      </c>
      <c r="AT452" s="23" t="s">
        <v>316</v>
      </c>
      <c r="AU452" s="23" t="s">
        <v>211</v>
      </c>
      <c r="AY452" s="23" t="s">
        <v>195</v>
      </c>
      <c r="BE452" s="184">
        <f t="shared" si="14"/>
        <v>0</v>
      </c>
      <c r="BF452" s="184">
        <f t="shared" si="15"/>
        <v>0</v>
      </c>
      <c r="BG452" s="184">
        <f t="shared" si="16"/>
        <v>0</v>
      </c>
      <c r="BH452" s="184">
        <f t="shared" si="17"/>
        <v>0</v>
      </c>
      <c r="BI452" s="184">
        <f t="shared" si="18"/>
        <v>0</v>
      </c>
      <c r="BJ452" s="23" t="s">
        <v>83</v>
      </c>
      <c r="BK452" s="184">
        <f t="shared" si="19"/>
        <v>0</v>
      </c>
      <c r="BL452" s="23" t="s">
        <v>201</v>
      </c>
      <c r="BM452" s="23" t="s">
        <v>3086</v>
      </c>
    </row>
    <row r="453" spans="2:65" s="1" customFormat="1" ht="16.5" customHeight="1">
      <c r="B453" s="172"/>
      <c r="C453" s="213" t="s">
        <v>2066</v>
      </c>
      <c r="D453" s="213" t="s">
        <v>316</v>
      </c>
      <c r="E453" s="214" t="s">
        <v>3087</v>
      </c>
      <c r="F453" s="215" t="s">
        <v>3088</v>
      </c>
      <c r="G453" s="216" t="s">
        <v>325</v>
      </c>
      <c r="H453" s="217">
        <v>4</v>
      </c>
      <c r="I453" s="218"/>
      <c r="J453" s="219">
        <f t="shared" si="10"/>
        <v>0</v>
      </c>
      <c r="K453" s="215"/>
      <c r="L453" s="220"/>
      <c r="M453" s="221" t="s">
        <v>5</v>
      </c>
      <c r="N453" s="222" t="s">
        <v>46</v>
      </c>
      <c r="O453" s="41"/>
      <c r="P453" s="182">
        <f t="shared" si="11"/>
        <v>0</v>
      </c>
      <c r="Q453" s="182">
        <v>0.58499999999999996</v>
      </c>
      <c r="R453" s="182">
        <f t="shared" si="12"/>
        <v>2.34</v>
      </c>
      <c r="S453" s="182">
        <v>0</v>
      </c>
      <c r="T453" s="183">
        <f t="shared" si="13"/>
        <v>0</v>
      </c>
      <c r="AR453" s="23" t="s">
        <v>255</v>
      </c>
      <c r="AT453" s="23" t="s">
        <v>316</v>
      </c>
      <c r="AU453" s="23" t="s">
        <v>211</v>
      </c>
      <c r="AY453" s="23" t="s">
        <v>195</v>
      </c>
      <c r="BE453" s="184">
        <f t="shared" si="14"/>
        <v>0</v>
      </c>
      <c r="BF453" s="184">
        <f t="shared" si="15"/>
        <v>0</v>
      </c>
      <c r="BG453" s="184">
        <f t="shared" si="16"/>
        <v>0</v>
      </c>
      <c r="BH453" s="184">
        <f t="shared" si="17"/>
        <v>0</v>
      </c>
      <c r="BI453" s="184">
        <f t="shared" si="18"/>
        <v>0</v>
      </c>
      <c r="BJ453" s="23" t="s">
        <v>83</v>
      </c>
      <c r="BK453" s="184">
        <f t="shared" si="19"/>
        <v>0</v>
      </c>
      <c r="BL453" s="23" t="s">
        <v>201</v>
      </c>
      <c r="BM453" s="23" t="s">
        <v>3089</v>
      </c>
    </row>
    <row r="454" spans="2:65" s="1" customFormat="1" ht="16.5" customHeight="1">
      <c r="B454" s="172"/>
      <c r="C454" s="213" t="s">
        <v>3090</v>
      </c>
      <c r="D454" s="213" t="s">
        <v>316</v>
      </c>
      <c r="E454" s="214" t="s">
        <v>3091</v>
      </c>
      <c r="F454" s="215" t="s">
        <v>3092</v>
      </c>
      <c r="G454" s="216" t="s">
        <v>325</v>
      </c>
      <c r="H454" s="217">
        <v>5</v>
      </c>
      <c r="I454" s="218"/>
      <c r="J454" s="219">
        <f t="shared" si="10"/>
        <v>0</v>
      </c>
      <c r="K454" s="215"/>
      <c r="L454" s="220"/>
      <c r="M454" s="221" t="s">
        <v>5</v>
      </c>
      <c r="N454" s="222" t="s">
        <v>46</v>
      </c>
      <c r="O454" s="41"/>
      <c r="P454" s="182">
        <f t="shared" si="11"/>
        <v>0</v>
      </c>
      <c r="Q454" s="182">
        <v>0.44900000000000001</v>
      </c>
      <c r="R454" s="182">
        <f t="shared" si="12"/>
        <v>2.2450000000000001</v>
      </c>
      <c r="S454" s="182">
        <v>0</v>
      </c>
      <c r="T454" s="183">
        <f t="shared" si="13"/>
        <v>0</v>
      </c>
      <c r="AR454" s="23" t="s">
        <v>255</v>
      </c>
      <c r="AT454" s="23" t="s">
        <v>316</v>
      </c>
      <c r="AU454" s="23" t="s">
        <v>211</v>
      </c>
      <c r="AY454" s="23" t="s">
        <v>195</v>
      </c>
      <c r="BE454" s="184">
        <f t="shared" si="14"/>
        <v>0</v>
      </c>
      <c r="BF454" s="184">
        <f t="shared" si="15"/>
        <v>0</v>
      </c>
      <c r="BG454" s="184">
        <f t="shared" si="16"/>
        <v>0</v>
      </c>
      <c r="BH454" s="184">
        <f t="shared" si="17"/>
        <v>0</v>
      </c>
      <c r="BI454" s="184">
        <f t="shared" si="18"/>
        <v>0</v>
      </c>
      <c r="BJ454" s="23" t="s">
        <v>83</v>
      </c>
      <c r="BK454" s="184">
        <f t="shared" si="19"/>
        <v>0</v>
      </c>
      <c r="BL454" s="23" t="s">
        <v>201</v>
      </c>
      <c r="BM454" s="23" t="s">
        <v>3093</v>
      </c>
    </row>
    <row r="455" spans="2:65" s="1" customFormat="1" ht="16.5" customHeight="1">
      <c r="B455" s="172"/>
      <c r="C455" s="213" t="s">
        <v>3094</v>
      </c>
      <c r="D455" s="213" t="s">
        <v>316</v>
      </c>
      <c r="E455" s="214" t="s">
        <v>3095</v>
      </c>
      <c r="F455" s="215" t="s">
        <v>3096</v>
      </c>
      <c r="G455" s="216" t="s">
        <v>325</v>
      </c>
      <c r="H455" s="217">
        <v>2</v>
      </c>
      <c r="I455" s="218"/>
      <c r="J455" s="219">
        <f t="shared" si="10"/>
        <v>0</v>
      </c>
      <c r="K455" s="215"/>
      <c r="L455" s="220"/>
      <c r="M455" s="221" t="s">
        <v>5</v>
      </c>
      <c r="N455" s="222" t="s">
        <v>46</v>
      </c>
      <c r="O455" s="41"/>
      <c r="P455" s="182">
        <f t="shared" si="11"/>
        <v>0</v>
      </c>
      <c r="Q455" s="182">
        <v>0.25</v>
      </c>
      <c r="R455" s="182">
        <f t="shared" si="12"/>
        <v>0.5</v>
      </c>
      <c r="S455" s="182">
        <v>0</v>
      </c>
      <c r="T455" s="183">
        <f t="shared" si="13"/>
        <v>0</v>
      </c>
      <c r="AR455" s="23" t="s">
        <v>255</v>
      </c>
      <c r="AT455" s="23" t="s">
        <v>316</v>
      </c>
      <c r="AU455" s="23" t="s">
        <v>211</v>
      </c>
      <c r="AY455" s="23" t="s">
        <v>195</v>
      </c>
      <c r="BE455" s="184">
        <f t="shared" si="14"/>
        <v>0</v>
      </c>
      <c r="BF455" s="184">
        <f t="shared" si="15"/>
        <v>0</v>
      </c>
      <c r="BG455" s="184">
        <f t="shared" si="16"/>
        <v>0</v>
      </c>
      <c r="BH455" s="184">
        <f t="shared" si="17"/>
        <v>0</v>
      </c>
      <c r="BI455" s="184">
        <f t="shared" si="18"/>
        <v>0</v>
      </c>
      <c r="BJ455" s="23" t="s">
        <v>83</v>
      </c>
      <c r="BK455" s="184">
        <f t="shared" si="19"/>
        <v>0</v>
      </c>
      <c r="BL455" s="23" t="s">
        <v>201</v>
      </c>
      <c r="BM455" s="23" t="s">
        <v>3097</v>
      </c>
    </row>
    <row r="456" spans="2:65" s="1" customFormat="1" ht="16.5" customHeight="1">
      <c r="B456" s="172"/>
      <c r="C456" s="213" t="s">
        <v>3098</v>
      </c>
      <c r="D456" s="213" t="s">
        <v>316</v>
      </c>
      <c r="E456" s="214" t="s">
        <v>3099</v>
      </c>
      <c r="F456" s="215" t="s">
        <v>3100</v>
      </c>
      <c r="G456" s="216" t="s">
        <v>325</v>
      </c>
      <c r="H456" s="217">
        <v>3</v>
      </c>
      <c r="I456" s="218"/>
      <c r="J456" s="219">
        <f t="shared" si="10"/>
        <v>0</v>
      </c>
      <c r="K456" s="215"/>
      <c r="L456" s="220"/>
      <c r="M456" s="221" t="s">
        <v>5</v>
      </c>
      <c r="N456" s="222" t="s">
        <v>46</v>
      </c>
      <c r="O456" s="41"/>
      <c r="P456" s="182">
        <f t="shared" si="11"/>
        <v>0</v>
      </c>
      <c r="Q456" s="182">
        <v>0.5</v>
      </c>
      <c r="R456" s="182">
        <f t="shared" si="12"/>
        <v>1.5</v>
      </c>
      <c r="S456" s="182">
        <v>0</v>
      </c>
      <c r="T456" s="183">
        <f t="shared" si="13"/>
        <v>0</v>
      </c>
      <c r="AR456" s="23" t="s">
        <v>255</v>
      </c>
      <c r="AT456" s="23" t="s">
        <v>316</v>
      </c>
      <c r="AU456" s="23" t="s">
        <v>211</v>
      </c>
      <c r="AY456" s="23" t="s">
        <v>195</v>
      </c>
      <c r="BE456" s="184">
        <f t="shared" si="14"/>
        <v>0</v>
      </c>
      <c r="BF456" s="184">
        <f t="shared" si="15"/>
        <v>0</v>
      </c>
      <c r="BG456" s="184">
        <f t="shared" si="16"/>
        <v>0</v>
      </c>
      <c r="BH456" s="184">
        <f t="shared" si="17"/>
        <v>0</v>
      </c>
      <c r="BI456" s="184">
        <f t="shared" si="18"/>
        <v>0</v>
      </c>
      <c r="BJ456" s="23" t="s">
        <v>83</v>
      </c>
      <c r="BK456" s="184">
        <f t="shared" si="19"/>
        <v>0</v>
      </c>
      <c r="BL456" s="23" t="s">
        <v>201</v>
      </c>
      <c r="BM456" s="23" t="s">
        <v>3101</v>
      </c>
    </row>
    <row r="457" spans="2:65" s="1" customFormat="1" ht="16.5" customHeight="1">
      <c r="B457" s="172"/>
      <c r="C457" s="213" t="s">
        <v>3102</v>
      </c>
      <c r="D457" s="213" t="s">
        <v>316</v>
      </c>
      <c r="E457" s="214" t="s">
        <v>3103</v>
      </c>
      <c r="F457" s="215" t="s">
        <v>3104</v>
      </c>
      <c r="G457" s="216" t="s">
        <v>325</v>
      </c>
      <c r="H457" s="217">
        <v>1</v>
      </c>
      <c r="I457" s="218"/>
      <c r="J457" s="219">
        <f t="shared" si="10"/>
        <v>0</v>
      </c>
      <c r="K457" s="215"/>
      <c r="L457" s="220"/>
      <c r="M457" s="221" t="s">
        <v>5</v>
      </c>
      <c r="N457" s="222" t="s">
        <v>46</v>
      </c>
      <c r="O457" s="41"/>
      <c r="P457" s="182">
        <f t="shared" si="11"/>
        <v>0</v>
      </c>
      <c r="Q457" s="182">
        <v>1</v>
      </c>
      <c r="R457" s="182">
        <f t="shared" si="12"/>
        <v>1</v>
      </c>
      <c r="S457" s="182">
        <v>0</v>
      </c>
      <c r="T457" s="183">
        <f t="shared" si="13"/>
        <v>0</v>
      </c>
      <c r="AR457" s="23" t="s">
        <v>255</v>
      </c>
      <c r="AT457" s="23" t="s">
        <v>316</v>
      </c>
      <c r="AU457" s="23" t="s">
        <v>211</v>
      </c>
      <c r="AY457" s="23" t="s">
        <v>195</v>
      </c>
      <c r="BE457" s="184">
        <f t="shared" si="14"/>
        <v>0</v>
      </c>
      <c r="BF457" s="184">
        <f t="shared" si="15"/>
        <v>0</v>
      </c>
      <c r="BG457" s="184">
        <f t="shared" si="16"/>
        <v>0</v>
      </c>
      <c r="BH457" s="184">
        <f t="shared" si="17"/>
        <v>0</v>
      </c>
      <c r="BI457" s="184">
        <f t="shared" si="18"/>
        <v>0</v>
      </c>
      <c r="BJ457" s="23" t="s">
        <v>83</v>
      </c>
      <c r="BK457" s="184">
        <f t="shared" si="19"/>
        <v>0</v>
      </c>
      <c r="BL457" s="23" t="s">
        <v>201</v>
      </c>
      <c r="BM457" s="23" t="s">
        <v>3105</v>
      </c>
    </row>
    <row r="458" spans="2:65" s="1" customFormat="1" ht="25.5" customHeight="1">
      <c r="B458" s="172"/>
      <c r="C458" s="213" t="s">
        <v>3106</v>
      </c>
      <c r="D458" s="213" t="s">
        <v>316</v>
      </c>
      <c r="E458" s="214" t="s">
        <v>3107</v>
      </c>
      <c r="F458" s="215" t="s">
        <v>3108</v>
      </c>
      <c r="G458" s="216" t="s">
        <v>325</v>
      </c>
      <c r="H458" s="217">
        <v>3</v>
      </c>
      <c r="I458" s="218"/>
      <c r="J458" s="219">
        <f t="shared" si="10"/>
        <v>0</v>
      </c>
      <c r="K458" s="215"/>
      <c r="L458" s="220"/>
      <c r="M458" s="221" t="s">
        <v>5</v>
      </c>
      <c r="N458" s="222" t="s">
        <v>46</v>
      </c>
      <c r="O458" s="41"/>
      <c r="P458" s="182">
        <f t="shared" si="11"/>
        <v>0</v>
      </c>
      <c r="Q458" s="182">
        <v>1.6</v>
      </c>
      <c r="R458" s="182">
        <f t="shared" si="12"/>
        <v>4.8000000000000007</v>
      </c>
      <c r="S458" s="182">
        <v>0</v>
      </c>
      <c r="T458" s="183">
        <f t="shared" si="13"/>
        <v>0</v>
      </c>
      <c r="AR458" s="23" t="s">
        <v>255</v>
      </c>
      <c r="AT458" s="23" t="s">
        <v>316</v>
      </c>
      <c r="AU458" s="23" t="s">
        <v>211</v>
      </c>
      <c r="AY458" s="23" t="s">
        <v>195</v>
      </c>
      <c r="BE458" s="184">
        <f t="shared" si="14"/>
        <v>0</v>
      </c>
      <c r="BF458" s="184">
        <f t="shared" si="15"/>
        <v>0</v>
      </c>
      <c r="BG458" s="184">
        <f t="shared" si="16"/>
        <v>0</v>
      </c>
      <c r="BH458" s="184">
        <f t="shared" si="17"/>
        <v>0</v>
      </c>
      <c r="BI458" s="184">
        <f t="shared" si="18"/>
        <v>0</v>
      </c>
      <c r="BJ458" s="23" t="s">
        <v>83</v>
      </c>
      <c r="BK458" s="184">
        <f t="shared" si="19"/>
        <v>0</v>
      </c>
      <c r="BL458" s="23" t="s">
        <v>201</v>
      </c>
      <c r="BM458" s="23" t="s">
        <v>3109</v>
      </c>
    </row>
    <row r="459" spans="2:65" s="1" customFormat="1" ht="25.5" customHeight="1">
      <c r="B459" s="172"/>
      <c r="C459" s="213" t="s">
        <v>3110</v>
      </c>
      <c r="D459" s="213" t="s">
        <v>316</v>
      </c>
      <c r="E459" s="214" t="s">
        <v>3111</v>
      </c>
      <c r="F459" s="215" t="s">
        <v>3112</v>
      </c>
      <c r="G459" s="216" t="s">
        <v>325</v>
      </c>
      <c r="H459" s="217">
        <v>1</v>
      </c>
      <c r="I459" s="218"/>
      <c r="J459" s="219">
        <f t="shared" si="10"/>
        <v>0</v>
      </c>
      <c r="K459" s="215"/>
      <c r="L459" s="220"/>
      <c r="M459" s="221" t="s">
        <v>5</v>
      </c>
      <c r="N459" s="222" t="s">
        <v>46</v>
      </c>
      <c r="O459" s="41"/>
      <c r="P459" s="182">
        <f t="shared" si="11"/>
        <v>0</v>
      </c>
      <c r="Q459" s="182">
        <v>1.87</v>
      </c>
      <c r="R459" s="182">
        <f t="shared" si="12"/>
        <v>1.87</v>
      </c>
      <c r="S459" s="182">
        <v>0</v>
      </c>
      <c r="T459" s="183">
        <f t="shared" si="13"/>
        <v>0</v>
      </c>
      <c r="AR459" s="23" t="s">
        <v>255</v>
      </c>
      <c r="AT459" s="23" t="s">
        <v>316</v>
      </c>
      <c r="AU459" s="23" t="s">
        <v>211</v>
      </c>
      <c r="AY459" s="23" t="s">
        <v>195</v>
      </c>
      <c r="BE459" s="184">
        <f t="shared" si="14"/>
        <v>0</v>
      </c>
      <c r="BF459" s="184">
        <f t="shared" si="15"/>
        <v>0</v>
      </c>
      <c r="BG459" s="184">
        <f t="shared" si="16"/>
        <v>0</v>
      </c>
      <c r="BH459" s="184">
        <f t="shared" si="17"/>
        <v>0</v>
      </c>
      <c r="BI459" s="184">
        <f t="shared" si="18"/>
        <v>0</v>
      </c>
      <c r="BJ459" s="23" t="s">
        <v>83</v>
      </c>
      <c r="BK459" s="184">
        <f t="shared" si="19"/>
        <v>0</v>
      </c>
      <c r="BL459" s="23" t="s">
        <v>201</v>
      </c>
      <c r="BM459" s="23" t="s">
        <v>3113</v>
      </c>
    </row>
    <row r="460" spans="2:65" s="1" customFormat="1" ht="25.5" customHeight="1">
      <c r="B460" s="172"/>
      <c r="C460" s="213" t="s">
        <v>3114</v>
      </c>
      <c r="D460" s="213" t="s">
        <v>316</v>
      </c>
      <c r="E460" s="214" t="s">
        <v>3115</v>
      </c>
      <c r="F460" s="215" t="s">
        <v>3116</v>
      </c>
      <c r="G460" s="216" t="s">
        <v>325</v>
      </c>
      <c r="H460" s="217">
        <v>2</v>
      </c>
      <c r="I460" s="218"/>
      <c r="J460" s="219">
        <f t="shared" si="10"/>
        <v>0</v>
      </c>
      <c r="K460" s="215"/>
      <c r="L460" s="220"/>
      <c r="M460" s="221" t="s">
        <v>5</v>
      </c>
      <c r="N460" s="222" t="s">
        <v>46</v>
      </c>
      <c r="O460" s="41"/>
      <c r="P460" s="182">
        <f t="shared" si="11"/>
        <v>0</v>
      </c>
      <c r="Q460" s="182">
        <v>2.1</v>
      </c>
      <c r="R460" s="182">
        <f t="shared" si="12"/>
        <v>4.2</v>
      </c>
      <c r="S460" s="182">
        <v>0</v>
      </c>
      <c r="T460" s="183">
        <f t="shared" si="13"/>
        <v>0</v>
      </c>
      <c r="AR460" s="23" t="s">
        <v>255</v>
      </c>
      <c r="AT460" s="23" t="s">
        <v>316</v>
      </c>
      <c r="AU460" s="23" t="s">
        <v>211</v>
      </c>
      <c r="AY460" s="23" t="s">
        <v>195</v>
      </c>
      <c r="BE460" s="184">
        <f t="shared" si="14"/>
        <v>0</v>
      </c>
      <c r="BF460" s="184">
        <f t="shared" si="15"/>
        <v>0</v>
      </c>
      <c r="BG460" s="184">
        <f t="shared" si="16"/>
        <v>0</v>
      </c>
      <c r="BH460" s="184">
        <f t="shared" si="17"/>
        <v>0</v>
      </c>
      <c r="BI460" s="184">
        <f t="shared" si="18"/>
        <v>0</v>
      </c>
      <c r="BJ460" s="23" t="s">
        <v>83</v>
      </c>
      <c r="BK460" s="184">
        <f t="shared" si="19"/>
        <v>0</v>
      </c>
      <c r="BL460" s="23" t="s">
        <v>201</v>
      </c>
      <c r="BM460" s="23" t="s">
        <v>3117</v>
      </c>
    </row>
    <row r="461" spans="2:65" s="1" customFormat="1" ht="16.5" customHeight="1">
      <c r="B461" s="172"/>
      <c r="C461" s="213" t="s">
        <v>3118</v>
      </c>
      <c r="D461" s="213" t="s">
        <v>316</v>
      </c>
      <c r="E461" s="214" t="s">
        <v>3119</v>
      </c>
      <c r="F461" s="215" t="s">
        <v>3120</v>
      </c>
      <c r="G461" s="216" t="s">
        <v>325</v>
      </c>
      <c r="H461" s="217">
        <v>12</v>
      </c>
      <c r="I461" s="218"/>
      <c r="J461" s="219">
        <f t="shared" si="10"/>
        <v>0</v>
      </c>
      <c r="K461" s="215"/>
      <c r="L461" s="220"/>
      <c r="M461" s="221" t="s">
        <v>5</v>
      </c>
      <c r="N461" s="222" t="s">
        <v>46</v>
      </c>
      <c r="O461" s="41"/>
      <c r="P461" s="182">
        <f t="shared" si="11"/>
        <v>0</v>
      </c>
      <c r="Q461" s="182">
        <v>2E-3</v>
      </c>
      <c r="R461" s="182">
        <f t="shared" si="12"/>
        <v>2.4E-2</v>
      </c>
      <c r="S461" s="182">
        <v>0</v>
      </c>
      <c r="T461" s="183">
        <f t="shared" si="13"/>
        <v>0</v>
      </c>
      <c r="AR461" s="23" t="s">
        <v>255</v>
      </c>
      <c r="AT461" s="23" t="s">
        <v>316</v>
      </c>
      <c r="AU461" s="23" t="s">
        <v>211</v>
      </c>
      <c r="AY461" s="23" t="s">
        <v>195</v>
      </c>
      <c r="BE461" s="184">
        <f t="shared" si="14"/>
        <v>0</v>
      </c>
      <c r="BF461" s="184">
        <f t="shared" si="15"/>
        <v>0</v>
      </c>
      <c r="BG461" s="184">
        <f t="shared" si="16"/>
        <v>0</v>
      </c>
      <c r="BH461" s="184">
        <f t="shared" si="17"/>
        <v>0</v>
      </c>
      <c r="BI461" s="184">
        <f t="shared" si="18"/>
        <v>0</v>
      </c>
      <c r="BJ461" s="23" t="s">
        <v>83</v>
      </c>
      <c r="BK461" s="184">
        <f t="shared" si="19"/>
        <v>0</v>
      </c>
      <c r="BL461" s="23" t="s">
        <v>201</v>
      </c>
      <c r="BM461" s="23" t="s">
        <v>3121</v>
      </c>
    </row>
    <row r="462" spans="2:65" s="1" customFormat="1" ht="25.5" customHeight="1">
      <c r="B462" s="172"/>
      <c r="C462" s="173" t="s">
        <v>3122</v>
      </c>
      <c r="D462" s="173" t="s">
        <v>197</v>
      </c>
      <c r="E462" s="174" t="s">
        <v>3123</v>
      </c>
      <c r="F462" s="175" t="s">
        <v>3124</v>
      </c>
      <c r="G462" s="176" t="s">
        <v>325</v>
      </c>
      <c r="H462" s="177">
        <v>3</v>
      </c>
      <c r="I462" s="178"/>
      <c r="J462" s="179">
        <f t="shared" si="10"/>
        <v>0</v>
      </c>
      <c r="K462" s="175"/>
      <c r="L462" s="40"/>
      <c r="M462" s="180" t="s">
        <v>5</v>
      </c>
      <c r="N462" s="181" t="s">
        <v>46</v>
      </c>
      <c r="O462" s="41"/>
      <c r="P462" s="182">
        <f t="shared" si="11"/>
        <v>0</v>
      </c>
      <c r="Q462" s="182">
        <v>1.7209700000000001</v>
      </c>
      <c r="R462" s="182">
        <f t="shared" si="12"/>
        <v>5.1629100000000001</v>
      </c>
      <c r="S462" s="182">
        <v>0</v>
      </c>
      <c r="T462" s="183">
        <f t="shared" si="13"/>
        <v>0</v>
      </c>
      <c r="AR462" s="23" t="s">
        <v>201</v>
      </c>
      <c r="AT462" s="23" t="s">
        <v>197</v>
      </c>
      <c r="AU462" s="23" t="s">
        <v>211</v>
      </c>
      <c r="AY462" s="23" t="s">
        <v>195</v>
      </c>
      <c r="BE462" s="184">
        <f t="shared" si="14"/>
        <v>0</v>
      </c>
      <c r="BF462" s="184">
        <f t="shared" si="15"/>
        <v>0</v>
      </c>
      <c r="BG462" s="184">
        <f t="shared" si="16"/>
        <v>0</v>
      </c>
      <c r="BH462" s="184">
        <f t="shared" si="17"/>
        <v>0</v>
      </c>
      <c r="BI462" s="184">
        <f t="shared" si="18"/>
        <v>0</v>
      </c>
      <c r="BJ462" s="23" t="s">
        <v>83</v>
      </c>
      <c r="BK462" s="184">
        <f t="shared" si="19"/>
        <v>0</v>
      </c>
      <c r="BL462" s="23" t="s">
        <v>201</v>
      </c>
      <c r="BM462" s="23" t="s">
        <v>3125</v>
      </c>
    </row>
    <row r="463" spans="2:65" s="1" customFormat="1" ht="54">
      <c r="B463" s="40"/>
      <c r="D463" s="186" t="s">
        <v>209</v>
      </c>
      <c r="F463" s="194" t="s">
        <v>3126</v>
      </c>
      <c r="I463" s="195"/>
      <c r="L463" s="40"/>
      <c r="M463" s="196"/>
      <c r="N463" s="41"/>
      <c r="O463" s="41"/>
      <c r="P463" s="41"/>
      <c r="Q463" s="41"/>
      <c r="R463" s="41"/>
      <c r="S463" s="41"/>
      <c r="T463" s="69"/>
      <c r="AT463" s="23" t="s">
        <v>209</v>
      </c>
      <c r="AU463" s="23" t="s">
        <v>211</v>
      </c>
    </row>
    <row r="464" spans="2:65" s="1" customFormat="1" ht="16.5" customHeight="1">
      <c r="B464" s="172"/>
      <c r="C464" s="173" t="s">
        <v>3127</v>
      </c>
      <c r="D464" s="173" t="s">
        <v>197</v>
      </c>
      <c r="E464" s="174" t="s">
        <v>3128</v>
      </c>
      <c r="F464" s="175" t="s">
        <v>3129</v>
      </c>
      <c r="G464" s="176" t="s">
        <v>325</v>
      </c>
      <c r="H464" s="177">
        <v>13</v>
      </c>
      <c r="I464" s="178"/>
      <c r="J464" s="179">
        <f>ROUND(I464*H464,2)</f>
        <v>0</v>
      </c>
      <c r="K464" s="175"/>
      <c r="L464" s="40"/>
      <c r="M464" s="180" t="s">
        <v>5</v>
      </c>
      <c r="N464" s="181" t="s">
        <v>46</v>
      </c>
      <c r="O464" s="41"/>
      <c r="P464" s="182">
        <f>O464*H464</f>
        <v>0</v>
      </c>
      <c r="Q464" s="182">
        <v>5.8029999999999998E-2</v>
      </c>
      <c r="R464" s="182">
        <f>Q464*H464</f>
        <v>0.75439000000000001</v>
      </c>
      <c r="S464" s="182">
        <v>0</v>
      </c>
      <c r="T464" s="183">
        <f>S464*H464</f>
        <v>0</v>
      </c>
      <c r="AR464" s="23" t="s">
        <v>201</v>
      </c>
      <c r="AT464" s="23" t="s">
        <v>197</v>
      </c>
      <c r="AU464" s="23" t="s">
        <v>211</v>
      </c>
      <c r="AY464" s="23" t="s">
        <v>195</v>
      </c>
      <c r="BE464" s="184">
        <f>IF(N464="základní",J464,0)</f>
        <v>0</v>
      </c>
      <c r="BF464" s="184">
        <f>IF(N464="snížená",J464,0)</f>
        <v>0</v>
      </c>
      <c r="BG464" s="184">
        <f>IF(N464="zákl. přenesená",J464,0)</f>
        <v>0</v>
      </c>
      <c r="BH464" s="184">
        <f>IF(N464="sníž. přenesená",J464,0)</f>
        <v>0</v>
      </c>
      <c r="BI464" s="184">
        <f>IF(N464="nulová",J464,0)</f>
        <v>0</v>
      </c>
      <c r="BJ464" s="23" t="s">
        <v>83</v>
      </c>
      <c r="BK464" s="184">
        <f>ROUND(I464*H464,2)</f>
        <v>0</v>
      </c>
      <c r="BL464" s="23" t="s">
        <v>201</v>
      </c>
      <c r="BM464" s="23" t="s">
        <v>3130</v>
      </c>
    </row>
    <row r="465" spans="2:65" s="1" customFormat="1" ht="202.5">
      <c r="B465" s="40"/>
      <c r="D465" s="186" t="s">
        <v>209</v>
      </c>
      <c r="F465" s="194" t="s">
        <v>3131</v>
      </c>
      <c r="I465" s="195"/>
      <c r="L465" s="40"/>
      <c r="M465" s="196"/>
      <c r="N465" s="41"/>
      <c r="O465" s="41"/>
      <c r="P465" s="41"/>
      <c r="Q465" s="41"/>
      <c r="R465" s="41"/>
      <c r="S465" s="41"/>
      <c r="T465" s="69"/>
      <c r="AT465" s="23" t="s">
        <v>209</v>
      </c>
      <c r="AU465" s="23" t="s">
        <v>211</v>
      </c>
    </row>
    <row r="466" spans="2:65" s="1" customFormat="1" ht="16.5" customHeight="1">
      <c r="B466" s="172"/>
      <c r="C466" s="173" t="s">
        <v>3132</v>
      </c>
      <c r="D466" s="173" t="s">
        <v>197</v>
      </c>
      <c r="E466" s="174" t="s">
        <v>3133</v>
      </c>
      <c r="F466" s="175" t="s">
        <v>3134</v>
      </c>
      <c r="G466" s="176" t="s">
        <v>325</v>
      </c>
      <c r="H466" s="177">
        <v>10</v>
      </c>
      <c r="I466" s="178"/>
      <c r="J466" s="179">
        <f t="shared" ref="J466:J473" si="20">ROUND(I466*H466,2)</f>
        <v>0</v>
      </c>
      <c r="K466" s="175"/>
      <c r="L466" s="40"/>
      <c r="M466" s="180" t="s">
        <v>5</v>
      </c>
      <c r="N466" s="181" t="s">
        <v>46</v>
      </c>
      <c r="O466" s="41"/>
      <c r="P466" s="182">
        <f t="shared" ref="P466:P473" si="21">O466*H466</f>
        <v>0</v>
      </c>
      <c r="Q466" s="182">
        <v>5.8029999999999998E-2</v>
      </c>
      <c r="R466" s="182">
        <f t="shared" ref="R466:R473" si="22">Q466*H466</f>
        <v>0.58030000000000004</v>
      </c>
      <c r="S466" s="182">
        <v>0</v>
      </c>
      <c r="T466" s="183">
        <f t="shared" ref="T466:T473" si="23">S466*H466</f>
        <v>0</v>
      </c>
      <c r="AR466" s="23" t="s">
        <v>201</v>
      </c>
      <c r="AT466" s="23" t="s">
        <v>197</v>
      </c>
      <c r="AU466" s="23" t="s">
        <v>211</v>
      </c>
      <c r="AY466" s="23" t="s">
        <v>195</v>
      </c>
      <c r="BE466" s="184">
        <f t="shared" ref="BE466:BE473" si="24">IF(N466="základní",J466,0)</f>
        <v>0</v>
      </c>
      <c r="BF466" s="184">
        <f t="shared" ref="BF466:BF473" si="25">IF(N466="snížená",J466,0)</f>
        <v>0</v>
      </c>
      <c r="BG466" s="184">
        <f t="shared" ref="BG466:BG473" si="26">IF(N466="zákl. přenesená",J466,0)</f>
        <v>0</v>
      </c>
      <c r="BH466" s="184">
        <f t="shared" ref="BH466:BH473" si="27">IF(N466="sníž. přenesená",J466,0)</f>
        <v>0</v>
      </c>
      <c r="BI466" s="184">
        <f t="shared" ref="BI466:BI473" si="28">IF(N466="nulová",J466,0)</f>
        <v>0</v>
      </c>
      <c r="BJ466" s="23" t="s">
        <v>83</v>
      </c>
      <c r="BK466" s="184">
        <f t="shared" ref="BK466:BK473" si="29">ROUND(I466*H466,2)</f>
        <v>0</v>
      </c>
      <c r="BL466" s="23" t="s">
        <v>201</v>
      </c>
      <c r="BM466" s="23" t="s">
        <v>3135</v>
      </c>
    </row>
    <row r="467" spans="2:65" s="1" customFormat="1" ht="16.5" customHeight="1">
      <c r="B467" s="172"/>
      <c r="C467" s="173" t="s">
        <v>3136</v>
      </c>
      <c r="D467" s="173" t="s">
        <v>197</v>
      </c>
      <c r="E467" s="174" t="s">
        <v>3137</v>
      </c>
      <c r="F467" s="175" t="s">
        <v>3138</v>
      </c>
      <c r="G467" s="176" t="s">
        <v>325</v>
      </c>
      <c r="H467" s="177">
        <v>2</v>
      </c>
      <c r="I467" s="178"/>
      <c r="J467" s="179">
        <f t="shared" si="20"/>
        <v>0</v>
      </c>
      <c r="K467" s="175"/>
      <c r="L467" s="40"/>
      <c r="M467" s="180" t="s">
        <v>5</v>
      </c>
      <c r="N467" s="181" t="s">
        <v>46</v>
      </c>
      <c r="O467" s="41"/>
      <c r="P467" s="182">
        <f t="shared" si="21"/>
        <v>0</v>
      </c>
      <c r="Q467" s="182">
        <v>6.8959999999999994E-2</v>
      </c>
      <c r="R467" s="182">
        <f t="shared" si="22"/>
        <v>0.13791999999999999</v>
      </c>
      <c r="S467" s="182">
        <v>0</v>
      </c>
      <c r="T467" s="183">
        <f t="shared" si="23"/>
        <v>0</v>
      </c>
      <c r="AR467" s="23" t="s">
        <v>201</v>
      </c>
      <c r="AT467" s="23" t="s">
        <v>197</v>
      </c>
      <c r="AU467" s="23" t="s">
        <v>211</v>
      </c>
      <c r="AY467" s="23" t="s">
        <v>195</v>
      </c>
      <c r="BE467" s="184">
        <f t="shared" si="24"/>
        <v>0</v>
      </c>
      <c r="BF467" s="184">
        <f t="shared" si="25"/>
        <v>0</v>
      </c>
      <c r="BG467" s="184">
        <f t="shared" si="26"/>
        <v>0</v>
      </c>
      <c r="BH467" s="184">
        <f t="shared" si="27"/>
        <v>0</v>
      </c>
      <c r="BI467" s="184">
        <f t="shared" si="28"/>
        <v>0</v>
      </c>
      <c r="BJ467" s="23" t="s">
        <v>83</v>
      </c>
      <c r="BK467" s="184">
        <f t="shared" si="29"/>
        <v>0</v>
      </c>
      <c r="BL467" s="23" t="s">
        <v>201</v>
      </c>
      <c r="BM467" s="23" t="s">
        <v>3139</v>
      </c>
    </row>
    <row r="468" spans="2:65" s="1" customFormat="1" ht="16.5" customHeight="1">
      <c r="B468" s="172"/>
      <c r="C468" s="173" t="s">
        <v>3140</v>
      </c>
      <c r="D468" s="173" t="s">
        <v>197</v>
      </c>
      <c r="E468" s="174" t="s">
        <v>3141</v>
      </c>
      <c r="F468" s="175" t="s">
        <v>3142</v>
      </c>
      <c r="G468" s="176" t="s">
        <v>325</v>
      </c>
      <c r="H468" s="177">
        <v>1</v>
      </c>
      <c r="I468" s="178"/>
      <c r="J468" s="179">
        <f t="shared" si="20"/>
        <v>0</v>
      </c>
      <c r="K468" s="175"/>
      <c r="L468" s="40"/>
      <c r="M468" s="180" t="s">
        <v>5</v>
      </c>
      <c r="N468" s="181" t="s">
        <v>46</v>
      </c>
      <c r="O468" s="41"/>
      <c r="P468" s="182">
        <f t="shared" si="21"/>
        <v>0</v>
      </c>
      <c r="Q468" s="182">
        <v>6.8769999999999998E-2</v>
      </c>
      <c r="R468" s="182">
        <f t="shared" si="22"/>
        <v>6.8769999999999998E-2</v>
      </c>
      <c r="S468" s="182">
        <v>0</v>
      </c>
      <c r="T468" s="183">
        <f t="shared" si="23"/>
        <v>0</v>
      </c>
      <c r="AR468" s="23" t="s">
        <v>201</v>
      </c>
      <c r="AT468" s="23" t="s">
        <v>197</v>
      </c>
      <c r="AU468" s="23" t="s">
        <v>211</v>
      </c>
      <c r="AY468" s="23" t="s">
        <v>195</v>
      </c>
      <c r="BE468" s="184">
        <f t="shared" si="24"/>
        <v>0</v>
      </c>
      <c r="BF468" s="184">
        <f t="shared" si="25"/>
        <v>0</v>
      </c>
      <c r="BG468" s="184">
        <f t="shared" si="26"/>
        <v>0</v>
      </c>
      <c r="BH468" s="184">
        <f t="shared" si="27"/>
        <v>0</v>
      </c>
      <c r="BI468" s="184">
        <f t="shared" si="28"/>
        <v>0</v>
      </c>
      <c r="BJ468" s="23" t="s">
        <v>83</v>
      </c>
      <c r="BK468" s="184">
        <f t="shared" si="29"/>
        <v>0</v>
      </c>
      <c r="BL468" s="23" t="s">
        <v>201</v>
      </c>
      <c r="BM468" s="23" t="s">
        <v>3143</v>
      </c>
    </row>
    <row r="469" spans="2:65" s="1" customFormat="1" ht="16.5" customHeight="1">
      <c r="B469" s="172"/>
      <c r="C469" s="173" t="s">
        <v>3144</v>
      </c>
      <c r="D469" s="173" t="s">
        <v>197</v>
      </c>
      <c r="E469" s="174" t="s">
        <v>3145</v>
      </c>
      <c r="F469" s="175" t="s">
        <v>3146</v>
      </c>
      <c r="G469" s="176" t="s">
        <v>325</v>
      </c>
      <c r="H469" s="177">
        <v>2</v>
      </c>
      <c r="I469" s="178"/>
      <c r="J469" s="179">
        <f t="shared" si="20"/>
        <v>0</v>
      </c>
      <c r="K469" s="175"/>
      <c r="L469" s="40"/>
      <c r="M469" s="180" t="s">
        <v>5</v>
      </c>
      <c r="N469" s="181" t="s">
        <v>46</v>
      </c>
      <c r="O469" s="41"/>
      <c r="P469" s="182">
        <f t="shared" si="21"/>
        <v>0</v>
      </c>
      <c r="Q469" s="182">
        <v>6.4509999999999998E-2</v>
      </c>
      <c r="R469" s="182">
        <f t="shared" si="22"/>
        <v>0.12902</v>
      </c>
      <c r="S469" s="182">
        <v>0</v>
      </c>
      <c r="T469" s="183">
        <f t="shared" si="23"/>
        <v>0</v>
      </c>
      <c r="AR469" s="23" t="s">
        <v>201</v>
      </c>
      <c r="AT469" s="23" t="s">
        <v>197</v>
      </c>
      <c r="AU469" s="23" t="s">
        <v>211</v>
      </c>
      <c r="AY469" s="23" t="s">
        <v>195</v>
      </c>
      <c r="BE469" s="184">
        <f t="shared" si="24"/>
        <v>0</v>
      </c>
      <c r="BF469" s="184">
        <f t="shared" si="25"/>
        <v>0</v>
      </c>
      <c r="BG469" s="184">
        <f t="shared" si="26"/>
        <v>0</v>
      </c>
      <c r="BH469" s="184">
        <f t="shared" si="27"/>
        <v>0</v>
      </c>
      <c r="BI469" s="184">
        <f t="shared" si="28"/>
        <v>0</v>
      </c>
      <c r="BJ469" s="23" t="s">
        <v>83</v>
      </c>
      <c r="BK469" s="184">
        <f t="shared" si="29"/>
        <v>0</v>
      </c>
      <c r="BL469" s="23" t="s">
        <v>201</v>
      </c>
      <c r="BM469" s="23" t="s">
        <v>3147</v>
      </c>
    </row>
    <row r="470" spans="2:65" s="1" customFormat="1" ht="25.5" customHeight="1">
      <c r="B470" s="172"/>
      <c r="C470" s="173" t="s">
        <v>3148</v>
      </c>
      <c r="D470" s="173" t="s">
        <v>197</v>
      </c>
      <c r="E470" s="174" t="s">
        <v>3149</v>
      </c>
      <c r="F470" s="175" t="s">
        <v>3150</v>
      </c>
      <c r="G470" s="176" t="s">
        <v>325</v>
      </c>
      <c r="H470" s="177">
        <v>5</v>
      </c>
      <c r="I470" s="178"/>
      <c r="J470" s="179">
        <f t="shared" si="20"/>
        <v>0</v>
      </c>
      <c r="K470" s="175"/>
      <c r="L470" s="40"/>
      <c r="M470" s="180" t="s">
        <v>5</v>
      </c>
      <c r="N470" s="181" t="s">
        <v>46</v>
      </c>
      <c r="O470" s="41"/>
      <c r="P470" s="182">
        <f t="shared" si="21"/>
        <v>0</v>
      </c>
      <c r="Q470" s="182">
        <v>1.1350000000000001E-2</v>
      </c>
      <c r="R470" s="182">
        <f t="shared" si="22"/>
        <v>5.6750000000000002E-2</v>
      </c>
      <c r="S470" s="182">
        <v>0</v>
      </c>
      <c r="T470" s="183">
        <f t="shared" si="23"/>
        <v>0</v>
      </c>
      <c r="AR470" s="23" t="s">
        <v>201</v>
      </c>
      <c r="AT470" s="23" t="s">
        <v>197</v>
      </c>
      <c r="AU470" s="23" t="s">
        <v>211</v>
      </c>
      <c r="AY470" s="23" t="s">
        <v>195</v>
      </c>
      <c r="BE470" s="184">
        <f t="shared" si="24"/>
        <v>0</v>
      </c>
      <c r="BF470" s="184">
        <f t="shared" si="25"/>
        <v>0</v>
      </c>
      <c r="BG470" s="184">
        <f t="shared" si="26"/>
        <v>0</v>
      </c>
      <c r="BH470" s="184">
        <f t="shared" si="27"/>
        <v>0</v>
      </c>
      <c r="BI470" s="184">
        <f t="shared" si="28"/>
        <v>0</v>
      </c>
      <c r="BJ470" s="23" t="s">
        <v>83</v>
      </c>
      <c r="BK470" s="184">
        <f t="shared" si="29"/>
        <v>0</v>
      </c>
      <c r="BL470" s="23" t="s">
        <v>201</v>
      </c>
      <c r="BM470" s="23" t="s">
        <v>3151</v>
      </c>
    </row>
    <row r="471" spans="2:65" s="1" customFormat="1" ht="25.5" customHeight="1">
      <c r="B471" s="172"/>
      <c r="C471" s="173" t="s">
        <v>3152</v>
      </c>
      <c r="D471" s="173" t="s">
        <v>197</v>
      </c>
      <c r="E471" s="174" t="s">
        <v>3153</v>
      </c>
      <c r="F471" s="175" t="s">
        <v>3154</v>
      </c>
      <c r="G471" s="176" t="s">
        <v>325</v>
      </c>
      <c r="H471" s="177">
        <v>8</v>
      </c>
      <c r="I471" s="178"/>
      <c r="J471" s="179">
        <f t="shared" si="20"/>
        <v>0</v>
      </c>
      <c r="K471" s="175"/>
      <c r="L471" s="40"/>
      <c r="M471" s="180" t="s">
        <v>5</v>
      </c>
      <c r="N471" s="181" t="s">
        <v>46</v>
      </c>
      <c r="O471" s="41"/>
      <c r="P471" s="182">
        <f t="shared" si="21"/>
        <v>0</v>
      </c>
      <c r="Q471" s="182">
        <v>1.8180000000000002E-2</v>
      </c>
      <c r="R471" s="182">
        <f t="shared" si="22"/>
        <v>0.14544000000000001</v>
      </c>
      <c r="S471" s="182">
        <v>0</v>
      </c>
      <c r="T471" s="183">
        <f t="shared" si="23"/>
        <v>0</v>
      </c>
      <c r="AR471" s="23" t="s">
        <v>201</v>
      </c>
      <c r="AT471" s="23" t="s">
        <v>197</v>
      </c>
      <c r="AU471" s="23" t="s">
        <v>211</v>
      </c>
      <c r="AY471" s="23" t="s">
        <v>195</v>
      </c>
      <c r="BE471" s="184">
        <f t="shared" si="24"/>
        <v>0</v>
      </c>
      <c r="BF471" s="184">
        <f t="shared" si="25"/>
        <v>0</v>
      </c>
      <c r="BG471" s="184">
        <f t="shared" si="26"/>
        <v>0</v>
      </c>
      <c r="BH471" s="184">
        <f t="shared" si="27"/>
        <v>0</v>
      </c>
      <c r="BI471" s="184">
        <f t="shared" si="28"/>
        <v>0</v>
      </c>
      <c r="BJ471" s="23" t="s">
        <v>83</v>
      </c>
      <c r="BK471" s="184">
        <f t="shared" si="29"/>
        <v>0</v>
      </c>
      <c r="BL471" s="23" t="s">
        <v>201</v>
      </c>
      <c r="BM471" s="23" t="s">
        <v>3155</v>
      </c>
    </row>
    <row r="472" spans="2:65" s="1" customFormat="1" ht="25.5" customHeight="1">
      <c r="B472" s="172"/>
      <c r="C472" s="173" t="s">
        <v>3156</v>
      </c>
      <c r="D472" s="173" t="s">
        <v>197</v>
      </c>
      <c r="E472" s="174" t="s">
        <v>3157</v>
      </c>
      <c r="F472" s="175" t="s">
        <v>3158</v>
      </c>
      <c r="G472" s="176" t="s">
        <v>325</v>
      </c>
      <c r="H472" s="177">
        <v>27</v>
      </c>
      <c r="I472" s="178"/>
      <c r="J472" s="179">
        <f t="shared" si="20"/>
        <v>0</v>
      </c>
      <c r="K472" s="175"/>
      <c r="L472" s="40"/>
      <c r="M472" s="180" t="s">
        <v>5</v>
      </c>
      <c r="N472" s="181" t="s">
        <v>46</v>
      </c>
      <c r="O472" s="41"/>
      <c r="P472" s="182">
        <f t="shared" si="21"/>
        <v>0</v>
      </c>
      <c r="Q472" s="182">
        <v>7.0200000000000002E-3</v>
      </c>
      <c r="R472" s="182">
        <f t="shared" si="22"/>
        <v>0.18954000000000001</v>
      </c>
      <c r="S472" s="182">
        <v>0</v>
      </c>
      <c r="T472" s="183">
        <f t="shared" si="23"/>
        <v>0</v>
      </c>
      <c r="AR472" s="23" t="s">
        <v>201</v>
      </c>
      <c r="AT472" s="23" t="s">
        <v>197</v>
      </c>
      <c r="AU472" s="23" t="s">
        <v>211</v>
      </c>
      <c r="AY472" s="23" t="s">
        <v>195</v>
      </c>
      <c r="BE472" s="184">
        <f t="shared" si="24"/>
        <v>0</v>
      </c>
      <c r="BF472" s="184">
        <f t="shared" si="25"/>
        <v>0</v>
      </c>
      <c r="BG472" s="184">
        <f t="shared" si="26"/>
        <v>0</v>
      </c>
      <c r="BH472" s="184">
        <f t="shared" si="27"/>
        <v>0</v>
      </c>
      <c r="BI472" s="184">
        <f t="shared" si="28"/>
        <v>0</v>
      </c>
      <c r="BJ472" s="23" t="s">
        <v>83</v>
      </c>
      <c r="BK472" s="184">
        <f t="shared" si="29"/>
        <v>0</v>
      </c>
      <c r="BL472" s="23" t="s">
        <v>201</v>
      </c>
      <c r="BM472" s="23" t="s">
        <v>3159</v>
      </c>
    </row>
    <row r="473" spans="2:65" s="1" customFormat="1" ht="16.5" customHeight="1">
      <c r="B473" s="172"/>
      <c r="C473" s="213" t="s">
        <v>3160</v>
      </c>
      <c r="D473" s="213" t="s">
        <v>316</v>
      </c>
      <c r="E473" s="214" t="s">
        <v>3161</v>
      </c>
      <c r="F473" s="215" t="s">
        <v>3162</v>
      </c>
      <c r="G473" s="216" t="s">
        <v>325</v>
      </c>
      <c r="H473" s="217">
        <v>12</v>
      </c>
      <c r="I473" s="218"/>
      <c r="J473" s="219">
        <f t="shared" si="20"/>
        <v>0</v>
      </c>
      <c r="K473" s="215"/>
      <c r="L473" s="220"/>
      <c r="M473" s="221" t="s">
        <v>5</v>
      </c>
      <c r="N473" s="222" t="s">
        <v>46</v>
      </c>
      <c r="O473" s="41"/>
      <c r="P473" s="182">
        <f t="shared" si="21"/>
        <v>0</v>
      </c>
      <c r="Q473" s="182">
        <v>0.16500000000000001</v>
      </c>
      <c r="R473" s="182">
        <f t="shared" si="22"/>
        <v>1.98</v>
      </c>
      <c r="S473" s="182">
        <v>0</v>
      </c>
      <c r="T473" s="183">
        <f t="shared" si="23"/>
        <v>0</v>
      </c>
      <c r="AR473" s="23" t="s">
        <v>255</v>
      </c>
      <c r="AT473" s="23" t="s">
        <v>316</v>
      </c>
      <c r="AU473" s="23" t="s">
        <v>211</v>
      </c>
      <c r="AY473" s="23" t="s">
        <v>195</v>
      </c>
      <c r="BE473" s="184">
        <f t="shared" si="24"/>
        <v>0</v>
      </c>
      <c r="BF473" s="184">
        <f t="shared" si="25"/>
        <v>0</v>
      </c>
      <c r="BG473" s="184">
        <f t="shared" si="26"/>
        <v>0</v>
      </c>
      <c r="BH473" s="184">
        <f t="shared" si="27"/>
        <v>0</v>
      </c>
      <c r="BI473" s="184">
        <f t="shared" si="28"/>
        <v>0</v>
      </c>
      <c r="BJ473" s="23" t="s">
        <v>83</v>
      </c>
      <c r="BK473" s="184">
        <f t="shared" si="29"/>
        <v>0</v>
      </c>
      <c r="BL473" s="23" t="s">
        <v>201</v>
      </c>
      <c r="BM473" s="23" t="s">
        <v>3163</v>
      </c>
    </row>
    <row r="474" spans="2:65" s="1" customFormat="1" ht="27">
      <c r="B474" s="40"/>
      <c r="D474" s="186" t="s">
        <v>209</v>
      </c>
      <c r="F474" s="194" t="s">
        <v>3164</v>
      </c>
      <c r="I474" s="195"/>
      <c r="L474" s="40"/>
      <c r="M474" s="196"/>
      <c r="N474" s="41"/>
      <c r="O474" s="41"/>
      <c r="P474" s="41"/>
      <c r="Q474" s="41"/>
      <c r="R474" s="41"/>
      <c r="S474" s="41"/>
      <c r="T474" s="69"/>
      <c r="AT474" s="23" t="s">
        <v>209</v>
      </c>
      <c r="AU474" s="23" t="s">
        <v>211</v>
      </c>
    </row>
    <row r="475" spans="2:65" s="11" customFormat="1">
      <c r="B475" s="185"/>
      <c r="D475" s="186" t="s">
        <v>203</v>
      </c>
      <c r="E475" s="187" t="s">
        <v>5</v>
      </c>
      <c r="F475" s="188" t="s">
        <v>261</v>
      </c>
      <c r="H475" s="189">
        <v>9</v>
      </c>
      <c r="I475" s="190"/>
      <c r="L475" s="185"/>
      <c r="M475" s="191"/>
      <c r="N475" s="192"/>
      <c r="O475" s="192"/>
      <c r="P475" s="192"/>
      <c r="Q475" s="192"/>
      <c r="R475" s="192"/>
      <c r="S475" s="192"/>
      <c r="T475" s="193"/>
      <c r="AT475" s="187" t="s">
        <v>203</v>
      </c>
      <c r="AU475" s="187" t="s">
        <v>211</v>
      </c>
      <c r="AV475" s="11" t="s">
        <v>85</v>
      </c>
      <c r="AW475" s="11" t="s">
        <v>39</v>
      </c>
      <c r="AX475" s="11" t="s">
        <v>75</v>
      </c>
      <c r="AY475" s="187" t="s">
        <v>195</v>
      </c>
    </row>
    <row r="476" spans="2:65" s="12" customFormat="1">
      <c r="B476" s="197"/>
      <c r="D476" s="186" t="s">
        <v>203</v>
      </c>
      <c r="E476" s="198" t="s">
        <v>5</v>
      </c>
      <c r="F476" s="199" t="s">
        <v>2809</v>
      </c>
      <c r="H476" s="200">
        <v>9</v>
      </c>
      <c r="I476" s="201"/>
      <c r="L476" s="197"/>
      <c r="M476" s="202"/>
      <c r="N476" s="203"/>
      <c r="O476" s="203"/>
      <c r="P476" s="203"/>
      <c r="Q476" s="203"/>
      <c r="R476" s="203"/>
      <c r="S476" s="203"/>
      <c r="T476" s="204"/>
      <c r="AT476" s="198" t="s">
        <v>203</v>
      </c>
      <c r="AU476" s="198" t="s">
        <v>211</v>
      </c>
      <c r="AV476" s="12" t="s">
        <v>211</v>
      </c>
      <c r="AW476" s="12" t="s">
        <v>39</v>
      </c>
      <c r="AX476" s="12" t="s">
        <v>75</v>
      </c>
      <c r="AY476" s="198" t="s">
        <v>195</v>
      </c>
    </row>
    <row r="477" spans="2:65" s="11" customFormat="1">
      <c r="B477" s="185"/>
      <c r="D477" s="186" t="s">
        <v>203</v>
      </c>
      <c r="E477" s="187" t="s">
        <v>5</v>
      </c>
      <c r="F477" s="188" t="s">
        <v>211</v>
      </c>
      <c r="H477" s="189">
        <v>3</v>
      </c>
      <c r="I477" s="190"/>
      <c r="L477" s="185"/>
      <c r="M477" s="191"/>
      <c r="N477" s="192"/>
      <c r="O477" s="192"/>
      <c r="P477" s="192"/>
      <c r="Q477" s="192"/>
      <c r="R477" s="192"/>
      <c r="S477" s="192"/>
      <c r="T477" s="193"/>
      <c r="AT477" s="187" t="s">
        <v>203</v>
      </c>
      <c r="AU477" s="187" t="s">
        <v>211</v>
      </c>
      <c r="AV477" s="11" t="s">
        <v>85</v>
      </c>
      <c r="AW477" s="11" t="s">
        <v>39</v>
      </c>
      <c r="AX477" s="11" t="s">
        <v>75</v>
      </c>
      <c r="AY477" s="187" t="s">
        <v>195</v>
      </c>
    </row>
    <row r="478" spans="2:65" s="12" customFormat="1">
      <c r="B478" s="197"/>
      <c r="D478" s="186" t="s">
        <v>203</v>
      </c>
      <c r="E478" s="198" t="s">
        <v>5</v>
      </c>
      <c r="F478" s="199" t="s">
        <v>2811</v>
      </c>
      <c r="H478" s="200">
        <v>3</v>
      </c>
      <c r="I478" s="201"/>
      <c r="L478" s="197"/>
      <c r="M478" s="202"/>
      <c r="N478" s="203"/>
      <c r="O478" s="203"/>
      <c r="P478" s="203"/>
      <c r="Q478" s="203"/>
      <c r="R478" s="203"/>
      <c r="S478" s="203"/>
      <c r="T478" s="204"/>
      <c r="AT478" s="198" t="s">
        <v>203</v>
      </c>
      <c r="AU478" s="198" t="s">
        <v>211</v>
      </c>
      <c r="AV478" s="12" t="s">
        <v>211</v>
      </c>
      <c r="AW478" s="12" t="s">
        <v>39</v>
      </c>
      <c r="AX478" s="12" t="s">
        <v>75</v>
      </c>
      <c r="AY478" s="198" t="s">
        <v>195</v>
      </c>
    </row>
    <row r="479" spans="2:65" s="13" customFormat="1">
      <c r="B479" s="205"/>
      <c r="D479" s="186" t="s">
        <v>203</v>
      </c>
      <c r="E479" s="206" t="s">
        <v>5</v>
      </c>
      <c r="F479" s="207" t="s">
        <v>254</v>
      </c>
      <c r="H479" s="208">
        <v>12</v>
      </c>
      <c r="I479" s="209"/>
      <c r="L479" s="205"/>
      <c r="M479" s="210"/>
      <c r="N479" s="211"/>
      <c r="O479" s="211"/>
      <c r="P479" s="211"/>
      <c r="Q479" s="211"/>
      <c r="R479" s="211"/>
      <c r="S479" s="211"/>
      <c r="T479" s="212"/>
      <c r="AT479" s="206" t="s">
        <v>203</v>
      </c>
      <c r="AU479" s="206" t="s">
        <v>211</v>
      </c>
      <c r="AV479" s="13" t="s">
        <v>201</v>
      </c>
      <c r="AW479" s="13" t="s">
        <v>39</v>
      </c>
      <c r="AX479" s="13" t="s">
        <v>83</v>
      </c>
      <c r="AY479" s="206" t="s">
        <v>195</v>
      </c>
    </row>
    <row r="480" spans="2:65" s="1" customFormat="1" ht="16.5" customHeight="1">
      <c r="B480" s="172"/>
      <c r="C480" s="213" t="s">
        <v>3165</v>
      </c>
      <c r="D480" s="213" t="s">
        <v>316</v>
      </c>
      <c r="E480" s="214" t="s">
        <v>3166</v>
      </c>
      <c r="F480" s="215" t="s">
        <v>3167</v>
      </c>
      <c r="G480" s="216" t="s">
        <v>325</v>
      </c>
      <c r="H480" s="217">
        <v>4</v>
      </c>
      <c r="I480" s="218"/>
      <c r="J480" s="219">
        <f>ROUND(I480*H480,2)</f>
        <v>0</v>
      </c>
      <c r="K480" s="215"/>
      <c r="L480" s="220"/>
      <c r="M480" s="221" t="s">
        <v>5</v>
      </c>
      <c r="N480" s="222" t="s">
        <v>46</v>
      </c>
      <c r="O480" s="41"/>
      <c r="P480" s="182">
        <f>O480*H480</f>
        <v>0</v>
      </c>
      <c r="Q480" s="182">
        <v>4.5600000000000002E-2</v>
      </c>
      <c r="R480" s="182">
        <f>Q480*H480</f>
        <v>0.18240000000000001</v>
      </c>
      <c r="S480" s="182">
        <v>0</v>
      </c>
      <c r="T480" s="183">
        <f>S480*H480</f>
        <v>0</v>
      </c>
      <c r="AR480" s="23" t="s">
        <v>255</v>
      </c>
      <c r="AT480" s="23" t="s">
        <v>316</v>
      </c>
      <c r="AU480" s="23" t="s">
        <v>211</v>
      </c>
      <c r="AY480" s="23" t="s">
        <v>195</v>
      </c>
      <c r="BE480" s="184">
        <f>IF(N480="základní",J480,0)</f>
        <v>0</v>
      </c>
      <c r="BF480" s="184">
        <f>IF(N480="snížená",J480,0)</f>
        <v>0</v>
      </c>
      <c r="BG480" s="184">
        <f>IF(N480="zákl. přenesená",J480,0)</f>
        <v>0</v>
      </c>
      <c r="BH480" s="184">
        <f>IF(N480="sníž. přenesená",J480,0)</f>
        <v>0</v>
      </c>
      <c r="BI480" s="184">
        <f>IF(N480="nulová",J480,0)</f>
        <v>0</v>
      </c>
      <c r="BJ480" s="23" t="s">
        <v>83</v>
      </c>
      <c r="BK480" s="184">
        <f>ROUND(I480*H480,2)</f>
        <v>0</v>
      </c>
      <c r="BL480" s="23" t="s">
        <v>201</v>
      </c>
      <c r="BM480" s="23" t="s">
        <v>3168</v>
      </c>
    </row>
    <row r="481" spans="2:65" s="1" customFormat="1" ht="40.5">
      <c r="B481" s="40"/>
      <c r="D481" s="186" t="s">
        <v>209</v>
      </c>
      <c r="F481" s="194" t="s">
        <v>3169</v>
      </c>
      <c r="I481" s="195"/>
      <c r="L481" s="40"/>
      <c r="M481" s="196"/>
      <c r="N481" s="41"/>
      <c r="O481" s="41"/>
      <c r="P481" s="41"/>
      <c r="Q481" s="41"/>
      <c r="R481" s="41"/>
      <c r="S481" s="41"/>
      <c r="T481" s="69"/>
      <c r="AT481" s="23" t="s">
        <v>209</v>
      </c>
      <c r="AU481" s="23" t="s">
        <v>211</v>
      </c>
    </row>
    <row r="482" spans="2:65" s="1" customFormat="1" ht="16.5" customHeight="1">
      <c r="B482" s="172"/>
      <c r="C482" s="213" t="s">
        <v>3170</v>
      </c>
      <c r="D482" s="213" t="s">
        <v>316</v>
      </c>
      <c r="E482" s="214" t="s">
        <v>3171</v>
      </c>
      <c r="F482" s="215" t="s">
        <v>3172</v>
      </c>
      <c r="G482" s="216" t="s">
        <v>325</v>
      </c>
      <c r="H482" s="217">
        <v>9</v>
      </c>
      <c r="I482" s="218"/>
      <c r="J482" s="219">
        <f>ROUND(I482*H482,2)</f>
        <v>0</v>
      </c>
      <c r="K482" s="215"/>
      <c r="L482" s="220"/>
      <c r="M482" s="221" t="s">
        <v>5</v>
      </c>
      <c r="N482" s="222" t="s">
        <v>46</v>
      </c>
      <c r="O482" s="41"/>
      <c r="P482" s="182">
        <f>O482*H482</f>
        <v>0</v>
      </c>
      <c r="Q482" s="182">
        <v>3.7999999999999999E-2</v>
      </c>
      <c r="R482" s="182">
        <f>Q482*H482</f>
        <v>0.34199999999999997</v>
      </c>
      <c r="S482" s="182">
        <v>0</v>
      </c>
      <c r="T482" s="183">
        <f>S482*H482</f>
        <v>0</v>
      </c>
      <c r="AR482" s="23" t="s">
        <v>255</v>
      </c>
      <c r="AT482" s="23" t="s">
        <v>316</v>
      </c>
      <c r="AU482" s="23" t="s">
        <v>211</v>
      </c>
      <c r="AY482" s="23" t="s">
        <v>195</v>
      </c>
      <c r="BE482" s="184">
        <f>IF(N482="základní",J482,0)</f>
        <v>0</v>
      </c>
      <c r="BF482" s="184">
        <f>IF(N482="snížená",J482,0)</f>
        <v>0</v>
      </c>
      <c r="BG482" s="184">
        <f>IF(N482="zákl. přenesená",J482,0)</f>
        <v>0</v>
      </c>
      <c r="BH482" s="184">
        <f>IF(N482="sníž. přenesená",J482,0)</f>
        <v>0</v>
      </c>
      <c r="BI482" s="184">
        <f>IF(N482="nulová",J482,0)</f>
        <v>0</v>
      </c>
      <c r="BJ482" s="23" t="s">
        <v>83</v>
      </c>
      <c r="BK482" s="184">
        <f>ROUND(I482*H482,2)</f>
        <v>0</v>
      </c>
      <c r="BL482" s="23" t="s">
        <v>201</v>
      </c>
      <c r="BM482" s="23" t="s">
        <v>3173</v>
      </c>
    </row>
    <row r="483" spans="2:65" s="1" customFormat="1" ht="40.5">
      <c r="B483" s="40"/>
      <c r="D483" s="186" t="s">
        <v>209</v>
      </c>
      <c r="F483" s="194" t="s">
        <v>3174</v>
      </c>
      <c r="I483" s="195"/>
      <c r="L483" s="40"/>
      <c r="M483" s="196"/>
      <c r="N483" s="41"/>
      <c r="O483" s="41"/>
      <c r="P483" s="41"/>
      <c r="Q483" s="41"/>
      <c r="R483" s="41"/>
      <c r="S483" s="41"/>
      <c r="T483" s="69"/>
      <c r="AT483" s="23" t="s">
        <v>209</v>
      </c>
      <c r="AU483" s="23" t="s">
        <v>211</v>
      </c>
    </row>
    <row r="484" spans="2:65" s="1" customFormat="1" ht="16.5" customHeight="1">
      <c r="B484" s="172"/>
      <c r="C484" s="213" t="s">
        <v>3175</v>
      </c>
      <c r="D484" s="213" t="s">
        <v>316</v>
      </c>
      <c r="E484" s="214" t="s">
        <v>3176</v>
      </c>
      <c r="F484" s="215" t="s">
        <v>3177</v>
      </c>
      <c r="G484" s="216" t="s">
        <v>325</v>
      </c>
      <c r="H484" s="217">
        <v>13</v>
      </c>
      <c r="I484" s="218"/>
      <c r="J484" s="219">
        <f>ROUND(I484*H484,2)</f>
        <v>0</v>
      </c>
      <c r="K484" s="215"/>
      <c r="L484" s="220"/>
      <c r="M484" s="221" t="s">
        <v>5</v>
      </c>
      <c r="N484" s="222" t="s">
        <v>46</v>
      </c>
      <c r="O484" s="41"/>
      <c r="P484" s="182">
        <f>O484*H484</f>
        <v>0</v>
      </c>
      <c r="Q484" s="182">
        <v>6.1399999999999996E-3</v>
      </c>
      <c r="R484" s="182">
        <f>Q484*H484</f>
        <v>7.9820000000000002E-2</v>
      </c>
      <c r="S484" s="182">
        <v>0</v>
      </c>
      <c r="T484" s="183">
        <f>S484*H484</f>
        <v>0</v>
      </c>
      <c r="AR484" s="23" t="s">
        <v>255</v>
      </c>
      <c r="AT484" s="23" t="s">
        <v>316</v>
      </c>
      <c r="AU484" s="23" t="s">
        <v>211</v>
      </c>
      <c r="AY484" s="23" t="s">
        <v>195</v>
      </c>
      <c r="BE484" s="184">
        <f>IF(N484="základní",J484,0)</f>
        <v>0</v>
      </c>
      <c r="BF484" s="184">
        <f>IF(N484="snížená",J484,0)</f>
        <v>0</v>
      </c>
      <c r="BG484" s="184">
        <f>IF(N484="zákl. přenesená",J484,0)</f>
        <v>0</v>
      </c>
      <c r="BH484" s="184">
        <f>IF(N484="sníž. přenesená",J484,0)</f>
        <v>0</v>
      </c>
      <c r="BI484" s="184">
        <f>IF(N484="nulová",J484,0)</f>
        <v>0</v>
      </c>
      <c r="BJ484" s="23" t="s">
        <v>83</v>
      </c>
      <c r="BK484" s="184">
        <f>ROUND(I484*H484,2)</f>
        <v>0</v>
      </c>
      <c r="BL484" s="23" t="s">
        <v>201</v>
      </c>
      <c r="BM484" s="23" t="s">
        <v>3178</v>
      </c>
    </row>
    <row r="485" spans="2:65" s="1" customFormat="1" ht="16.5" customHeight="1">
      <c r="B485" s="172"/>
      <c r="C485" s="213" t="s">
        <v>3179</v>
      </c>
      <c r="D485" s="213" t="s">
        <v>316</v>
      </c>
      <c r="E485" s="214" t="s">
        <v>3180</v>
      </c>
      <c r="F485" s="215" t="s">
        <v>3181</v>
      </c>
      <c r="G485" s="216" t="s">
        <v>325</v>
      </c>
      <c r="H485" s="217">
        <v>1</v>
      </c>
      <c r="I485" s="218"/>
      <c r="J485" s="219">
        <f>ROUND(I485*H485,2)</f>
        <v>0</v>
      </c>
      <c r="K485" s="215"/>
      <c r="L485" s="220"/>
      <c r="M485" s="221" t="s">
        <v>5</v>
      </c>
      <c r="N485" s="222" t="s">
        <v>46</v>
      </c>
      <c r="O485" s="41"/>
      <c r="P485" s="182">
        <f>O485*H485</f>
        <v>0</v>
      </c>
      <c r="Q485" s="182">
        <v>1.3999999999999999E-4</v>
      </c>
      <c r="R485" s="182">
        <f>Q485*H485</f>
        <v>1.3999999999999999E-4</v>
      </c>
      <c r="S485" s="182">
        <v>0</v>
      </c>
      <c r="T485" s="183">
        <f>S485*H485</f>
        <v>0</v>
      </c>
      <c r="AR485" s="23" t="s">
        <v>255</v>
      </c>
      <c r="AT485" s="23" t="s">
        <v>316</v>
      </c>
      <c r="AU485" s="23" t="s">
        <v>211</v>
      </c>
      <c r="AY485" s="23" t="s">
        <v>195</v>
      </c>
      <c r="BE485" s="184">
        <f>IF(N485="základní",J485,0)</f>
        <v>0</v>
      </c>
      <c r="BF485" s="184">
        <f>IF(N485="snížená",J485,0)</f>
        <v>0</v>
      </c>
      <c r="BG485" s="184">
        <f>IF(N485="zákl. přenesená",J485,0)</f>
        <v>0</v>
      </c>
      <c r="BH485" s="184">
        <f>IF(N485="sníž. přenesená",J485,0)</f>
        <v>0</v>
      </c>
      <c r="BI485" s="184">
        <f>IF(N485="nulová",J485,0)</f>
        <v>0</v>
      </c>
      <c r="BJ485" s="23" t="s">
        <v>83</v>
      </c>
      <c r="BK485" s="184">
        <f>ROUND(I485*H485,2)</f>
        <v>0</v>
      </c>
      <c r="BL485" s="23" t="s">
        <v>201</v>
      </c>
      <c r="BM485" s="23" t="s">
        <v>3182</v>
      </c>
    </row>
    <row r="486" spans="2:65" s="1" customFormat="1" ht="16.5" customHeight="1">
      <c r="B486" s="172"/>
      <c r="C486" s="213" t="s">
        <v>3183</v>
      </c>
      <c r="D486" s="213" t="s">
        <v>316</v>
      </c>
      <c r="E486" s="214" t="s">
        <v>3184</v>
      </c>
      <c r="F486" s="215" t="s">
        <v>3185</v>
      </c>
      <c r="G486" s="216" t="s">
        <v>325</v>
      </c>
      <c r="H486" s="217">
        <v>1</v>
      </c>
      <c r="I486" s="218"/>
      <c r="J486" s="219">
        <f>ROUND(I486*H486,2)</f>
        <v>0</v>
      </c>
      <c r="K486" s="215"/>
      <c r="L486" s="220"/>
      <c r="M486" s="221" t="s">
        <v>5</v>
      </c>
      <c r="N486" s="222" t="s">
        <v>46</v>
      </c>
      <c r="O486" s="41"/>
      <c r="P486" s="182">
        <f>O486*H486</f>
        <v>0</v>
      </c>
      <c r="Q486" s="182">
        <v>2E-3</v>
      </c>
      <c r="R486" s="182">
        <f>Q486*H486</f>
        <v>2E-3</v>
      </c>
      <c r="S486" s="182">
        <v>0</v>
      </c>
      <c r="T486" s="183">
        <f>S486*H486</f>
        <v>0</v>
      </c>
      <c r="AR486" s="23" t="s">
        <v>255</v>
      </c>
      <c r="AT486" s="23" t="s">
        <v>316</v>
      </c>
      <c r="AU486" s="23" t="s">
        <v>211</v>
      </c>
      <c r="AY486" s="23" t="s">
        <v>195</v>
      </c>
      <c r="BE486" s="184">
        <f>IF(N486="základní",J486,0)</f>
        <v>0</v>
      </c>
      <c r="BF486" s="184">
        <f>IF(N486="snížená",J486,0)</f>
        <v>0</v>
      </c>
      <c r="BG486" s="184">
        <f>IF(N486="zákl. přenesená",J486,0)</f>
        <v>0</v>
      </c>
      <c r="BH486" s="184">
        <f>IF(N486="sníž. přenesená",J486,0)</f>
        <v>0</v>
      </c>
      <c r="BI486" s="184">
        <f>IF(N486="nulová",J486,0)</f>
        <v>0</v>
      </c>
      <c r="BJ486" s="23" t="s">
        <v>83</v>
      </c>
      <c r="BK486" s="184">
        <f>ROUND(I486*H486,2)</f>
        <v>0</v>
      </c>
      <c r="BL486" s="23" t="s">
        <v>201</v>
      </c>
      <c r="BM486" s="23" t="s">
        <v>3186</v>
      </c>
    </row>
    <row r="487" spans="2:65" s="1" customFormat="1" ht="16.5" customHeight="1">
      <c r="B487" s="172"/>
      <c r="C487" s="213" t="s">
        <v>3187</v>
      </c>
      <c r="D487" s="213" t="s">
        <v>316</v>
      </c>
      <c r="E487" s="214" t="s">
        <v>3188</v>
      </c>
      <c r="F487" s="215" t="s">
        <v>3189</v>
      </c>
      <c r="G487" s="216" t="s">
        <v>325</v>
      </c>
      <c r="H487" s="217">
        <v>1</v>
      </c>
      <c r="I487" s="218"/>
      <c r="J487" s="219">
        <f>ROUND(I487*H487,2)</f>
        <v>0</v>
      </c>
      <c r="K487" s="215"/>
      <c r="L487" s="220"/>
      <c r="M487" s="221" t="s">
        <v>5</v>
      </c>
      <c r="N487" s="222" t="s">
        <v>46</v>
      </c>
      <c r="O487" s="41"/>
      <c r="P487" s="182">
        <f>O487*H487</f>
        <v>0</v>
      </c>
      <c r="Q487" s="182">
        <v>2.9E-4</v>
      </c>
      <c r="R487" s="182">
        <f>Q487*H487</f>
        <v>2.9E-4</v>
      </c>
      <c r="S487" s="182">
        <v>0</v>
      </c>
      <c r="T487" s="183">
        <f>S487*H487</f>
        <v>0</v>
      </c>
      <c r="AR487" s="23" t="s">
        <v>255</v>
      </c>
      <c r="AT487" s="23" t="s">
        <v>316</v>
      </c>
      <c r="AU487" s="23" t="s">
        <v>211</v>
      </c>
      <c r="AY487" s="23" t="s">
        <v>195</v>
      </c>
      <c r="BE487" s="184">
        <f>IF(N487="základní",J487,0)</f>
        <v>0</v>
      </c>
      <c r="BF487" s="184">
        <f>IF(N487="snížená",J487,0)</f>
        <v>0</v>
      </c>
      <c r="BG487" s="184">
        <f>IF(N487="zákl. přenesená",J487,0)</f>
        <v>0</v>
      </c>
      <c r="BH487" s="184">
        <f>IF(N487="sníž. přenesená",J487,0)</f>
        <v>0</v>
      </c>
      <c r="BI487" s="184">
        <f>IF(N487="nulová",J487,0)</f>
        <v>0</v>
      </c>
      <c r="BJ487" s="23" t="s">
        <v>83</v>
      </c>
      <c r="BK487" s="184">
        <f>ROUND(I487*H487,2)</f>
        <v>0</v>
      </c>
      <c r="BL487" s="23" t="s">
        <v>201</v>
      </c>
      <c r="BM487" s="23" t="s">
        <v>3190</v>
      </c>
    </row>
    <row r="488" spans="2:65" s="1" customFormat="1" ht="25.5" customHeight="1">
      <c r="B488" s="172"/>
      <c r="C488" s="173" t="s">
        <v>3191</v>
      </c>
      <c r="D488" s="173" t="s">
        <v>197</v>
      </c>
      <c r="E488" s="174" t="s">
        <v>3192</v>
      </c>
      <c r="F488" s="175" t="s">
        <v>3193</v>
      </c>
      <c r="G488" s="176" t="s">
        <v>207</v>
      </c>
      <c r="H488" s="177">
        <v>0.6</v>
      </c>
      <c r="I488" s="178"/>
      <c r="J488" s="179">
        <f>ROUND(I488*H488,2)</f>
        <v>0</v>
      </c>
      <c r="K488" s="175"/>
      <c r="L488" s="40"/>
      <c r="M488" s="180" t="s">
        <v>5</v>
      </c>
      <c r="N488" s="181" t="s">
        <v>46</v>
      </c>
      <c r="O488" s="41"/>
      <c r="P488" s="182">
        <f>O488*H488</f>
        <v>0</v>
      </c>
      <c r="Q488" s="182">
        <v>4.3400000000000001E-3</v>
      </c>
      <c r="R488" s="182">
        <f>Q488*H488</f>
        <v>2.604E-3</v>
      </c>
      <c r="S488" s="182">
        <v>0.28299999999999997</v>
      </c>
      <c r="T488" s="183">
        <f>S488*H488</f>
        <v>0.16979999999999998</v>
      </c>
      <c r="AR488" s="23" t="s">
        <v>201</v>
      </c>
      <c r="AT488" s="23" t="s">
        <v>197</v>
      </c>
      <c r="AU488" s="23" t="s">
        <v>211</v>
      </c>
      <c r="AY488" s="23" t="s">
        <v>195</v>
      </c>
      <c r="BE488" s="184">
        <f>IF(N488="základní",J488,0)</f>
        <v>0</v>
      </c>
      <c r="BF488" s="184">
        <f>IF(N488="snížená",J488,0)</f>
        <v>0</v>
      </c>
      <c r="BG488" s="184">
        <f>IF(N488="zákl. přenesená",J488,0)</f>
        <v>0</v>
      </c>
      <c r="BH488" s="184">
        <f>IF(N488="sníž. přenesená",J488,0)</f>
        <v>0</v>
      </c>
      <c r="BI488" s="184">
        <f>IF(N488="nulová",J488,0)</f>
        <v>0</v>
      </c>
      <c r="BJ488" s="23" t="s">
        <v>83</v>
      </c>
      <c r="BK488" s="184">
        <f>ROUND(I488*H488,2)</f>
        <v>0</v>
      </c>
      <c r="BL488" s="23" t="s">
        <v>201</v>
      </c>
      <c r="BM488" s="23" t="s">
        <v>3194</v>
      </c>
    </row>
    <row r="489" spans="2:65" s="1" customFormat="1" ht="27">
      <c r="B489" s="40"/>
      <c r="D489" s="186" t="s">
        <v>209</v>
      </c>
      <c r="F489" s="194" t="s">
        <v>3195</v>
      </c>
      <c r="I489" s="195"/>
      <c r="L489" s="40"/>
      <c r="M489" s="196"/>
      <c r="N489" s="41"/>
      <c r="O489" s="41"/>
      <c r="P489" s="41"/>
      <c r="Q489" s="41"/>
      <c r="R489" s="41"/>
      <c r="S489" s="41"/>
      <c r="T489" s="69"/>
      <c r="AT489" s="23" t="s">
        <v>209</v>
      </c>
      <c r="AU489" s="23" t="s">
        <v>211</v>
      </c>
    </row>
    <row r="490" spans="2:65" s="11" customFormat="1">
      <c r="B490" s="185"/>
      <c r="D490" s="186" t="s">
        <v>203</v>
      </c>
      <c r="E490" s="187" t="s">
        <v>5</v>
      </c>
      <c r="F490" s="188" t="s">
        <v>3196</v>
      </c>
      <c r="H490" s="189">
        <v>0.6</v>
      </c>
      <c r="I490" s="190"/>
      <c r="L490" s="185"/>
      <c r="M490" s="191"/>
      <c r="N490" s="192"/>
      <c r="O490" s="192"/>
      <c r="P490" s="192"/>
      <c r="Q490" s="192"/>
      <c r="R490" s="192"/>
      <c r="S490" s="192"/>
      <c r="T490" s="193"/>
      <c r="AT490" s="187" t="s">
        <v>203</v>
      </c>
      <c r="AU490" s="187" t="s">
        <v>211</v>
      </c>
      <c r="AV490" s="11" t="s">
        <v>85</v>
      </c>
      <c r="AW490" s="11" t="s">
        <v>39</v>
      </c>
      <c r="AX490" s="11" t="s">
        <v>83</v>
      </c>
      <c r="AY490" s="187" t="s">
        <v>195</v>
      </c>
    </row>
    <row r="491" spans="2:65" s="1" customFormat="1" ht="16.5" customHeight="1">
      <c r="B491" s="172"/>
      <c r="C491" s="213" t="s">
        <v>3197</v>
      </c>
      <c r="D491" s="213" t="s">
        <v>316</v>
      </c>
      <c r="E491" s="214" t="s">
        <v>3198</v>
      </c>
      <c r="F491" s="215" t="s">
        <v>3199</v>
      </c>
      <c r="G491" s="216" t="s">
        <v>325</v>
      </c>
      <c r="H491" s="217">
        <v>6</v>
      </c>
      <c r="I491" s="218"/>
      <c r="J491" s="219">
        <f>ROUND(I491*H491,2)</f>
        <v>0</v>
      </c>
      <c r="K491" s="215"/>
      <c r="L491" s="220"/>
      <c r="M491" s="221" t="s">
        <v>5</v>
      </c>
      <c r="N491" s="222" t="s">
        <v>46</v>
      </c>
      <c r="O491" s="41"/>
      <c r="P491" s="182">
        <f>O491*H491</f>
        <v>0</v>
      </c>
      <c r="Q491" s="182">
        <v>3.0000000000000001E-3</v>
      </c>
      <c r="R491" s="182">
        <f>Q491*H491</f>
        <v>1.8000000000000002E-2</v>
      </c>
      <c r="S491" s="182">
        <v>0</v>
      </c>
      <c r="T491" s="183">
        <f>S491*H491</f>
        <v>0</v>
      </c>
      <c r="AR491" s="23" t="s">
        <v>255</v>
      </c>
      <c r="AT491" s="23" t="s">
        <v>316</v>
      </c>
      <c r="AU491" s="23" t="s">
        <v>211</v>
      </c>
      <c r="AY491" s="23" t="s">
        <v>195</v>
      </c>
      <c r="BE491" s="184">
        <f>IF(N491="základní",J491,0)</f>
        <v>0</v>
      </c>
      <c r="BF491" s="184">
        <f>IF(N491="snížená",J491,0)</f>
        <v>0</v>
      </c>
      <c r="BG491" s="184">
        <f>IF(N491="zákl. přenesená",J491,0)</f>
        <v>0</v>
      </c>
      <c r="BH491" s="184">
        <f>IF(N491="sníž. přenesená",J491,0)</f>
        <v>0</v>
      </c>
      <c r="BI491" s="184">
        <f>IF(N491="nulová",J491,0)</f>
        <v>0</v>
      </c>
      <c r="BJ491" s="23" t="s">
        <v>83</v>
      </c>
      <c r="BK491" s="184">
        <f>ROUND(I491*H491,2)</f>
        <v>0</v>
      </c>
      <c r="BL491" s="23" t="s">
        <v>201</v>
      </c>
      <c r="BM491" s="23" t="s">
        <v>3200</v>
      </c>
    </row>
    <row r="492" spans="2:65" s="1" customFormat="1" ht="54">
      <c r="B492" s="40"/>
      <c r="D492" s="186" t="s">
        <v>209</v>
      </c>
      <c r="F492" s="194" t="s">
        <v>3201</v>
      </c>
      <c r="I492" s="195"/>
      <c r="L492" s="40"/>
      <c r="M492" s="196"/>
      <c r="N492" s="41"/>
      <c r="O492" s="41"/>
      <c r="P492" s="41"/>
      <c r="Q492" s="41"/>
      <c r="R492" s="41"/>
      <c r="S492" s="41"/>
      <c r="T492" s="69"/>
      <c r="AT492" s="23" t="s">
        <v>209</v>
      </c>
      <c r="AU492" s="23" t="s">
        <v>211</v>
      </c>
    </row>
    <row r="493" spans="2:65" s="1" customFormat="1" ht="25.5" customHeight="1">
      <c r="B493" s="172"/>
      <c r="C493" s="173" t="s">
        <v>3202</v>
      </c>
      <c r="D493" s="173" t="s">
        <v>197</v>
      </c>
      <c r="E493" s="174" t="s">
        <v>3203</v>
      </c>
      <c r="F493" s="175" t="s">
        <v>3204</v>
      </c>
      <c r="G493" s="176" t="s">
        <v>207</v>
      </c>
      <c r="H493" s="177">
        <v>0.16</v>
      </c>
      <c r="I493" s="178"/>
      <c r="J493" s="179">
        <f>ROUND(I493*H493,2)</f>
        <v>0</v>
      </c>
      <c r="K493" s="175"/>
      <c r="L493" s="40"/>
      <c r="M493" s="180" t="s">
        <v>5</v>
      </c>
      <c r="N493" s="181" t="s">
        <v>46</v>
      </c>
      <c r="O493" s="41"/>
      <c r="P493" s="182">
        <f>O493*H493</f>
        <v>0</v>
      </c>
      <c r="Q493" s="182">
        <v>1.5E-3</v>
      </c>
      <c r="R493" s="182">
        <f>Q493*H493</f>
        <v>2.4000000000000001E-4</v>
      </c>
      <c r="S493" s="182">
        <v>7.0000000000000007E-2</v>
      </c>
      <c r="T493" s="183">
        <f>S493*H493</f>
        <v>1.1200000000000002E-2</v>
      </c>
      <c r="AR493" s="23" t="s">
        <v>201</v>
      </c>
      <c r="AT493" s="23" t="s">
        <v>197</v>
      </c>
      <c r="AU493" s="23" t="s">
        <v>211</v>
      </c>
      <c r="AY493" s="23" t="s">
        <v>195</v>
      </c>
      <c r="BE493" s="184">
        <f>IF(N493="základní",J493,0)</f>
        <v>0</v>
      </c>
      <c r="BF493" s="184">
        <f>IF(N493="snížená",J493,0)</f>
        <v>0</v>
      </c>
      <c r="BG493" s="184">
        <f>IF(N493="zákl. přenesená",J493,0)</f>
        <v>0</v>
      </c>
      <c r="BH493" s="184">
        <f>IF(N493="sníž. přenesená",J493,0)</f>
        <v>0</v>
      </c>
      <c r="BI493" s="184">
        <f>IF(N493="nulová",J493,0)</f>
        <v>0</v>
      </c>
      <c r="BJ493" s="23" t="s">
        <v>83</v>
      </c>
      <c r="BK493" s="184">
        <f>ROUND(I493*H493,2)</f>
        <v>0</v>
      </c>
      <c r="BL493" s="23" t="s">
        <v>201</v>
      </c>
      <c r="BM493" s="23" t="s">
        <v>3205</v>
      </c>
    </row>
    <row r="494" spans="2:65" s="1" customFormat="1" ht="67.5">
      <c r="B494" s="40"/>
      <c r="D494" s="186" t="s">
        <v>209</v>
      </c>
      <c r="F494" s="194" t="s">
        <v>3206</v>
      </c>
      <c r="I494" s="195"/>
      <c r="L494" s="40"/>
      <c r="M494" s="196"/>
      <c r="N494" s="41"/>
      <c r="O494" s="41"/>
      <c r="P494" s="41"/>
      <c r="Q494" s="41"/>
      <c r="R494" s="41"/>
      <c r="S494" s="41"/>
      <c r="T494" s="69"/>
      <c r="AT494" s="23" t="s">
        <v>209</v>
      </c>
      <c r="AU494" s="23" t="s">
        <v>211</v>
      </c>
    </row>
    <row r="495" spans="2:65" s="11" customFormat="1">
      <c r="B495" s="185"/>
      <c r="D495" s="186" t="s">
        <v>203</v>
      </c>
      <c r="E495" s="187" t="s">
        <v>5</v>
      </c>
      <c r="F495" s="188" t="s">
        <v>3207</v>
      </c>
      <c r="H495" s="189">
        <v>0.16</v>
      </c>
      <c r="I495" s="190"/>
      <c r="L495" s="185"/>
      <c r="M495" s="191"/>
      <c r="N495" s="192"/>
      <c r="O495" s="192"/>
      <c r="P495" s="192"/>
      <c r="Q495" s="192"/>
      <c r="R495" s="192"/>
      <c r="S495" s="192"/>
      <c r="T495" s="193"/>
      <c r="AT495" s="187" t="s">
        <v>203</v>
      </c>
      <c r="AU495" s="187" t="s">
        <v>211</v>
      </c>
      <c r="AV495" s="11" t="s">
        <v>85</v>
      </c>
      <c r="AW495" s="11" t="s">
        <v>39</v>
      </c>
      <c r="AX495" s="11" t="s">
        <v>83</v>
      </c>
      <c r="AY495" s="187" t="s">
        <v>195</v>
      </c>
    </row>
    <row r="496" spans="2:65" s="1" customFormat="1" ht="16.5" customHeight="1">
      <c r="B496" s="172"/>
      <c r="C496" s="173" t="s">
        <v>3208</v>
      </c>
      <c r="D496" s="173" t="s">
        <v>197</v>
      </c>
      <c r="E496" s="174" t="s">
        <v>3209</v>
      </c>
      <c r="F496" s="175" t="s">
        <v>3210</v>
      </c>
      <c r="G496" s="176" t="s">
        <v>207</v>
      </c>
      <c r="H496" s="177">
        <v>0.16</v>
      </c>
      <c r="I496" s="178"/>
      <c r="J496" s="179">
        <f>ROUND(I496*H496,2)</f>
        <v>0</v>
      </c>
      <c r="K496" s="175"/>
      <c r="L496" s="40"/>
      <c r="M496" s="180" t="s">
        <v>5</v>
      </c>
      <c r="N496" s="181" t="s">
        <v>46</v>
      </c>
      <c r="O496" s="41"/>
      <c r="P496" s="182">
        <f>O496*H496</f>
        <v>0</v>
      </c>
      <c r="Q496" s="182">
        <v>3.3999999999999998E-3</v>
      </c>
      <c r="R496" s="182">
        <f>Q496*H496</f>
        <v>5.44E-4</v>
      </c>
      <c r="S496" s="182">
        <v>0.126</v>
      </c>
      <c r="T496" s="183">
        <f>S496*H496</f>
        <v>2.0160000000000001E-2</v>
      </c>
      <c r="AR496" s="23" t="s">
        <v>201</v>
      </c>
      <c r="AT496" s="23" t="s">
        <v>197</v>
      </c>
      <c r="AU496" s="23" t="s">
        <v>211</v>
      </c>
      <c r="AY496" s="23" t="s">
        <v>195</v>
      </c>
      <c r="BE496" s="184">
        <f>IF(N496="základní",J496,0)</f>
        <v>0</v>
      </c>
      <c r="BF496" s="184">
        <f>IF(N496="snížená",J496,0)</f>
        <v>0</v>
      </c>
      <c r="BG496" s="184">
        <f>IF(N496="zákl. přenesená",J496,0)</f>
        <v>0</v>
      </c>
      <c r="BH496" s="184">
        <f>IF(N496="sníž. přenesená",J496,0)</f>
        <v>0</v>
      </c>
      <c r="BI496" s="184">
        <f>IF(N496="nulová",J496,0)</f>
        <v>0</v>
      </c>
      <c r="BJ496" s="23" t="s">
        <v>83</v>
      </c>
      <c r="BK496" s="184">
        <f>ROUND(I496*H496,2)</f>
        <v>0</v>
      </c>
      <c r="BL496" s="23" t="s">
        <v>201</v>
      </c>
      <c r="BM496" s="23" t="s">
        <v>3211</v>
      </c>
    </row>
    <row r="497" spans="2:65" s="1" customFormat="1" ht="67.5">
      <c r="B497" s="40"/>
      <c r="D497" s="186" t="s">
        <v>209</v>
      </c>
      <c r="F497" s="194" t="s">
        <v>3212</v>
      </c>
      <c r="I497" s="195"/>
      <c r="L497" s="40"/>
      <c r="M497" s="196"/>
      <c r="N497" s="41"/>
      <c r="O497" s="41"/>
      <c r="P497" s="41"/>
      <c r="Q497" s="41"/>
      <c r="R497" s="41"/>
      <c r="S497" s="41"/>
      <c r="T497" s="69"/>
      <c r="AT497" s="23" t="s">
        <v>209</v>
      </c>
      <c r="AU497" s="23" t="s">
        <v>211</v>
      </c>
    </row>
    <row r="498" spans="2:65" s="11" customFormat="1">
      <c r="B498" s="185"/>
      <c r="D498" s="186" t="s">
        <v>203</v>
      </c>
      <c r="E498" s="187" t="s">
        <v>5</v>
      </c>
      <c r="F498" s="188" t="s">
        <v>3207</v>
      </c>
      <c r="H498" s="189">
        <v>0.16</v>
      </c>
      <c r="I498" s="190"/>
      <c r="L498" s="185"/>
      <c r="M498" s="191"/>
      <c r="N498" s="192"/>
      <c r="O498" s="192"/>
      <c r="P498" s="192"/>
      <c r="Q498" s="192"/>
      <c r="R498" s="192"/>
      <c r="S498" s="192"/>
      <c r="T498" s="193"/>
      <c r="AT498" s="187" t="s">
        <v>203</v>
      </c>
      <c r="AU498" s="187" t="s">
        <v>211</v>
      </c>
      <c r="AV498" s="11" t="s">
        <v>85</v>
      </c>
      <c r="AW498" s="11" t="s">
        <v>39</v>
      </c>
      <c r="AX498" s="11" t="s">
        <v>83</v>
      </c>
      <c r="AY498" s="187" t="s">
        <v>195</v>
      </c>
    </row>
    <row r="499" spans="2:65" s="1" customFormat="1" ht="25.5" customHeight="1">
      <c r="B499" s="172"/>
      <c r="C499" s="173" t="s">
        <v>3213</v>
      </c>
      <c r="D499" s="173" t="s">
        <v>197</v>
      </c>
      <c r="E499" s="174" t="s">
        <v>3192</v>
      </c>
      <c r="F499" s="175" t="s">
        <v>3193</v>
      </c>
      <c r="G499" s="176" t="s">
        <v>207</v>
      </c>
      <c r="H499" s="177">
        <v>0.3</v>
      </c>
      <c r="I499" s="178"/>
      <c r="J499" s="179">
        <f>ROUND(I499*H499,2)</f>
        <v>0</v>
      </c>
      <c r="K499" s="175"/>
      <c r="L499" s="40"/>
      <c r="M499" s="180" t="s">
        <v>5</v>
      </c>
      <c r="N499" s="181" t="s">
        <v>46</v>
      </c>
      <c r="O499" s="41"/>
      <c r="P499" s="182">
        <f>O499*H499</f>
        <v>0</v>
      </c>
      <c r="Q499" s="182">
        <v>4.3400000000000001E-3</v>
      </c>
      <c r="R499" s="182">
        <f>Q499*H499</f>
        <v>1.302E-3</v>
      </c>
      <c r="S499" s="182">
        <v>0.28299999999999997</v>
      </c>
      <c r="T499" s="183">
        <f>S499*H499</f>
        <v>8.4899999999999989E-2</v>
      </c>
      <c r="AR499" s="23" t="s">
        <v>201</v>
      </c>
      <c r="AT499" s="23" t="s">
        <v>197</v>
      </c>
      <c r="AU499" s="23" t="s">
        <v>211</v>
      </c>
      <c r="AY499" s="23" t="s">
        <v>195</v>
      </c>
      <c r="BE499" s="184">
        <f>IF(N499="základní",J499,0)</f>
        <v>0</v>
      </c>
      <c r="BF499" s="184">
        <f>IF(N499="snížená",J499,0)</f>
        <v>0</v>
      </c>
      <c r="BG499" s="184">
        <f>IF(N499="zákl. přenesená",J499,0)</f>
        <v>0</v>
      </c>
      <c r="BH499" s="184">
        <f>IF(N499="sníž. přenesená",J499,0)</f>
        <v>0</v>
      </c>
      <c r="BI499" s="184">
        <f>IF(N499="nulová",J499,0)</f>
        <v>0</v>
      </c>
      <c r="BJ499" s="23" t="s">
        <v>83</v>
      </c>
      <c r="BK499" s="184">
        <f>ROUND(I499*H499,2)</f>
        <v>0</v>
      </c>
      <c r="BL499" s="23" t="s">
        <v>201</v>
      </c>
      <c r="BM499" s="23" t="s">
        <v>3214</v>
      </c>
    </row>
    <row r="500" spans="2:65" s="1" customFormat="1" ht="67.5">
      <c r="B500" s="40"/>
      <c r="D500" s="186" t="s">
        <v>209</v>
      </c>
      <c r="F500" s="194" t="s">
        <v>3212</v>
      </c>
      <c r="I500" s="195"/>
      <c r="L500" s="40"/>
      <c r="M500" s="196"/>
      <c r="N500" s="41"/>
      <c r="O500" s="41"/>
      <c r="P500" s="41"/>
      <c r="Q500" s="41"/>
      <c r="R500" s="41"/>
      <c r="S500" s="41"/>
      <c r="T500" s="69"/>
      <c r="AT500" s="23" t="s">
        <v>209</v>
      </c>
      <c r="AU500" s="23" t="s">
        <v>211</v>
      </c>
    </row>
    <row r="501" spans="2:65" s="11" customFormat="1">
      <c r="B501" s="185"/>
      <c r="D501" s="186" t="s">
        <v>203</v>
      </c>
      <c r="E501" s="187" t="s">
        <v>5</v>
      </c>
      <c r="F501" s="188" t="s">
        <v>3215</v>
      </c>
      <c r="H501" s="189">
        <v>0.3</v>
      </c>
      <c r="I501" s="190"/>
      <c r="L501" s="185"/>
      <c r="M501" s="191"/>
      <c r="N501" s="192"/>
      <c r="O501" s="192"/>
      <c r="P501" s="192"/>
      <c r="Q501" s="192"/>
      <c r="R501" s="192"/>
      <c r="S501" s="192"/>
      <c r="T501" s="193"/>
      <c r="AT501" s="187" t="s">
        <v>203</v>
      </c>
      <c r="AU501" s="187" t="s">
        <v>211</v>
      </c>
      <c r="AV501" s="11" t="s">
        <v>85</v>
      </c>
      <c r="AW501" s="11" t="s">
        <v>39</v>
      </c>
      <c r="AX501" s="11" t="s">
        <v>83</v>
      </c>
      <c r="AY501" s="187" t="s">
        <v>195</v>
      </c>
    </row>
    <row r="502" spans="2:65" s="1" customFormat="1" ht="25.5" customHeight="1">
      <c r="B502" s="172"/>
      <c r="C502" s="173" t="s">
        <v>3216</v>
      </c>
      <c r="D502" s="173" t="s">
        <v>197</v>
      </c>
      <c r="E502" s="174" t="s">
        <v>3217</v>
      </c>
      <c r="F502" s="175" t="s">
        <v>3218</v>
      </c>
      <c r="G502" s="176" t="s">
        <v>228</v>
      </c>
      <c r="H502" s="177">
        <v>0.13500000000000001</v>
      </c>
      <c r="I502" s="178"/>
      <c r="J502" s="179">
        <f>ROUND(I502*H502,2)</f>
        <v>0</v>
      </c>
      <c r="K502" s="175"/>
      <c r="L502" s="40"/>
      <c r="M502" s="180" t="s">
        <v>5</v>
      </c>
      <c r="N502" s="181" t="s">
        <v>46</v>
      </c>
      <c r="O502" s="41"/>
      <c r="P502" s="182">
        <f>O502*H502</f>
        <v>0</v>
      </c>
      <c r="Q502" s="182">
        <v>2.2563399999999998</v>
      </c>
      <c r="R502" s="182">
        <f>Q502*H502</f>
        <v>0.30460589999999999</v>
      </c>
      <c r="S502" s="182">
        <v>0</v>
      </c>
      <c r="T502" s="183">
        <f>S502*H502</f>
        <v>0</v>
      </c>
      <c r="AR502" s="23" t="s">
        <v>201</v>
      </c>
      <c r="AT502" s="23" t="s">
        <v>197</v>
      </c>
      <c r="AU502" s="23" t="s">
        <v>211</v>
      </c>
      <c r="AY502" s="23" t="s">
        <v>195</v>
      </c>
      <c r="BE502" s="184">
        <f>IF(N502="základní",J502,0)</f>
        <v>0</v>
      </c>
      <c r="BF502" s="184">
        <f>IF(N502="snížená",J502,0)</f>
        <v>0</v>
      </c>
      <c r="BG502" s="184">
        <f>IF(N502="zákl. přenesená",J502,0)</f>
        <v>0</v>
      </c>
      <c r="BH502" s="184">
        <f>IF(N502="sníž. přenesená",J502,0)</f>
        <v>0</v>
      </c>
      <c r="BI502" s="184">
        <f>IF(N502="nulová",J502,0)</f>
        <v>0</v>
      </c>
      <c r="BJ502" s="23" t="s">
        <v>83</v>
      </c>
      <c r="BK502" s="184">
        <f>ROUND(I502*H502,2)</f>
        <v>0</v>
      </c>
      <c r="BL502" s="23" t="s">
        <v>201</v>
      </c>
      <c r="BM502" s="23" t="s">
        <v>3219</v>
      </c>
    </row>
    <row r="503" spans="2:65" s="1" customFormat="1" ht="108">
      <c r="B503" s="40"/>
      <c r="D503" s="186" t="s">
        <v>209</v>
      </c>
      <c r="F503" s="194" t="s">
        <v>3220</v>
      </c>
      <c r="I503" s="195"/>
      <c r="L503" s="40"/>
      <c r="M503" s="196"/>
      <c r="N503" s="41"/>
      <c r="O503" s="41"/>
      <c r="P503" s="41"/>
      <c r="Q503" s="41"/>
      <c r="R503" s="41"/>
      <c r="S503" s="41"/>
      <c r="T503" s="69"/>
      <c r="AT503" s="23" t="s">
        <v>209</v>
      </c>
      <c r="AU503" s="23" t="s">
        <v>211</v>
      </c>
    </row>
    <row r="504" spans="2:65" s="11" customFormat="1">
      <c r="B504" s="185"/>
      <c r="D504" s="186" t="s">
        <v>203</v>
      </c>
      <c r="E504" s="187" t="s">
        <v>5</v>
      </c>
      <c r="F504" s="188" t="s">
        <v>3221</v>
      </c>
      <c r="H504" s="189">
        <v>0.13500000000000001</v>
      </c>
      <c r="I504" s="190"/>
      <c r="L504" s="185"/>
      <c r="M504" s="191"/>
      <c r="N504" s="192"/>
      <c r="O504" s="192"/>
      <c r="P504" s="192"/>
      <c r="Q504" s="192"/>
      <c r="R504" s="192"/>
      <c r="S504" s="192"/>
      <c r="T504" s="193"/>
      <c r="AT504" s="187" t="s">
        <v>203</v>
      </c>
      <c r="AU504" s="187" t="s">
        <v>211</v>
      </c>
      <c r="AV504" s="11" t="s">
        <v>85</v>
      </c>
      <c r="AW504" s="11" t="s">
        <v>39</v>
      </c>
      <c r="AX504" s="11" t="s">
        <v>83</v>
      </c>
      <c r="AY504" s="187" t="s">
        <v>195</v>
      </c>
    </row>
    <row r="505" spans="2:65" s="1" customFormat="1" ht="16.5" customHeight="1">
      <c r="B505" s="172"/>
      <c r="C505" s="173" t="s">
        <v>3222</v>
      </c>
      <c r="D505" s="173" t="s">
        <v>197</v>
      </c>
      <c r="E505" s="174" t="s">
        <v>3223</v>
      </c>
      <c r="F505" s="175" t="s">
        <v>3224</v>
      </c>
      <c r="G505" s="176" t="s">
        <v>325</v>
      </c>
      <c r="H505" s="177">
        <v>5</v>
      </c>
      <c r="I505" s="178"/>
      <c r="J505" s="179">
        <f>ROUND(I505*H505,2)</f>
        <v>0</v>
      </c>
      <c r="K505" s="175"/>
      <c r="L505" s="40"/>
      <c r="M505" s="180" t="s">
        <v>5</v>
      </c>
      <c r="N505" s="181" t="s">
        <v>46</v>
      </c>
      <c r="O505" s="41"/>
      <c r="P505" s="182">
        <f>O505*H505</f>
        <v>0</v>
      </c>
      <c r="Q505" s="182">
        <v>0</v>
      </c>
      <c r="R505" s="182">
        <f>Q505*H505</f>
        <v>0</v>
      </c>
      <c r="S505" s="182">
        <v>0</v>
      </c>
      <c r="T505" s="183">
        <f>S505*H505</f>
        <v>0</v>
      </c>
      <c r="AR505" s="23" t="s">
        <v>201</v>
      </c>
      <c r="AT505" s="23" t="s">
        <v>197</v>
      </c>
      <c r="AU505" s="23" t="s">
        <v>211</v>
      </c>
      <c r="AY505" s="23" t="s">
        <v>195</v>
      </c>
      <c r="BE505" s="184">
        <f>IF(N505="základní",J505,0)</f>
        <v>0</v>
      </c>
      <c r="BF505" s="184">
        <f>IF(N505="snížená",J505,0)</f>
        <v>0</v>
      </c>
      <c r="BG505" s="184">
        <f>IF(N505="zákl. přenesená",J505,0)</f>
        <v>0</v>
      </c>
      <c r="BH505" s="184">
        <f>IF(N505="sníž. přenesená",J505,0)</f>
        <v>0</v>
      </c>
      <c r="BI505" s="184">
        <f>IF(N505="nulová",J505,0)</f>
        <v>0</v>
      </c>
      <c r="BJ505" s="23" t="s">
        <v>83</v>
      </c>
      <c r="BK505" s="184">
        <f>ROUND(I505*H505,2)</f>
        <v>0</v>
      </c>
      <c r="BL505" s="23" t="s">
        <v>201</v>
      </c>
      <c r="BM505" s="23" t="s">
        <v>3225</v>
      </c>
    </row>
    <row r="506" spans="2:65" s="1" customFormat="1" ht="108">
      <c r="B506" s="40"/>
      <c r="D506" s="186" t="s">
        <v>209</v>
      </c>
      <c r="F506" s="194" t="s">
        <v>3226</v>
      </c>
      <c r="I506" s="195"/>
      <c r="L506" s="40"/>
      <c r="M506" s="196"/>
      <c r="N506" s="41"/>
      <c r="O506" s="41"/>
      <c r="P506" s="41"/>
      <c r="Q506" s="41"/>
      <c r="R506" s="41"/>
      <c r="S506" s="41"/>
      <c r="T506" s="69"/>
      <c r="AT506" s="23" t="s">
        <v>209</v>
      </c>
      <c r="AU506" s="23" t="s">
        <v>211</v>
      </c>
    </row>
    <row r="507" spans="2:65" s="1" customFormat="1" ht="16.5" customHeight="1">
      <c r="B507" s="172"/>
      <c r="C507" s="173" t="s">
        <v>3227</v>
      </c>
      <c r="D507" s="173" t="s">
        <v>197</v>
      </c>
      <c r="E507" s="174" t="s">
        <v>3228</v>
      </c>
      <c r="F507" s="175" t="s">
        <v>3229</v>
      </c>
      <c r="G507" s="176" t="s">
        <v>325</v>
      </c>
      <c r="H507" s="177">
        <v>2</v>
      </c>
      <c r="I507" s="178"/>
      <c r="J507" s="179">
        <f>ROUND(I507*H507,2)</f>
        <v>0</v>
      </c>
      <c r="K507" s="175"/>
      <c r="L507" s="40"/>
      <c r="M507" s="180" t="s">
        <v>5</v>
      </c>
      <c r="N507" s="181" t="s">
        <v>46</v>
      </c>
      <c r="O507" s="41"/>
      <c r="P507" s="182">
        <f>O507*H507</f>
        <v>0</v>
      </c>
      <c r="Q507" s="182">
        <v>5.4999999999999997E-3</v>
      </c>
      <c r="R507" s="182">
        <f>Q507*H507</f>
        <v>1.0999999999999999E-2</v>
      </c>
      <c r="S507" s="182">
        <v>0</v>
      </c>
      <c r="T507" s="183">
        <f>S507*H507</f>
        <v>0</v>
      </c>
      <c r="AR507" s="23" t="s">
        <v>201</v>
      </c>
      <c r="AT507" s="23" t="s">
        <v>197</v>
      </c>
      <c r="AU507" s="23" t="s">
        <v>211</v>
      </c>
      <c r="AY507" s="23" t="s">
        <v>195</v>
      </c>
      <c r="BE507" s="184">
        <f>IF(N507="základní",J507,0)</f>
        <v>0</v>
      </c>
      <c r="BF507" s="184">
        <f>IF(N507="snížená",J507,0)</f>
        <v>0</v>
      </c>
      <c r="BG507" s="184">
        <f>IF(N507="zákl. přenesená",J507,0)</f>
        <v>0</v>
      </c>
      <c r="BH507" s="184">
        <f>IF(N507="sníž. přenesená",J507,0)</f>
        <v>0</v>
      </c>
      <c r="BI507" s="184">
        <f>IF(N507="nulová",J507,0)</f>
        <v>0</v>
      </c>
      <c r="BJ507" s="23" t="s">
        <v>83</v>
      </c>
      <c r="BK507" s="184">
        <f>ROUND(I507*H507,2)</f>
        <v>0</v>
      </c>
      <c r="BL507" s="23" t="s">
        <v>201</v>
      </c>
      <c r="BM507" s="23" t="s">
        <v>3230</v>
      </c>
    </row>
    <row r="508" spans="2:65" s="1" customFormat="1" ht="40.5">
      <c r="B508" s="40"/>
      <c r="D508" s="186" t="s">
        <v>209</v>
      </c>
      <c r="F508" s="194" t="s">
        <v>3231</v>
      </c>
      <c r="I508" s="195"/>
      <c r="L508" s="40"/>
      <c r="M508" s="196"/>
      <c r="N508" s="41"/>
      <c r="O508" s="41"/>
      <c r="P508" s="41"/>
      <c r="Q508" s="41"/>
      <c r="R508" s="41"/>
      <c r="S508" s="41"/>
      <c r="T508" s="69"/>
      <c r="AT508" s="23" t="s">
        <v>209</v>
      </c>
      <c r="AU508" s="23" t="s">
        <v>211</v>
      </c>
    </row>
    <row r="509" spans="2:65" s="1" customFormat="1" ht="16.5" customHeight="1">
      <c r="B509" s="172"/>
      <c r="C509" s="173" t="s">
        <v>3232</v>
      </c>
      <c r="D509" s="173" t="s">
        <v>197</v>
      </c>
      <c r="E509" s="174" t="s">
        <v>3233</v>
      </c>
      <c r="F509" s="175" t="s">
        <v>3234</v>
      </c>
      <c r="G509" s="176" t="s">
        <v>325</v>
      </c>
      <c r="H509" s="177">
        <v>4</v>
      </c>
      <c r="I509" s="178"/>
      <c r="J509" s="179">
        <f>ROUND(I509*H509,2)</f>
        <v>0</v>
      </c>
      <c r="K509" s="175"/>
      <c r="L509" s="40"/>
      <c r="M509" s="180" t="s">
        <v>5</v>
      </c>
      <c r="N509" s="181" t="s">
        <v>46</v>
      </c>
      <c r="O509" s="41"/>
      <c r="P509" s="182">
        <f>O509*H509</f>
        <v>0</v>
      </c>
      <c r="Q509" s="182">
        <v>1.1999999999999999E-3</v>
      </c>
      <c r="R509" s="182">
        <f>Q509*H509</f>
        <v>4.7999999999999996E-3</v>
      </c>
      <c r="S509" s="182">
        <v>0</v>
      </c>
      <c r="T509" s="183">
        <f>S509*H509</f>
        <v>0</v>
      </c>
      <c r="AR509" s="23" t="s">
        <v>201</v>
      </c>
      <c r="AT509" s="23" t="s">
        <v>197</v>
      </c>
      <c r="AU509" s="23" t="s">
        <v>211</v>
      </c>
      <c r="AY509" s="23" t="s">
        <v>195</v>
      </c>
      <c r="BE509" s="184">
        <f>IF(N509="základní",J509,0)</f>
        <v>0</v>
      </c>
      <c r="BF509" s="184">
        <f>IF(N509="snížená",J509,0)</f>
        <v>0</v>
      </c>
      <c r="BG509" s="184">
        <f>IF(N509="zákl. přenesená",J509,0)</f>
        <v>0</v>
      </c>
      <c r="BH509" s="184">
        <f>IF(N509="sníž. přenesená",J509,0)</f>
        <v>0</v>
      </c>
      <c r="BI509" s="184">
        <f>IF(N509="nulová",J509,0)</f>
        <v>0</v>
      </c>
      <c r="BJ509" s="23" t="s">
        <v>83</v>
      </c>
      <c r="BK509" s="184">
        <f>ROUND(I509*H509,2)</f>
        <v>0</v>
      </c>
      <c r="BL509" s="23" t="s">
        <v>201</v>
      </c>
      <c r="BM509" s="23" t="s">
        <v>3235</v>
      </c>
    </row>
    <row r="510" spans="2:65" s="1" customFormat="1" ht="54">
      <c r="B510" s="40"/>
      <c r="D510" s="186" t="s">
        <v>209</v>
      </c>
      <c r="F510" s="194" t="s">
        <v>3236</v>
      </c>
      <c r="I510" s="195"/>
      <c r="L510" s="40"/>
      <c r="M510" s="196"/>
      <c r="N510" s="41"/>
      <c r="O510" s="41"/>
      <c r="P510" s="41"/>
      <c r="Q510" s="41"/>
      <c r="R510" s="41"/>
      <c r="S510" s="41"/>
      <c r="T510" s="69"/>
      <c r="AT510" s="23" t="s">
        <v>209</v>
      </c>
      <c r="AU510" s="23" t="s">
        <v>211</v>
      </c>
    </row>
    <row r="511" spans="2:65" s="1" customFormat="1" ht="16.5" customHeight="1">
      <c r="B511" s="172"/>
      <c r="C511" s="213" t="s">
        <v>3237</v>
      </c>
      <c r="D511" s="213" t="s">
        <v>316</v>
      </c>
      <c r="E511" s="214" t="s">
        <v>3238</v>
      </c>
      <c r="F511" s="215" t="s">
        <v>3239</v>
      </c>
      <c r="G511" s="216" t="s">
        <v>325</v>
      </c>
      <c r="H511" s="217">
        <v>4</v>
      </c>
      <c r="I511" s="218"/>
      <c r="J511" s="219">
        <f>ROUND(I511*H511,2)</f>
        <v>0</v>
      </c>
      <c r="K511" s="215"/>
      <c r="L511" s="220"/>
      <c r="M511" s="221" t="s">
        <v>5</v>
      </c>
      <c r="N511" s="222" t="s">
        <v>46</v>
      </c>
      <c r="O511" s="41"/>
      <c r="P511" s="182">
        <f>O511*H511</f>
        <v>0</v>
      </c>
      <c r="Q511" s="182">
        <v>1.8E-3</v>
      </c>
      <c r="R511" s="182">
        <f>Q511*H511</f>
        <v>7.1999999999999998E-3</v>
      </c>
      <c r="S511" s="182">
        <v>0</v>
      </c>
      <c r="T511" s="183">
        <f>S511*H511</f>
        <v>0</v>
      </c>
      <c r="AR511" s="23" t="s">
        <v>255</v>
      </c>
      <c r="AT511" s="23" t="s">
        <v>316</v>
      </c>
      <c r="AU511" s="23" t="s">
        <v>211</v>
      </c>
      <c r="AY511" s="23" t="s">
        <v>195</v>
      </c>
      <c r="BE511" s="184">
        <f>IF(N511="základní",J511,0)</f>
        <v>0</v>
      </c>
      <c r="BF511" s="184">
        <f>IF(N511="snížená",J511,0)</f>
        <v>0</v>
      </c>
      <c r="BG511" s="184">
        <f>IF(N511="zákl. přenesená",J511,0)</f>
        <v>0</v>
      </c>
      <c r="BH511" s="184">
        <f>IF(N511="sníž. přenesená",J511,0)</f>
        <v>0</v>
      </c>
      <c r="BI511" s="184">
        <f>IF(N511="nulová",J511,0)</f>
        <v>0</v>
      </c>
      <c r="BJ511" s="23" t="s">
        <v>83</v>
      </c>
      <c r="BK511" s="184">
        <f>ROUND(I511*H511,2)</f>
        <v>0</v>
      </c>
      <c r="BL511" s="23" t="s">
        <v>201</v>
      </c>
      <c r="BM511" s="23" t="s">
        <v>3240</v>
      </c>
    </row>
    <row r="512" spans="2:65" s="1" customFormat="1" ht="54">
      <c r="B512" s="40"/>
      <c r="D512" s="186" t="s">
        <v>209</v>
      </c>
      <c r="F512" s="194" t="s">
        <v>3241</v>
      </c>
      <c r="I512" s="195"/>
      <c r="L512" s="40"/>
      <c r="M512" s="196"/>
      <c r="N512" s="41"/>
      <c r="O512" s="41"/>
      <c r="P512" s="41"/>
      <c r="Q512" s="41"/>
      <c r="R512" s="41"/>
      <c r="S512" s="41"/>
      <c r="T512" s="69"/>
      <c r="AT512" s="23" t="s">
        <v>209</v>
      </c>
      <c r="AU512" s="23" t="s">
        <v>211</v>
      </c>
    </row>
    <row r="513" spans="2:65" s="1" customFormat="1" ht="16.5" customHeight="1">
      <c r="B513" s="172"/>
      <c r="C513" s="213" t="s">
        <v>3242</v>
      </c>
      <c r="D513" s="213" t="s">
        <v>316</v>
      </c>
      <c r="E513" s="214" t="s">
        <v>2870</v>
      </c>
      <c r="F513" s="215" t="s">
        <v>2871</v>
      </c>
      <c r="G513" s="216" t="s">
        <v>207</v>
      </c>
      <c r="H513" s="217">
        <v>2</v>
      </c>
      <c r="I513" s="218"/>
      <c r="J513" s="219">
        <f>ROUND(I513*H513,2)</f>
        <v>0</v>
      </c>
      <c r="K513" s="215"/>
      <c r="L513" s="220"/>
      <c r="M513" s="221" t="s">
        <v>5</v>
      </c>
      <c r="N513" s="222" t="s">
        <v>46</v>
      </c>
      <c r="O513" s="41"/>
      <c r="P513" s="182">
        <f>O513*H513</f>
        <v>0</v>
      </c>
      <c r="Q513" s="182">
        <v>5.2999999999999999E-2</v>
      </c>
      <c r="R513" s="182">
        <f>Q513*H513</f>
        <v>0.106</v>
      </c>
      <c r="S513" s="182">
        <v>0</v>
      </c>
      <c r="T513" s="183">
        <f>S513*H513</f>
        <v>0</v>
      </c>
      <c r="AR513" s="23" t="s">
        <v>255</v>
      </c>
      <c r="AT513" s="23" t="s">
        <v>316</v>
      </c>
      <c r="AU513" s="23" t="s">
        <v>211</v>
      </c>
      <c r="AY513" s="23" t="s">
        <v>195</v>
      </c>
      <c r="BE513" s="184">
        <f>IF(N513="základní",J513,0)</f>
        <v>0</v>
      </c>
      <c r="BF513" s="184">
        <f>IF(N513="snížená",J513,0)</f>
        <v>0</v>
      </c>
      <c r="BG513" s="184">
        <f>IF(N513="zákl. přenesená",J513,0)</f>
        <v>0</v>
      </c>
      <c r="BH513" s="184">
        <f>IF(N513="sníž. přenesená",J513,0)</f>
        <v>0</v>
      </c>
      <c r="BI513" s="184">
        <f>IF(N513="nulová",J513,0)</f>
        <v>0</v>
      </c>
      <c r="BJ513" s="23" t="s">
        <v>83</v>
      </c>
      <c r="BK513" s="184">
        <f>ROUND(I513*H513,2)</f>
        <v>0</v>
      </c>
      <c r="BL513" s="23" t="s">
        <v>201</v>
      </c>
      <c r="BM513" s="23" t="s">
        <v>3243</v>
      </c>
    </row>
    <row r="514" spans="2:65" s="1" customFormat="1" ht="16.5" customHeight="1">
      <c r="B514" s="172"/>
      <c r="C514" s="173" t="s">
        <v>3244</v>
      </c>
      <c r="D514" s="173" t="s">
        <v>197</v>
      </c>
      <c r="E514" s="174" t="s">
        <v>3245</v>
      </c>
      <c r="F514" s="175" t="s">
        <v>3246</v>
      </c>
      <c r="G514" s="176" t="s">
        <v>325</v>
      </c>
      <c r="H514" s="177">
        <v>2</v>
      </c>
      <c r="I514" s="178"/>
      <c r="J514" s="179">
        <f>ROUND(I514*H514,2)</f>
        <v>0</v>
      </c>
      <c r="K514" s="175"/>
      <c r="L514" s="40"/>
      <c r="M514" s="180" t="s">
        <v>5</v>
      </c>
      <c r="N514" s="181" t="s">
        <v>46</v>
      </c>
      <c r="O514" s="41"/>
      <c r="P514" s="182">
        <f>O514*H514</f>
        <v>0</v>
      </c>
      <c r="Q514" s="182">
        <v>0</v>
      </c>
      <c r="R514" s="182">
        <f>Q514*H514</f>
        <v>0</v>
      </c>
      <c r="S514" s="182">
        <v>0</v>
      </c>
      <c r="T514" s="183">
        <f>S514*H514</f>
        <v>0</v>
      </c>
      <c r="AR514" s="23" t="s">
        <v>201</v>
      </c>
      <c r="AT514" s="23" t="s">
        <v>197</v>
      </c>
      <c r="AU514" s="23" t="s">
        <v>211</v>
      </c>
      <c r="AY514" s="23" t="s">
        <v>195</v>
      </c>
      <c r="BE514" s="184">
        <f>IF(N514="základní",J514,0)</f>
        <v>0</v>
      </c>
      <c r="BF514" s="184">
        <f>IF(N514="snížená",J514,0)</f>
        <v>0</v>
      </c>
      <c r="BG514" s="184">
        <f>IF(N514="zákl. přenesená",J514,0)</f>
        <v>0</v>
      </c>
      <c r="BH514" s="184">
        <f>IF(N514="sníž. přenesená",J514,0)</f>
        <v>0</v>
      </c>
      <c r="BI514" s="184">
        <f>IF(N514="nulová",J514,0)</f>
        <v>0</v>
      </c>
      <c r="BJ514" s="23" t="s">
        <v>83</v>
      </c>
      <c r="BK514" s="184">
        <f>ROUND(I514*H514,2)</f>
        <v>0</v>
      </c>
      <c r="BL514" s="23" t="s">
        <v>201</v>
      </c>
      <c r="BM514" s="23" t="s">
        <v>3247</v>
      </c>
    </row>
    <row r="515" spans="2:65" s="1" customFormat="1" ht="54">
      <c r="B515" s="40"/>
      <c r="D515" s="186" t="s">
        <v>209</v>
      </c>
      <c r="F515" s="194" t="s">
        <v>3236</v>
      </c>
      <c r="I515" s="195"/>
      <c r="L515" s="40"/>
      <c r="M515" s="196"/>
      <c r="N515" s="41"/>
      <c r="O515" s="41"/>
      <c r="P515" s="41"/>
      <c r="Q515" s="41"/>
      <c r="R515" s="41"/>
      <c r="S515" s="41"/>
      <c r="T515" s="69"/>
      <c r="AT515" s="23" t="s">
        <v>209</v>
      </c>
      <c r="AU515" s="23" t="s">
        <v>211</v>
      </c>
    </row>
    <row r="516" spans="2:65" s="1" customFormat="1" ht="16.5" customHeight="1">
      <c r="B516" s="172"/>
      <c r="C516" s="213" t="s">
        <v>3248</v>
      </c>
      <c r="D516" s="213" t="s">
        <v>316</v>
      </c>
      <c r="E516" s="214" t="s">
        <v>3249</v>
      </c>
      <c r="F516" s="215" t="s">
        <v>3250</v>
      </c>
      <c r="G516" s="216" t="s">
        <v>325</v>
      </c>
      <c r="H516" s="217">
        <v>2</v>
      </c>
      <c r="I516" s="218"/>
      <c r="J516" s="219">
        <f>ROUND(I516*H516,2)</f>
        <v>0</v>
      </c>
      <c r="K516" s="215"/>
      <c r="L516" s="220"/>
      <c r="M516" s="221" t="s">
        <v>5</v>
      </c>
      <c r="N516" s="222" t="s">
        <v>46</v>
      </c>
      <c r="O516" s="41"/>
      <c r="P516" s="182">
        <f>O516*H516</f>
        <v>0</v>
      </c>
      <c r="Q516" s="182">
        <v>2.1999999999999999E-2</v>
      </c>
      <c r="R516" s="182">
        <f>Q516*H516</f>
        <v>4.3999999999999997E-2</v>
      </c>
      <c r="S516" s="182">
        <v>0</v>
      </c>
      <c r="T516" s="183">
        <f>S516*H516</f>
        <v>0</v>
      </c>
      <c r="AR516" s="23" t="s">
        <v>255</v>
      </c>
      <c r="AT516" s="23" t="s">
        <v>316</v>
      </c>
      <c r="AU516" s="23" t="s">
        <v>211</v>
      </c>
      <c r="AY516" s="23" t="s">
        <v>195</v>
      </c>
      <c r="BE516" s="184">
        <f>IF(N516="základní",J516,0)</f>
        <v>0</v>
      </c>
      <c r="BF516" s="184">
        <f>IF(N516="snížená",J516,0)</f>
        <v>0</v>
      </c>
      <c r="BG516" s="184">
        <f>IF(N516="zákl. přenesená",J516,0)</f>
        <v>0</v>
      </c>
      <c r="BH516" s="184">
        <f>IF(N516="sníž. přenesená",J516,0)</f>
        <v>0</v>
      </c>
      <c r="BI516" s="184">
        <f>IF(N516="nulová",J516,0)</f>
        <v>0</v>
      </c>
      <c r="BJ516" s="23" t="s">
        <v>83</v>
      </c>
      <c r="BK516" s="184">
        <f>ROUND(I516*H516,2)</f>
        <v>0</v>
      </c>
      <c r="BL516" s="23" t="s">
        <v>201</v>
      </c>
      <c r="BM516" s="23" t="s">
        <v>3251</v>
      </c>
    </row>
    <row r="517" spans="2:65" s="1" customFormat="1" ht="16.5" customHeight="1">
      <c r="B517" s="172"/>
      <c r="C517" s="213" t="s">
        <v>3252</v>
      </c>
      <c r="D517" s="213" t="s">
        <v>316</v>
      </c>
      <c r="E517" s="214" t="s">
        <v>2877</v>
      </c>
      <c r="F517" s="215" t="s">
        <v>2878</v>
      </c>
      <c r="G517" s="216" t="s">
        <v>207</v>
      </c>
      <c r="H517" s="217">
        <v>1</v>
      </c>
      <c r="I517" s="218"/>
      <c r="J517" s="219">
        <f>ROUND(I517*H517,2)</f>
        <v>0</v>
      </c>
      <c r="K517" s="215"/>
      <c r="L517" s="220"/>
      <c r="M517" s="221" t="s">
        <v>5</v>
      </c>
      <c r="N517" s="222" t="s">
        <v>46</v>
      </c>
      <c r="O517" s="41"/>
      <c r="P517" s="182">
        <f>O517*H517</f>
        <v>0</v>
      </c>
      <c r="Q517" s="182">
        <v>7.1999999999999995E-2</v>
      </c>
      <c r="R517" s="182">
        <f>Q517*H517</f>
        <v>7.1999999999999995E-2</v>
      </c>
      <c r="S517" s="182">
        <v>0</v>
      </c>
      <c r="T517" s="183">
        <f>S517*H517</f>
        <v>0</v>
      </c>
      <c r="AR517" s="23" t="s">
        <v>255</v>
      </c>
      <c r="AT517" s="23" t="s">
        <v>316</v>
      </c>
      <c r="AU517" s="23" t="s">
        <v>211</v>
      </c>
      <c r="AY517" s="23" t="s">
        <v>195</v>
      </c>
      <c r="BE517" s="184">
        <f>IF(N517="základní",J517,0)</f>
        <v>0</v>
      </c>
      <c r="BF517" s="184">
        <f>IF(N517="snížená",J517,0)</f>
        <v>0</v>
      </c>
      <c r="BG517" s="184">
        <f>IF(N517="zákl. přenesená",J517,0)</f>
        <v>0</v>
      </c>
      <c r="BH517" s="184">
        <f>IF(N517="sníž. přenesená",J517,0)</f>
        <v>0</v>
      </c>
      <c r="BI517" s="184">
        <f>IF(N517="nulová",J517,0)</f>
        <v>0</v>
      </c>
      <c r="BJ517" s="23" t="s">
        <v>83</v>
      </c>
      <c r="BK517" s="184">
        <f>ROUND(I517*H517,2)</f>
        <v>0</v>
      </c>
      <c r="BL517" s="23" t="s">
        <v>201</v>
      </c>
      <c r="BM517" s="23" t="s">
        <v>3253</v>
      </c>
    </row>
    <row r="518" spans="2:65" s="1" customFormat="1" ht="16.5" customHeight="1">
      <c r="B518" s="172"/>
      <c r="C518" s="173" t="s">
        <v>3254</v>
      </c>
      <c r="D518" s="173" t="s">
        <v>197</v>
      </c>
      <c r="E518" s="174" t="s">
        <v>3255</v>
      </c>
      <c r="F518" s="175" t="s">
        <v>3256</v>
      </c>
      <c r="G518" s="176" t="s">
        <v>325</v>
      </c>
      <c r="H518" s="177">
        <v>2</v>
      </c>
      <c r="I518" s="178"/>
      <c r="J518" s="179">
        <f>ROUND(I518*H518,2)</f>
        <v>0</v>
      </c>
      <c r="K518" s="175"/>
      <c r="L518" s="40"/>
      <c r="M518" s="180" t="s">
        <v>5</v>
      </c>
      <c r="N518" s="181" t="s">
        <v>46</v>
      </c>
      <c r="O518" s="41"/>
      <c r="P518" s="182">
        <f>O518*H518</f>
        <v>0</v>
      </c>
      <c r="Q518" s="182">
        <v>8.0000000000000007E-5</v>
      </c>
      <c r="R518" s="182">
        <f>Q518*H518</f>
        <v>1.6000000000000001E-4</v>
      </c>
      <c r="S518" s="182">
        <v>0</v>
      </c>
      <c r="T518" s="183">
        <f>S518*H518</f>
        <v>0</v>
      </c>
      <c r="AR518" s="23" t="s">
        <v>201</v>
      </c>
      <c r="AT518" s="23" t="s">
        <v>197</v>
      </c>
      <c r="AU518" s="23" t="s">
        <v>211</v>
      </c>
      <c r="AY518" s="23" t="s">
        <v>195</v>
      </c>
      <c r="BE518" s="184">
        <f>IF(N518="základní",J518,0)</f>
        <v>0</v>
      </c>
      <c r="BF518" s="184">
        <f>IF(N518="snížená",J518,0)</f>
        <v>0</v>
      </c>
      <c r="BG518" s="184">
        <f>IF(N518="zákl. přenesená",J518,0)</f>
        <v>0</v>
      </c>
      <c r="BH518" s="184">
        <f>IF(N518="sníž. přenesená",J518,0)</f>
        <v>0</v>
      </c>
      <c r="BI518" s="184">
        <f>IF(N518="nulová",J518,0)</f>
        <v>0</v>
      </c>
      <c r="BJ518" s="23" t="s">
        <v>83</v>
      </c>
      <c r="BK518" s="184">
        <f>ROUND(I518*H518,2)</f>
        <v>0</v>
      </c>
      <c r="BL518" s="23" t="s">
        <v>201</v>
      </c>
      <c r="BM518" s="23" t="s">
        <v>3257</v>
      </c>
    </row>
    <row r="519" spans="2:65" s="1" customFormat="1" ht="40.5">
      <c r="B519" s="40"/>
      <c r="D519" s="186" t="s">
        <v>209</v>
      </c>
      <c r="F519" s="194" t="s">
        <v>3258</v>
      </c>
      <c r="I519" s="195"/>
      <c r="L519" s="40"/>
      <c r="M519" s="196"/>
      <c r="N519" s="41"/>
      <c r="O519" s="41"/>
      <c r="P519" s="41"/>
      <c r="Q519" s="41"/>
      <c r="R519" s="41"/>
      <c r="S519" s="41"/>
      <c r="T519" s="69"/>
      <c r="AT519" s="23" t="s">
        <v>209</v>
      </c>
      <c r="AU519" s="23" t="s">
        <v>211</v>
      </c>
    </row>
    <row r="520" spans="2:65" s="1" customFormat="1" ht="16.5" customHeight="1">
      <c r="B520" s="172"/>
      <c r="C520" s="213" t="s">
        <v>3259</v>
      </c>
      <c r="D520" s="213" t="s">
        <v>316</v>
      </c>
      <c r="E520" s="214" t="s">
        <v>3260</v>
      </c>
      <c r="F520" s="215" t="s">
        <v>3261</v>
      </c>
      <c r="G520" s="216" t="s">
        <v>325</v>
      </c>
      <c r="H520" s="217">
        <v>2</v>
      </c>
      <c r="I520" s="218"/>
      <c r="J520" s="219">
        <f>ROUND(I520*H520,2)</f>
        <v>0</v>
      </c>
      <c r="K520" s="215"/>
      <c r="L520" s="220"/>
      <c r="M520" s="221" t="s">
        <v>5</v>
      </c>
      <c r="N520" s="222" t="s">
        <v>46</v>
      </c>
      <c r="O520" s="41"/>
      <c r="P520" s="182">
        <f>O520*H520</f>
        <v>0</v>
      </c>
      <c r="Q520" s="182">
        <v>8.9999999999999998E-4</v>
      </c>
      <c r="R520" s="182">
        <f>Q520*H520</f>
        <v>1.8E-3</v>
      </c>
      <c r="S520" s="182">
        <v>0</v>
      </c>
      <c r="T520" s="183">
        <f>S520*H520</f>
        <v>0</v>
      </c>
      <c r="AR520" s="23" t="s">
        <v>255</v>
      </c>
      <c r="AT520" s="23" t="s">
        <v>316</v>
      </c>
      <c r="AU520" s="23" t="s">
        <v>211</v>
      </c>
      <c r="AY520" s="23" t="s">
        <v>195</v>
      </c>
      <c r="BE520" s="184">
        <f>IF(N520="základní",J520,0)</f>
        <v>0</v>
      </c>
      <c r="BF520" s="184">
        <f>IF(N520="snížená",J520,0)</f>
        <v>0</v>
      </c>
      <c r="BG520" s="184">
        <f>IF(N520="zákl. přenesená",J520,0)</f>
        <v>0</v>
      </c>
      <c r="BH520" s="184">
        <f>IF(N520="sníž. přenesená",J520,0)</f>
        <v>0</v>
      </c>
      <c r="BI520" s="184">
        <f>IF(N520="nulová",J520,0)</f>
        <v>0</v>
      </c>
      <c r="BJ520" s="23" t="s">
        <v>83</v>
      </c>
      <c r="BK520" s="184">
        <f>ROUND(I520*H520,2)</f>
        <v>0</v>
      </c>
      <c r="BL520" s="23" t="s">
        <v>201</v>
      </c>
      <c r="BM520" s="23" t="s">
        <v>3262</v>
      </c>
    </row>
    <row r="521" spans="2:65" s="1" customFormat="1" ht="16.5" customHeight="1">
      <c r="B521" s="172"/>
      <c r="C521" s="173" t="s">
        <v>3263</v>
      </c>
      <c r="D521" s="173" t="s">
        <v>197</v>
      </c>
      <c r="E521" s="174" t="s">
        <v>3264</v>
      </c>
      <c r="F521" s="175" t="s">
        <v>3265</v>
      </c>
      <c r="G521" s="176" t="s">
        <v>325</v>
      </c>
      <c r="H521" s="177">
        <v>3</v>
      </c>
      <c r="I521" s="178"/>
      <c r="J521" s="179">
        <f>ROUND(I521*H521,2)</f>
        <v>0</v>
      </c>
      <c r="K521" s="175"/>
      <c r="L521" s="40"/>
      <c r="M521" s="180" t="s">
        <v>5</v>
      </c>
      <c r="N521" s="181" t="s">
        <v>46</v>
      </c>
      <c r="O521" s="41"/>
      <c r="P521" s="182">
        <f>O521*H521</f>
        <v>0</v>
      </c>
      <c r="Q521" s="182">
        <v>1E-4</v>
      </c>
      <c r="R521" s="182">
        <f>Q521*H521</f>
        <v>3.0000000000000003E-4</v>
      </c>
      <c r="S521" s="182">
        <v>0</v>
      </c>
      <c r="T521" s="183">
        <f>S521*H521</f>
        <v>0</v>
      </c>
      <c r="AR521" s="23" t="s">
        <v>201</v>
      </c>
      <c r="AT521" s="23" t="s">
        <v>197</v>
      </c>
      <c r="AU521" s="23" t="s">
        <v>211</v>
      </c>
      <c r="AY521" s="23" t="s">
        <v>195</v>
      </c>
      <c r="BE521" s="184">
        <f>IF(N521="základní",J521,0)</f>
        <v>0</v>
      </c>
      <c r="BF521" s="184">
        <f>IF(N521="snížená",J521,0)</f>
        <v>0</v>
      </c>
      <c r="BG521" s="184">
        <f>IF(N521="zákl. přenesená",J521,0)</f>
        <v>0</v>
      </c>
      <c r="BH521" s="184">
        <f>IF(N521="sníž. přenesená",J521,0)</f>
        <v>0</v>
      </c>
      <c r="BI521" s="184">
        <f>IF(N521="nulová",J521,0)</f>
        <v>0</v>
      </c>
      <c r="BJ521" s="23" t="s">
        <v>83</v>
      </c>
      <c r="BK521" s="184">
        <f>ROUND(I521*H521,2)</f>
        <v>0</v>
      </c>
      <c r="BL521" s="23" t="s">
        <v>201</v>
      </c>
      <c r="BM521" s="23" t="s">
        <v>3266</v>
      </c>
    </row>
    <row r="522" spans="2:65" s="1" customFormat="1" ht="40.5">
      <c r="B522" s="40"/>
      <c r="D522" s="186" t="s">
        <v>209</v>
      </c>
      <c r="F522" s="194" t="s">
        <v>3267</v>
      </c>
      <c r="I522" s="195"/>
      <c r="L522" s="40"/>
      <c r="M522" s="196"/>
      <c r="N522" s="41"/>
      <c r="O522" s="41"/>
      <c r="P522" s="41"/>
      <c r="Q522" s="41"/>
      <c r="R522" s="41"/>
      <c r="S522" s="41"/>
      <c r="T522" s="69"/>
      <c r="AT522" s="23" t="s">
        <v>209</v>
      </c>
      <c r="AU522" s="23" t="s">
        <v>211</v>
      </c>
    </row>
    <row r="523" spans="2:65" s="1" customFormat="1" ht="25.5" customHeight="1">
      <c r="B523" s="172"/>
      <c r="C523" s="213" t="s">
        <v>3268</v>
      </c>
      <c r="D523" s="213" t="s">
        <v>316</v>
      </c>
      <c r="E523" s="214" t="s">
        <v>3269</v>
      </c>
      <c r="F523" s="215" t="s">
        <v>3270</v>
      </c>
      <c r="G523" s="216" t="s">
        <v>325</v>
      </c>
      <c r="H523" s="217">
        <v>3</v>
      </c>
      <c r="I523" s="218"/>
      <c r="J523" s="219">
        <f>ROUND(I523*H523,2)</f>
        <v>0</v>
      </c>
      <c r="K523" s="215"/>
      <c r="L523" s="220"/>
      <c r="M523" s="221" t="s">
        <v>5</v>
      </c>
      <c r="N523" s="222" t="s">
        <v>46</v>
      </c>
      <c r="O523" s="41"/>
      <c r="P523" s="182">
        <f>O523*H523</f>
        <v>0</v>
      </c>
      <c r="Q523" s="182">
        <v>8.9999999999999993E-3</v>
      </c>
      <c r="R523" s="182">
        <f>Q523*H523</f>
        <v>2.6999999999999996E-2</v>
      </c>
      <c r="S523" s="182">
        <v>0</v>
      </c>
      <c r="T523" s="183">
        <f>S523*H523</f>
        <v>0</v>
      </c>
      <c r="AR523" s="23" t="s">
        <v>255</v>
      </c>
      <c r="AT523" s="23" t="s">
        <v>316</v>
      </c>
      <c r="AU523" s="23" t="s">
        <v>211</v>
      </c>
      <c r="AY523" s="23" t="s">
        <v>195</v>
      </c>
      <c r="BE523" s="184">
        <f>IF(N523="základní",J523,0)</f>
        <v>0</v>
      </c>
      <c r="BF523" s="184">
        <f>IF(N523="snížená",J523,0)</f>
        <v>0</v>
      </c>
      <c r="BG523" s="184">
        <f>IF(N523="zákl. přenesená",J523,0)</f>
        <v>0</v>
      </c>
      <c r="BH523" s="184">
        <f>IF(N523="sníž. přenesená",J523,0)</f>
        <v>0</v>
      </c>
      <c r="BI523" s="184">
        <f>IF(N523="nulová",J523,0)</f>
        <v>0</v>
      </c>
      <c r="BJ523" s="23" t="s">
        <v>83</v>
      </c>
      <c r="BK523" s="184">
        <f>ROUND(I523*H523,2)</f>
        <v>0</v>
      </c>
      <c r="BL523" s="23" t="s">
        <v>201</v>
      </c>
      <c r="BM523" s="23" t="s">
        <v>3271</v>
      </c>
    </row>
    <row r="524" spans="2:65" s="1" customFormat="1" ht="16.5" customHeight="1">
      <c r="B524" s="172"/>
      <c r="C524" s="173" t="s">
        <v>3272</v>
      </c>
      <c r="D524" s="173" t="s">
        <v>197</v>
      </c>
      <c r="E524" s="174" t="s">
        <v>3273</v>
      </c>
      <c r="F524" s="175" t="s">
        <v>3274</v>
      </c>
      <c r="G524" s="176" t="s">
        <v>207</v>
      </c>
      <c r="H524" s="177">
        <v>315.29000000000002</v>
      </c>
      <c r="I524" s="178"/>
      <c r="J524" s="179">
        <f>ROUND(I524*H524,2)</f>
        <v>0</v>
      </c>
      <c r="K524" s="175"/>
      <c r="L524" s="40"/>
      <c r="M524" s="180" t="s">
        <v>5</v>
      </c>
      <c r="N524" s="181" t="s">
        <v>46</v>
      </c>
      <c r="O524" s="41"/>
      <c r="P524" s="182">
        <f>O524*H524</f>
        <v>0</v>
      </c>
      <c r="Q524" s="182">
        <v>0</v>
      </c>
      <c r="R524" s="182">
        <f>Q524*H524</f>
        <v>0</v>
      </c>
      <c r="S524" s="182">
        <v>0</v>
      </c>
      <c r="T524" s="183">
        <f>S524*H524</f>
        <v>0</v>
      </c>
      <c r="AR524" s="23" t="s">
        <v>201</v>
      </c>
      <c r="AT524" s="23" t="s">
        <v>197</v>
      </c>
      <c r="AU524" s="23" t="s">
        <v>211</v>
      </c>
      <c r="AY524" s="23" t="s">
        <v>195</v>
      </c>
      <c r="BE524" s="184">
        <f>IF(N524="základní",J524,0)</f>
        <v>0</v>
      </c>
      <c r="BF524" s="184">
        <f>IF(N524="snížená",J524,0)</f>
        <v>0</v>
      </c>
      <c r="BG524" s="184">
        <f>IF(N524="zákl. přenesená",J524,0)</f>
        <v>0</v>
      </c>
      <c r="BH524" s="184">
        <f>IF(N524="sníž. přenesená",J524,0)</f>
        <v>0</v>
      </c>
      <c r="BI524" s="184">
        <f>IF(N524="nulová",J524,0)</f>
        <v>0</v>
      </c>
      <c r="BJ524" s="23" t="s">
        <v>83</v>
      </c>
      <c r="BK524" s="184">
        <f>ROUND(I524*H524,2)</f>
        <v>0</v>
      </c>
      <c r="BL524" s="23" t="s">
        <v>201</v>
      </c>
      <c r="BM524" s="23" t="s">
        <v>3275</v>
      </c>
    </row>
    <row r="525" spans="2:65" s="1" customFormat="1" ht="40.5">
      <c r="B525" s="40"/>
      <c r="D525" s="186" t="s">
        <v>209</v>
      </c>
      <c r="F525" s="194" t="s">
        <v>3276</v>
      </c>
      <c r="I525" s="195"/>
      <c r="L525" s="40"/>
      <c r="M525" s="196"/>
      <c r="N525" s="41"/>
      <c r="O525" s="41"/>
      <c r="P525" s="41"/>
      <c r="Q525" s="41"/>
      <c r="R525" s="41"/>
      <c r="S525" s="41"/>
      <c r="T525" s="69"/>
      <c r="AT525" s="23" t="s">
        <v>209</v>
      </c>
      <c r="AU525" s="23" t="s">
        <v>211</v>
      </c>
    </row>
    <row r="526" spans="2:65" s="11" customFormat="1">
      <c r="B526" s="185"/>
      <c r="D526" s="186" t="s">
        <v>203</v>
      </c>
      <c r="E526" s="187" t="s">
        <v>5</v>
      </c>
      <c r="F526" s="188" t="s">
        <v>3277</v>
      </c>
      <c r="H526" s="189">
        <v>92.27</v>
      </c>
      <c r="I526" s="190"/>
      <c r="L526" s="185"/>
      <c r="M526" s="191"/>
      <c r="N526" s="192"/>
      <c r="O526" s="192"/>
      <c r="P526" s="192"/>
      <c r="Q526" s="192"/>
      <c r="R526" s="192"/>
      <c r="S526" s="192"/>
      <c r="T526" s="193"/>
      <c r="AT526" s="187" t="s">
        <v>203</v>
      </c>
      <c r="AU526" s="187" t="s">
        <v>211</v>
      </c>
      <c r="AV526" s="11" t="s">
        <v>85</v>
      </c>
      <c r="AW526" s="11" t="s">
        <v>39</v>
      </c>
      <c r="AX526" s="11" t="s">
        <v>75</v>
      </c>
      <c r="AY526" s="187" t="s">
        <v>195</v>
      </c>
    </row>
    <row r="527" spans="2:65" s="12" customFormat="1">
      <c r="B527" s="197"/>
      <c r="D527" s="186" t="s">
        <v>203</v>
      </c>
      <c r="E527" s="198" t="s">
        <v>5</v>
      </c>
      <c r="F527" s="199" t="s">
        <v>3278</v>
      </c>
      <c r="H527" s="200">
        <v>92.27</v>
      </c>
      <c r="I527" s="201"/>
      <c r="L527" s="197"/>
      <c r="M527" s="202"/>
      <c r="N527" s="203"/>
      <c r="O527" s="203"/>
      <c r="P527" s="203"/>
      <c r="Q527" s="203"/>
      <c r="R527" s="203"/>
      <c r="S527" s="203"/>
      <c r="T527" s="204"/>
      <c r="AT527" s="198" t="s">
        <v>203</v>
      </c>
      <c r="AU527" s="198" t="s">
        <v>211</v>
      </c>
      <c r="AV527" s="12" t="s">
        <v>211</v>
      </c>
      <c r="AW527" s="12" t="s">
        <v>39</v>
      </c>
      <c r="AX527" s="12" t="s">
        <v>75</v>
      </c>
      <c r="AY527" s="198" t="s">
        <v>195</v>
      </c>
    </row>
    <row r="528" spans="2:65" s="11" customFormat="1">
      <c r="B528" s="185"/>
      <c r="D528" s="186" t="s">
        <v>203</v>
      </c>
      <c r="E528" s="187" t="s">
        <v>5</v>
      </c>
      <c r="F528" s="188" t="s">
        <v>3279</v>
      </c>
      <c r="H528" s="189">
        <v>150.75</v>
      </c>
      <c r="I528" s="190"/>
      <c r="L528" s="185"/>
      <c r="M528" s="191"/>
      <c r="N528" s="192"/>
      <c r="O528" s="192"/>
      <c r="P528" s="192"/>
      <c r="Q528" s="192"/>
      <c r="R528" s="192"/>
      <c r="S528" s="192"/>
      <c r="T528" s="193"/>
      <c r="AT528" s="187" t="s">
        <v>203</v>
      </c>
      <c r="AU528" s="187" t="s">
        <v>211</v>
      </c>
      <c r="AV528" s="11" t="s">
        <v>85</v>
      </c>
      <c r="AW528" s="11" t="s">
        <v>39</v>
      </c>
      <c r="AX528" s="11" t="s">
        <v>75</v>
      </c>
      <c r="AY528" s="187" t="s">
        <v>195</v>
      </c>
    </row>
    <row r="529" spans="2:65" s="12" customFormat="1">
      <c r="B529" s="197"/>
      <c r="D529" s="186" t="s">
        <v>203</v>
      </c>
      <c r="E529" s="198" t="s">
        <v>5</v>
      </c>
      <c r="F529" s="199" t="s">
        <v>3280</v>
      </c>
      <c r="H529" s="200">
        <v>150.75</v>
      </c>
      <c r="I529" s="201"/>
      <c r="L529" s="197"/>
      <c r="M529" s="202"/>
      <c r="N529" s="203"/>
      <c r="O529" s="203"/>
      <c r="P529" s="203"/>
      <c r="Q529" s="203"/>
      <c r="R529" s="203"/>
      <c r="S529" s="203"/>
      <c r="T529" s="204"/>
      <c r="AT529" s="198" t="s">
        <v>203</v>
      </c>
      <c r="AU529" s="198" t="s">
        <v>211</v>
      </c>
      <c r="AV529" s="12" t="s">
        <v>211</v>
      </c>
      <c r="AW529" s="12" t="s">
        <v>39</v>
      </c>
      <c r="AX529" s="12" t="s">
        <v>75</v>
      </c>
      <c r="AY529" s="198" t="s">
        <v>195</v>
      </c>
    </row>
    <row r="530" spans="2:65" s="11" customFormat="1">
      <c r="B530" s="185"/>
      <c r="D530" s="186" t="s">
        <v>203</v>
      </c>
      <c r="E530" s="187" t="s">
        <v>5</v>
      </c>
      <c r="F530" s="188" t="s">
        <v>3281</v>
      </c>
      <c r="H530" s="189">
        <v>72.27</v>
      </c>
      <c r="I530" s="190"/>
      <c r="L530" s="185"/>
      <c r="M530" s="191"/>
      <c r="N530" s="192"/>
      <c r="O530" s="192"/>
      <c r="P530" s="192"/>
      <c r="Q530" s="192"/>
      <c r="R530" s="192"/>
      <c r="S530" s="192"/>
      <c r="T530" s="193"/>
      <c r="AT530" s="187" t="s">
        <v>203</v>
      </c>
      <c r="AU530" s="187" t="s">
        <v>211</v>
      </c>
      <c r="AV530" s="11" t="s">
        <v>85</v>
      </c>
      <c r="AW530" s="11" t="s">
        <v>39</v>
      </c>
      <c r="AX530" s="11" t="s">
        <v>75</v>
      </c>
      <c r="AY530" s="187" t="s">
        <v>195</v>
      </c>
    </row>
    <row r="531" spans="2:65" s="12" customFormat="1">
      <c r="B531" s="197"/>
      <c r="D531" s="186" t="s">
        <v>203</v>
      </c>
      <c r="E531" s="198" t="s">
        <v>5</v>
      </c>
      <c r="F531" s="199" t="s">
        <v>250</v>
      </c>
      <c r="H531" s="200">
        <v>72.27</v>
      </c>
      <c r="I531" s="201"/>
      <c r="L531" s="197"/>
      <c r="M531" s="202"/>
      <c r="N531" s="203"/>
      <c r="O531" s="203"/>
      <c r="P531" s="203"/>
      <c r="Q531" s="203"/>
      <c r="R531" s="203"/>
      <c r="S531" s="203"/>
      <c r="T531" s="204"/>
      <c r="AT531" s="198" t="s">
        <v>203</v>
      </c>
      <c r="AU531" s="198" t="s">
        <v>211</v>
      </c>
      <c r="AV531" s="12" t="s">
        <v>211</v>
      </c>
      <c r="AW531" s="12" t="s">
        <v>39</v>
      </c>
      <c r="AX531" s="12" t="s">
        <v>75</v>
      </c>
      <c r="AY531" s="198" t="s">
        <v>195</v>
      </c>
    </row>
    <row r="532" spans="2:65" s="13" customFormat="1">
      <c r="B532" s="205"/>
      <c r="D532" s="186" t="s">
        <v>203</v>
      </c>
      <c r="E532" s="206" t="s">
        <v>5</v>
      </c>
      <c r="F532" s="207" t="s">
        <v>254</v>
      </c>
      <c r="H532" s="208">
        <v>315.29000000000002</v>
      </c>
      <c r="I532" s="209"/>
      <c r="L532" s="205"/>
      <c r="M532" s="210"/>
      <c r="N532" s="211"/>
      <c r="O532" s="211"/>
      <c r="P532" s="211"/>
      <c r="Q532" s="211"/>
      <c r="R532" s="211"/>
      <c r="S532" s="211"/>
      <c r="T532" s="212"/>
      <c r="AT532" s="206" t="s">
        <v>203</v>
      </c>
      <c r="AU532" s="206" t="s">
        <v>211</v>
      </c>
      <c r="AV532" s="13" t="s">
        <v>201</v>
      </c>
      <c r="AW532" s="13" t="s">
        <v>39</v>
      </c>
      <c r="AX532" s="13" t="s">
        <v>83</v>
      </c>
      <c r="AY532" s="206" t="s">
        <v>195</v>
      </c>
    </row>
    <row r="533" spans="2:65" s="1" customFormat="1" ht="16.5" customHeight="1">
      <c r="B533" s="172"/>
      <c r="C533" s="173" t="s">
        <v>3282</v>
      </c>
      <c r="D533" s="173" t="s">
        <v>197</v>
      </c>
      <c r="E533" s="174" t="s">
        <v>3283</v>
      </c>
      <c r="F533" s="175" t="s">
        <v>3284</v>
      </c>
      <c r="G533" s="176" t="s">
        <v>325</v>
      </c>
      <c r="H533" s="177">
        <v>49</v>
      </c>
      <c r="I533" s="178"/>
      <c r="J533" s="179">
        <f>ROUND(I533*H533,2)</f>
        <v>0</v>
      </c>
      <c r="K533" s="175"/>
      <c r="L533" s="40"/>
      <c r="M533" s="180" t="s">
        <v>5</v>
      </c>
      <c r="N533" s="181" t="s">
        <v>46</v>
      </c>
      <c r="O533" s="41"/>
      <c r="P533" s="182">
        <f>O533*H533</f>
        <v>0</v>
      </c>
      <c r="Q533" s="182">
        <v>0</v>
      </c>
      <c r="R533" s="182">
        <f>Q533*H533</f>
        <v>0</v>
      </c>
      <c r="S533" s="182">
        <v>0</v>
      </c>
      <c r="T533" s="183">
        <f>S533*H533</f>
        <v>0</v>
      </c>
      <c r="AR533" s="23" t="s">
        <v>201</v>
      </c>
      <c r="AT533" s="23" t="s">
        <v>197</v>
      </c>
      <c r="AU533" s="23" t="s">
        <v>211</v>
      </c>
      <c r="AY533" s="23" t="s">
        <v>195</v>
      </c>
      <c r="BE533" s="184">
        <f>IF(N533="základní",J533,0)</f>
        <v>0</v>
      </c>
      <c r="BF533" s="184">
        <f>IF(N533="snížená",J533,0)</f>
        <v>0</v>
      </c>
      <c r="BG533" s="184">
        <f>IF(N533="zákl. přenesená",J533,0)</f>
        <v>0</v>
      </c>
      <c r="BH533" s="184">
        <f>IF(N533="sníž. přenesená",J533,0)</f>
        <v>0</v>
      </c>
      <c r="BI533" s="184">
        <f>IF(N533="nulová",J533,0)</f>
        <v>0</v>
      </c>
      <c r="BJ533" s="23" t="s">
        <v>83</v>
      </c>
      <c r="BK533" s="184">
        <f>ROUND(I533*H533,2)</f>
        <v>0</v>
      </c>
      <c r="BL533" s="23" t="s">
        <v>201</v>
      </c>
      <c r="BM533" s="23" t="s">
        <v>3285</v>
      </c>
    </row>
    <row r="534" spans="2:65" s="1" customFormat="1" ht="27">
      <c r="B534" s="40"/>
      <c r="D534" s="186" t="s">
        <v>209</v>
      </c>
      <c r="F534" s="194" t="s">
        <v>3286</v>
      </c>
      <c r="I534" s="195"/>
      <c r="L534" s="40"/>
      <c r="M534" s="196"/>
      <c r="N534" s="41"/>
      <c r="O534" s="41"/>
      <c r="P534" s="41"/>
      <c r="Q534" s="41"/>
      <c r="R534" s="41"/>
      <c r="S534" s="41"/>
      <c r="T534" s="69"/>
      <c r="AT534" s="23" t="s">
        <v>209</v>
      </c>
      <c r="AU534" s="23" t="s">
        <v>211</v>
      </c>
    </row>
    <row r="535" spans="2:65" s="11" customFormat="1">
      <c r="B535" s="185"/>
      <c r="D535" s="186" t="s">
        <v>203</v>
      </c>
      <c r="E535" s="187" t="s">
        <v>5</v>
      </c>
      <c r="F535" s="188" t="s">
        <v>307</v>
      </c>
      <c r="H535" s="189">
        <v>16</v>
      </c>
      <c r="I535" s="190"/>
      <c r="L535" s="185"/>
      <c r="M535" s="191"/>
      <c r="N535" s="192"/>
      <c r="O535" s="192"/>
      <c r="P535" s="192"/>
      <c r="Q535" s="192"/>
      <c r="R535" s="192"/>
      <c r="S535" s="192"/>
      <c r="T535" s="193"/>
      <c r="AT535" s="187" t="s">
        <v>203</v>
      </c>
      <c r="AU535" s="187" t="s">
        <v>211</v>
      </c>
      <c r="AV535" s="11" t="s">
        <v>85</v>
      </c>
      <c r="AW535" s="11" t="s">
        <v>39</v>
      </c>
      <c r="AX535" s="11" t="s">
        <v>75</v>
      </c>
      <c r="AY535" s="187" t="s">
        <v>195</v>
      </c>
    </row>
    <row r="536" spans="2:65" s="12" customFormat="1">
      <c r="B536" s="197"/>
      <c r="D536" s="186" t="s">
        <v>203</v>
      </c>
      <c r="E536" s="198" t="s">
        <v>5</v>
      </c>
      <c r="F536" s="199" t="s">
        <v>3287</v>
      </c>
      <c r="H536" s="200">
        <v>16</v>
      </c>
      <c r="I536" s="201"/>
      <c r="L536" s="197"/>
      <c r="M536" s="202"/>
      <c r="N536" s="203"/>
      <c r="O536" s="203"/>
      <c r="P536" s="203"/>
      <c r="Q536" s="203"/>
      <c r="R536" s="203"/>
      <c r="S536" s="203"/>
      <c r="T536" s="204"/>
      <c r="AT536" s="198" t="s">
        <v>203</v>
      </c>
      <c r="AU536" s="198" t="s">
        <v>211</v>
      </c>
      <c r="AV536" s="12" t="s">
        <v>211</v>
      </c>
      <c r="AW536" s="12" t="s">
        <v>39</v>
      </c>
      <c r="AX536" s="12" t="s">
        <v>75</v>
      </c>
      <c r="AY536" s="198" t="s">
        <v>195</v>
      </c>
    </row>
    <row r="537" spans="2:65" s="11" customFormat="1">
      <c r="B537" s="185"/>
      <c r="D537" s="186" t="s">
        <v>203</v>
      </c>
      <c r="E537" s="187" t="s">
        <v>5</v>
      </c>
      <c r="F537" s="188" t="s">
        <v>408</v>
      </c>
      <c r="H537" s="189">
        <v>33</v>
      </c>
      <c r="I537" s="190"/>
      <c r="L537" s="185"/>
      <c r="M537" s="191"/>
      <c r="N537" s="192"/>
      <c r="O537" s="192"/>
      <c r="P537" s="192"/>
      <c r="Q537" s="192"/>
      <c r="R537" s="192"/>
      <c r="S537" s="192"/>
      <c r="T537" s="193"/>
      <c r="AT537" s="187" t="s">
        <v>203</v>
      </c>
      <c r="AU537" s="187" t="s">
        <v>211</v>
      </c>
      <c r="AV537" s="11" t="s">
        <v>85</v>
      </c>
      <c r="AW537" s="11" t="s">
        <v>39</v>
      </c>
      <c r="AX537" s="11" t="s">
        <v>75</v>
      </c>
      <c r="AY537" s="187" t="s">
        <v>195</v>
      </c>
    </row>
    <row r="538" spans="2:65" s="12" customFormat="1">
      <c r="B538" s="197"/>
      <c r="D538" s="186" t="s">
        <v>203</v>
      </c>
      <c r="E538" s="198" t="s">
        <v>5</v>
      </c>
      <c r="F538" s="199" t="s">
        <v>3288</v>
      </c>
      <c r="H538" s="200">
        <v>33</v>
      </c>
      <c r="I538" s="201"/>
      <c r="L538" s="197"/>
      <c r="M538" s="202"/>
      <c r="N538" s="203"/>
      <c r="O538" s="203"/>
      <c r="P538" s="203"/>
      <c r="Q538" s="203"/>
      <c r="R538" s="203"/>
      <c r="S538" s="203"/>
      <c r="T538" s="204"/>
      <c r="AT538" s="198" t="s">
        <v>203</v>
      </c>
      <c r="AU538" s="198" t="s">
        <v>211</v>
      </c>
      <c r="AV538" s="12" t="s">
        <v>211</v>
      </c>
      <c r="AW538" s="12" t="s">
        <v>39</v>
      </c>
      <c r="AX538" s="12" t="s">
        <v>75</v>
      </c>
      <c r="AY538" s="198" t="s">
        <v>195</v>
      </c>
    </row>
    <row r="539" spans="2:65" s="13" customFormat="1">
      <c r="B539" s="205"/>
      <c r="D539" s="186" t="s">
        <v>203</v>
      </c>
      <c r="E539" s="206" t="s">
        <v>5</v>
      </c>
      <c r="F539" s="207" t="s">
        <v>254</v>
      </c>
      <c r="H539" s="208">
        <v>49</v>
      </c>
      <c r="I539" s="209"/>
      <c r="L539" s="205"/>
      <c r="M539" s="210"/>
      <c r="N539" s="211"/>
      <c r="O539" s="211"/>
      <c r="P539" s="211"/>
      <c r="Q539" s="211"/>
      <c r="R539" s="211"/>
      <c r="S539" s="211"/>
      <c r="T539" s="212"/>
      <c r="AT539" s="206" t="s">
        <v>203</v>
      </c>
      <c r="AU539" s="206" t="s">
        <v>211</v>
      </c>
      <c r="AV539" s="13" t="s">
        <v>201</v>
      </c>
      <c r="AW539" s="13" t="s">
        <v>39</v>
      </c>
      <c r="AX539" s="13" t="s">
        <v>83</v>
      </c>
      <c r="AY539" s="206" t="s">
        <v>195</v>
      </c>
    </row>
    <row r="540" spans="2:65" s="1" customFormat="1" ht="16.5" customHeight="1">
      <c r="B540" s="172"/>
      <c r="C540" s="173" t="s">
        <v>3289</v>
      </c>
      <c r="D540" s="173" t="s">
        <v>197</v>
      </c>
      <c r="E540" s="174" t="s">
        <v>3290</v>
      </c>
      <c r="F540" s="175" t="s">
        <v>3291</v>
      </c>
      <c r="G540" s="176" t="s">
        <v>325</v>
      </c>
      <c r="H540" s="177">
        <v>12</v>
      </c>
      <c r="I540" s="178"/>
      <c r="J540" s="179">
        <f>ROUND(I540*H540,2)</f>
        <v>0</v>
      </c>
      <c r="K540" s="175"/>
      <c r="L540" s="40"/>
      <c r="M540" s="180" t="s">
        <v>5</v>
      </c>
      <c r="N540" s="181" t="s">
        <v>46</v>
      </c>
      <c r="O540" s="41"/>
      <c r="P540" s="182">
        <f>O540*H540</f>
        <v>0</v>
      </c>
      <c r="Q540" s="182">
        <v>0</v>
      </c>
      <c r="R540" s="182">
        <f>Q540*H540</f>
        <v>0</v>
      </c>
      <c r="S540" s="182">
        <v>0</v>
      </c>
      <c r="T540" s="183">
        <f>S540*H540</f>
        <v>0</v>
      </c>
      <c r="AR540" s="23" t="s">
        <v>201</v>
      </c>
      <c r="AT540" s="23" t="s">
        <v>197</v>
      </c>
      <c r="AU540" s="23" t="s">
        <v>211</v>
      </c>
      <c r="AY540" s="23" t="s">
        <v>195</v>
      </c>
      <c r="BE540" s="184">
        <f>IF(N540="základní",J540,0)</f>
        <v>0</v>
      </c>
      <c r="BF540" s="184">
        <f>IF(N540="snížená",J540,0)</f>
        <v>0</v>
      </c>
      <c r="BG540" s="184">
        <f>IF(N540="zákl. přenesená",J540,0)</f>
        <v>0</v>
      </c>
      <c r="BH540" s="184">
        <f>IF(N540="sníž. přenesená",J540,0)</f>
        <v>0</v>
      </c>
      <c r="BI540" s="184">
        <f>IF(N540="nulová",J540,0)</f>
        <v>0</v>
      </c>
      <c r="BJ540" s="23" t="s">
        <v>83</v>
      </c>
      <c r="BK540" s="184">
        <f>ROUND(I540*H540,2)</f>
        <v>0</v>
      </c>
      <c r="BL540" s="23" t="s">
        <v>201</v>
      </c>
      <c r="BM540" s="23" t="s">
        <v>3292</v>
      </c>
    </row>
    <row r="541" spans="2:65" s="1" customFormat="1" ht="16.5" customHeight="1">
      <c r="B541" s="172"/>
      <c r="C541" s="173" t="s">
        <v>3293</v>
      </c>
      <c r="D541" s="173" t="s">
        <v>197</v>
      </c>
      <c r="E541" s="174" t="s">
        <v>3294</v>
      </c>
      <c r="F541" s="175" t="s">
        <v>3295</v>
      </c>
      <c r="G541" s="176" t="s">
        <v>207</v>
      </c>
      <c r="H541" s="177">
        <v>419.76</v>
      </c>
      <c r="I541" s="178"/>
      <c r="J541" s="179">
        <f>ROUND(I541*H541,2)</f>
        <v>0</v>
      </c>
      <c r="K541" s="175"/>
      <c r="L541" s="40"/>
      <c r="M541" s="180" t="s">
        <v>5</v>
      </c>
      <c r="N541" s="181" t="s">
        <v>46</v>
      </c>
      <c r="O541" s="41"/>
      <c r="P541" s="182">
        <f>O541*H541</f>
        <v>0</v>
      </c>
      <c r="Q541" s="182">
        <v>0</v>
      </c>
      <c r="R541" s="182">
        <f>Q541*H541</f>
        <v>0</v>
      </c>
      <c r="S541" s="182">
        <v>0</v>
      </c>
      <c r="T541" s="183">
        <f>S541*H541</f>
        <v>0</v>
      </c>
      <c r="AR541" s="23" t="s">
        <v>201</v>
      </c>
      <c r="AT541" s="23" t="s">
        <v>197</v>
      </c>
      <c r="AU541" s="23" t="s">
        <v>211</v>
      </c>
      <c r="AY541" s="23" t="s">
        <v>195</v>
      </c>
      <c r="BE541" s="184">
        <f>IF(N541="základní",J541,0)</f>
        <v>0</v>
      </c>
      <c r="BF541" s="184">
        <f>IF(N541="snížená",J541,0)</f>
        <v>0</v>
      </c>
      <c r="BG541" s="184">
        <f>IF(N541="zákl. přenesená",J541,0)</f>
        <v>0</v>
      </c>
      <c r="BH541" s="184">
        <f>IF(N541="sníž. přenesená",J541,0)</f>
        <v>0</v>
      </c>
      <c r="BI541" s="184">
        <f>IF(N541="nulová",J541,0)</f>
        <v>0</v>
      </c>
      <c r="BJ541" s="23" t="s">
        <v>83</v>
      </c>
      <c r="BK541" s="184">
        <f>ROUND(I541*H541,2)</f>
        <v>0</v>
      </c>
      <c r="BL541" s="23" t="s">
        <v>201</v>
      </c>
      <c r="BM541" s="23" t="s">
        <v>3296</v>
      </c>
    </row>
    <row r="542" spans="2:65" s="11" customFormat="1">
      <c r="B542" s="185"/>
      <c r="D542" s="186" t="s">
        <v>203</v>
      </c>
      <c r="E542" s="187" t="s">
        <v>5</v>
      </c>
      <c r="F542" s="188" t="s">
        <v>3297</v>
      </c>
      <c r="H542" s="189">
        <v>210.48</v>
      </c>
      <c r="I542" s="190"/>
      <c r="L542" s="185"/>
      <c r="M542" s="191"/>
      <c r="N542" s="192"/>
      <c r="O542" s="192"/>
      <c r="P542" s="192"/>
      <c r="Q542" s="192"/>
      <c r="R542" s="192"/>
      <c r="S542" s="192"/>
      <c r="T542" s="193"/>
      <c r="AT542" s="187" t="s">
        <v>203</v>
      </c>
      <c r="AU542" s="187" t="s">
        <v>211</v>
      </c>
      <c r="AV542" s="11" t="s">
        <v>85</v>
      </c>
      <c r="AW542" s="11" t="s">
        <v>39</v>
      </c>
      <c r="AX542" s="11" t="s">
        <v>75</v>
      </c>
      <c r="AY542" s="187" t="s">
        <v>195</v>
      </c>
    </row>
    <row r="543" spans="2:65" s="12" customFormat="1">
      <c r="B543" s="197"/>
      <c r="D543" s="186" t="s">
        <v>203</v>
      </c>
      <c r="E543" s="198" t="s">
        <v>5</v>
      </c>
      <c r="F543" s="199" t="s">
        <v>3298</v>
      </c>
      <c r="H543" s="200">
        <v>210.48</v>
      </c>
      <c r="I543" s="201"/>
      <c r="L543" s="197"/>
      <c r="M543" s="202"/>
      <c r="N543" s="203"/>
      <c r="O543" s="203"/>
      <c r="P543" s="203"/>
      <c r="Q543" s="203"/>
      <c r="R543" s="203"/>
      <c r="S543" s="203"/>
      <c r="T543" s="204"/>
      <c r="AT543" s="198" t="s">
        <v>203</v>
      </c>
      <c r="AU543" s="198" t="s">
        <v>211</v>
      </c>
      <c r="AV543" s="12" t="s">
        <v>211</v>
      </c>
      <c r="AW543" s="12" t="s">
        <v>39</v>
      </c>
      <c r="AX543" s="12" t="s">
        <v>75</v>
      </c>
      <c r="AY543" s="198" t="s">
        <v>195</v>
      </c>
    </row>
    <row r="544" spans="2:65" s="11" customFormat="1">
      <c r="B544" s="185"/>
      <c r="D544" s="186" t="s">
        <v>203</v>
      </c>
      <c r="E544" s="187" t="s">
        <v>5</v>
      </c>
      <c r="F544" s="188" t="s">
        <v>3299</v>
      </c>
      <c r="H544" s="189">
        <v>145.78</v>
      </c>
      <c r="I544" s="190"/>
      <c r="L544" s="185"/>
      <c r="M544" s="191"/>
      <c r="N544" s="192"/>
      <c r="O544" s="192"/>
      <c r="P544" s="192"/>
      <c r="Q544" s="192"/>
      <c r="R544" s="192"/>
      <c r="S544" s="192"/>
      <c r="T544" s="193"/>
      <c r="AT544" s="187" t="s">
        <v>203</v>
      </c>
      <c r="AU544" s="187" t="s">
        <v>211</v>
      </c>
      <c r="AV544" s="11" t="s">
        <v>85</v>
      </c>
      <c r="AW544" s="11" t="s">
        <v>39</v>
      </c>
      <c r="AX544" s="11" t="s">
        <v>75</v>
      </c>
      <c r="AY544" s="187" t="s">
        <v>195</v>
      </c>
    </row>
    <row r="545" spans="2:65" s="12" customFormat="1">
      <c r="B545" s="197"/>
      <c r="D545" s="186" t="s">
        <v>203</v>
      </c>
      <c r="E545" s="198" t="s">
        <v>5</v>
      </c>
      <c r="F545" s="199" t="s">
        <v>3300</v>
      </c>
      <c r="H545" s="200">
        <v>145.78</v>
      </c>
      <c r="I545" s="201"/>
      <c r="L545" s="197"/>
      <c r="M545" s="202"/>
      <c r="N545" s="203"/>
      <c r="O545" s="203"/>
      <c r="P545" s="203"/>
      <c r="Q545" s="203"/>
      <c r="R545" s="203"/>
      <c r="S545" s="203"/>
      <c r="T545" s="204"/>
      <c r="AT545" s="198" t="s">
        <v>203</v>
      </c>
      <c r="AU545" s="198" t="s">
        <v>211</v>
      </c>
      <c r="AV545" s="12" t="s">
        <v>211</v>
      </c>
      <c r="AW545" s="12" t="s">
        <v>39</v>
      </c>
      <c r="AX545" s="12" t="s">
        <v>75</v>
      </c>
      <c r="AY545" s="198" t="s">
        <v>195</v>
      </c>
    </row>
    <row r="546" spans="2:65" s="11" customFormat="1">
      <c r="B546" s="185"/>
      <c r="D546" s="186" t="s">
        <v>203</v>
      </c>
      <c r="E546" s="187" t="s">
        <v>5</v>
      </c>
      <c r="F546" s="188" t="s">
        <v>3301</v>
      </c>
      <c r="H546" s="189">
        <v>23.5</v>
      </c>
      <c r="I546" s="190"/>
      <c r="L546" s="185"/>
      <c r="M546" s="191"/>
      <c r="N546" s="192"/>
      <c r="O546" s="192"/>
      <c r="P546" s="192"/>
      <c r="Q546" s="192"/>
      <c r="R546" s="192"/>
      <c r="S546" s="192"/>
      <c r="T546" s="193"/>
      <c r="AT546" s="187" t="s">
        <v>203</v>
      </c>
      <c r="AU546" s="187" t="s">
        <v>211</v>
      </c>
      <c r="AV546" s="11" t="s">
        <v>85</v>
      </c>
      <c r="AW546" s="11" t="s">
        <v>39</v>
      </c>
      <c r="AX546" s="11" t="s">
        <v>75</v>
      </c>
      <c r="AY546" s="187" t="s">
        <v>195</v>
      </c>
    </row>
    <row r="547" spans="2:65" s="12" customFormat="1">
      <c r="B547" s="197"/>
      <c r="D547" s="186" t="s">
        <v>203</v>
      </c>
      <c r="E547" s="198" t="s">
        <v>5</v>
      </c>
      <c r="F547" s="199" t="s">
        <v>3302</v>
      </c>
      <c r="H547" s="200">
        <v>23.5</v>
      </c>
      <c r="I547" s="201"/>
      <c r="L547" s="197"/>
      <c r="M547" s="202"/>
      <c r="N547" s="203"/>
      <c r="O547" s="203"/>
      <c r="P547" s="203"/>
      <c r="Q547" s="203"/>
      <c r="R547" s="203"/>
      <c r="S547" s="203"/>
      <c r="T547" s="204"/>
      <c r="AT547" s="198" t="s">
        <v>203</v>
      </c>
      <c r="AU547" s="198" t="s">
        <v>211</v>
      </c>
      <c r="AV547" s="12" t="s">
        <v>211</v>
      </c>
      <c r="AW547" s="12" t="s">
        <v>39</v>
      </c>
      <c r="AX547" s="12" t="s">
        <v>75</v>
      </c>
      <c r="AY547" s="198" t="s">
        <v>195</v>
      </c>
    </row>
    <row r="548" spans="2:65" s="11" customFormat="1">
      <c r="B548" s="185"/>
      <c r="D548" s="186" t="s">
        <v>203</v>
      </c>
      <c r="E548" s="187" t="s">
        <v>5</v>
      </c>
      <c r="F548" s="188" t="s">
        <v>3303</v>
      </c>
      <c r="H548" s="189">
        <v>40</v>
      </c>
      <c r="I548" s="190"/>
      <c r="L548" s="185"/>
      <c r="M548" s="191"/>
      <c r="N548" s="192"/>
      <c r="O548" s="192"/>
      <c r="P548" s="192"/>
      <c r="Q548" s="192"/>
      <c r="R548" s="192"/>
      <c r="S548" s="192"/>
      <c r="T548" s="193"/>
      <c r="AT548" s="187" t="s">
        <v>203</v>
      </c>
      <c r="AU548" s="187" t="s">
        <v>211</v>
      </c>
      <c r="AV548" s="11" t="s">
        <v>85</v>
      </c>
      <c r="AW548" s="11" t="s">
        <v>39</v>
      </c>
      <c r="AX548" s="11" t="s">
        <v>75</v>
      </c>
      <c r="AY548" s="187" t="s">
        <v>195</v>
      </c>
    </row>
    <row r="549" spans="2:65" s="12" customFormat="1">
      <c r="B549" s="197"/>
      <c r="D549" s="186" t="s">
        <v>203</v>
      </c>
      <c r="E549" s="198" t="s">
        <v>5</v>
      </c>
      <c r="F549" s="199" t="s">
        <v>3304</v>
      </c>
      <c r="H549" s="200">
        <v>40</v>
      </c>
      <c r="I549" s="201"/>
      <c r="L549" s="197"/>
      <c r="M549" s="202"/>
      <c r="N549" s="203"/>
      <c r="O549" s="203"/>
      <c r="P549" s="203"/>
      <c r="Q549" s="203"/>
      <c r="R549" s="203"/>
      <c r="S549" s="203"/>
      <c r="T549" s="204"/>
      <c r="AT549" s="198" t="s">
        <v>203</v>
      </c>
      <c r="AU549" s="198" t="s">
        <v>211</v>
      </c>
      <c r="AV549" s="12" t="s">
        <v>211</v>
      </c>
      <c r="AW549" s="12" t="s">
        <v>39</v>
      </c>
      <c r="AX549" s="12" t="s">
        <v>75</v>
      </c>
      <c r="AY549" s="198" t="s">
        <v>195</v>
      </c>
    </row>
    <row r="550" spans="2:65" s="13" customFormat="1">
      <c r="B550" s="205"/>
      <c r="D550" s="186" t="s">
        <v>203</v>
      </c>
      <c r="E550" s="206" t="s">
        <v>5</v>
      </c>
      <c r="F550" s="207" t="s">
        <v>254</v>
      </c>
      <c r="H550" s="208">
        <v>419.76</v>
      </c>
      <c r="I550" s="209"/>
      <c r="L550" s="205"/>
      <c r="M550" s="210"/>
      <c r="N550" s="211"/>
      <c r="O550" s="211"/>
      <c r="P550" s="211"/>
      <c r="Q550" s="211"/>
      <c r="R550" s="211"/>
      <c r="S550" s="211"/>
      <c r="T550" s="212"/>
      <c r="AT550" s="206" t="s">
        <v>203</v>
      </c>
      <c r="AU550" s="206" t="s">
        <v>211</v>
      </c>
      <c r="AV550" s="13" t="s">
        <v>201</v>
      </c>
      <c r="AW550" s="13" t="s">
        <v>39</v>
      </c>
      <c r="AX550" s="13" t="s">
        <v>83</v>
      </c>
      <c r="AY550" s="206" t="s">
        <v>195</v>
      </c>
    </row>
    <row r="551" spans="2:65" s="1" customFormat="1" ht="16.5" customHeight="1">
      <c r="B551" s="172"/>
      <c r="C551" s="173" t="s">
        <v>3305</v>
      </c>
      <c r="D551" s="173" t="s">
        <v>197</v>
      </c>
      <c r="E551" s="174" t="s">
        <v>3306</v>
      </c>
      <c r="F551" s="175" t="s">
        <v>3307</v>
      </c>
      <c r="G551" s="176" t="s">
        <v>303</v>
      </c>
      <c r="H551" s="177">
        <v>39.628999999999998</v>
      </c>
      <c r="I551" s="178"/>
      <c r="J551" s="179">
        <f>ROUND(I551*H551,2)</f>
        <v>0</v>
      </c>
      <c r="K551" s="175"/>
      <c r="L551" s="40"/>
      <c r="M551" s="180" t="s">
        <v>5</v>
      </c>
      <c r="N551" s="181" t="s">
        <v>46</v>
      </c>
      <c r="O551" s="41"/>
      <c r="P551" s="182">
        <f>O551*H551</f>
        <v>0</v>
      </c>
      <c r="Q551" s="182">
        <v>0</v>
      </c>
      <c r="R551" s="182">
        <f>Q551*H551</f>
        <v>0</v>
      </c>
      <c r="S551" s="182">
        <v>0</v>
      </c>
      <c r="T551" s="183">
        <f>S551*H551</f>
        <v>0</v>
      </c>
      <c r="AR551" s="23" t="s">
        <v>201</v>
      </c>
      <c r="AT551" s="23" t="s">
        <v>197</v>
      </c>
      <c r="AU551" s="23" t="s">
        <v>211</v>
      </c>
      <c r="AY551" s="23" t="s">
        <v>195</v>
      </c>
      <c r="BE551" s="184">
        <f>IF(N551="základní",J551,0)</f>
        <v>0</v>
      </c>
      <c r="BF551" s="184">
        <f>IF(N551="snížená",J551,0)</f>
        <v>0</v>
      </c>
      <c r="BG551" s="184">
        <f>IF(N551="zákl. přenesená",J551,0)</f>
        <v>0</v>
      </c>
      <c r="BH551" s="184">
        <f>IF(N551="sníž. přenesená",J551,0)</f>
        <v>0</v>
      </c>
      <c r="BI551" s="184">
        <f>IF(N551="nulová",J551,0)</f>
        <v>0</v>
      </c>
      <c r="BJ551" s="23" t="s">
        <v>83</v>
      </c>
      <c r="BK551" s="184">
        <f>ROUND(I551*H551,2)</f>
        <v>0</v>
      </c>
      <c r="BL551" s="23" t="s">
        <v>201</v>
      </c>
      <c r="BM551" s="23" t="s">
        <v>3308</v>
      </c>
    </row>
    <row r="552" spans="2:65" s="10" customFormat="1" ht="29.85" customHeight="1">
      <c r="B552" s="159"/>
      <c r="D552" s="160" t="s">
        <v>74</v>
      </c>
      <c r="E552" s="170" t="s">
        <v>261</v>
      </c>
      <c r="F552" s="170" t="s">
        <v>3309</v>
      </c>
      <c r="I552" s="162"/>
      <c r="J552" s="171">
        <f>BK552</f>
        <v>0</v>
      </c>
      <c r="L552" s="159"/>
      <c r="M552" s="164"/>
      <c r="N552" s="165"/>
      <c r="O552" s="165"/>
      <c r="P552" s="166">
        <f>P553+P566</f>
        <v>0</v>
      </c>
      <c r="Q552" s="165"/>
      <c r="R552" s="166">
        <f>R553+R566</f>
        <v>0.20779199999999998</v>
      </c>
      <c r="S552" s="165"/>
      <c r="T552" s="167">
        <f>T553+T566</f>
        <v>57.217600000000004</v>
      </c>
      <c r="AR552" s="160" t="s">
        <v>83</v>
      </c>
      <c r="AT552" s="168" t="s">
        <v>74</v>
      </c>
      <c r="AU552" s="168" t="s">
        <v>83</v>
      </c>
      <c r="AY552" s="160" t="s">
        <v>195</v>
      </c>
      <c r="BK552" s="169">
        <f>BK553+BK566</f>
        <v>0</v>
      </c>
    </row>
    <row r="553" spans="2:65" s="10" customFormat="1" ht="14.85" customHeight="1">
      <c r="B553" s="159"/>
      <c r="D553" s="160" t="s">
        <v>74</v>
      </c>
      <c r="E553" s="170" t="s">
        <v>661</v>
      </c>
      <c r="F553" s="170" t="s">
        <v>662</v>
      </c>
      <c r="I553" s="162"/>
      <c r="J553" s="171">
        <f>BK553</f>
        <v>0</v>
      </c>
      <c r="L553" s="159"/>
      <c r="M553" s="164"/>
      <c r="N553" s="165"/>
      <c r="O553" s="165"/>
      <c r="P553" s="166">
        <f>SUM(P554:P565)</f>
        <v>0</v>
      </c>
      <c r="Q553" s="165"/>
      <c r="R553" s="166">
        <f>SUM(R554:R565)</f>
        <v>0</v>
      </c>
      <c r="S553" s="165"/>
      <c r="T553" s="167">
        <f>SUM(T554:T565)</f>
        <v>0</v>
      </c>
      <c r="AR553" s="160" t="s">
        <v>83</v>
      </c>
      <c r="AT553" s="168" t="s">
        <v>74</v>
      </c>
      <c r="AU553" s="168" t="s">
        <v>85</v>
      </c>
      <c r="AY553" s="160" t="s">
        <v>195</v>
      </c>
      <c r="BK553" s="169">
        <f>SUM(BK554:BK565)</f>
        <v>0</v>
      </c>
    </row>
    <row r="554" spans="2:65" s="1" customFormat="1" ht="16.5" customHeight="1">
      <c r="B554" s="172"/>
      <c r="C554" s="173" t="s">
        <v>3310</v>
      </c>
      <c r="D554" s="173" t="s">
        <v>197</v>
      </c>
      <c r="E554" s="174" t="s">
        <v>664</v>
      </c>
      <c r="F554" s="175" t="s">
        <v>665</v>
      </c>
      <c r="G554" s="176" t="s">
        <v>207</v>
      </c>
      <c r="H554" s="177">
        <v>484.86</v>
      </c>
      <c r="I554" s="178"/>
      <c r="J554" s="179">
        <f>ROUND(I554*H554,2)</f>
        <v>0</v>
      </c>
      <c r="K554" s="175"/>
      <c r="L554" s="40"/>
      <c r="M554" s="180" t="s">
        <v>5</v>
      </c>
      <c r="N554" s="181" t="s">
        <v>46</v>
      </c>
      <c r="O554" s="41"/>
      <c r="P554" s="182">
        <f>O554*H554</f>
        <v>0</v>
      </c>
      <c r="Q554" s="182">
        <v>0</v>
      </c>
      <c r="R554" s="182">
        <f>Q554*H554</f>
        <v>0</v>
      </c>
      <c r="S554" s="182">
        <v>0</v>
      </c>
      <c r="T554" s="183">
        <f>S554*H554</f>
        <v>0</v>
      </c>
      <c r="AR554" s="23" t="s">
        <v>201</v>
      </c>
      <c r="AT554" s="23" t="s">
        <v>197</v>
      </c>
      <c r="AU554" s="23" t="s">
        <v>211</v>
      </c>
      <c r="AY554" s="23" t="s">
        <v>195</v>
      </c>
      <c r="BE554" s="184">
        <f>IF(N554="základní",J554,0)</f>
        <v>0</v>
      </c>
      <c r="BF554" s="184">
        <f>IF(N554="snížená",J554,0)</f>
        <v>0</v>
      </c>
      <c r="BG554" s="184">
        <f>IF(N554="zákl. přenesená",J554,0)</f>
        <v>0</v>
      </c>
      <c r="BH554" s="184">
        <f>IF(N554="sníž. přenesená",J554,0)</f>
        <v>0</v>
      </c>
      <c r="BI554" s="184">
        <f>IF(N554="nulová",J554,0)</f>
        <v>0</v>
      </c>
      <c r="BJ554" s="23" t="s">
        <v>83</v>
      </c>
      <c r="BK554" s="184">
        <f>ROUND(I554*H554,2)</f>
        <v>0</v>
      </c>
      <c r="BL554" s="23" t="s">
        <v>201</v>
      </c>
      <c r="BM554" s="23" t="s">
        <v>3311</v>
      </c>
    </row>
    <row r="555" spans="2:65" s="1" customFormat="1" ht="27">
      <c r="B555" s="40"/>
      <c r="D555" s="186" t="s">
        <v>209</v>
      </c>
      <c r="F555" s="194" t="s">
        <v>667</v>
      </c>
      <c r="I555" s="195"/>
      <c r="L555" s="40"/>
      <c r="M555" s="196"/>
      <c r="N555" s="41"/>
      <c r="O555" s="41"/>
      <c r="P555" s="41"/>
      <c r="Q555" s="41"/>
      <c r="R555" s="41"/>
      <c r="S555" s="41"/>
      <c r="T555" s="69"/>
      <c r="AT555" s="23" t="s">
        <v>209</v>
      </c>
      <c r="AU555" s="23" t="s">
        <v>211</v>
      </c>
    </row>
    <row r="556" spans="2:65" s="11" customFormat="1">
      <c r="B556" s="185"/>
      <c r="D556" s="186" t="s">
        <v>203</v>
      </c>
      <c r="E556" s="187" t="s">
        <v>5</v>
      </c>
      <c r="F556" s="188" t="s">
        <v>3312</v>
      </c>
      <c r="H556" s="189">
        <v>178.54</v>
      </c>
      <c r="I556" s="190"/>
      <c r="L556" s="185"/>
      <c r="M556" s="191"/>
      <c r="N556" s="192"/>
      <c r="O556" s="192"/>
      <c r="P556" s="192"/>
      <c r="Q556" s="192"/>
      <c r="R556" s="192"/>
      <c r="S556" s="192"/>
      <c r="T556" s="193"/>
      <c r="AT556" s="187" t="s">
        <v>203</v>
      </c>
      <c r="AU556" s="187" t="s">
        <v>211</v>
      </c>
      <c r="AV556" s="11" t="s">
        <v>85</v>
      </c>
      <c r="AW556" s="11" t="s">
        <v>39</v>
      </c>
      <c r="AX556" s="11" t="s">
        <v>75</v>
      </c>
      <c r="AY556" s="187" t="s">
        <v>195</v>
      </c>
    </row>
    <row r="557" spans="2:65" s="11" customFormat="1">
      <c r="B557" s="185"/>
      <c r="D557" s="186" t="s">
        <v>203</v>
      </c>
      <c r="E557" s="187" t="s">
        <v>5</v>
      </c>
      <c r="F557" s="188" t="s">
        <v>3313</v>
      </c>
      <c r="H557" s="189">
        <v>93.02</v>
      </c>
      <c r="I557" s="190"/>
      <c r="L557" s="185"/>
      <c r="M557" s="191"/>
      <c r="N557" s="192"/>
      <c r="O557" s="192"/>
      <c r="P557" s="192"/>
      <c r="Q557" s="192"/>
      <c r="R557" s="192"/>
      <c r="S557" s="192"/>
      <c r="T557" s="193"/>
      <c r="AT557" s="187" t="s">
        <v>203</v>
      </c>
      <c r="AU557" s="187" t="s">
        <v>211</v>
      </c>
      <c r="AV557" s="11" t="s">
        <v>85</v>
      </c>
      <c r="AW557" s="11" t="s">
        <v>39</v>
      </c>
      <c r="AX557" s="11" t="s">
        <v>75</v>
      </c>
      <c r="AY557" s="187" t="s">
        <v>195</v>
      </c>
    </row>
    <row r="558" spans="2:65" s="12" customFormat="1">
      <c r="B558" s="197"/>
      <c r="D558" s="186" t="s">
        <v>203</v>
      </c>
      <c r="E558" s="198" t="s">
        <v>5</v>
      </c>
      <c r="F558" s="199" t="s">
        <v>2660</v>
      </c>
      <c r="H558" s="200">
        <v>271.56</v>
      </c>
      <c r="I558" s="201"/>
      <c r="L558" s="197"/>
      <c r="M558" s="202"/>
      <c r="N558" s="203"/>
      <c r="O558" s="203"/>
      <c r="P558" s="203"/>
      <c r="Q558" s="203"/>
      <c r="R558" s="203"/>
      <c r="S558" s="203"/>
      <c r="T558" s="204"/>
      <c r="AT558" s="198" t="s">
        <v>203</v>
      </c>
      <c r="AU558" s="198" t="s">
        <v>211</v>
      </c>
      <c r="AV558" s="12" t="s">
        <v>211</v>
      </c>
      <c r="AW558" s="12" t="s">
        <v>39</v>
      </c>
      <c r="AX558" s="12" t="s">
        <v>75</v>
      </c>
      <c r="AY558" s="198" t="s">
        <v>195</v>
      </c>
    </row>
    <row r="559" spans="2:65" s="11" customFormat="1">
      <c r="B559" s="185"/>
      <c r="D559" s="186" t="s">
        <v>203</v>
      </c>
      <c r="E559" s="187" t="s">
        <v>5</v>
      </c>
      <c r="F559" s="188" t="s">
        <v>3314</v>
      </c>
      <c r="H559" s="189">
        <v>86.4</v>
      </c>
      <c r="I559" s="190"/>
      <c r="L559" s="185"/>
      <c r="M559" s="191"/>
      <c r="N559" s="192"/>
      <c r="O559" s="192"/>
      <c r="P559" s="192"/>
      <c r="Q559" s="192"/>
      <c r="R559" s="192"/>
      <c r="S559" s="192"/>
      <c r="T559" s="193"/>
      <c r="AT559" s="187" t="s">
        <v>203</v>
      </c>
      <c r="AU559" s="187" t="s">
        <v>211</v>
      </c>
      <c r="AV559" s="11" t="s">
        <v>85</v>
      </c>
      <c r="AW559" s="11" t="s">
        <v>39</v>
      </c>
      <c r="AX559" s="11" t="s">
        <v>75</v>
      </c>
      <c r="AY559" s="187" t="s">
        <v>195</v>
      </c>
    </row>
    <row r="560" spans="2:65" s="12" customFormat="1">
      <c r="B560" s="197"/>
      <c r="D560" s="186" t="s">
        <v>203</v>
      </c>
      <c r="E560" s="198" t="s">
        <v>5</v>
      </c>
      <c r="F560" s="199" t="s">
        <v>3315</v>
      </c>
      <c r="H560" s="200">
        <v>86.4</v>
      </c>
      <c r="I560" s="201"/>
      <c r="L560" s="197"/>
      <c r="M560" s="202"/>
      <c r="N560" s="203"/>
      <c r="O560" s="203"/>
      <c r="P560" s="203"/>
      <c r="Q560" s="203"/>
      <c r="R560" s="203"/>
      <c r="S560" s="203"/>
      <c r="T560" s="204"/>
      <c r="AT560" s="198" t="s">
        <v>203</v>
      </c>
      <c r="AU560" s="198" t="s">
        <v>211</v>
      </c>
      <c r="AV560" s="12" t="s">
        <v>211</v>
      </c>
      <c r="AW560" s="12" t="s">
        <v>39</v>
      </c>
      <c r="AX560" s="12" t="s">
        <v>75</v>
      </c>
      <c r="AY560" s="198" t="s">
        <v>195</v>
      </c>
    </row>
    <row r="561" spans="2:65" s="11" customFormat="1">
      <c r="B561" s="185"/>
      <c r="D561" s="186" t="s">
        <v>203</v>
      </c>
      <c r="E561" s="187" t="s">
        <v>5</v>
      </c>
      <c r="F561" s="188" t="s">
        <v>3316</v>
      </c>
      <c r="H561" s="189">
        <v>22.8</v>
      </c>
      <c r="I561" s="190"/>
      <c r="L561" s="185"/>
      <c r="M561" s="191"/>
      <c r="N561" s="192"/>
      <c r="O561" s="192"/>
      <c r="P561" s="192"/>
      <c r="Q561" s="192"/>
      <c r="R561" s="192"/>
      <c r="S561" s="192"/>
      <c r="T561" s="193"/>
      <c r="AT561" s="187" t="s">
        <v>203</v>
      </c>
      <c r="AU561" s="187" t="s">
        <v>211</v>
      </c>
      <c r="AV561" s="11" t="s">
        <v>85</v>
      </c>
      <c r="AW561" s="11" t="s">
        <v>39</v>
      </c>
      <c r="AX561" s="11" t="s">
        <v>75</v>
      </c>
      <c r="AY561" s="187" t="s">
        <v>195</v>
      </c>
    </row>
    <row r="562" spans="2:65" s="12" customFormat="1">
      <c r="B562" s="197"/>
      <c r="D562" s="186" t="s">
        <v>203</v>
      </c>
      <c r="E562" s="198" t="s">
        <v>5</v>
      </c>
      <c r="F562" s="199" t="s">
        <v>2811</v>
      </c>
      <c r="H562" s="200">
        <v>22.8</v>
      </c>
      <c r="I562" s="201"/>
      <c r="L562" s="197"/>
      <c r="M562" s="202"/>
      <c r="N562" s="203"/>
      <c r="O562" s="203"/>
      <c r="P562" s="203"/>
      <c r="Q562" s="203"/>
      <c r="R562" s="203"/>
      <c r="S562" s="203"/>
      <c r="T562" s="204"/>
      <c r="AT562" s="198" t="s">
        <v>203</v>
      </c>
      <c r="AU562" s="198" t="s">
        <v>211</v>
      </c>
      <c r="AV562" s="12" t="s">
        <v>211</v>
      </c>
      <c r="AW562" s="12" t="s">
        <v>39</v>
      </c>
      <c r="AX562" s="12" t="s">
        <v>75</v>
      </c>
      <c r="AY562" s="198" t="s">
        <v>195</v>
      </c>
    </row>
    <row r="563" spans="2:65" s="11" customFormat="1">
      <c r="B563" s="185"/>
      <c r="D563" s="186" t="s">
        <v>203</v>
      </c>
      <c r="E563" s="187" t="s">
        <v>5</v>
      </c>
      <c r="F563" s="188" t="s">
        <v>3317</v>
      </c>
      <c r="H563" s="189">
        <v>104.1</v>
      </c>
      <c r="I563" s="190"/>
      <c r="L563" s="185"/>
      <c r="M563" s="191"/>
      <c r="N563" s="192"/>
      <c r="O563" s="192"/>
      <c r="P563" s="192"/>
      <c r="Q563" s="192"/>
      <c r="R563" s="192"/>
      <c r="S563" s="192"/>
      <c r="T563" s="193"/>
      <c r="AT563" s="187" t="s">
        <v>203</v>
      </c>
      <c r="AU563" s="187" t="s">
        <v>211</v>
      </c>
      <c r="AV563" s="11" t="s">
        <v>85</v>
      </c>
      <c r="AW563" s="11" t="s">
        <v>39</v>
      </c>
      <c r="AX563" s="11" t="s">
        <v>75</v>
      </c>
      <c r="AY563" s="187" t="s">
        <v>195</v>
      </c>
    </row>
    <row r="564" spans="2:65" s="12" customFormat="1">
      <c r="B564" s="197"/>
      <c r="D564" s="186" t="s">
        <v>203</v>
      </c>
      <c r="E564" s="198" t="s">
        <v>5</v>
      </c>
      <c r="F564" s="199" t="s">
        <v>250</v>
      </c>
      <c r="H564" s="200">
        <v>104.1</v>
      </c>
      <c r="I564" s="201"/>
      <c r="L564" s="197"/>
      <c r="M564" s="202"/>
      <c r="N564" s="203"/>
      <c r="O564" s="203"/>
      <c r="P564" s="203"/>
      <c r="Q564" s="203"/>
      <c r="R564" s="203"/>
      <c r="S564" s="203"/>
      <c r="T564" s="204"/>
      <c r="AT564" s="198" t="s">
        <v>203</v>
      </c>
      <c r="AU564" s="198" t="s">
        <v>211</v>
      </c>
      <c r="AV564" s="12" t="s">
        <v>211</v>
      </c>
      <c r="AW564" s="12" t="s">
        <v>39</v>
      </c>
      <c r="AX564" s="12" t="s">
        <v>75</v>
      </c>
      <c r="AY564" s="198" t="s">
        <v>195</v>
      </c>
    </row>
    <row r="565" spans="2:65" s="13" customFormat="1">
      <c r="B565" s="205"/>
      <c r="D565" s="186" t="s">
        <v>203</v>
      </c>
      <c r="E565" s="206" t="s">
        <v>5</v>
      </c>
      <c r="F565" s="207" t="s">
        <v>254</v>
      </c>
      <c r="H565" s="208">
        <v>484.86</v>
      </c>
      <c r="I565" s="209"/>
      <c r="L565" s="205"/>
      <c r="M565" s="210"/>
      <c r="N565" s="211"/>
      <c r="O565" s="211"/>
      <c r="P565" s="211"/>
      <c r="Q565" s="211"/>
      <c r="R565" s="211"/>
      <c r="S565" s="211"/>
      <c r="T565" s="212"/>
      <c r="AT565" s="206" t="s">
        <v>203</v>
      </c>
      <c r="AU565" s="206" t="s">
        <v>211</v>
      </c>
      <c r="AV565" s="13" t="s">
        <v>201</v>
      </c>
      <c r="AW565" s="13" t="s">
        <v>39</v>
      </c>
      <c r="AX565" s="13" t="s">
        <v>83</v>
      </c>
      <c r="AY565" s="206" t="s">
        <v>195</v>
      </c>
    </row>
    <row r="566" spans="2:65" s="10" customFormat="1" ht="22.35" customHeight="1">
      <c r="B566" s="159"/>
      <c r="D566" s="160" t="s">
        <v>74</v>
      </c>
      <c r="E566" s="170" t="s">
        <v>670</v>
      </c>
      <c r="F566" s="170" t="s">
        <v>671</v>
      </c>
      <c r="I566" s="162"/>
      <c r="J566" s="171">
        <f>BK566</f>
        <v>0</v>
      </c>
      <c r="L566" s="159"/>
      <c r="M566" s="164"/>
      <c r="N566" s="165"/>
      <c r="O566" s="165"/>
      <c r="P566" s="166">
        <f>SUM(P567:P593)</f>
        <v>0</v>
      </c>
      <c r="Q566" s="165"/>
      <c r="R566" s="166">
        <f>SUM(R567:R593)</f>
        <v>0.20779199999999998</v>
      </c>
      <c r="S566" s="165"/>
      <c r="T566" s="167">
        <f>SUM(T567:T593)</f>
        <v>57.217600000000004</v>
      </c>
      <c r="AR566" s="160" t="s">
        <v>83</v>
      </c>
      <c r="AT566" s="168" t="s">
        <v>74</v>
      </c>
      <c r="AU566" s="168" t="s">
        <v>85</v>
      </c>
      <c r="AY566" s="160" t="s">
        <v>195</v>
      </c>
      <c r="BK566" s="169">
        <f>SUM(BK567:BK593)</f>
        <v>0</v>
      </c>
    </row>
    <row r="567" spans="2:65" s="1" customFormat="1" ht="16.5" customHeight="1">
      <c r="B567" s="172"/>
      <c r="C567" s="173" t="s">
        <v>3318</v>
      </c>
      <c r="D567" s="173" t="s">
        <v>197</v>
      </c>
      <c r="E567" s="174" t="s">
        <v>3319</v>
      </c>
      <c r="F567" s="175" t="s">
        <v>3320</v>
      </c>
      <c r="G567" s="176" t="s">
        <v>228</v>
      </c>
      <c r="H567" s="177">
        <v>26.007999999999999</v>
      </c>
      <c r="I567" s="178"/>
      <c r="J567" s="179">
        <f>ROUND(I567*H567,2)</f>
        <v>0</v>
      </c>
      <c r="K567" s="175"/>
      <c r="L567" s="40"/>
      <c r="M567" s="180" t="s">
        <v>5</v>
      </c>
      <c r="N567" s="181" t="s">
        <v>46</v>
      </c>
      <c r="O567" s="41"/>
      <c r="P567" s="182">
        <f>O567*H567</f>
        <v>0</v>
      </c>
      <c r="Q567" s="182">
        <v>0</v>
      </c>
      <c r="R567" s="182">
        <f>Q567*H567</f>
        <v>0</v>
      </c>
      <c r="S567" s="182">
        <v>2.2000000000000002</v>
      </c>
      <c r="T567" s="183">
        <f>S567*H567</f>
        <v>57.217600000000004</v>
      </c>
      <c r="AR567" s="23" t="s">
        <v>201</v>
      </c>
      <c r="AT567" s="23" t="s">
        <v>197</v>
      </c>
      <c r="AU567" s="23" t="s">
        <v>211</v>
      </c>
      <c r="AY567" s="23" t="s">
        <v>195</v>
      </c>
      <c r="BE567" s="184">
        <f>IF(N567="základní",J567,0)</f>
        <v>0</v>
      </c>
      <c r="BF567" s="184">
        <f>IF(N567="snížená",J567,0)</f>
        <v>0</v>
      </c>
      <c r="BG567" s="184">
        <f>IF(N567="zákl. přenesená",J567,0)</f>
        <v>0</v>
      </c>
      <c r="BH567" s="184">
        <f>IF(N567="sníž. přenesená",J567,0)</f>
        <v>0</v>
      </c>
      <c r="BI567" s="184">
        <f>IF(N567="nulová",J567,0)</f>
        <v>0</v>
      </c>
      <c r="BJ567" s="23" t="s">
        <v>83</v>
      </c>
      <c r="BK567" s="184">
        <f>ROUND(I567*H567,2)</f>
        <v>0</v>
      </c>
      <c r="BL567" s="23" t="s">
        <v>201</v>
      </c>
      <c r="BM567" s="23" t="s">
        <v>3321</v>
      </c>
    </row>
    <row r="568" spans="2:65" s="11" customFormat="1">
      <c r="B568" s="185"/>
      <c r="D568" s="186" t="s">
        <v>203</v>
      </c>
      <c r="E568" s="187" t="s">
        <v>5</v>
      </c>
      <c r="F568" s="188" t="s">
        <v>3322</v>
      </c>
      <c r="H568" s="189">
        <v>12.939</v>
      </c>
      <c r="I568" s="190"/>
      <c r="L568" s="185"/>
      <c r="M568" s="191"/>
      <c r="N568" s="192"/>
      <c r="O568" s="192"/>
      <c r="P568" s="192"/>
      <c r="Q568" s="192"/>
      <c r="R568" s="192"/>
      <c r="S568" s="192"/>
      <c r="T568" s="193"/>
      <c r="AT568" s="187" t="s">
        <v>203</v>
      </c>
      <c r="AU568" s="187" t="s">
        <v>211</v>
      </c>
      <c r="AV568" s="11" t="s">
        <v>85</v>
      </c>
      <c r="AW568" s="11" t="s">
        <v>39</v>
      </c>
      <c r="AX568" s="11" t="s">
        <v>75</v>
      </c>
      <c r="AY568" s="187" t="s">
        <v>195</v>
      </c>
    </row>
    <row r="569" spans="2:65" s="12" customFormat="1">
      <c r="B569" s="197"/>
      <c r="D569" s="186" t="s">
        <v>203</v>
      </c>
      <c r="E569" s="198" t="s">
        <v>5</v>
      </c>
      <c r="F569" s="199" t="s">
        <v>3323</v>
      </c>
      <c r="H569" s="200">
        <v>12.939</v>
      </c>
      <c r="I569" s="201"/>
      <c r="L569" s="197"/>
      <c r="M569" s="202"/>
      <c r="N569" s="203"/>
      <c r="O569" s="203"/>
      <c r="P569" s="203"/>
      <c r="Q569" s="203"/>
      <c r="R569" s="203"/>
      <c r="S569" s="203"/>
      <c r="T569" s="204"/>
      <c r="AT569" s="198" t="s">
        <v>203</v>
      </c>
      <c r="AU569" s="198" t="s">
        <v>211</v>
      </c>
      <c r="AV569" s="12" t="s">
        <v>211</v>
      </c>
      <c r="AW569" s="12" t="s">
        <v>39</v>
      </c>
      <c r="AX569" s="12" t="s">
        <v>75</v>
      </c>
      <c r="AY569" s="198" t="s">
        <v>195</v>
      </c>
    </row>
    <row r="570" spans="2:65" s="11" customFormat="1">
      <c r="B570" s="185"/>
      <c r="D570" s="186" t="s">
        <v>203</v>
      </c>
      <c r="E570" s="187" t="s">
        <v>5</v>
      </c>
      <c r="F570" s="188" t="s">
        <v>3324</v>
      </c>
      <c r="H570" s="189">
        <v>5.5579999999999998</v>
      </c>
      <c r="I570" s="190"/>
      <c r="L570" s="185"/>
      <c r="M570" s="191"/>
      <c r="N570" s="192"/>
      <c r="O570" s="192"/>
      <c r="P570" s="192"/>
      <c r="Q570" s="192"/>
      <c r="R570" s="192"/>
      <c r="S570" s="192"/>
      <c r="T570" s="193"/>
      <c r="AT570" s="187" t="s">
        <v>203</v>
      </c>
      <c r="AU570" s="187" t="s">
        <v>211</v>
      </c>
      <c r="AV570" s="11" t="s">
        <v>85</v>
      </c>
      <c r="AW570" s="11" t="s">
        <v>39</v>
      </c>
      <c r="AX570" s="11" t="s">
        <v>75</v>
      </c>
      <c r="AY570" s="187" t="s">
        <v>195</v>
      </c>
    </row>
    <row r="571" spans="2:65" s="12" customFormat="1">
      <c r="B571" s="197"/>
      <c r="D571" s="186" t="s">
        <v>203</v>
      </c>
      <c r="E571" s="198" t="s">
        <v>5</v>
      </c>
      <c r="F571" s="199" t="s">
        <v>3325</v>
      </c>
      <c r="H571" s="200">
        <v>5.5579999999999998</v>
      </c>
      <c r="I571" s="201"/>
      <c r="L571" s="197"/>
      <c r="M571" s="202"/>
      <c r="N571" s="203"/>
      <c r="O571" s="203"/>
      <c r="P571" s="203"/>
      <c r="Q571" s="203"/>
      <c r="R571" s="203"/>
      <c r="S571" s="203"/>
      <c r="T571" s="204"/>
      <c r="AT571" s="198" t="s">
        <v>203</v>
      </c>
      <c r="AU571" s="198" t="s">
        <v>211</v>
      </c>
      <c r="AV571" s="12" t="s">
        <v>211</v>
      </c>
      <c r="AW571" s="12" t="s">
        <v>39</v>
      </c>
      <c r="AX571" s="12" t="s">
        <v>75</v>
      </c>
      <c r="AY571" s="198" t="s">
        <v>195</v>
      </c>
    </row>
    <row r="572" spans="2:65" s="11" customFormat="1">
      <c r="B572" s="185"/>
      <c r="D572" s="186" t="s">
        <v>203</v>
      </c>
      <c r="E572" s="187" t="s">
        <v>5</v>
      </c>
      <c r="F572" s="188" t="s">
        <v>3326</v>
      </c>
      <c r="H572" s="189">
        <v>0.47099999999999997</v>
      </c>
      <c r="I572" s="190"/>
      <c r="L572" s="185"/>
      <c r="M572" s="191"/>
      <c r="N572" s="192"/>
      <c r="O572" s="192"/>
      <c r="P572" s="192"/>
      <c r="Q572" s="192"/>
      <c r="R572" s="192"/>
      <c r="S572" s="192"/>
      <c r="T572" s="193"/>
      <c r="AT572" s="187" t="s">
        <v>203</v>
      </c>
      <c r="AU572" s="187" t="s">
        <v>211</v>
      </c>
      <c r="AV572" s="11" t="s">
        <v>85</v>
      </c>
      <c r="AW572" s="11" t="s">
        <v>39</v>
      </c>
      <c r="AX572" s="11" t="s">
        <v>75</v>
      </c>
      <c r="AY572" s="187" t="s">
        <v>195</v>
      </c>
    </row>
    <row r="573" spans="2:65" s="12" customFormat="1">
      <c r="B573" s="197"/>
      <c r="D573" s="186" t="s">
        <v>203</v>
      </c>
      <c r="E573" s="198" t="s">
        <v>5</v>
      </c>
      <c r="F573" s="199" t="s">
        <v>3327</v>
      </c>
      <c r="H573" s="200">
        <v>0.47099999999999997</v>
      </c>
      <c r="I573" s="201"/>
      <c r="L573" s="197"/>
      <c r="M573" s="202"/>
      <c r="N573" s="203"/>
      <c r="O573" s="203"/>
      <c r="P573" s="203"/>
      <c r="Q573" s="203"/>
      <c r="R573" s="203"/>
      <c r="S573" s="203"/>
      <c r="T573" s="204"/>
      <c r="AT573" s="198" t="s">
        <v>203</v>
      </c>
      <c r="AU573" s="198" t="s">
        <v>211</v>
      </c>
      <c r="AV573" s="12" t="s">
        <v>211</v>
      </c>
      <c r="AW573" s="12" t="s">
        <v>39</v>
      </c>
      <c r="AX573" s="12" t="s">
        <v>75</v>
      </c>
      <c r="AY573" s="198" t="s">
        <v>195</v>
      </c>
    </row>
    <row r="574" spans="2:65" s="11" customFormat="1">
      <c r="B574" s="185"/>
      <c r="D574" s="186" t="s">
        <v>203</v>
      </c>
      <c r="E574" s="187" t="s">
        <v>5</v>
      </c>
      <c r="F574" s="188" t="s">
        <v>3328</v>
      </c>
      <c r="H574" s="189">
        <v>3.84</v>
      </c>
      <c r="I574" s="190"/>
      <c r="L574" s="185"/>
      <c r="M574" s="191"/>
      <c r="N574" s="192"/>
      <c r="O574" s="192"/>
      <c r="P574" s="192"/>
      <c r="Q574" s="192"/>
      <c r="R574" s="192"/>
      <c r="S574" s="192"/>
      <c r="T574" s="193"/>
      <c r="AT574" s="187" t="s">
        <v>203</v>
      </c>
      <c r="AU574" s="187" t="s">
        <v>211</v>
      </c>
      <c r="AV574" s="11" t="s">
        <v>85</v>
      </c>
      <c r="AW574" s="11" t="s">
        <v>39</v>
      </c>
      <c r="AX574" s="11" t="s">
        <v>75</v>
      </c>
      <c r="AY574" s="187" t="s">
        <v>195</v>
      </c>
    </row>
    <row r="575" spans="2:65" s="12" customFormat="1">
      <c r="B575" s="197"/>
      <c r="D575" s="186" t="s">
        <v>203</v>
      </c>
      <c r="E575" s="198" t="s">
        <v>5</v>
      </c>
      <c r="F575" s="199" t="s">
        <v>3329</v>
      </c>
      <c r="H575" s="200">
        <v>3.84</v>
      </c>
      <c r="I575" s="201"/>
      <c r="L575" s="197"/>
      <c r="M575" s="202"/>
      <c r="N575" s="203"/>
      <c r="O575" s="203"/>
      <c r="P575" s="203"/>
      <c r="Q575" s="203"/>
      <c r="R575" s="203"/>
      <c r="S575" s="203"/>
      <c r="T575" s="204"/>
      <c r="AT575" s="198" t="s">
        <v>203</v>
      </c>
      <c r="AU575" s="198" t="s">
        <v>211</v>
      </c>
      <c r="AV575" s="12" t="s">
        <v>211</v>
      </c>
      <c r="AW575" s="12" t="s">
        <v>39</v>
      </c>
      <c r="AX575" s="12" t="s">
        <v>75</v>
      </c>
      <c r="AY575" s="198" t="s">
        <v>195</v>
      </c>
    </row>
    <row r="576" spans="2:65" s="11" customFormat="1">
      <c r="B576" s="185"/>
      <c r="D576" s="186" t="s">
        <v>203</v>
      </c>
      <c r="E576" s="187" t="s">
        <v>5</v>
      </c>
      <c r="F576" s="188" t="s">
        <v>3330</v>
      </c>
      <c r="H576" s="189">
        <v>3.2</v>
      </c>
      <c r="I576" s="190"/>
      <c r="L576" s="185"/>
      <c r="M576" s="191"/>
      <c r="N576" s="192"/>
      <c r="O576" s="192"/>
      <c r="P576" s="192"/>
      <c r="Q576" s="192"/>
      <c r="R576" s="192"/>
      <c r="S576" s="192"/>
      <c r="T576" s="193"/>
      <c r="AT576" s="187" t="s">
        <v>203</v>
      </c>
      <c r="AU576" s="187" t="s">
        <v>211</v>
      </c>
      <c r="AV576" s="11" t="s">
        <v>85</v>
      </c>
      <c r="AW576" s="11" t="s">
        <v>39</v>
      </c>
      <c r="AX576" s="11" t="s">
        <v>75</v>
      </c>
      <c r="AY576" s="187" t="s">
        <v>195</v>
      </c>
    </row>
    <row r="577" spans="2:65" s="12" customFormat="1">
      <c r="B577" s="197"/>
      <c r="D577" s="186" t="s">
        <v>203</v>
      </c>
      <c r="E577" s="198" t="s">
        <v>5</v>
      </c>
      <c r="F577" s="199" t="s">
        <v>3331</v>
      </c>
      <c r="H577" s="200">
        <v>3.2</v>
      </c>
      <c r="I577" s="201"/>
      <c r="L577" s="197"/>
      <c r="M577" s="202"/>
      <c r="N577" s="203"/>
      <c r="O577" s="203"/>
      <c r="P577" s="203"/>
      <c r="Q577" s="203"/>
      <c r="R577" s="203"/>
      <c r="S577" s="203"/>
      <c r="T577" s="204"/>
      <c r="AT577" s="198" t="s">
        <v>203</v>
      </c>
      <c r="AU577" s="198" t="s">
        <v>211</v>
      </c>
      <c r="AV577" s="12" t="s">
        <v>211</v>
      </c>
      <c r="AW577" s="12" t="s">
        <v>39</v>
      </c>
      <c r="AX577" s="12" t="s">
        <v>75</v>
      </c>
      <c r="AY577" s="198" t="s">
        <v>195</v>
      </c>
    </row>
    <row r="578" spans="2:65" s="13" customFormat="1">
      <c r="B578" s="205"/>
      <c r="D578" s="186" t="s">
        <v>203</v>
      </c>
      <c r="E578" s="206" t="s">
        <v>5</v>
      </c>
      <c r="F578" s="207" t="s">
        <v>254</v>
      </c>
      <c r="H578" s="208">
        <v>26.007999999999999</v>
      </c>
      <c r="I578" s="209"/>
      <c r="L578" s="205"/>
      <c r="M578" s="210"/>
      <c r="N578" s="211"/>
      <c r="O578" s="211"/>
      <c r="P578" s="211"/>
      <c r="Q578" s="211"/>
      <c r="R578" s="211"/>
      <c r="S578" s="211"/>
      <c r="T578" s="212"/>
      <c r="AT578" s="206" t="s">
        <v>203</v>
      </c>
      <c r="AU578" s="206" t="s">
        <v>211</v>
      </c>
      <c r="AV578" s="13" t="s">
        <v>201</v>
      </c>
      <c r="AW578" s="13" t="s">
        <v>39</v>
      </c>
      <c r="AX578" s="13" t="s">
        <v>83</v>
      </c>
      <c r="AY578" s="206" t="s">
        <v>195</v>
      </c>
    </row>
    <row r="579" spans="2:65" s="1" customFormat="1" ht="25.5" customHeight="1">
      <c r="B579" s="172"/>
      <c r="C579" s="173" t="s">
        <v>3332</v>
      </c>
      <c r="D579" s="173" t="s">
        <v>197</v>
      </c>
      <c r="E579" s="174" t="s">
        <v>3333</v>
      </c>
      <c r="F579" s="175" t="s">
        <v>3334</v>
      </c>
      <c r="G579" s="176" t="s">
        <v>228</v>
      </c>
      <c r="H579" s="177">
        <v>16.899999999999999</v>
      </c>
      <c r="I579" s="178"/>
      <c r="J579" s="179">
        <f>ROUND(I579*H579,2)</f>
        <v>0</v>
      </c>
      <c r="K579" s="175"/>
      <c r="L579" s="40"/>
      <c r="M579" s="180" t="s">
        <v>5</v>
      </c>
      <c r="N579" s="181" t="s">
        <v>46</v>
      </c>
      <c r="O579" s="41"/>
      <c r="P579" s="182">
        <f>O579*H579</f>
        <v>0</v>
      </c>
      <c r="Q579" s="182">
        <v>6.4799999999999996E-3</v>
      </c>
      <c r="R579" s="182">
        <f>Q579*H579</f>
        <v>0.10951199999999998</v>
      </c>
      <c r="S579" s="182">
        <v>0</v>
      </c>
      <c r="T579" s="183">
        <f>S579*H579</f>
        <v>0</v>
      </c>
      <c r="AR579" s="23" t="s">
        <v>201</v>
      </c>
      <c r="AT579" s="23" t="s">
        <v>197</v>
      </c>
      <c r="AU579" s="23" t="s">
        <v>211</v>
      </c>
      <c r="AY579" s="23" t="s">
        <v>195</v>
      </c>
      <c r="BE579" s="184">
        <f>IF(N579="základní",J579,0)</f>
        <v>0</v>
      </c>
      <c r="BF579" s="184">
        <f>IF(N579="snížená",J579,0)</f>
        <v>0</v>
      </c>
      <c r="BG579" s="184">
        <f>IF(N579="zákl. přenesená",J579,0)</f>
        <v>0</v>
      </c>
      <c r="BH579" s="184">
        <f>IF(N579="sníž. přenesená",J579,0)</f>
        <v>0</v>
      </c>
      <c r="BI579" s="184">
        <f>IF(N579="nulová",J579,0)</f>
        <v>0</v>
      </c>
      <c r="BJ579" s="23" t="s">
        <v>83</v>
      </c>
      <c r="BK579" s="184">
        <f>ROUND(I579*H579,2)</f>
        <v>0</v>
      </c>
      <c r="BL579" s="23" t="s">
        <v>201</v>
      </c>
      <c r="BM579" s="23" t="s">
        <v>3335</v>
      </c>
    </row>
    <row r="580" spans="2:65" s="1" customFormat="1" ht="27">
      <c r="B580" s="40"/>
      <c r="D580" s="186" t="s">
        <v>209</v>
      </c>
      <c r="F580" s="194" t="s">
        <v>3336</v>
      </c>
      <c r="I580" s="195"/>
      <c r="L580" s="40"/>
      <c r="M580" s="196"/>
      <c r="N580" s="41"/>
      <c r="O580" s="41"/>
      <c r="P580" s="41"/>
      <c r="Q580" s="41"/>
      <c r="R580" s="41"/>
      <c r="S580" s="41"/>
      <c r="T580" s="69"/>
      <c r="AT580" s="23" t="s">
        <v>209</v>
      </c>
      <c r="AU580" s="23" t="s">
        <v>211</v>
      </c>
    </row>
    <row r="581" spans="2:65" s="11" customFormat="1">
      <c r="B581" s="185"/>
      <c r="D581" s="186" t="s">
        <v>203</v>
      </c>
      <c r="E581" s="187" t="s">
        <v>5</v>
      </c>
      <c r="F581" s="188" t="s">
        <v>3337</v>
      </c>
      <c r="H581" s="189">
        <v>16.899999999999999</v>
      </c>
      <c r="I581" s="190"/>
      <c r="L581" s="185"/>
      <c r="M581" s="191"/>
      <c r="N581" s="192"/>
      <c r="O581" s="192"/>
      <c r="P581" s="192"/>
      <c r="Q581" s="192"/>
      <c r="R581" s="192"/>
      <c r="S581" s="192"/>
      <c r="T581" s="193"/>
      <c r="AT581" s="187" t="s">
        <v>203</v>
      </c>
      <c r="AU581" s="187" t="s">
        <v>211</v>
      </c>
      <c r="AV581" s="11" t="s">
        <v>85</v>
      </c>
      <c r="AW581" s="11" t="s">
        <v>39</v>
      </c>
      <c r="AX581" s="11" t="s">
        <v>83</v>
      </c>
      <c r="AY581" s="187" t="s">
        <v>195</v>
      </c>
    </row>
    <row r="582" spans="2:65" s="1" customFormat="1" ht="16.5" customHeight="1">
      <c r="B582" s="172"/>
      <c r="C582" s="173" t="s">
        <v>3338</v>
      </c>
      <c r="D582" s="173" t="s">
        <v>197</v>
      </c>
      <c r="E582" s="174" t="s">
        <v>3339</v>
      </c>
      <c r="F582" s="175" t="s">
        <v>3340</v>
      </c>
      <c r="G582" s="176" t="s">
        <v>325</v>
      </c>
      <c r="H582" s="177">
        <v>14</v>
      </c>
      <c r="I582" s="178"/>
      <c r="J582" s="179">
        <f>ROUND(I582*H582,2)</f>
        <v>0</v>
      </c>
      <c r="K582" s="175"/>
      <c r="L582" s="40"/>
      <c r="M582" s="180" t="s">
        <v>5</v>
      </c>
      <c r="N582" s="181" t="s">
        <v>46</v>
      </c>
      <c r="O582" s="41"/>
      <c r="P582" s="182">
        <f>O582*H582</f>
        <v>0</v>
      </c>
      <c r="Q582" s="182">
        <v>7.0200000000000002E-3</v>
      </c>
      <c r="R582" s="182">
        <f>Q582*H582</f>
        <v>9.8280000000000006E-2</v>
      </c>
      <c r="S582" s="182">
        <v>0</v>
      </c>
      <c r="T582" s="183">
        <f>S582*H582</f>
        <v>0</v>
      </c>
      <c r="AR582" s="23" t="s">
        <v>201</v>
      </c>
      <c r="AT582" s="23" t="s">
        <v>197</v>
      </c>
      <c r="AU582" s="23" t="s">
        <v>211</v>
      </c>
      <c r="AY582" s="23" t="s">
        <v>195</v>
      </c>
      <c r="BE582" s="184">
        <f>IF(N582="základní",J582,0)</f>
        <v>0</v>
      </c>
      <c r="BF582" s="184">
        <f>IF(N582="snížená",J582,0)</f>
        <v>0</v>
      </c>
      <c r="BG582" s="184">
        <f>IF(N582="zákl. přenesená",J582,0)</f>
        <v>0</v>
      </c>
      <c r="BH582" s="184">
        <f>IF(N582="sníž. přenesená",J582,0)</f>
        <v>0</v>
      </c>
      <c r="BI582" s="184">
        <f>IF(N582="nulová",J582,0)</f>
        <v>0</v>
      </c>
      <c r="BJ582" s="23" t="s">
        <v>83</v>
      </c>
      <c r="BK582" s="184">
        <f>ROUND(I582*H582,2)</f>
        <v>0</v>
      </c>
      <c r="BL582" s="23" t="s">
        <v>201</v>
      </c>
      <c r="BM582" s="23" t="s">
        <v>3341</v>
      </c>
    </row>
    <row r="583" spans="2:65" s="1" customFormat="1" ht="40.5">
      <c r="B583" s="40"/>
      <c r="D583" s="186" t="s">
        <v>209</v>
      </c>
      <c r="F583" s="194" t="s">
        <v>3342</v>
      </c>
      <c r="I583" s="195"/>
      <c r="L583" s="40"/>
      <c r="M583" s="196"/>
      <c r="N583" s="41"/>
      <c r="O583" s="41"/>
      <c r="P583" s="41"/>
      <c r="Q583" s="41"/>
      <c r="R583" s="41"/>
      <c r="S583" s="41"/>
      <c r="T583" s="69"/>
      <c r="AT583" s="23" t="s">
        <v>209</v>
      </c>
      <c r="AU583" s="23" t="s">
        <v>211</v>
      </c>
    </row>
    <row r="584" spans="2:65" s="1" customFormat="1" ht="16.5" customHeight="1">
      <c r="B584" s="172"/>
      <c r="C584" s="173" t="s">
        <v>3343</v>
      </c>
      <c r="D584" s="173" t="s">
        <v>197</v>
      </c>
      <c r="E584" s="174" t="s">
        <v>672</v>
      </c>
      <c r="F584" s="175" t="s">
        <v>673</v>
      </c>
      <c r="G584" s="176" t="s">
        <v>303</v>
      </c>
      <c r="H584" s="177">
        <v>264.46800000000002</v>
      </c>
      <c r="I584" s="178"/>
      <c r="J584" s="179">
        <f>ROUND(I584*H584,2)</f>
        <v>0</v>
      </c>
      <c r="K584" s="175"/>
      <c r="L584" s="40"/>
      <c r="M584" s="180" t="s">
        <v>5</v>
      </c>
      <c r="N584" s="181" t="s">
        <v>46</v>
      </c>
      <c r="O584" s="41"/>
      <c r="P584" s="182">
        <f>O584*H584</f>
        <v>0</v>
      </c>
      <c r="Q584" s="182">
        <v>0</v>
      </c>
      <c r="R584" s="182">
        <f>Q584*H584</f>
        <v>0</v>
      </c>
      <c r="S584" s="182">
        <v>0</v>
      </c>
      <c r="T584" s="183">
        <f>S584*H584</f>
        <v>0</v>
      </c>
      <c r="AR584" s="23" t="s">
        <v>201</v>
      </c>
      <c r="AT584" s="23" t="s">
        <v>197</v>
      </c>
      <c r="AU584" s="23" t="s">
        <v>211</v>
      </c>
      <c r="AY584" s="23" t="s">
        <v>195</v>
      </c>
      <c r="BE584" s="184">
        <f>IF(N584="základní",J584,0)</f>
        <v>0</v>
      </c>
      <c r="BF584" s="184">
        <f>IF(N584="snížená",J584,0)</f>
        <v>0</v>
      </c>
      <c r="BG584" s="184">
        <f>IF(N584="zákl. přenesená",J584,0)</f>
        <v>0</v>
      </c>
      <c r="BH584" s="184">
        <f>IF(N584="sníž. přenesená",J584,0)</f>
        <v>0</v>
      </c>
      <c r="BI584" s="184">
        <f>IF(N584="nulová",J584,0)</f>
        <v>0</v>
      </c>
      <c r="BJ584" s="23" t="s">
        <v>83</v>
      </c>
      <c r="BK584" s="184">
        <f>ROUND(I584*H584,2)</f>
        <v>0</v>
      </c>
      <c r="BL584" s="23" t="s">
        <v>201</v>
      </c>
      <c r="BM584" s="23" t="s">
        <v>3344</v>
      </c>
    </row>
    <row r="585" spans="2:65" s="1" customFormat="1" ht="16.5" customHeight="1">
      <c r="B585" s="172"/>
      <c r="C585" s="173" t="s">
        <v>3345</v>
      </c>
      <c r="D585" s="173" t="s">
        <v>197</v>
      </c>
      <c r="E585" s="174" t="s">
        <v>676</v>
      </c>
      <c r="F585" s="175" t="s">
        <v>677</v>
      </c>
      <c r="G585" s="176" t="s">
        <v>303</v>
      </c>
      <c r="H585" s="177">
        <v>2380.212</v>
      </c>
      <c r="I585" s="178"/>
      <c r="J585" s="179">
        <f>ROUND(I585*H585,2)</f>
        <v>0</v>
      </c>
      <c r="K585" s="175"/>
      <c r="L585" s="40"/>
      <c r="M585" s="180" t="s">
        <v>5</v>
      </c>
      <c r="N585" s="181" t="s">
        <v>46</v>
      </c>
      <c r="O585" s="41"/>
      <c r="P585" s="182">
        <f>O585*H585</f>
        <v>0</v>
      </c>
      <c r="Q585" s="182">
        <v>0</v>
      </c>
      <c r="R585" s="182">
        <f>Q585*H585</f>
        <v>0</v>
      </c>
      <c r="S585" s="182">
        <v>0</v>
      </c>
      <c r="T585" s="183">
        <f>S585*H585</f>
        <v>0</v>
      </c>
      <c r="AR585" s="23" t="s">
        <v>201</v>
      </c>
      <c r="AT585" s="23" t="s">
        <v>197</v>
      </c>
      <c r="AU585" s="23" t="s">
        <v>211</v>
      </c>
      <c r="AY585" s="23" t="s">
        <v>195</v>
      </c>
      <c r="BE585" s="184">
        <f>IF(N585="základní",J585,0)</f>
        <v>0</v>
      </c>
      <c r="BF585" s="184">
        <f>IF(N585="snížená",J585,0)</f>
        <v>0</v>
      </c>
      <c r="BG585" s="184">
        <f>IF(N585="zákl. přenesená",J585,0)</f>
        <v>0</v>
      </c>
      <c r="BH585" s="184">
        <f>IF(N585="sníž. přenesená",J585,0)</f>
        <v>0</v>
      </c>
      <c r="BI585" s="184">
        <f>IF(N585="nulová",J585,0)</f>
        <v>0</v>
      </c>
      <c r="BJ585" s="23" t="s">
        <v>83</v>
      </c>
      <c r="BK585" s="184">
        <f>ROUND(I585*H585,2)</f>
        <v>0</v>
      </c>
      <c r="BL585" s="23" t="s">
        <v>201</v>
      </c>
      <c r="BM585" s="23" t="s">
        <v>3346</v>
      </c>
    </row>
    <row r="586" spans="2:65" s="1" customFormat="1" ht="54">
      <c r="B586" s="40"/>
      <c r="D586" s="186" t="s">
        <v>209</v>
      </c>
      <c r="F586" s="194" t="s">
        <v>679</v>
      </c>
      <c r="I586" s="195"/>
      <c r="L586" s="40"/>
      <c r="M586" s="196"/>
      <c r="N586" s="41"/>
      <c r="O586" s="41"/>
      <c r="P586" s="41"/>
      <c r="Q586" s="41"/>
      <c r="R586" s="41"/>
      <c r="S586" s="41"/>
      <c r="T586" s="69"/>
      <c r="AT586" s="23" t="s">
        <v>209</v>
      </c>
      <c r="AU586" s="23" t="s">
        <v>211</v>
      </c>
    </row>
    <row r="587" spans="2:65" s="11" customFormat="1">
      <c r="B587" s="185"/>
      <c r="D587" s="186" t="s">
        <v>203</v>
      </c>
      <c r="F587" s="188" t="s">
        <v>3347</v>
      </c>
      <c r="H587" s="189">
        <v>2380.212</v>
      </c>
      <c r="I587" s="190"/>
      <c r="L587" s="185"/>
      <c r="M587" s="191"/>
      <c r="N587" s="192"/>
      <c r="O587" s="192"/>
      <c r="P587" s="192"/>
      <c r="Q587" s="192"/>
      <c r="R587" s="192"/>
      <c r="S587" s="192"/>
      <c r="T587" s="193"/>
      <c r="AT587" s="187" t="s">
        <v>203</v>
      </c>
      <c r="AU587" s="187" t="s">
        <v>211</v>
      </c>
      <c r="AV587" s="11" t="s">
        <v>85</v>
      </c>
      <c r="AW587" s="11" t="s">
        <v>6</v>
      </c>
      <c r="AX587" s="11" t="s">
        <v>83</v>
      </c>
      <c r="AY587" s="187" t="s">
        <v>195</v>
      </c>
    </row>
    <row r="588" spans="2:65" s="1" customFormat="1" ht="16.5" customHeight="1">
      <c r="B588" s="172"/>
      <c r="C588" s="173" t="s">
        <v>3348</v>
      </c>
      <c r="D588" s="173" t="s">
        <v>197</v>
      </c>
      <c r="E588" s="174" t="s">
        <v>682</v>
      </c>
      <c r="F588" s="175" t="s">
        <v>683</v>
      </c>
      <c r="G588" s="176" t="s">
        <v>303</v>
      </c>
      <c r="H588" s="177">
        <v>264.46800000000002</v>
      </c>
      <c r="I588" s="178"/>
      <c r="J588" s="179">
        <f>ROUND(I588*H588,2)</f>
        <v>0</v>
      </c>
      <c r="K588" s="175"/>
      <c r="L588" s="40"/>
      <c r="M588" s="180" t="s">
        <v>5</v>
      </c>
      <c r="N588" s="181" t="s">
        <v>46</v>
      </c>
      <c r="O588" s="41"/>
      <c r="P588" s="182">
        <f>O588*H588</f>
        <v>0</v>
      </c>
      <c r="Q588" s="182">
        <v>0</v>
      </c>
      <c r="R588" s="182">
        <f>Q588*H588</f>
        <v>0</v>
      </c>
      <c r="S588" s="182">
        <v>0</v>
      </c>
      <c r="T588" s="183">
        <f>S588*H588</f>
        <v>0</v>
      </c>
      <c r="AR588" s="23" t="s">
        <v>201</v>
      </c>
      <c r="AT588" s="23" t="s">
        <v>197</v>
      </c>
      <c r="AU588" s="23" t="s">
        <v>211</v>
      </c>
      <c r="AY588" s="23" t="s">
        <v>195</v>
      </c>
      <c r="BE588" s="184">
        <f>IF(N588="základní",J588,0)</f>
        <v>0</v>
      </c>
      <c r="BF588" s="184">
        <f>IF(N588="snížená",J588,0)</f>
        <v>0</v>
      </c>
      <c r="BG588" s="184">
        <f>IF(N588="zákl. přenesená",J588,0)</f>
        <v>0</v>
      </c>
      <c r="BH588" s="184">
        <f>IF(N588="sníž. přenesená",J588,0)</f>
        <v>0</v>
      </c>
      <c r="BI588" s="184">
        <f>IF(N588="nulová",J588,0)</f>
        <v>0</v>
      </c>
      <c r="BJ588" s="23" t="s">
        <v>83</v>
      </c>
      <c r="BK588" s="184">
        <f>ROUND(I588*H588,2)</f>
        <v>0</v>
      </c>
      <c r="BL588" s="23" t="s">
        <v>201</v>
      </c>
      <c r="BM588" s="23" t="s">
        <v>3349</v>
      </c>
    </row>
    <row r="589" spans="2:65" s="1" customFormat="1" ht="25.5" customHeight="1">
      <c r="B589" s="172"/>
      <c r="C589" s="173" t="s">
        <v>3350</v>
      </c>
      <c r="D589" s="173" t="s">
        <v>197</v>
      </c>
      <c r="E589" s="174" t="s">
        <v>686</v>
      </c>
      <c r="F589" s="175" t="s">
        <v>687</v>
      </c>
      <c r="G589" s="176" t="s">
        <v>303</v>
      </c>
      <c r="H589" s="177">
        <v>102.9</v>
      </c>
      <c r="I589" s="178"/>
      <c r="J589" s="179">
        <f>ROUND(I589*H589,2)</f>
        <v>0</v>
      </c>
      <c r="K589" s="175"/>
      <c r="L589" s="40"/>
      <c r="M589" s="180" t="s">
        <v>5</v>
      </c>
      <c r="N589" s="181" t="s">
        <v>46</v>
      </c>
      <c r="O589" s="41"/>
      <c r="P589" s="182">
        <f>O589*H589</f>
        <v>0</v>
      </c>
      <c r="Q589" s="182">
        <v>0</v>
      </c>
      <c r="R589" s="182">
        <f>Q589*H589</f>
        <v>0</v>
      </c>
      <c r="S589" s="182">
        <v>0</v>
      </c>
      <c r="T589" s="183">
        <f>S589*H589</f>
        <v>0</v>
      </c>
      <c r="AR589" s="23" t="s">
        <v>201</v>
      </c>
      <c r="AT589" s="23" t="s">
        <v>197</v>
      </c>
      <c r="AU589" s="23" t="s">
        <v>211</v>
      </c>
      <c r="AY589" s="23" t="s">
        <v>195</v>
      </c>
      <c r="BE589" s="184">
        <f>IF(N589="základní",J589,0)</f>
        <v>0</v>
      </c>
      <c r="BF589" s="184">
        <f>IF(N589="snížená",J589,0)</f>
        <v>0</v>
      </c>
      <c r="BG589" s="184">
        <f>IF(N589="zákl. přenesená",J589,0)</f>
        <v>0</v>
      </c>
      <c r="BH589" s="184">
        <f>IF(N589="sníž. přenesená",J589,0)</f>
        <v>0</v>
      </c>
      <c r="BI589" s="184">
        <f>IF(N589="nulová",J589,0)</f>
        <v>0</v>
      </c>
      <c r="BJ589" s="23" t="s">
        <v>83</v>
      </c>
      <c r="BK589" s="184">
        <f>ROUND(I589*H589,2)</f>
        <v>0</v>
      </c>
      <c r="BL589" s="23" t="s">
        <v>201</v>
      </c>
      <c r="BM589" s="23" t="s">
        <v>3351</v>
      </c>
    </row>
    <row r="590" spans="2:65" s="1" customFormat="1" ht="27">
      <c r="B590" s="40"/>
      <c r="D590" s="186" t="s">
        <v>209</v>
      </c>
      <c r="F590" s="194" t="s">
        <v>305</v>
      </c>
      <c r="I590" s="195"/>
      <c r="L590" s="40"/>
      <c r="M590" s="196"/>
      <c r="N590" s="41"/>
      <c r="O590" s="41"/>
      <c r="P590" s="41"/>
      <c r="Q590" s="41"/>
      <c r="R590" s="41"/>
      <c r="S590" s="41"/>
      <c r="T590" s="69"/>
      <c r="AT590" s="23" t="s">
        <v>209</v>
      </c>
      <c r="AU590" s="23" t="s">
        <v>211</v>
      </c>
    </row>
    <row r="591" spans="2:65" s="1" customFormat="1" ht="16.5" customHeight="1">
      <c r="B591" s="172"/>
      <c r="C591" s="173" t="s">
        <v>3352</v>
      </c>
      <c r="D591" s="173" t="s">
        <v>197</v>
      </c>
      <c r="E591" s="174" t="s">
        <v>690</v>
      </c>
      <c r="F591" s="175" t="s">
        <v>691</v>
      </c>
      <c r="G591" s="176" t="s">
        <v>303</v>
      </c>
      <c r="H591" s="177">
        <v>161.56800000000001</v>
      </c>
      <c r="I591" s="178"/>
      <c r="J591" s="179">
        <f>ROUND(I591*H591,2)</f>
        <v>0</v>
      </c>
      <c r="K591" s="175"/>
      <c r="L591" s="40"/>
      <c r="M591" s="180" t="s">
        <v>5</v>
      </c>
      <c r="N591" s="181" t="s">
        <v>46</v>
      </c>
      <c r="O591" s="41"/>
      <c r="P591" s="182">
        <f>O591*H591</f>
        <v>0</v>
      </c>
      <c r="Q591" s="182">
        <v>0</v>
      </c>
      <c r="R591" s="182">
        <f>Q591*H591</f>
        <v>0</v>
      </c>
      <c r="S591" s="182">
        <v>0</v>
      </c>
      <c r="T591" s="183">
        <f>S591*H591</f>
        <v>0</v>
      </c>
      <c r="AR591" s="23" t="s">
        <v>201</v>
      </c>
      <c r="AT591" s="23" t="s">
        <v>197</v>
      </c>
      <c r="AU591" s="23" t="s">
        <v>211</v>
      </c>
      <c r="AY591" s="23" t="s">
        <v>195</v>
      </c>
      <c r="BE591" s="184">
        <f>IF(N591="základní",J591,0)</f>
        <v>0</v>
      </c>
      <c r="BF591" s="184">
        <f>IF(N591="snížená",J591,0)</f>
        <v>0</v>
      </c>
      <c r="BG591" s="184">
        <f>IF(N591="zákl. přenesená",J591,0)</f>
        <v>0</v>
      </c>
      <c r="BH591" s="184">
        <f>IF(N591="sníž. přenesená",J591,0)</f>
        <v>0</v>
      </c>
      <c r="BI591" s="184">
        <f>IF(N591="nulová",J591,0)</f>
        <v>0</v>
      </c>
      <c r="BJ591" s="23" t="s">
        <v>83</v>
      </c>
      <c r="BK591" s="184">
        <f>ROUND(I591*H591,2)</f>
        <v>0</v>
      </c>
      <c r="BL591" s="23" t="s">
        <v>201</v>
      </c>
      <c r="BM591" s="23" t="s">
        <v>3353</v>
      </c>
    </row>
    <row r="592" spans="2:65" s="1" customFormat="1" ht="27">
      <c r="B592" s="40"/>
      <c r="D592" s="186" t="s">
        <v>209</v>
      </c>
      <c r="F592" s="194" t="s">
        <v>305</v>
      </c>
      <c r="I592" s="195"/>
      <c r="L592" s="40"/>
      <c r="M592" s="196"/>
      <c r="N592" s="41"/>
      <c r="O592" s="41"/>
      <c r="P592" s="41"/>
      <c r="Q592" s="41"/>
      <c r="R592" s="41"/>
      <c r="S592" s="41"/>
      <c r="T592" s="69"/>
      <c r="AT592" s="23" t="s">
        <v>209</v>
      </c>
      <c r="AU592" s="23" t="s">
        <v>211</v>
      </c>
    </row>
    <row r="593" spans="2:51" s="11" customFormat="1">
      <c r="B593" s="185"/>
      <c r="D593" s="186" t="s">
        <v>203</v>
      </c>
      <c r="E593" s="187" t="s">
        <v>5</v>
      </c>
      <c r="F593" s="188" t="s">
        <v>3354</v>
      </c>
      <c r="H593" s="189">
        <v>161.56800000000001</v>
      </c>
      <c r="I593" s="190"/>
      <c r="L593" s="185"/>
      <c r="M593" s="223"/>
      <c r="N593" s="224"/>
      <c r="O593" s="224"/>
      <c r="P593" s="224"/>
      <c r="Q593" s="224"/>
      <c r="R593" s="224"/>
      <c r="S593" s="224"/>
      <c r="T593" s="225"/>
      <c r="AT593" s="187" t="s">
        <v>203</v>
      </c>
      <c r="AU593" s="187" t="s">
        <v>211</v>
      </c>
      <c r="AV593" s="11" t="s">
        <v>85</v>
      </c>
      <c r="AW593" s="11" t="s">
        <v>39</v>
      </c>
      <c r="AX593" s="11" t="s">
        <v>83</v>
      </c>
      <c r="AY593" s="187" t="s">
        <v>195</v>
      </c>
    </row>
    <row r="594" spans="2:51" s="1" customFormat="1" ht="6.95" customHeight="1">
      <c r="B594" s="55"/>
      <c r="C594" s="56"/>
      <c r="D594" s="56"/>
      <c r="E594" s="56"/>
      <c r="F594" s="56"/>
      <c r="G594" s="56"/>
      <c r="H594" s="56"/>
      <c r="I594" s="126"/>
      <c r="J594" s="56"/>
      <c r="K594" s="56"/>
      <c r="L594" s="40"/>
    </row>
  </sheetData>
  <autoFilter ref="C91:K593"/>
  <mergeCells count="10">
    <mergeCell ref="J51:J52"/>
    <mergeCell ref="E82:H82"/>
    <mergeCell ref="E84:H84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91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54"/>
  <sheetViews>
    <sheetView showGridLines="0" workbookViewId="0">
      <pane ySplit="1" topLeftCell="A406" activePane="bottomLeft" state="frozen"/>
      <selection pane="bottomLeft" activeCell="K90" sqref="K90:K455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130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3355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ROUND(SUM(BE90:BE453), 2)</f>
        <v>0</v>
      </c>
      <c r="G30" s="41"/>
      <c r="H30" s="41"/>
      <c r="I30" s="118">
        <v>0.21</v>
      </c>
      <c r="J30" s="117">
        <f>ROUND(ROUND((SUM(BE90:BE453)),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ROUND(SUM(BF90:BF453), 2)</f>
        <v>0</v>
      </c>
      <c r="G31" s="41"/>
      <c r="H31" s="41"/>
      <c r="I31" s="118">
        <v>0.15</v>
      </c>
      <c r="J31" s="117">
        <f>ROUND(ROUND((SUM(BF90:BF453)),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ROUND(SUM(BG90:BG453),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ROUND(SUM(BH90:BH453),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ROUND(SUM(BI90:BI453),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18_2017_16 - SO 16 Ul. Budovcova - kanalizace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2644</v>
      </c>
      <c r="E59" s="144"/>
      <c r="F59" s="144"/>
      <c r="G59" s="144"/>
      <c r="H59" s="144"/>
      <c r="I59" s="145"/>
      <c r="J59" s="146">
        <f>J220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J241</f>
        <v>0</v>
      </c>
      <c r="K60" s="147"/>
    </row>
    <row r="61" spans="2:47" s="8" customFormat="1" ht="19.899999999999999" customHeight="1">
      <c r="B61" s="141"/>
      <c r="C61" s="142"/>
      <c r="D61" s="143" t="s">
        <v>2645</v>
      </c>
      <c r="E61" s="144"/>
      <c r="F61" s="144"/>
      <c r="G61" s="144"/>
      <c r="H61" s="144"/>
      <c r="I61" s="145"/>
      <c r="J61" s="146">
        <f>J267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J268</f>
        <v>0</v>
      </c>
      <c r="K62" s="147"/>
    </row>
    <row r="63" spans="2:47" s="8" customFormat="1" ht="19.899999999999999" customHeight="1">
      <c r="B63" s="141"/>
      <c r="C63" s="142"/>
      <c r="D63" s="143" t="s">
        <v>172</v>
      </c>
      <c r="E63" s="144"/>
      <c r="F63" s="144"/>
      <c r="G63" s="144"/>
      <c r="H63" s="144"/>
      <c r="I63" s="145"/>
      <c r="J63" s="146">
        <f>J294</f>
        <v>0</v>
      </c>
      <c r="K63" s="147"/>
    </row>
    <row r="64" spans="2:47" s="8" customFormat="1" ht="14.85" customHeight="1">
      <c r="B64" s="141"/>
      <c r="C64" s="142"/>
      <c r="D64" s="143" t="s">
        <v>2646</v>
      </c>
      <c r="E64" s="144"/>
      <c r="F64" s="144"/>
      <c r="G64" s="144"/>
      <c r="H64" s="144"/>
      <c r="I64" s="145"/>
      <c r="J64" s="146">
        <f>J295</f>
        <v>0</v>
      </c>
      <c r="K64" s="147"/>
    </row>
    <row r="65" spans="2:12" s="8" customFormat="1" ht="14.85" customHeight="1">
      <c r="B65" s="141"/>
      <c r="C65" s="142"/>
      <c r="D65" s="143" t="s">
        <v>2647</v>
      </c>
      <c r="E65" s="144"/>
      <c r="F65" s="144"/>
      <c r="G65" s="144"/>
      <c r="H65" s="144"/>
      <c r="I65" s="145"/>
      <c r="J65" s="146">
        <f>J303</f>
        <v>0</v>
      </c>
      <c r="K65" s="147"/>
    </row>
    <row r="66" spans="2:12" s="8" customFormat="1" ht="14.85" customHeight="1">
      <c r="B66" s="141"/>
      <c r="C66" s="142"/>
      <c r="D66" s="143" t="s">
        <v>2649</v>
      </c>
      <c r="E66" s="144"/>
      <c r="F66" s="144"/>
      <c r="G66" s="144"/>
      <c r="H66" s="144"/>
      <c r="I66" s="145"/>
      <c r="J66" s="146">
        <f>J312</f>
        <v>0</v>
      </c>
      <c r="K66" s="147"/>
    </row>
    <row r="67" spans="2:12" s="8" customFormat="1" ht="14.85" customHeight="1">
      <c r="B67" s="141"/>
      <c r="C67" s="142"/>
      <c r="D67" s="143" t="s">
        <v>2650</v>
      </c>
      <c r="E67" s="144"/>
      <c r="F67" s="144"/>
      <c r="G67" s="144"/>
      <c r="H67" s="144"/>
      <c r="I67" s="145"/>
      <c r="J67" s="146">
        <f>J348</f>
        <v>0</v>
      </c>
      <c r="K67" s="147"/>
    </row>
    <row r="68" spans="2:12" s="8" customFormat="1" ht="19.899999999999999" customHeight="1">
      <c r="B68" s="141"/>
      <c r="C68" s="142"/>
      <c r="D68" s="143" t="s">
        <v>2651</v>
      </c>
      <c r="E68" s="144"/>
      <c r="F68" s="144"/>
      <c r="G68" s="144"/>
      <c r="H68" s="144"/>
      <c r="I68" s="145"/>
      <c r="J68" s="146">
        <f>J415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J416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J426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18_2017_16 - SO 16 Ul. Budovcova - kanalizace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538.02869066999995</v>
      </c>
      <c r="S90" s="67"/>
      <c r="T90" s="157">
        <f>T91</f>
        <v>117.807636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P92+P220+P241+P267+P294+P415</f>
        <v>0</v>
      </c>
      <c r="Q91" s="165"/>
      <c r="R91" s="166">
        <f>R92+R220+R241+R267+R294+R415</f>
        <v>538.02869066999995</v>
      </c>
      <c r="S91" s="165"/>
      <c r="T91" s="167">
        <f>T92+T220+T241+T267+T294+T415</f>
        <v>117.807636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BK92+BK220+BK241+BK267+BK294+BK415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SUM(P93:P219)</f>
        <v>0</v>
      </c>
      <c r="Q92" s="165"/>
      <c r="R92" s="166">
        <f>SUM(R93:R219)</f>
        <v>230.20898305</v>
      </c>
      <c r="S92" s="165"/>
      <c r="T92" s="167">
        <f>SUM(T93:T219)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SUM(BK93:BK219)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198</v>
      </c>
      <c r="F93" s="175" t="s">
        <v>199</v>
      </c>
      <c r="G93" s="176" t="s">
        <v>200</v>
      </c>
      <c r="H93" s="177">
        <v>1E-3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3356</v>
      </c>
    </row>
    <row r="94" spans="2:65" s="11" customFormat="1">
      <c r="B94" s="185"/>
      <c r="D94" s="186" t="s">
        <v>203</v>
      </c>
      <c r="E94" s="187" t="s">
        <v>5</v>
      </c>
      <c r="F94" s="188" t="s">
        <v>3357</v>
      </c>
      <c r="H94" s="189">
        <v>1E-3</v>
      </c>
      <c r="I94" s="190"/>
      <c r="L94" s="185"/>
      <c r="M94" s="191"/>
      <c r="N94" s="192"/>
      <c r="O94" s="192"/>
      <c r="P94" s="192"/>
      <c r="Q94" s="192"/>
      <c r="R94" s="192"/>
      <c r="S94" s="192"/>
      <c r="T94" s="193"/>
      <c r="AT94" s="187" t="s">
        <v>203</v>
      </c>
      <c r="AU94" s="187" t="s">
        <v>85</v>
      </c>
      <c r="AV94" s="11" t="s">
        <v>85</v>
      </c>
      <c r="AW94" s="11" t="s">
        <v>39</v>
      </c>
      <c r="AX94" s="11" t="s">
        <v>83</v>
      </c>
      <c r="AY94" s="187" t="s">
        <v>195</v>
      </c>
    </row>
    <row r="95" spans="2:65" s="1" customFormat="1" ht="16.5" customHeight="1">
      <c r="B95" s="172"/>
      <c r="C95" s="173" t="s">
        <v>85</v>
      </c>
      <c r="D95" s="173" t="s">
        <v>197</v>
      </c>
      <c r="E95" s="174" t="s">
        <v>2652</v>
      </c>
      <c r="F95" s="175" t="s">
        <v>2653</v>
      </c>
      <c r="G95" s="176" t="s">
        <v>2654</v>
      </c>
      <c r="H95" s="177">
        <v>626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0</v>
      </c>
      <c r="R95" s="182">
        <f>Q95*H95</f>
        <v>0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3358</v>
      </c>
    </row>
    <row r="96" spans="2:65" s="1" customFormat="1" ht="81">
      <c r="B96" s="40"/>
      <c r="D96" s="186" t="s">
        <v>209</v>
      </c>
      <c r="F96" s="194" t="s">
        <v>2656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" customFormat="1" ht="25.5" customHeight="1">
      <c r="B97" s="172"/>
      <c r="C97" s="173" t="s">
        <v>211</v>
      </c>
      <c r="D97" s="173" t="s">
        <v>197</v>
      </c>
      <c r="E97" s="174" t="s">
        <v>2661</v>
      </c>
      <c r="F97" s="175" t="s">
        <v>2662</v>
      </c>
      <c r="G97" s="176" t="s">
        <v>2663</v>
      </c>
      <c r="H97" s="177">
        <v>26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0</v>
      </c>
      <c r="R97" s="182">
        <f>Q97*H97</f>
        <v>0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3359</v>
      </c>
    </row>
    <row r="98" spans="2:65" s="1" customFormat="1" ht="25.5" customHeight="1">
      <c r="B98" s="172"/>
      <c r="C98" s="173" t="s">
        <v>201</v>
      </c>
      <c r="D98" s="173" t="s">
        <v>197</v>
      </c>
      <c r="E98" s="174" t="s">
        <v>205</v>
      </c>
      <c r="F98" s="175" t="s">
        <v>3360</v>
      </c>
      <c r="G98" s="176" t="s">
        <v>207</v>
      </c>
      <c r="H98" s="177">
        <v>10</v>
      </c>
      <c r="I98" s="178"/>
      <c r="J98" s="179">
        <f>ROUND(I98*H98,2)</f>
        <v>0</v>
      </c>
      <c r="K98" s="175"/>
      <c r="L98" s="40"/>
      <c r="M98" s="180" t="s">
        <v>5</v>
      </c>
      <c r="N98" s="181" t="s">
        <v>46</v>
      </c>
      <c r="O98" s="41"/>
      <c r="P98" s="182">
        <f>O98*H98</f>
        <v>0</v>
      </c>
      <c r="Q98" s="182">
        <v>8.6800000000000002E-3</v>
      </c>
      <c r="R98" s="182">
        <f>Q98*H98</f>
        <v>8.6800000000000002E-2</v>
      </c>
      <c r="S98" s="182">
        <v>0</v>
      </c>
      <c r="T98" s="183">
        <f>S98*H98</f>
        <v>0</v>
      </c>
      <c r="AR98" s="23" t="s">
        <v>201</v>
      </c>
      <c r="AT98" s="23" t="s">
        <v>197</v>
      </c>
      <c r="AU98" s="23" t="s">
        <v>85</v>
      </c>
      <c r="AY98" s="23" t="s">
        <v>195</v>
      </c>
      <c r="BE98" s="184">
        <f>IF(N98="základní",J98,0)</f>
        <v>0</v>
      </c>
      <c r="BF98" s="184">
        <f>IF(N98="snížená",J98,0)</f>
        <v>0</v>
      </c>
      <c r="BG98" s="184">
        <f>IF(N98="zákl. přenesená",J98,0)</f>
        <v>0</v>
      </c>
      <c r="BH98" s="184">
        <f>IF(N98="sníž. přenesená",J98,0)</f>
        <v>0</v>
      </c>
      <c r="BI98" s="184">
        <f>IF(N98="nulová",J98,0)</f>
        <v>0</v>
      </c>
      <c r="BJ98" s="23" t="s">
        <v>83</v>
      </c>
      <c r="BK98" s="184">
        <f>ROUND(I98*H98,2)</f>
        <v>0</v>
      </c>
      <c r="BL98" s="23" t="s">
        <v>201</v>
      </c>
      <c r="BM98" s="23" t="s">
        <v>3361</v>
      </c>
    </row>
    <row r="99" spans="2:65" s="1" customFormat="1" ht="81">
      <c r="B99" s="40"/>
      <c r="D99" s="186" t="s">
        <v>209</v>
      </c>
      <c r="F99" s="194" t="s">
        <v>210</v>
      </c>
      <c r="I99" s="195"/>
      <c r="L99" s="40"/>
      <c r="M99" s="196"/>
      <c r="N99" s="41"/>
      <c r="O99" s="41"/>
      <c r="P99" s="41"/>
      <c r="Q99" s="41"/>
      <c r="R99" s="41"/>
      <c r="S99" s="41"/>
      <c r="T99" s="69"/>
      <c r="AT99" s="23" t="s">
        <v>209</v>
      </c>
      <c r="AU99" s="23" t="s">
        <v>85</v>
      </c>
    </row>
    <row r="100" spans="2:65" s="1" customFormat="1" ht="25.5" customHeight="1">
      <c r="B100" s="172"/>
      <c r="C100" s="173" t="s">
        <v>220</v>
      </c>
      <c r="D100" s="173" t="s">
        <v>197</v>
      </c>
      <c r="E100" s="174" t="s">
        <v>212</v>
      </c>
      <c r="F100" s="175" t="s">
        <v>213</v>
      </c>
      <c r="G100" s="176" t="s">
        <v>207</v>
      </c>
      <c r="H100" s="177">
        <v>11</v>
      </c>
      <c r="I100" s="178"/>
      <c r="J100" s="179">
        <f>ROUND(I100*H100,2)</f>
        <v>0</v>
      </c>
      <c r="K100" s="175"/>
      <c r="L100" s="40"/>
      <c r="M100" s="180" t="s">
        <v>5</v>
      </c>
      <c r="N100" s="181" t="s">
        <v>46</v>
      </c>
      <c r="O100" s="41"/>
      <c r="P100" s="182">
        <f>O100*H100</f>
        <v>0</v>
      </c>
      <c r="Q100" s="182">
        <v>8.6800000000000002E-3</v>
      </c>
      <c r="R100" s="182">
        <f>Q100*H100</f>
        <v>9.5480000000000009E-2</v>
      </c>
      <c r="S100" s="182">
        <v>0</v>
      </c>
      <c r="T100" s="183">
        <f>S100*H100</f>
        <v>0</v>
      </c>
      <c r="AR100" s="23" t="s">
        <v>201</v>
      </c>
      <c r="AT100" s="23" t="s">
        <v>197</v>
      </c>
      <c r="AU100" s="23" t="s">
        <v>85</v>
      </c>
      <c r="AY100" s="23" t="s">
        <v>195</v>
      </c>
      <c r="BE100" s="184">
        <f>IF(N100="základní",J100,0)</f>
        <v>0</v>
      </c>
      <c r="BF100" s="184">
        <f>IF(N100="snížená",J100,0)</f>
        <v>0</v>
      </c>
      <c r="BG100" s="184">
        <f>IF(N100="zákl. přenesená",J100,0)</f>
        <v>0</v>
      </c>
      <c r="BH100" s="184">
        <f>IF(N100="sníž. přenesená",J100,0)</f>
        <v>0</v>
      </c>
      <c r="BI100" s="184">
        <f>IF(N100="nulová",J100,0)</f>
        <v>0</v>
      </c>
      <c r="BJ100" s="23" t="s">
        <v>83</v>
      </c>
      <c r="BK100" s="184">
        <f>ROUND(I100*H100,2)</f>
        <v>0</v>
      </c>
      <c r="BL100" s="23" t="s">
        <v>201</v>
      </c>
      <c r="BM100" s="23" t="s">
        <v>3362</v>
      </c>
    </row>
    <row r="101" spans="2:65" s="1" customFormat="1" ht="121.5">
      <c r="B101" s="40"/>
      <c r="D101" s="186" t="s">
        <v>209</v>
      </c>
      <c r="F101" s="194" t="s">
        <v>2670</v>
      </c>
      <c r="I101" s="195"/>
      <c r="L101" s="40"/>
      <c r="M101" s="196"/>
      <c r="N101" s="41"/>
      <c r="O101" s="41"/>
      <c r="P101" s="41"/>
      <c r="Q101" s="41"/>
      <c r="R101" s="41"/>
      <c r="S101" s="41"/>
      <c r="T101" s="69"/>
      <c r="AT101" s="23" t="s">
        <v>209</v>
      </c>
      <c r="AU101" s="23" t="s">
        <v>85</v>
      </c>
    </row>
    <row r="102" spans="2:65" s="1" customFormat="1" ht="16.5" customHeight="1">
      <c r="B102" s="172"/>
      <c r="C102" s="173" t="s">
        <v>225</v>
      </c>
      <c r="D102" s="173" t="s">
        <v>197</v>
      </c>
      <c r="E102" s="174" t="s">
        <v>226</v>
      </c>
      <c r="F102" s="175" t="s">
        <v>227</v>
      </c>
      <c r="G102" s="176" t="s">
        <v>228</v>
      </c>
      <c r="H102" s="177">
        <v>80.831999999999994</v>
      </c>
      <c r="I102" s="178"/>
      <c r="J102" s="179">
        <f>ROUND(I102*H102,2)</f>
        <v>0</v>
      </c>
      <c r="K102" s="175"/>
      <c r="L102" s="40"/>
      <c r="M102" s="180" t="s">
        <v>5</v>
      </c>
      <c r="N102" s="181" t="s">
        <v>46</v>
      </c>
      <c r="O102" s="41"/>
      <c r="P102" s="182">
        <f>O102*H102</f>
        <v>0</v>
      </c>
      <c r="Q102" s="182">
        <v>0</v>
      </c>
      <c r="R102" s="182">
        <f>Q102*H102</f>
        <v>0</v>
      </c>
      <c r="S102" s="182">
        <v>0</v>
      </c>
      <c r="T102" s="183">
        <f>S102*H102</f>
        <v>0</v>
      </c>
      <c r="AR102" s="23" t="s">
        <v>201</v>
      </c>
      <c r="AT102" s="23" t="s">
        <v>197</v>
      </c>
      <c r="AU102" s="23" t="s">
        <v>85</v>
      </c>
      <c r="AY102" s="23" t="s">
        <v>195</v>
      </c>
      <c r="BE102" s="184">
        <f>IF(N102="základní",J102,0)</f>
        <v>0</v>
      </c>
      <c r="BF102" s="184">
        <f>IF(N102="snížená",J102,0)</f>
        <v>0</v>
      </c>
      <c r="BG102" s="184">
        <f>IF(N102="zákl. přenesená",J102,0)</f>
        <v>0</v>
      </c>
      <c r="BH102" s="184">
        <f>IF(N102="sníž. přenesená",J102,0)</f>
        <v>0</v>
      </c>
      <c r="BI102" s="184">
        <f>IF(N102="nulová",J102,0)</f>
        <v>0</v>
      </c>
      <c r="BJ102" s="23" t="s">
        <v>83</v>
      </c>
      <c r="BK102" s="184">
        <f>ROUND(I102*H102,2)</f>
        <v>0</v>
      </c>
      <c r="BL102" s="23" t="s">
        <v>201</v>
      </c>
      <c r="BM102" s="23" t="s">
        <v>3363</v>
      </c>
    </row>
    <row r="103" spans="2:65" s="1" customFormat="1" ht="40.5">
      <c r="B103" s="40"/>
      <c r="D103" s="186" t="s">
        <v>209</v>
      </c>
      <c r="F103" s="194" t="s">
        <v>230</v>
      </c>
      <c r="I103" s="195"/>
      <c r="L103" s="40"/>
      <c r="M103" s="196"/>
      <c r="N103" s="41"/>
      <c r="O103" s="41"/>
      <c r="P103" s="41"/>
      <c r="Q103" s="41"/>
      <c r="R103" s="41"/>
      <c r="S103" s="41"/>
      <c r="T103" s="69"/>
      <c r="AT103" s="23" t="s">
        <v>209</v>
      </c>
      <c r="AU103" s="23" t="s">
        <v>85</v>
      </c>
    </row>
    <row r="104" spans="2:65" s="11" customFormat="1">
      <c r="B104" s="185"/>
      <c r="D104" s="186" t="s">
        <v>203</v>
      </c>
      <c r="E104" s="187" t="s">
        <v>5</v>
      </c>
      <c r="F104" s="188" t="s">
        <v>3364</v>
      </c>
      <c r="H104" s="189">
        <v>80.831999999999994</v>
      </c>
      <c r="I104" s="190"/>
      <c r="L104" s="185"/>
      <c r="M104" s="191"/>
      <c r="N104" s="192"/>
      <c r="O104" s="192"/>
      <c r="P104" s="192"/>
      <c r="Q104" s="192"/>
      <c r="R104" s="192"/>
      <c r="S104" s="192"/>
      <c r="T104" s="193"/>
      <c r="AT104" s="187" t="s">
        <v>203</v>
      </c>
      <c r="AU104" s="187" t="s">
        <v>85</v>
      </c>
      <c r="AV104" s="11" t="s">
        <v>85</v>
      </c>
      <c r="AW104" s="11" t="s">
        <v>39</v>
      </c>
      <c r="AX104" s="11" t="s">
        <v>83</v>
      </c>
      <c r="AY104" s="187" t="s">
        <v>195</v>
      </c>
    </row>
    <row r="105" spans="2:65" s="1" customFormat="1" ht="16.5" customHeight="1">
      <c r="B105" s="172"/>
      <c r="C105" s="173" t="s">
        <v>232</v>
      </c>
      <c r="D105" s="173" t="s">
        <v>197</v>
      </c>
      <c r="E105" s="174" t="s">
        <v>233</v>
      </c>
      <c r="F105" s="175" t="s">
        <v>234</v>
      </c>
      <c r="G105" s="176" t="s">
        <v>228</v>
      </c>
      <c r="H105" s="177">
        <v>202.08099999999999</v>
      </c>
      <c r="I105" s="178"/>
      <c r="J105" s="179">
        <f>ROUND(I105*H105,2)</f>
        <v>0</v>
      </c>
      <c r="K105" s="175"/>
      <c r="L105" s="40"/>
      <c r="M105" s="180" t="s">
        <v>5</v>
      </c>
      <c r="N105" s="181" t="s">
        <v>46</v>
      </c>
      <c r="O105" s="41"/>
      <c r="P105" s="182">
        <f>O105*H105</f>
        <v>0</v>
      </c>
      <c r="Q105" s="182">
        <v>0</v>
      </c>
      <c r="R105" s="182">
        <f>Q105*H105</f>
        <v>0</v>
      </c>
      <c r="S105" s="182">
        <v>0</v>
      </c>
      <c r="T105" s="183">
        <f>S105*H105</f>
        <v>0</v>
      </c>
      <c r="AR105" s="23" t="s">
        <v>201</v>
      </c>
      <c r="AT105" s="23" t="s">
        <v>197</v>
      </c>
      <c r="AU105" s="23" t="s">
        <v>85</v>
      </c>
      <c r="AY105" s="23" t="s">
        <v>195</v>
      </c>
      <c r="BE105" s="184">
        <f>IF(N105="základní",J105,0)</f>
        <v>0</v>
      </c>
      <c r="BF105" s="184">
        <f>IF(N105="snížená",J105,0)</f>
        <v>0</v>
      </c>
      <c r="BG105" s="184">
        <f>IF(N105="zákl. přenesená",J105,0)</f>
        <v>0</v>
      </c>
      <c r="BH105" s="184">
        <f>IF(N105="sníž. přenesená",J105,0)</f>
        <v>0</v>
      </c>
      <c r="BI105" s="184">
        <f>IF(N105="nulová",J105,0)</f>
        <v>0</v>
      </c>
      <c r="BJ105" s="23" t="s">
        <v>83</v>
      </c>
      <c r="BK105" s="184">
        <f>ROUND(I105*H105,2)</f>
        <v>0</v>
      </c>
      <c r="BL105" s="23" t="s">
        <v>201</v>
      </c>
      <c r="BM105" s="23" t="s">
        <v>3365</v>
      </c>
    </row>
    <row r="106" spans="2:65" s="1" customFormat="1" ht="40.5">
      <c r="B106" s="40"/>
      <c r="D106" s="186" t="s">
        <v>209</v>
      </c>
      <c r="F106" s="194" t="s">
        <v>236</v>
      </c>
      <c r="I106" s="195"/>
      <c r="L106" s="40"/>
      <c r="M106" s="196"/>
      <c r="N106" s="41"/>
      <c r="O106" s="41"/>
      <c r="P106" s="41"/>
      <c r="Q106" s="41"/>
      <c r="R106" s="41"/>
      <c r="S106" s="41"/>
      <c r="T106" s="69"/>
      <c r="AT106" s="23" t="s">
        <v>209</v>
      </c>
      <c r="AU106" s="23" t="s">
        <v>85</v>
      </c>
    </row>
    <row r="107" spans="2:65" s="11" customFormat="1">
      <c r="B107" s="185"/>
      <c r="D107" s="186" t="s">
        <v>203</v>
      </c>
      <c r="E107" s="187" t="s">
        <v>5</v>
      </c>
      <c r="F107" s="188" t="s">
        <v>3366</v>
      </c>
      <c r="H107" s="189">
        <v>6.2720000000000002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3367</v>
      </c>
      <c r="H108" s="189">
        <v>62.851999999999997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3368</v>
      </c>
      <c r="H109" s="189">
        <v>4.9770000000000003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2" customFormat="1">
      <c r="B110" s="197"/>
      <c r="D110" s="186" t="s">
        <v>203</v>
      </c>
      <c r="E110" s="198" t="s">
        <v>5</v>
      </c>
      <c r="F110" s="199" t="s">
        <v>3369</v>
      </c>
      <c r="H110" s="200">
        <v>74.100999999999999</v>
      </c>
      <c r="I110" s="201"/>
      <c r="L110" s="197"/>
      <c r="M110" s="202"/>
      <c r="N110" s="203"/>
      <c r="O110" s="203"/>
      <c r="P110" s="203"/>
      <c r="Q110" s="203"/>
      <c r="R110" s="203"/>
      <c r="S110" s="203"/>
      <c r="T110" s="204"/>
      <c r="AT110" s="198" t="s">
        <v>203</v>
      </c>
      <c r="AU110" s="198" t="s">
        <v>85</v>
      </c>
      <c r="AV110" s="12" t="s">
        <v>211</v>
      </c>
      <c r="AW110" s="12" t="s">
        <v>39</v>
      </c>
      <c r="AX110" s="12" t="s">
        <v>75</v>
      </c>
      <c r="AY110" s="198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3370</v>
      </c>
      <c r="H111" s="189">
        <v>5.08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3371</v>
      </c>
      <c r="H112" s="189">
        <v>6.4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51" s="11" customFormat="1">
      <c r="B113" s="185"/>
      <c r="D113" s="186" t="s">
        <v>203</v>
      </c>
      <c r="E113" s="187" t="s">
        <v>5</v>
      </c>
      <c r="F113" s="188" t="s">
        <v>3371</v>
      </c>
      <c r="H113" s="189">
        <v>6.4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51" s="11" customFormat="1">
      <c r="B114" s="185"/>
      <c r="D114" s="186" t="s">
        <v>203</v>
      </c>
      <c r="E114" s="187" t="s">
        <v>5</v>
      </c>
      <c r="F114" s="188" t="s">
        <v>3372</v>
      </c>
      <c r="H114" s="189">
        <v>7.8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51" s="11" customFormat="1">
      <c r="B115" s="185"/>
      <c r="D115" s="186" t="s">
        <v>203</v>
      </c>
      <c r="E115" s="187" t="s">
        <v>5</v>
      </c>
      <c r="F115" s="188" t="s">
        <v>3373</v>
      </c>
      <c r="H115" s="189">
        <v>8.32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51" s="11" customFormat="1">
      <c r="B116" s="185"/>
      <c r="D116" s="186" t="s">
        <v>203</v>
      </c>
      <c r="E116" s="187" t="s">
        <v>5</v>
      </c>
      <c r="F116" s="188" t="s">
        <v>3374</v>
      </c>
      <c r="H116" s="189">
        <v>9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51" s="11" customFormat="1">
      <c r="B117" s="185"/>
      <c r="D117" s="186" t="s">
        <v>203</v>
      </c>
      <c r="E117" s="187" t="s">
        <v>5</v>
      </c>
      <c r="F117" s="188" t="s">
        <v>3375</v>
      </c>
      <c r="H117" s="189">
        <v>7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51" s="11" customFormat="1">
      <c r="B118" s="185"/>
      <c r="D118" s="186" t="s">
        <v>203</v>
      </c>
      <c r="E118" s="187" t="s">
        <v>5</v>
      </c>
      <c r="F118" s="188" t="s">
        <v>3376</v>
      </c>
      <c r="H118" s="189">
        <v>6.52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51" s="11" customFormat="1">
      <c r="B119" s="185"/>
      <c r="D119" s="186" t="s">
        <v>203</v>
      </c>
      <c r="E119" s="187" t="s">
        <v>5</v>
      </c>
      <c r="F119" s="188" t="s">
        <v>3371</v>
      </c>
      <c r="H119" s="189">
        <v>6.4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75</v>
      </c>
      <c r="AY119" s="187" t="s">
        <v>195</v>
      </c>
    </row>
    <row r="120" spans="2:51" s="11" customFormat="1">
      <c r="B120" s="185"/>
      <c r="D120" s="186" t="s">
        <v>203</v>
      </c>
      <c r="E120" s="187" t="s">
        <v>5</v>
      </c>
      <c r="F120" s="188" t="s">
        <v>3377</v>
      </c>
      <c r="H120" s="189">
        <v>5.76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51" s="11" customFormat="1">
      <c r="B121" s="185"/>
      <c r="D121" s="186" t="s">
        <v>203</v>
      </c>
      <c r="E121" s="187" t="s">
        <v>5</v>
      </c>
      <c r="F121" s="188" t="s">
        <v>3378</v>
      </c>
      <c r="H121" s="189">
        <v>5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51" s="12" customFormat="1">
      <c r="B122" s="197"/>
      <c r="D122" s="186" t="s">
        <v>203</v>
      </c>
      <c r="E122" s="198" t="s">
        <v>5</v>
      </c>
      <c r="F122" s="199" t="s">
        <v>3379</v>
      </c>
      <c r="H122" s="200">
        <v>73.680000000000007</v>
      </c>
      <c r="I122" s="201"/>
      <c r="L122" s="197"/>
      <c r="M122" s="202"/>
      <c r="N122" s="203"/>
      <c r="O122" s="203"/>
      <c r="P122" s="203"/>
      <c r="Q122" s="203"/>
      <c r="R122" s="203"/>
      <c r="S122" s="203"/>
      <c r="T122" s="204"/>
      <c r="AT122" s="198" t="s">
        <v>203</v>
      </c>
      <c r="AU122" s="198" t="s">
        <v>85</v>
      </c>
      <c r="AV122" s="12" t="s">
        <v>211</v>
      </c>
      <c r="AW122" s="12" t="s">
        <v>39</v>
      </c>
      <c r="AX122" s="12" t="s">
        <v>75</v>
      </c>
      <c r="AY122" s="198" t="s">
        <v>195</v>
      </c>
    </row>
    <row r="123" spans="2:51" s="11" customFormat="1">
      <c r="B123" s="185"/>
      <c r="D123" s="186" t="s">
        <v>203</v>
      </c>
      <c r="E123" s="187" t="s">
        <v>5</v>
      </c>
      <c r="F123" s="188" t="s">
        <v>3380</v>
      </c>
      <c r="H123" s="189">
        <v>7.62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75</v>
      </c>
      <c r="AY123" s="187" t="s">
        <v>195</v>
      </c>
    </row>
    <row r="124" spans="2:51" s="11" customFormat="1">
      <c r="B124" s="185"/>
      <c r="D124" s="186" t="s">
        <v>203</v>
      </c>
      <c r="E124" s="187" t="s">
        <v>5</v>
      </c>
      <c r="F124" s="188" t="s">
        <v>3381</v>
      </c>
      <c r="H124" s="189">
        <v>8.4589999999999996</v>
      </c>
      <c r="I124" s="190"/>
      <c r="L124" s="185"/>
      <c r="M124" s="191"/>
      <c r="N124" s="192"/>
      <c r="O124" s="192"/>
      <c r="P124" s="192"/>
      <c r="Q124" s="192"/>
      <c r="R124" s="192"/>
      <c r="S124" s="192"/>
      <c r="T124" s="193"/>
      <c r="AT124" s="187" t="s">
        <v>203</v>
      </c>
      <c r="AU124" s="187" t="s">
        <v>85</v>
      </c>
      <c r="AV124" s="11" t="s">
        <v>85</v>
      </c>
      <c r="AW124" s="11" t="s">
        <v>39</v>
      </c>
      <c r="AX124" s="11" t="s">
        <v>75</v>
      </c>
      <c r="AY124" s="187" t="s">
        <v>195</v>
      </c>
    </row>
    <row r="125" spans="2:51" s="11" customFormat="1">
      <c r="B125" s="185"/>
      <c r="D125" s="186" t="s">
        <v>203</v>
      </c>
      <c r="E125" s="187" t="s">
        <v>5</v>
      </c>
      <c r="F125" s="188" t="s">
        <v>3382</v>
      </c>
      <c r="H125" s="189">
        <v>9.9499999999999993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51" s="11" customFormat="1">
      <c r="B126" s="185"/>
      <c r="D126" s="186" t="s">
        <v>203</v>
      </c>
      <c r="E126" s="187" t="s">
        <v>5</v>
      </c>
      <c r="F126" s="188" t="s">
        <v>3383</v>
      </c>
      <c r="H126" s="189">
        <v>11.43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85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51" s="11" customFormat="1">
      <c r="B127" s="185"/>
      <c r="D127" s="186" t="s">
        <v>203</v>
      </c>
      <c r="E127" s="187" t="s">
        <v>5</v>
      </c>
      <c r="F127" s="188" t="s">
        <v>3384</v>
      </c>
      <c r="H127" s="189">
        <v>10.574999999999999</v>
      </c>
      <c r="I127" s="190"/>
      <c r="L127" s="185"/>
      <c r="M127" s="191"/>
      <c r="N127" s="192"/>
      <c r="O127" s="192"/>
      <c r="P127" s="192"/>
      <c r="Q127" s="192"/>
      <c r="R127" s="192"/>
      <c r="S127" s="192"/>
      <c r="T127" s="193"/>
      <c r="AT127" s="187" t="s">
        <v>203</v>
      </c>
      <c r="AU127" s="187" t="s">
        <v>85</v>
      </c>
      <c r="AV127" s="11" t="s">
        <v>85</v>
      </c>
      <c r="AW127" s="11" t="s">
        <v>39</v>
      </c>
      <c r="AX127" s="11" t="s">
        <v>75</v>
      </c>
      <c r="AY127" s="187" t="s">
        <v>195</v>
      </c>
    </row>
    <row r="128" spans="2:51" s="11" customFormat="1">
      <c r="B128" s="185"/>
      <c r="D128" s="186" t="s">
        <v>203</v>
      </c>
      <c r="E128" s="187" t="s">
        <v>5</v>
      </c>
      <c r="F128" s="188" t="s">
        <v>3385</v>
      </c>
      <c r="H128" s="189">
        <v>7.0229999999999997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85</v>
      </c>
      <c r="AV128" s="11" t="s">
        <v>85</v>
      </c>
      <c r="AW128" s="11" t="s">
        <v>39</v>
      </c>
      <c r="AX128" s="11" t="s">
        <v>75</v>
      </c>
      <c r="AY128" s="187" t="s">
        <v>195</v>
      </c>
    </row>
    <row r="129" spans="2:65" s="11" customFormat="1">
      <c r="B129" s="185"/>
      <c r="D129" s="186" t="s">
        <v>203</v>
      </c>
      <c r="E129" s="187" t="s">
        <v>5</v>
      </c>
      <c r="F129" s="188" t="s">
        <v>3386</v>
      </c>
      <c r="H129" s="189">
        <v>5.367</v>
      </c>
      <c r="I129" s="190"/>
      <c r="L129" s="185"/>
      <c r="M129" s="191"/>
      <c r="N129" s="192"/>
      <c r="O129" s="192"/>
      <c r="P129" s="192"/>
      <c r="Q129" s="192"/>
      <c r="R129" s="192"/>
      <c r="S129" s="192"/>
      <c r="T129" s="193"/>
      <c r="AT129" s="187" t="s">
        <v>203</v>
      </c>
      <c r="AU129" s="187" t="s">
        <v>85</v>
      </c>
      <c r="AV129" s="11" t="s">
        <v>85</v>
      </c>
      <c r="AW129" s="11" t="s">
        <v>39</v>
      </c>
      <c r="AX129" s="11" t="s">
        <v>75</v>
      </c>
      <c r="AY129" s="187" t="s">
        <v>195</v>
      </c>
    </row>
    <row r="130" spans="2:65" s="11" customFormat="1">
      <c r="B130" s="185"/>
      <c r="D130" s="186" t="s">
        <v>203</v>
      </c>
      <c r="E130" s="187" t="s">
        <v>5</v>
      </c>
      <c r="F130" s="188" t="s">
        <v>3387</v>
      </c>
      <c r="H130" s="189">
        <v>5.306</v>
      </c>
      <c r="I130" s="190"/>
      <c r="L130" s="185"/>
      <c r="M130" s="191"/>
      <c r="N130" s="192"/>
      <c r="O130" s="192"/>
      <c r="P130" s="192"/>
      <c r="Q130" s="192"/>
      <c r="R130" s="192"/>
      <c r="S130" s="192"/>
      <c r="T130" s="193"/>
      <c r="AT130" s="187" t="s">
        <v>203</v>
      </c>
      <c r="AU130" s="187" t="s">
        <v>85</v>
      </c>
      <c r="AV130" s="11" t="s">
        <v>85</v>
      </c>
      <c r="AW130" s="11" t="s">
        <v>39</v>
      </c>
      <c r="AX130" s="11" t="s">
        <v>75</v>
      </c>
      <c r="AY130" s="187" t="s">
        <v>195</v>
      </c>
    </row>
    <row r="131" spans="2:65" s="11" customFormat="1">
      <c r="B131" s="185"/>
      <c r="D131" s="186" t="s">
        <v>203</v>
      </c>
      <c r="E131" s="187" t="s">
        <v>5</v>
      </c>
      <c r="F131" s="188" t="s">
        <v>3388</v>
      </c>
      <c r="H131" s="189">
        <v>5.4</v>
      </c>
      <c r="I131" s="190"/>
      <c r="L131" s="185"/>
      <c r="M131" s="191"/>
      <c r="N131" s="192"/>
      <c r="O131" s="192"/>
      <c r="P131" s="192"/>
      <c r="Q131" s="192"/>
      <c r="R131" s="192"/>
      <c r="S131" s="192"/>
      <c r="T131" s="193"/>
      <c r="AT131" s="187" t="s">
        <v>203</v>
      </c>
      <c r="AU131" s="187" t="s">
        <v>85</v>
      </c>
      <c r="AV131" s="11" t="s">
        <v>85</v>
      </c>
      <c r="AW131" s="11" t="s">
        <v>39</v>
      </c>
      <c r="AX131" s="11" t="s">
        <v>75</v>
      </c>
      <c r="AY131" s="187" t="s">
        <v>195</v>
      </c>
    </row>
    <row r="132" spans="2:65" s="11" customFormat="1">
      <c r="B132" s="185"/>
      <c r="D132" s="186" t="s">
        <v>203</v>
      </c>
      <c r="E132" s="187" t="s">
        <v>5</v>
      </c>
      <c r="F132" s="188" t="s">
        <v>3389</v>
      </c>
      <c r="H132" s="189">
        <v>6.952</v>
      </c>
      <c r="I132" s="190"/>
      <c r="L132" s="185"/>
      <c r="M132" s="191"/>
      <c r="N132" s="192"/>
      <c r="O132" s="192"/>
      <c r="P132" s="192"/>
      <c r="Q132" s="192"/>
      <c r="R132" s="192"/>
      <c r="S132" s="192"/>
      <c r="T132" s="193"/>
      <c r="AT132" s="187" t="s">
        <v>203</v>
      </c>
      <c r="AU132" s="187" t="s">
        <v>85</v>
      </c>
      <c r="AV132" s="11" t="s">
        <v>85</v>
      </c>
      <c r="AW132" s="11" t="s">
        <v>39</v>
      </c>
      <c r="AX132" s="11" t="s">
        <v>75</v>
      </c>
      <c r="AY132" s="187" t="s">
        <v>195</v>
      </c>
    </row>
    <row r="133" spans="2:65" s="11" customFormat="1">
      <c r="B133" s="185"/>
      <c r="D133" s="186" t="s">
        <v>203</v>
      </c>
      <c r="E133" s="187" t="s">
        <v>5</v>
      </c>
      <c r="F133" s="188" t="s">
        <v>3390</v>
      </c>
      <c r="H133" s="189">
        <v>0.88200000000000001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75</v>
      </c>
      <c r="AY133" s="187" t="s">
        <v>195</v>
      </c>
    </row>
    <row r="134" spans="2:65" s="12" customFormat="1">
      <c r="B134" s="197"/>
      <c r="D134" s="186" t="s">
        <v>203</v>
      </c>
      <c r="E134" s="198" t="s">
        <v>5</v>
      </c>
      <c r="F134" s="199" t="s">
        <v>250</v>
      </c>
      <c r="H134" s="200">
        <v>78.963999999999999</v>
      </c>
      <c r="I134" s="201"/>
      <c r="L134" s="197"/>
      <c r="M134" s="202"/>
      <c r="N134" s="203"/>
      <c r="O134" s="203"/>
      <c r="P134" s="203"/>
      <c r="Q134" s="203"/>
      <c r="R134" s="203"/>
      <c r="S134" s="203"/>
      <c r="T134" s="204"/>
      <c r="AT134" s="198" t="s">
        <v>203</v>
      </c>
      <c r="AU134" s="198" t="s">
        <v>85</v>
      </c>
      <c r="AV134" s="12" t="s">
        <v>211</v>
      </c>
      <c r="AW134" s="12" t="s">
        <v>39</v>
      </c>
      <c r="AX134" s="12" t="s">
        <v>75</v>
      </c>
      <c r="AY134" s="198" t="s">
        <v>195</v>
      </c>
    </row>
    <row r="135" spans="2:65" s="11" customFormat="1">
      <c r="B135" s="185"/>
      <c r="D135" s="186" t="s">
        <v>203</v>
      </c>
      <c r="E135" s="187" t="s">
        <v>5</v>
      </c>
      <c r="F135" s="188" t="s">
        <v>3391</v>
      </c>
      <c r="H135" s="189">
        <v>-16.088000000000001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65" s="11" customFormat="1">
      <c r="B136" s="185"/>
      <c r="D136" s="186" t="s">
        <v>203</v>
      </c>
      <c r="E136" s="187" t="s">
        <v>5</v>
      </c>
      <c r="F136" s="188" t="s">
        <v>3392</v>
      </c>
      <c r="H136" s="189">
        <v>-18.026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2" customFormat="1">
      <c r="B137" s="197"/>
      <c r="D137" s="186" t="s">
        <v>203</v>
      </c>
      <c r="E137" s="198" t="s">
        <v>5</v>
      </c>
      <c r="F137" s="199" t="s">
        <v>2718</v>
      </c>
      <c r="H137" s="200">
        <v>-34.113999999999997</v>
      </c>
      <c r="I137" s="201"/>
      <c r="L137" s="197"/>
      <c r="M137" s="202"/>
      <c r="N137" s="203"/>
      <c r="O137" s="203"/>
      <c r="P137" s="203"/>
      <c r="Q137" s="203"/>
      <c r="R137" s="203"/>
      <c r="S137" s="203"/>
      <c r="T137" s="204"/>
      <c r="AT137" s="198" t="s">
        <v>203</v>
      </c>
      <c r="AU137" s="198" t="s">
        <v>85</v>
      </c>
      <c r="AV137" s="12" t="s">
        <v>211</v>
      </c>
      <c r="AW137" s="12" t="s">
        <v>39</v>
      </c>
      <c r="AX137" s="12" t="s">
        <v>75</v>
      </c>
      <c r="AY137" s="198" t="s">
        <v>195</v>
      </c>
    </row>
    <row r="138" spans="2:65" s="11" customFormat="1">
      <c r="B138" s="185"/>
      <c r="D138" s="186" t="s">
        <v>203</v>
      </c>
      <c r="E138" s="187" t="s">
        <v>5</v>
      </c>
      <c r="F138" s="188" t="s">
        <v>3393</v>
      </c>
      <c r="H138" s="189">
        <v>9.4499999999999993</v>
      </c>
      <c r="I138" s="190"/>
      <c r="L138" s="185"/>
      <c r="M138" s="191"/>
      <c r="N138" s="192"/>
      <c r="O138" s="192"/>
      <c r="P138" s="192"/>
      <c r="Q138" s="192"/>
      <c r="R138" s="192"/>
      <c r="S138" s="192"/>
      <c r="T138" s="193"/>
      <c r="AT138" s="187" t="s">
        <v>203</v>
      </c>
      <c r="AU138" s="187" t="s">
        <v>85</v>
      </c>
      <c r="AV138" s="11" t="s">
        <v>85</v>
      </c>
      <c r="AW138" s="11" t="s">
        <v>39</v>
      </c>
      <c r="AX138" s="11" t="s">
        <v>75</v>
      </c>
      <c r="AY138" s="187" t="s">
        <v>195</v>
      </c>
    </row>
    <row r="139" spans="2:65" s="12" customFormat="1">
      <c r="B139" s="197"/>
      <c r="D139" s="186" t="s">
        <v>203</v>
      </c>
      <c r="E139" s="198" t="s">
        <v>5</v>
      </c>
      <c r="F139" s="199" t="s">
        <v>2720</v>
      </c>
      <c r="H139" s="200">
        <v>9.4499999999999993</v>
      </c>
      <c r="I139" s="201"/>
      <c r="L139" s="197"/>
      <c r="M139" s="202"/>
      <c r="N139" s="203"/>
      <c r="O139" s="203"/>
      <c r="P139" s="203"/>
      <c r="Q139" s="203"/>
      <c r="R139" s="203"/>
      <c r="S139" s="203"/>
      <c r="T139" s="204"/>
      <c r="AT139" s="198" t="s">
        <v>203</v>
      </c>
      <c r="AU139" s="198" t="s">
        <v>85</v>
      </c>
      <c r="AV139" s="12" t="s">
        <v>211</v>
      </c>
      <c r="AW139" s="12" t="s">
        <v>39</v>
      </c>
      <c r="AX139" s="12" t="s">
        <v>75</v>
      </c>
      <c r="AY139" s="198" t="s">
        <v>195</v>
      </c>
    </row>
    <row r="140" spans="2:65" s="13" customFormat="1">
      <c r="B140" s="205"/>
      <c r="D140" s="186" t="s">
        <v>203</v>
      </c>
      <c r="E140" s="206" t="s">
        <v>5</v>
      </c>
      <c r="F140" s="207" t="s">
        <v>254</v>
      </c>
      <c r="H140" s="208">
        <v>202.08099999999999</v>
      </c>
      <c r="I140" s="209"/>
      <c r="L140" s="205"/>
      <c r="M140" s="210"/>
      <c r="N140" s="211"/>
      <c r="O140" s="211"/>
      <c r="P140" s="211"/>
      <c r="Q140" s="211"/>
      <c r="R140" s="211"/>
      <c r="S140" s="211"/>
      <c r="T140" s="212"/>
      <c r="AT140" s="206" t="s">
        <v>203</v>
      </c>
      <c r="AU140" s="206" t="s">
        <v>85</v>
      </c>
      <c r="AV140" s="13" t="s">
        <v>201</v>
      </c>
      <c r="AW140" s="13" t="s">
        <v>39</v>
      </c>
      <c r="AX140" s="13" t="s">
        <v>83</v>
      </c>
      <c r="AY140" s="206" t="s">
        <v>195</v>
      </c>
    </row>
    <row r="141" spans="2:65" s="1" customFormat="1" ht="16.5" customHeight="1">
      <c r="B141" s="172"/>
      <c r="C141" s="173" t="s">
        <v>255</v>
      </c>
      <c r="D141" s="173" t="s">
        <v>197</v>
      </c>
      <c r="E141" s="174" t="s">
        <v>256</v>
      </c>
      <c r="F141" s="175" t="s">
        <v>257</v>
      </c>
      <c r="G141" s="176" t="s">
        <v>228</v>
      </c>
      <c r="H141" s="177">
        <v>101.041</v>
      </c>
      <c r="I141" s="178"/>
      <c r="J141" s="179">
        <f>ROUND(I141*H141,2)</f>
        <v>0</v>
      </c>
      <c r="K141" s="175"/>
      <c r="L141" s="40"/>
      <c r="M141" s="180" t="s">
        <v>5</v>
      </c>
      <c r="N141" s="181" t="s">
        <v>46</v>
      </c>
      <c r="O141" s="41"/>
      <c r="P141" s="182">
        <f>O141*H141</f>
        <v>0</v>
      </c>
      <c r="Q141" s="182">
        <v>0</v>
      </c>
      <c r="R141" s="182">
        <f>Q141*H141</f>
        <v>0</v>
      </c>
      <c r="S141" s="182">
        <v>0</v>
      </c>
      <c r="T141" s="183">
        <f>S141*H141</f>
        <v>0</v>
      </c>
      <c r="AR141" s="23" t="s">
        <v>201</v>
      </c>
      <c r="AT141" s="23" t="s">
        <v>197</v>
      </c>
      <c r="AU141" s="23" t="s">
        <v>85</v>
      </c>
      <c r="AY141" s="23" t="s">
        <v>195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23" t="s">
        <v>83</v>
      </c>
      <c r="BK141" s="184">
        <f>ROUND(I141*H141,2)</f>
        <v>0</v>
      </c>
      <c r="BL141" s="23" t="s">
        <v>201</v>
      </c>
      <c r="BM141" s="23" t="s">
        <v>3394</v>
      </c>
    </row>
    <row r="142" spans="2:65" s="1" customFormat="1" ht="54">
      <c r="B142" s="40"/>
      <c r="D142" s="186" t="s">
        <v>209</v>
      </c>
      <c r="F142" s="194" t="s">
        <v>259</v>
      </c>
      <c r="I142" s="195"/>
      <c r="L142" s="40"/>
      <c r="M142" s="196"/>
      <c r="N142" s="41"/>
      <c r="O142" s="41"/>
      <c r="P142" s="41"/>
      <c r="Q142" s="41"/>
      <c r="R142" s="41"/>
      <c r="S142" s="41"/>
      <c r="T142" s="69"/>
      <c r="AT142" s="23" t="s">
        <v>209</v>
      </c>
      <c r="AU142" s="23" t="s">
        <v>85</v>
      </c>
    </row>
    <row r="143" spans="2:65" s="11" customFormat="1">
      <c r="B143" s="185"/>
      <c r="D143" s="186" t="s">
        <v>203</v>
      </c>
      <c r="E143" s="187" t="s">
        <v>5</v>
      </c>
      <c r="F143" s="188" t="s">
        <v>3395</v>
      </c>
      <c r="H143" s="189">
        <v>101.041</v>
      </c>
      <c r="I143" s="190"/>
      <c r="L143" s="185"/>
      <c r="M143" s="191"/>
      <c r="N143" s="192"/>
      <c r="O143" s="192"/>
      <c r="P143" s="192"/>
      <c r="Q143" s="192"/>
      <c r="R143" s="192"/>
      <c r="S143" s="192"/>
      <c r="T143" s="193"/>
      <c r="AT143" s="187" t="s">
        <v>203</v>
      </c>
      <c r="AU143" s="187" t="s">
        <v>85</v>
      </c>
      <c r="AV143" s="11" t="s">
        <v>85</v>
      </c>
      <c r="AW143" s="11" t="s">
        <v>39</v>
      </c>
      <c r="AX143" s="11" t="s">
        <v>83</v>
      </c>
      <c r="AY143" s="187" t="s">
        <v>195</v>
      </c>
    </row>
    <row r="144" spans="2:65" s="1" customFormat="1" ht="16.5" customHeight="1">
      <c r="B144" s="172"/>
      <c r="C144" s="173" t="s">
        <v>261</v>
      </c>
      <c r="D144" s="173" t="s">
        <v>197</v>
      </c>
      <c r="E144" s="174" t="s">
        <v>262</v>
      </c>
      <c r="F144" s="175" t="s">
        <v>263</v>
      </c>
      <c r="G144" s="176" t="s">
        <v>264</v>
      </c>
      <c r="H144" s="177">
        <v>168.46600000000001</v>
      </c>
      <c r="I144" s="178"/>
      <c r="J144" s="179">
        <f>ROUND(I144*H144,2)</f>
        <v>0</v>
      </c>
      <c r="K144" s="175"/>
      <c r="L144" s="40"/>
      <c r="M144" s="180" t="s">
        <v>5</v>
      </c>
      <c r="N144" s="181" t="s">
        <v>46</v>
      </c>
      <c r="O144" s="41"/>
      <c r="P144" s="182">
        <f>O144*H144</f>
        <v>0</v>
      </c>
      <c r="Q144" s="182">
        <v>8.4000000000000003E-4</v>
      </c>
      <c r="R144" s="182">
        <f>Q144*H144</f>
        <v>0.14151144000000002</v>
      </c>
      <c r="S144" s="182">
        <v>0</v>
      </c>
      <c r="T144" s="183">
        <f>S144*H144</f>
        <v>0</v>
      </c>
      <c r="AR144" s="23" t="s">
        <v>201</v>
      </c>
      <c r="AT144" s="23" t="s">
        <v>197</v>
      </c>
      <c r="AU144" s="23" t="s">
        <v>85</v>
      </c>
      <c r="AY144" s="23" t="s">
        <v>195</v>
      </c>
      <c r="BE144" s="184">
        <f>IF(N144="základní",J144,0)</f>
        <v>0</v>
      </c>
      <c r="BF144" s="184">
        <f>IF(N144="snížená",J144,0)</f>
        <v>0</v>
      </c>
      <c r="BG144" s="184">
        <f>IF(N144="zákl. přenesená",J144,0)</f>
        <v>0</v>
      </c>
      <c r="BH144" s="184">
        <f>IF(N144="sníž. přenesená",J144,0)</f>
        <v>0</v>
      </c>
      <c r="BI144" s="184">
        <f>IF(N144="nulová",J144,0)</f>
        <v>0</v>
      </c>
      <c r="BJ144" s="23" t="s">
        <v>83</v>
      </c>
      <c r="BK144" s="184">
        <f>ROUND(I144*H144,2)</f>
        <v>0</v>
      </c>
      <c r="BL144" s="23" t="s">
        <v>201</v>
      </c>
      <c r="BM144" s="23" t="s">
        <v>3396</v>
      </c>
    </row>
    <row r="145" spans="2:65" s="11" customFormat="1">
      <c r="B145" s="185"/>
      <c r="D145" s="186" t="s">
        <v>203</v>
      </c>
      <c r="E145" s="187" t="s">
        <v>5</v>
      </c>
      <c r="F145" s="188" t="s">
        <v>3397</v>
      </c>
      <c r="H145" s="189">
        <v>9.9529999999999994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203</v>
      </c>
      <c r="AU145" s="187" t="s">
        <v>85</v>
      </c>
      <c r="AV145" s="11" t="s">
        <v>85</v>
      </c>
      <c r="AW145" s="11" t="s">
        <v>39</v>
      </c>
      <c r="AX145" s="11" t="s">
        <v>75</v>
      </c>
      <c r="AY145" s="187" t="s">
        <v>195</v>
      </c>
    </row>
    <row r="146" spans="2:65" s="11" customFormat="1">
      <c r="B146" s="185"/>
      <c r="D146" s="186" t="s">
        <v>203</v>
      </c>
      <c r="E146" s="187" t="s">
        <v>5</v>
      </c>
      <c r="F146" s="188" t="s">
        <v>3398</v>
      </c>
      <c r="H146" s="189">
        <v>18.798999999999999</v>
      </c>
      <c r="I146" s="190"/>
      <c r="L146" s="185"/>
      <c r="M146" s="191"/>
      <c r="N146" s="192"/>
      <c r="O146" s="192"/>
      <c r="P146" s="192"/>
      <c r="Q146" s="192"/>
      <c r="R146" s="192"/>
      <c r="S146" s="192"/>
      <c r="T146" s="193"/>
      <c r="AT146" s="187" t="s">
        <v>203</v>
      </c>
      <c r="AU146" s="187" t="s">
        <v>85</v>
      </c>
      <c r="AV146" s="11" t="s">
        <v>85</v>
      </c>
      <c r="AW146" s="11" t="s">
        <v>39</v>
      </c>
      <c r="AX146" s="11" t="s">
        <v>75</v>
      </c>
      <c r="AY146" s="187" t="s">
        <v>195</v>
      </c>
    </row>
    <row r="147" spans="2:65" s="11" customFormat="1">
      <c r="B147" s="185"/>
      <c r="D147" s="186" t="s">
        <v>203</v>
      </c>
      <c r="E147" s="187" t="s">
        <v>5</v>
      </c>
      <c r="F147" s="188" t="s">
        <v>3399</v>
      </c>
      <c r="H147" s="189">
        <v>22.11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65" s="11" customFormat="1">
      <c r="B148" s="185"/>
      <c r="D148" s="186" t="s">
        <v>203</v>
      </c>
      <c r="E148" s="187" t="s">
        <v>5</v>
      </c>
      <c r="F148" s="188" t="s">
        <v>3400</v>
      </c>
      <c r="H148" s="189">
        <v>25.4</v>
      </c>
      <c r="I148" s="190"/>
      <c r="L148" s="185"/>
      <c r="M148" s="191"/>
      <c r="N148" s="192"/>
      <c r="O148" s="192"/>
      <c r="P148" s="192"/>
      <c r="Q148" s="192"/>
      <c r="R148" s="192"/>
      <c r="S148" s="192"/>
      <c r="T148" s="193"/>
      <c r="AT148" s="187" t="s">
        <v>203</v>
      </c>
      <c r="AU148" s="187" t="s">
        <v>85</v>
      </c>
      <c r="AV148" s="11" t="s">
        <v>85</v>
      </c>
      <c r="AW148" s="11" t="s">
        <v>39</v>
      </c>
      <c r="AX148" s="11" t="s">
        <v>75</v>
      </c>
      <c r="AY148" s="187" t="s">
        <v>195</v>
      </c>
    </row>
    <row r="149" spans="2:65" s="11" customFormat="1">
      <c r="B149" s="185"/>
      <c r="D149" s="186" t="s">
        <v>203</v>
      </c>
      <c r="E149" s="187" t="s">
        <v>5</v>
      </c>
      <c r="F149" s="188" t="s">
        <v>3401</v>
      </c>
      <c r="H149" s="189">
        <v>23.5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75</v>
      </c>
      <c r="AY149" s="187" t="s">
        <v>195</v>
      </c>
    </row>
    <row r="150" spans="2:65" s="11" customFormat="1">
      <c r="B150" s="185"/>
      <c r="D150" s="186" t="s">
        <v>203</v>
      </c>
      <c r="E150" s="187" t="s">
        <v>5</v>
      </c>
      <c r="F150" s="188" t="s">
        <v>3402</v>
      </c>
      <c r="H150" s="189">
        <v>15.606</v>
      </c>
      <c r="I150" s="190"/>
      <c r="L150" s="185"/>
      <c r="M150" s="191"/>
      <c r="N150" s="192"/>
      <c r="O150" s="192"/>
      <c r="P150" s="192"/>
      <c r="Q150" s="192"/>
      <c r="R150" s="192"/>
      <c r="S150" s="192"/>
      <c r="T150" s="193"/>
      <c r="AT150" s="187" t="s">
        <v>203</v>
      </c>
      <c r="AU150" s="187" t="s">
        <v>85</v>
      </c>
      <c r="AV150" s="11" t="s">
        <v>85</v>
      </c>
      <c r="AW150" s="11" t="s">
        <v>39</v>
      </c>
      <c r="AX150" s="11" t="s">
        <v>75</v>
      </c>
      <c r="AY150" s="187" t="s">
        <v>195</v>
      </c>
    </row>
    <row r="151" spans="2:65" s="11" customFormat="1">
      <c r="B151" s="185"/>
      <c r="D151" s="186" t="s">
        <v>203</v>
      </c>
      <c r="E151" s="187" t="s">
        <v>5</v>
      </c>
      <c r="F151" s="188" t="s">
        <v>3403</v>
      </c>
      <c r="H151" s="189">
        <v>11.926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203</v>
      </c>
      <c r="AU151" s="187" t="s">
        <v>85</v>
      </c>
      <c r="AV151" s="11" t="s">
        <v>85</v>
      </c>
      <c r="AW151" s="11" t="s">
        <v>39</v>
      </c>
      <c r="AX151" s="11" t="s">
        <v>75</v>
      </c>
      <c r="AY151" s="187" t="s">
        <v>195</v>
      </c>
    </row>
    <row r="152" spans="2:65" s="11" customFormat="1">
      <c r="B152" s="185"/>
      <c r="D152" s="186" t="s">
        <v>203</v>
      </c>
      <c r="E152" s="187" t="s">
        <v>5</v>
      </c>
      <c r="F152" s="188" t="s">
        <v>3404</v>
      </c>
      <c r="H152" s="189">
        <v>11.792</v>
      </c>
      <c r="I152" s="190"/>
      <c r="L152" s="185"/>
      <c r="M152" s="191"/>
      <c r="N152" s="192"/>
      <c r="O152" s="192"/>
      <c r="P152" s="192"/>
      <c r="Q152" s="192"/>
      <c r="R152" s="192"/>
      <c r="S152" s="192"/>
      <c r="T152" s="193"/>
      <c r="AT152" s="187" t="s">
        <v>203</v>
      </c>
      <c r="AU152" s="187" t="s">
        <v>85</v>
      </c>
      <c r="AV152" s="11" t="s">
        <v>85</v>
      </c>
      <c r="AW152" s="11" t="s">
        <v>39</v>
      </c>
      <c r="AX152" s="11" t="s">
        <v>75</v>
      </c>
      <c r="AY152" s="187" t="s">
        <v>195</v>
      </c>
    </row>
    <row r="153" spans="2:65" s="11" customFormat="1">
      <c r="B153" s="185"/>
      <c r="D153" s="186" t="s">
        <v>203</v>
      </c>
      <c r="E153" s="187" t="s">
        <v>5</v>
      </c>
      <c r="F153" s="188" t="s">
        <v>3405</v>
      </c>
      <c r="H153" s="189">
        <v>12</v>
      </c>
      <c r="I153" s="190"/>
      <c r="L153" s="185"/>
      <c r="M153" s="191"/>
      <c r="N153" s="192"/>
      <c r="O153" s="192"/>
      <c r="P153" s="192"/>
      <c r="Q153" s="192"/>
      <c r="R153" s="192"/>
      <c r="S153" s="192"/>
      <c r="T153" s="193"/>
      <c r="AT153" s="187" t="s">
        <v>203</v>
      </c>
      <c r="AU153" s="187" t="s">
        <v>85</v>
      </c>
      <c r="AV153" s="11" t="s">
        <v>85</v>
      </c>
      <c r="AW153" s="11" t="s">
        <v>39</v>
      </c>
      <c r="AX153" s="11" t="s">
        <v>75</v>
      </c>
      <c r="AY153" s="187" t="s">
        <v>195</v>
      </c>
    </row>
    <row r="154" spans="2:65" s="11" customFormat="1">
      <c r="B154" s="185"/>
      <c r="D154" s="186" t="s">
        <v>203</v>
      </c>
      <c r="E154" s="187" t="s">
        <v>5</v>
      </c>
      <c r="F154" s="188" t="s">
        <v>3406</v>
      </c>
      <c r="H154" s="189">
        <v>17.38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75</v>
      </c>
      <c r="AY154" s="187" t="s">
        <v>195</v>
      </c>
    </row>
    <row r="155" spans="2:65" s="13" customFormat="1">
      <c r="B155" s="205"/>
      <c r="D155" s="186" t="s">
        <v>203</v>
      </c>
      <c r="E155" s="206" t="s">
        <v>5</v>
      </c>
      <c r="F155" s="207" t="s">
        <v>254</v>
      </c>
      <c r="H155" s="208">
        <v>168.46600000000001</v>
      </c>
      <c r="I155" s="209"/>
      <c r="L155" s="205"/>
      <c r="M155" s="210"/>
      <c r="N155" s="211"/>
      <c r="O155" s="211"/>
      <c r="P155" s="211"/>
      <c r="Q155" s="211"/>
      <c r="R155" s="211"/>
      <c r="S155" s="211"/>
      <c r="T155" s="212"/>
      <c r="AT155" s="206" t="s">
        <v>203</v>
      </c>
      <c r="AU155" s="206" t="s">
        <v>85</v>
      </c>
      <c r="AV155" s="13" t="s">
        <v>201</v>
      </c>
      <c r="AW155" s="13" t="s">
        <v>39</v>
      </c>
      <c r="AX155" s="13" t="s">
        <v>83</v>
      </c>
      <c r="AY155" s="206" t="s">
        <v>195</v>
      </c>
    </row>
    <row r="156" spans="2:65" s="1" customFormat="1" ht="16.5" customHeight="1">
      <c r="B156" s="172"/>
      <c r="C156" s="173" t="s">
        <v>274</v>
      </c>
      <c r="D156" s="173" t="s">
        <v>197</v>
      </c>
      <c r="E156" s="174" t="s">
        <v>275</v>
      </c>
      <c r="F156" s="175" t="s">
        <v>276</v>
      </c>
      <c r="G156" s="176" t="s">
        <v>264</v>
      </c>
      <c r="H156" s="177">
        <v>168.46600000000001</v>
      </c>
      <c r="I156" s="178"/>
      <c r="J156" s="179">
        <f>ROUND(I156*H156,2)</f>
        <v>0</v>
      </c>
      <c r="K156" s="175"/>
      <c r="L156" s="40"/>
      <c r="M156" s="180" t="s">
        <v>5</v>
      </c>
      <c r="N156" s="181" t="s">
        <v>46</v>
      </c>
      <c r="O156" s="41"/>
      <c r="P156" s="182">
        <f>O156*H156</f>
        <v>0</v>
      </c>
      <c r="Q156" s="182">
        <v>0</v>
      </c>
      <c r="R156" s="182">
        <f>Q156*H156</f>
        <v>0</v>
      </c>
      <c r="S156" s="182">
        <v>0</v>
      </c>
      <c r="T156" s="183">
        <f>S156*H156</f>
        <v>0</v>
      </c>
      <c r="AR156" s="23" t="s">
        <v>201</v>
      </c>
      <c r="AT156" s="23" t="s">
        <v>197</v>
      </c>
      <c r="AU156" s="23" t="s">
        <v>85</v>
      </c>
      <c r="AY156" s="23" t="s">
        <v>195</v>
      </c>
      <c r="BE156" s="184">
        <f>IF(N156="základní",J156,0)</f>
        <v>0</v>
      </c>
      <c r="BF156" s="184">
        <f>IF(N156="snížená",J156,0)</f>
        <v>0</v>
      </c>
      <c r="BG156" s="184">
        <f>IF(N156="zákl. přenesená",J156,0)</f>
        <v>0</v>
      </c>
      <c r="BH156" s="184">
        <f>IF(N156="sníž. přenesená",J156,0)</f>
        <v>0</v>
      </c>
      <c r="BI156" s="184">
        <f>IF(N156="nulová",J156,0)</f>
        <v>0</v>
      </c>
      <c r="BJ156" s="23" t="s">
        <v>83</v>
      </c>
      <c r="BK156" s="184">
        <f>ROUND(I156*H156,2)</f>
        <v>0</v>
      </c>
      <c r="BL156" s="23" t="s">
        <v>201</v>
      </c>
      <c r="BM156" s="23" t="s">
        <v>3407</v>
      </c>
    </row>
    <row r="157" spans="2:65" s="1" customFormat="1" ht="16.5" customHeight="1">
      <c r="B157" s="172"/>
      <c r="C157" s="173" t="s">
        <v>279</v>
      </c>
      <c r="D157" s="173" t="s">
        <v>197</v>
      </c>
      <c r="E157" s="174" t="s">
        <v>2746</v>
      </c>
      <c r="F157" s="175" t="s">
        <v>2747</v>
      </c>
      <c r="G157" s="176" t="s">
        <v>264</v>
      </c>
      <c r="H157" s="177">
        <v>234.96100000000001</v>
      </c>
      <c r="I157" s="178"/>
      <c r="J157" s="179">
        <f>ROUND(I157*H157,2)</f>
        <v>0</v>
      </c>
      <c r="K157" s="175"/>
      <c r="L157" s="40"/>
      <c r="M157" s="180" t="s">
        <v>5</v>
      </c>
      <c r="N157" s="181" t="s">
        <v>46</v>
      </c>
      <c r="O157" s="41"/>
      <c r="P157" s="182">
        <f>O157*H157</f>
        <v>0</v>
      </c>
      <c r="Q157" s="182">
        <v>2.0100000000000001E-3</v>
      </c>
      <c r="R157" s="182">
        <f>Q157*H157</f>
        <v>0.47227161000000006</v>
      </c>
      <c r="S157" s="182">
        <v>0</v>
      </c>
      <c r="T157" s="183">
        <f>S157*H157</f>
        <v>0</v>
      </c>
      <c r="AR157" s="23" t="s">
        <v>201</v>
      </c>
      <c r="AT157" s="23" t="s">
        <v>197</v>
      </c>
      <c r="AU157" s="23" t="s">
        <v>85</v>
      </c>
      <c r="AY157" s="23" t="s">
        <v>195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23" t="s">
        <v>83</v>
      </c>
      <c r="BK157" s="184">
        <f>ROUND(I157*H157,2)</f>
        <v>0</v>
      </c>
      <c r="BL157" s="23" t="s">
        <v>201</v>
      </c>
      <c r="BM157" s="23" t="s">
        <v>3408</v>
      </c>
    </row>
    <row r="158" spans="2:65" s="11" customFormat="1">
      <c r="B158" s="185"/>
      <c r="D158" s="186" t="s">
        <v>203</v>
      </c>
      <c r="E158" s="187" t="s">
        <v>5</v>
      </c>
      <c r="F158" s="188" t="s">
        <v>3409</v>
      </c>
      <c r="H158" s="189">
        <v>12.544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203</v>
      </c>
      <c r="AU158" s="187" t="s">
        <v>85</v>
      </c>
      <c r="AV158" s="11" t="s">
        <v>85</v>
      </c>
      <c r="AW158" s="11" t="s">
        <v>39</v>
      </c>
      <c r="AX158" s="11" t="s">
        <v>75</v>
      </c>
      <c r="AY158" s="187" t="s">
        <v>195</v>
      </c>
    </row>
    <row r="159" spans="2:65" s="11" customFormat="1">
      <c r="B159" s="185"/>
      <c r="D159" s="186" t="s">
        <v>203</v>
      </c>
      <c r="E159" s="187" t="s">
        <v>5</v>
      </c>
      <c r="F159" s="188" t="s">
        <v>3410</v>
      </c>
      <c r="H159" s="189">
        <v>125.70399999999999</v>
      </c>
      <c r="I159" s="190"/>
      <c r="L159" s="185"/>
      <c r="M159" s="191"/>
      <c r="N159" s="192"/>
      <c r="O159" s="192"/>
      <c r="P159" s="192"/>
      <c r="Q159" s="192"/>
      <c r="R159" s="192"/>
      <c r="S159" s="192"/>
      <c r="T159" s="193"/>
      <c r="AT159" s="187" t="s">
        <v>203</v>
      </c>
      <c r="AU159" s="187" t="s">
        <v>85</v>
      </c>
      <c r="AV159" s="11" t="s">
        <v>85</v>
      </c>
      <c r="AW159" s="11" t="s">
        <v>39</v>
      </c>
      <c r="AX159" s="11" t="s">
        <v>75</v>
      </c>
      <c r="AY159" s="187" t="s">
        <v>195</v>
      </c>
    </row>
    <row r="160" spans="2:65" s="11" customFormat="1">
      <c r="B160" s="185"/>
      <c r="D160" s="186" t="s">
        <v>203</v>
      </c>
      <c r="E160" s="187" t="s">
        <v>5</v>
      </c>
      <c r="F160" s="188" t="s">
        <v>3397</v>
      </c>
      <c r="H160" s="189">
        <v>9.9529999999999994</v>
      </c>
      <c r="I160" s="190"/>
      <c r="L160" s="185"/>
      <c r="M160" s="191"/>
      <c r="N160" s="192"/>
      <c r="O160" s="192"/>
      <c r="P160" s="192"/>
      <c r="Q160" s="192"/>
      <c r="R160" s="192"/>
      <c r="S160" s="192"/>
      <c r="T160" s="193"/>
      <c r="AT160" s="187" t="s">
        <v>203</v>
      </c>
      <c r="AU160" s="187" t="s">
        <v>85</v>
      </c>
      <c r="AV160" s="11" t="s">
        <v>85</v>
      </c>
      <c r="AW160" s="11" t="s">
        <v>39</v>
      </c>
      <c r="AX160" s="11" t="s">
        <v>75</v>
      </c>
      <c r="AY160" s="187" t="s">
        <v>195</v>
      </c>
    </row>
    <row r="161" spans="2:65" s="12" customFormat="1">
      <c r="B161" s="197"/>
      <c r="D161" s="186" t="s">
        <v>203</v>
      </c>
      <c r="E161" s="198" t="s">
        <v>5</v>
      </c>
      <c r="F161" s="199" t="s">
        <v>3369</v>
      </c>
      <c r="H161" s="200">
        <v>148.20099999999999</v>
      </c>
      <c r="I161" s="201"/>
      <c r="L161" s="197"/>
      <c r="M161" s="202"/>
      <c r="N161" s="203"/>
      <c r="O161" s="203"/>
      <c r="P161" s="203"/>
      <c r="Q161" s="203"/>
      <c r="R161" s="203"/>
      <c r="S161" s="203"/>
      <c r="T161" s="204"/>
      <c r="AT161" s="198" t="s">
        <v>203</v>
      </c>
      <c r="AU161" s="198" t="s">
        <v>85</v>
      </c>
      <c r="AV161" s="12" t="s">
        <v>211</v>
      </c>
      <c r="AW161" s="12" t="s">
        <v>39</v>
      </c>
      <c r="AX161" s="12" t="s">
        <v>75</v>
      </c>
      <c r="AY161" s="198" t="s">
        <v>195</v>
      </c>
    </row>
    <row r="162" spans="2:65" s="11" customFormat="1">
      <c r="B162" s="185"/>
      <c r="D162" s="186" t="s">
        <v>203</v>
      </c>
      <c r="E162" s="187" t="s">
        <v>5</v>
      </c>
      <c r="F162" s="188" t="s">
        <v>3411</v>
      </c>
      <c r="H162" s="189">
        <v>9.6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75</v>
      </c>
      <c r="AY162" s="187" t="s">
        <v>195</v>
      </c>
    </row>
    <row r="163" spans="2:65" s="11" customFormat="1">
      <c r="B163" s="185"/>
      <c r="D163" s="186" t="s">
        <v>203</v>
      </c>
      <c r="E163" s="187" t="s">
        <v>5</v>
      </c>
      <c r="F163" s="188" t="s">
        <v>3411</v>
      </c>
      <c r="H163" s="189">
        <v>9.6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75</v>
      </c>
      <c r="AY163" s="187" t="s">
        <v>195</v>
      </c>
    </row>
    <row r="164" spans="2:65" s="11" customFormat="1">
      <c r="B164" s="185"/>
      <c r="D164" s="186" t="s">
        <v>203</v>
      </c>
      <c r="E164" s="187" t="s">
        <v>5</v>
      </c>
      <c r="F164" s="188" t="s">
        <v>3412</v>
      </c>
      <c r="H164" s="189">
        <v>11.7</v>
      </c>
      <c r="I164" s="190"/>
      <c r="L164" s="185"/>
      <c r="M164" s="191"/>
      <c r="N164" s="192"/>
      <c r="O164" s="192"/>
      <c r="P164" s="192"/>
      <c r="Q164" s="192"/>
      <c r="R164" s="192"/>
      <c r="S164" s="192"/>
      <c r="T164" s="193"/>
      <c r="AT164" s="187" t="s">
        <v>203</v>
      </c>
      <c r="AU164" s="187" t="s">
        <v>85</v>
      </c>
      <c r="AV164" s="11" t="s">
        <v>85</v>
      </c>
      <c r="AW164" s="11" t="s">
        <v>39</v>
      </c>
      <c r="AX164" s="11" t="s">
        <v>75</v>
      </c>
      <c r="AY164" s="187" t="s">
        <v>195</v>
      </c>
    </row>
    <row r="165" spans="2:65" s="11" customFormat="1">
      <c r="B165" s="185"/>
      <c r="D165" s="186" t="s">
        <v>203</v>
      </c>
      <c r="E165" s="187" t="s">
        <v>5</v>
      </c>
      <c r="F165" s="188" t="s">
        <v>3413</v>
      </c>
      <c r="H165" s="189">
        <v>12.48</v>
      </c>
      <c r="I165" s="190"/>
      <c r="L165" s="185"/>
      <c r="M165" s="191"/>
      <c r="N165" s="192"/>
      <c r="O165" s="192"/>
      <c r="P165" s="192"/>
      <c r="Q165" s="192"/>
      <c r="R165" s="192"/>
      <c r="S165" s="192"/>
      <c r="T165" s="193"/>
      <c r="AT165" s="187" t="s">
        <v>203</v>
      </c>
      <c r="AU165" s="187" t="s">
        <v>85</v>
      </c>
      <c r="AV165" s="11" t="s">
        <v>85</v>
      </c>
      <c r="AW165" s="11" t="s">
        <v>39</v>
      </c>
      <c r="AX165" s="11" t="s">
        <v>75</v>
      </c>
      <c r="AY165" s="187" t="s">
        <v>195</v>
      </c>
    </row>
    <row r="166" spans="2:65" s="11" customFormat="1">
      <c r="B166" s="185"/>
      <c r="D166" s="186" t="s">
        <v>203</v>
      </c>
      <c r="E166" s="187" t="s">
        <v>5</v>
      </c>
      <c r="F166" s="188" t="s">
        <v>3414</v>
      </c>
      <c r="H166" s="189">
        <v>13.5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203</v>
      </c>
      <c r="AU166" s="187" t="s">
        <v>85</v>
      </c>
      <c r="AV166" s="11" t="s">
        <v>85</v>
      </c>
      <c r="AW166" s="11" t="s">
        <v>39</v>
      </c>
      <c r="AX166" s="11" t="s">
        <v>75</v>
      </c>
      <c r="AY166" s="187" t="s">
        <v>195</v>
      </c>
    </row>
    <row r="167" spans="2:65" s="11" customFormat="1">
      <c r="B167" s="185"/>
      <c r="D167" s="186" t="s">
        <v>203</v>
      </c>
      <c r="E167" s="187" t="s">
        <v>5</v>
      </c>
      <c r="F167" s="188" t="s">
        <v>3415</v>
      </c>
      <c r="H167" s="189">
        <v>10.5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203</v>
      </c>
      <c r="AU167" s="187" t="s">
        <v>85</v>
      </c>
      <c r="AV167" s="11" t="s">
        <v>85</v>
      </c>
      <c r="AW167" s="11" t="s">
        <v>39</v>
      </c>
      <c r="AX167" s="11" t="s">
        <v>75</v>
      </c>
      <c r="AY167" s="187" t="s">
        <v>195</v>
      </c>
    </row>
    <row r="168" spans="2:65" s="11" customFormat="1">
      <c r="B168" s="185"/>
      <c r="D168" s="186" t="s">
        <v>203</v>
      </c>
      <c r="E168" s="187" t="s">
        <v>5</v>
      </c>
      <c r="F168" s="188" t="s">
        <v>3416</v>
      </c>
      <c r="H168" s="189">
        <v>9.7799999999999994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203</v>
      </c>
      <c r="AU168" s="187" t="s">
        <v>85</v>
      </c>
      <c r="AV168" s="11" t="s">
        <v>85</v>
      </c>
      <c r="AW168" s="11" t="s">
        <v>39</v>
      </c>
      <c r="AX168" s="11" t="s">
        <v>75</v>
      </c>
      <c r="AY168" s="187" t="s">
        <v>195</v>
      </c>
    </row>
    <row r="169" spans="2:65" s="11" customFormat="1">
      <c r="B169" s="185"/>
      <c r="D169" s="186" t="s">
        <v>203</v>
      </c>
      <c r="E169" s="187" t="s">
        <v>5</v>
      </c>
      <c r="F169" s="188" t="s">
        <v>3411</v>
      </c>
      <c r="H169" s="189">
        <v>9.6</v>
      </c>
      <c r="I169" s="190"/>
      <c r="L169" s="185"/>
      <c r="M169" s="191"/>
      <c r="N169" s="192"/>
      <c r="O169" s="192"/>
      <c r="P169" s="192"/>
      <c r="Q169" s="192"/>
      <c r="R169" s="192"/>
      <c r="S169" s="192"/>
      <c r="T169" s="193"/>
      <c r="AT169" s="187" t="s">
        <v>203</v>
      </c>
      <c r="AU169" s="187" t="s">
        <v>85</v>
      </c>
      <c r="AV169" s="11" t="s">
        <v>85</v>
      </c>
      <c r="AW169" s="11" t="s">
        <v>39</v>
      </c>
      <c r="AX169" s="11" t="s">
        <v>75</v>
      </c>
      <c r="AY169" s="187" t="s">
        <v>195</v>
      </c>
    </row>
    <row r="170" spans="2:65" s="12" customFormat="1">
      <c r="B170" s="197"/>
      <c r="D170" s="186" t="s">
        <v>203</v>
      </c>
      <c r="E170" s="198" t="s">
        <v>5</v>
      </c>
      <c r="F170" s="199" t="s">
        <v>3379</v>
      </c>
      <c r="H170" s="200">
        <v>86.76</v>
      </c>
      <c r="I170" s="201"/>
      <c r="L170" s="197"/>
      <c r="M170" s="202"/>
      <c r="N170" s="203"/>
      <c r="O170" s="203"/>
      <c r="P170" s="203"/>
      <c r="Q170" s="203"/>
      <c r="R170" s="203"/>
      <c r="S170" s="203"/>
      <c r="T170" s="204"/>
      <c r="AT170" s="198" t="s">
        <v>203</v>
      </c>
      <c r="AU170" s="198" t="s">
        <v>85</v>
      </c>
      <c r="AV170" s="12" t="s">
        <v>211</v>
      </c>
      <c r="AW170" s="12" t="s">
        <v>39</v>
      </c>
      <c r="AX170" s="12" t="s">
        <v>75</v>
      </c>
      <c r="AY170" s="198" t="s">
        <v>195</v>
      </c>
    </row>
    <row r="171" spans="2:65" s="13" customFormat="1">
      <c r="B171" s="205"/>
      <c r="D171" s="186" t="s">
        <v>203</v>
      </c>
      <c r="E171" s="206" t="s">
        <v>5</v>
      </c>
      <c r="F171" s="207" t="s">
        <v>254</v>
      </c>
      <c r="H171" s="208">
        <v>234.96100000000001</v>
      </c>
      <c r="I171" s="209"/>
      <c r="L171" s="205"/>
      <c r="M171" s="210"/>
      <c r="N171" s="211"/>
      <c r="O171" s="211"/>
      <c r="P171" s="211"/>
      <c r="Q171" s="211"/>
      <c r="R171" s="211"/>
      <c r="S171" s="211"/>
      <c r="T171" s="212"/>
      <c r="AT171" s="206" t="s">
        <v>203</v>
      </c>
      <c r="AU171" s="206" t="s">
        <v>85</v>
      </c>
      <c r="AV171" s="13" t="s">
        <v>201</v>
      </c>
      <c r="AW171" s="13" t="s">
        <v>39</v>
      </c>
      <c r="AX171" s="13" t="s">
        <v>83</v>
      </c>
      <c r="AY171" s="206" t="s">
        <v>195</v>
      </c>
    </row>
    <row r="172" spans="2:65" s="1" customFormat="1" ht="16.5" customHeight="1">
      <c r="B172" s="172"/>
      <c r="C172" s="173" t="s">
        <v>284</v>
      </c>
      <c r="D172" s="173" t="s">
        <v>197</v>
      </c>
      <c r="E172" s="174" t="s">
        <v>2760</v>
      </c>
      <c r="F172" s="175" t="s">
        <v>2761</v>
      </c>
      <c r="G172" s="176" t="s">
        <v>264</v>
      </c>
      <c r="H172" s="177">
        <v>234.96100000000001</v>
      </c>
      <c r="I172" s="178"/>
      <c r="J172" s="179">
        <f>ROUND(I172*H172,2)</f>
        <v>0</v>
      </c>
      <c r="K172" s="175"/>
      <c r="L172" s="40"/>
      <c r="M172" s="180" t="s">
        <v>5</v>
      </c>
      <c r="N172" s="181" t="s">
        <v>46</v>
      </c>
      <c r="O172" s="41"/>
      <c r="P172" s="182">
        <f>O172*H172</f>
        <v>0</v>
      </c>
      <c r="Q172" s="182">
        <v>0</v>
      </c>
      <c r="R172" s="182">
        <f>Q172*H172</f>
        <v>0</v>
      </c>
      <c r="S172" s="182">
        <v>0</v>
      </c>
      <c r="T172" s="183">
        <f>S172*H172</f>
        <v>0</v>
      </c>
      <c r="AR172" s="23" t="s">
        <v>201</v>
      </c>
      <c r="AT172" s="23" t="s">
        <v>197</v>
      </c>
      <c r="AU172" s="23" t="s">
        <v>85</v>
      </c>
      <c r="AY172" s="23" t="s">
        <v>195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23" t="s">
        <v>83</v>
      </c>
      <c r="BK172" s="184">
        <f>ROUND(I172*H172,2)</f>
        <v>0</v>
      </c>
      <c r="BL172" s="23" t="s">
        <v>201</v>
      </c>
      <c r="BM172" s="23" t="s">
        <v>3417</v>
      </c>
    </row>
    <row r="173" spans="2:65" s="1" customFormat="1" ht="16.5" customHeight="1">
      <c r="B173" s="172"/>
      <c r="C173" s="173" t="s">
        <v>293</v>
      </c>
      <c r="D173" s="173" t="s">
        <v>197</v>
      </c>
      <c r="E173" s="174" t="s">
        <v>280</v>
      </c>
      <c r="F173" s="175" t="s">
        <v>281</v>
      </c>
      <c r="G173" s="176" t="s">
        <v>228</v>
      </c>
      <c r="H173" s="177">
        <v>202.08099999999999</v>
      </c>
      <c r="I173" s="178"/>
      <c r="J173" s="179">
        <f>ROUND(I173*H173,2)</f>
        <v>0</v>
      </c>
      <c r="K173" s="175"/>
      <c r="L173" s="40"/>
      <c r="M173" s="180" t="s">
        <v>5</v>
      </c>
      <c r="N173" s="181" t="s">
        <v>46</v>
      </c>
      <c r="O173" s="41"/>
      <c r="P173" s="182">
        <f>O173*H173</f>
        <v>0</v>
      </c>
      <c r="Q173" s="182">
        <v>0</v>
      </c>
      <c r="R173" s="182">
        <f>Q173*H173</f>
        <v>0</v>
      </c>
      <c r="S173" s="182">
        <v>0</v>
      </c>
      <c r="T173" s="183">
        <f>S173*H173</f>
        <v>0</v>
      </c>
      <c r="AR173" s="23" t="s">
        <v>201</v>
      </c>
      <c r="AT173" s="23" t="s">
        <v>197</v>
      </c>
      <c r="AU173" s="23" t="s">
        <v>85</v>
      </c>
      <c r="AY173" s="23" t="s">
        <v>195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23" t="s">
        <v>83</v>
      </c>
      <c r="BK173" s="184">
        <f>ROUND(I173*H173,2)</f>
        <v>0</v>
      </c>
      <c r="BL173" s="23" t="s">
        <v>201</v>
      </c>
      <c r="BM173" s="23" t="s">
        <v>3418</v>
      </c>
    </row>
    <row r="174" spans="2:65" s="1" customFormat="1" ht="54">
      <c r="B174" s="40"/>
      <c r="D174" s="186" t="s">
        <v>209</v>
      </c>
      <c r="F174" s="194" t="s">
        <v>283</v>
      </c>
      <c r="I174" s="195"/>
      <c r="L174" s="40"/>
      <c r="M174" s="196"/>
      <c r="N174" s="41"/>
      <c r="O174" s="41"/>
      <c r="P174" s="41"/>
      <c r="Q174" s="41"/>
      <c r="R174" s="41"/>
      <c r="S174" s="41"/>
      <c r="T174" s="69"/>
      <c r="AT174" s="23" t="s">
        <v>209</v>
      </c>
      <c r="AU174" s="23" t="s">
        <v>85</v>
      </c>
    </row>
    <row r="175" spans="2:65" s="1" customFormat="1" ht="16.5" customHeight="1">
      <c r="B175" s="172"/>
      <c r="C175" s="173" t="s">
        <v>297</v>
      </c>
      <c r="D175" s="173" t="s">
        <v>197</v>
      </c>
      <c r="E175" s="174" t="s">
        <v>285</v>
      </c>
      <c r="F175" s="175" t="s">
        <v>286</v>
      </c>
      <c r="G175" s="176" t="s">
        <v>228</v>
      </c>
      <c r="H175" s="177">
        <v>197.108</v>
      </c>
      <c r="I175" s="178"/>
      <c r="J175" s="179">
        <f>ROUND(I175*H175,2)</f>
        <v>0</v>
      </c>
      <c r="K175" s="175"/>
      <c r="L175" s="40"/>
      <c r="M175" s="180" t="s">
        <v>5</v>
      </c>
      <c r="N175" s="181" t="s">
        <v>46</v>
      </c>
      <c r="O175" s="41"/>
      <c r="P175" s="182">
        <f>O175*H175</f>
        <v>0</v>
      </c>
      <c r="Q175" s="182">
        <v>0</v>
      </c>
      <c r="R175" s="182">
        <f>Q175*H175</f>
        <v>0</v>
      </c>
      <c r="S175" s="182">
        <v>0</v>
      </c>
      <c r="T175" s="183">
        <f>S175*H175</f>
        <v>0</v>
      </c>
      <c r="AR175" s="23" t="s">
        <v>201</v>
      </c>
      <c r="AT175" s="23" t="s">
        <v>197</v>
      </c>
      <c r="AU175" s="23" t="s">
        <v>85</v>
      </c>
      <c r="AY175" s="23" t="s">
        <v>195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23" t="s">
        <v>83</v>
      </c>
      <c r="BK175" s="184">
        <f>ROUND(I175*H175,2)</f>
        <v>0</v>
      </c>
      <c r="BL175" s="23" t="s">
        <v>201</v>
      </c>
      <c r="BM175" s="23" t="s">
        <v>3419</v>
      </c>
    </row>
    <row r="176" spans="2:65" s="1" customFormat="1" ht="67.5">
      <c r="B176" s="40"/>
      <c r="D176" s="186" t="s">
        <v>209</v>
      </c>
      <c r="F176" s="194" t="s">
        <v>288</v>
      </c>
      <c r="I176" s="195"/>
      <c r="L176" s="40"/>
      <c r="M176" s="196"/>
      <c r="N176" s="41"/>
      <c r="O176" s="41"/>
      <c r="P176" s="41"/>
      <c r="Q176" s="41"/>
      <c r="R176" s="41"/>
      <c r="S176" s="41"/>
      <c r="T176" s="69"/>
      <c r="AT176" s="23" t="s">
        <v>209</v>
      </c>
      <c r="AU176" s="23" t="s">
        <v>85</v>
      </c>
    </row>
    <row r="177" spans="2:65" s="11" customFormat="1">
      <c r="B177" s="185"/>
      <c r="D177" s="186" t="s">
        <v>203</v>
      </c>
      <c r="E177" s="187" t="s">
        <v>5</v>
      </c>
      <c r="F177" s="188" t="s">
        <v>3420</v>
      </c>
      <c r="H177" s="189">
        <v>202.08099999999999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203</v>
      </c>
      <c r="AU177" s="187" t="s">
        <v>85</v>
      </c>
      <c r="AV177" s="11" t="s">
        <v>85</v>
      </c>
      <c r="AW177" s="11" t="s">
        <v>39</v>
      </c>
      <c r="AX177" s="11" t="s">
        <v>75</v>
      </c>
      <c r="AY177" s="187" t="s">
        <v>195</v>
      </c>
    </row>
    <row r="178" spans="2:65" s="12" customFormat="1">
      <c r="B178" s="197"/>
      <c r="D178" s="186" t="s">
        <v>203</v>
      </c>
      <c r="E178" s="198" t="s">
        <v>5</v>
      </c>
      <c r="F178" s="199" t="s">
        <v>290</v>
      </c>
      <c r="H178" s="200">
        <v>202.08099999999999</v>
      </c>
      <c r="I178" s="201"/>
      <c r="L178" s="197"/>
      <c r="M178" s="202"/>
      <c r="N178" s="203"/>
      <c r="O178" s="203"/>
      <c r="P178" s="203"/>
      <c r="Q178" s="203"/>
      <c r="R178" s="203"/>
      <c r="S178" s="203"/>
      <c r="T178" s="204"/>
      <c r="AT178" s="198" t="s">
        <v>203</v>
      </c>
      <c r="AU178" s="198" t="s">
        <v>85</v>
      </c>
      <c r="AV178" s="12" t="s">
        <v>211</v>
      </c>
      <c r="AW178" s="12" t="s">
        <v>39</v>
      </c>
      <c r="AX178" s="12" t="s">
        <v>75</v>
      </c>
      <c r="AY178" s="198" t="s">
        <v>195</v>
      </c>
    </row>
    <row r="179" spans="2:65" s="11" customFormat="1">
      <c r="B179" s="185"/>
      <c r="D179" s="186" t="s">
        <v>203</v>
      </c>
      <c r="E179" s="187" t="s">
        <v>5</v>
      </c>
      <c r="F179" s="188" t="s">
        <v>3421</v>
      </c>
      <c r="H179" s="189">
        <v>-4.9729999999999999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203</v>
      </c>
      <c r="AU179" s="187" t="s">
        <v>85</v>
      </c>
      <c r="AV179" s="11" t="s">
        <v>85</v>
      </c>
      <c r="AW179" s="11" t="s">
        <v>39</v>
      </c>
      <c r="AX179" s="11" t="s">
        <v>75</v>
      </c>
      <c r="AY179" s="187" t="s">
        <v>195</v>
      </c>
    </row>
    <row r="180" spans="2:65" s="12" customFormat="1">
      <c r="B180" s="197"/>
      <c r="D180" s="186" t="s">
        <v>203</v>
      </c>
      <c r="E180" s="198" t="s">
        <v>5</v>
      </c>
      <c r="F180" s="199" t="s">
        <v>2767</v>
      </c>
      <c r="H180" s="200">
        <v>-4.9729999999999999</v>
      </c>
      <c r="I180" s="201"/>
      <c r="L180" s="197"/>
      <c r="M180" s="202"/>
      <c r="N180" s="203"/>
      <c r="O180" s="203"/>
      <c r="P180" s="203"/>
      <c r="Q180" s="203"/>
      <c r="R180" s="203"/>
      <c r="S180" s="203"/>
      <c r="T180" s="204"/>
      <c r="AT180" s="198" t="s">
        <v>203</v>
      </c>
      <c r="AU180" s="198" t="s">
        <v>85</v>
      </c>
      <c r="AV180" s="12" t="s">
        <v>211</v>
      </c>
      <c r="AW180" s="12" t="s">
        <v>39</v>
      </c>
      <c r="AX180" s="12" t="s">
        <v>75</v>
      </c>
      <c r="AY180" s="198" t="s">
        <v>195</v>
      </c>
    </row>
    <row r="181" spans="2:65" s="13" customFormat="1">
      <c r="B181" s="205"/>
      <c r="D181" s="186" t="s">
        <v>203</v>
      </c>
      <c r="E181" s="206" t="s">
        <v>5</v>
      </c>
      <c r="F181" s="207" t="s">
        <v>254</v>
      </c>
      <c r="H181" s="208">
        <v>197.108</v>
      </c>
      <c r="I181" s="209"/>
      <c r="L181" s="205"/>
      <c r="M181" s="210"/>
      <c r="N181" s="211"/>
      <c r="O181" s="211"/>
      <c r="P181" s="211"/>
      <c r="Q181" s="211"/>
      <c r="R181" s="211"/>
      <c r="S181" s="211"/>
      <c r="T181" s="212"/>
      <c r="AT181" s="206" t="s">
        <v>203</v>
      </c>
      <c r="AU181" s="206" t="s">
        <v>85</v>
      </c>
      <c r="AV181" s="13" t="s">
        <v>201</v>
      </c>
      <c r="AW181" s="13" t="s">
        <v>39</v>
      </c>
      <c r="AX181" s="13" t="s">
        <v>83</v>
      </c>
      <c r="AY181" s="206" t="s">
        <v>195</v>
      </c>
    </row>
    <row r="182" spans="2:65" s="1" customFormat="1" ht="16.5" customHeight="1">
      <c r="B182" s="172"/>
      <c r="C182" s="173" t="s">
        <v>11</v>
      </c>
      <c r="D182" s="173" t="s">
        <v>197</v>
      </c>
      <c r="E182" s="174" t="s">
        <v>294</v>
      </c>
      <c r="F182" s="175" t="s">
        <v>295</v>
      </c>
      <c r="G182" s="176" t="s">
        <v>228</v>
      </c>
      <c r="H182" s="177">
        <v>197.108</v>
      </c>
      <c r="I182" s="178"/>
      <c r="J182" s="179">
        <f>ROUND(I182*H182,2)</f>
        <v>0</v>
      </c>
      <c r="K182" s="175"/>
      <c r="L182" s="40"/>
      <c r="M182" s="180" t="s">
        <v>5</v>
      </c>
      <c r="N182" s="181" t="s">
        <v>46</v>
      </c>
      <c r="O182" s="41"/>
      <c r="P182" s="182">
        <f>O182*H182</f>
        <v>0</v>
      </c>
      <c r="Q182" s="182">
        <v>0</v>
      </c>
      <c r="R182" s="182">
        <f>Q182*H182</f>
        <v>0</v>
      </c>
      <c r="S182" s="182">
        <v>0</v>
      </c>
      <c r="T182" s="183">
        <f>S182*H182</f>
        <v>0</v>
      </c>
      <c r="AR182" s="23" t="s">
        <v>201</v>
      </c>
      <c r="AT182" s="23" t="s">
        <v>197</v>
      </c>
      <c r="AU182" s="23" t="s">
        <v>85</v>
      </c>
      <c r="AY182" s="23" t="s">
        <v>195</v>
      </c>
      <c r="BE182" s="184">
        <f>IF(N182="základní",J182,0)</f>
        <v>0</v>
      </c>
      <c r="BF182" s="184">
        <f>IF(N182="snížená",J182,0)</f>
        <v>0</v>
      </c>
      <c r="BG182" s="184">
        <f>IF(N182="zákl. přenesená",J182,0)</f>
        <v>0</v>
      </c>
      <c r="BH182" s="184">
        <f>IF(N182="sníž. přenesená",J182,0)</f>
        <v>0</v>
      </c>
      <c r="BI182" s="184">
        <f>IF(N182="nulová",J182,0)</f>
        <v>0</v>
      </c>
      <c r="BJ182" s="23" t="s">
        <v>83</v>
      </c>
      <c r="BK182" s="184">
        <f>ROUND(I182*H182,2)</f>
        <v>0</v>
      </c>
      <c r="BL182" s="23" t="s">
        <v>201</v>
      </c>
      <c r="BM182" s="23" t="s">
        <v>3422</v>
      </c>
    </row>
    <row r="183" spans="2:65" s="1" customFormat="1" ht="16.5" customHeight="1">
      <c r="B183" s="172"/>
      <c r="C183" s="173" t="s">
        <v>307</v>
      </c>
      <c r="D183" s="173" t="s">
        <v>197</v>
      </c>
      <c r="E183" s="174" t="s">
        <v>298</v>
      </c>
      <c r="F183" s="175" t="s">
        <v>299</v>
      </c>
      <c r="G183" s="176" t="s">
        <v>228</v>
      </c>
      <c r="H183" s="177">
        <v>197.108</v>
      </c>
      <c r="I183" s="178"/>
      <c r="J183" s="179">
        <f>ROUND(I183*H183,2)</f>
        <v>0</v>
      </c>
      <c r="K183" s="175"/>
      <c r="L183" s="40"/>
      <c r="M183" s="180" t="s">
        <v>5</v>
      </c>
      <c r="N183" s="181" t="s">
        <v>46</v>
      </c>
      <c r="O183" s="41"/>
      <c r="P183" s="182">
        <f>O183*H183</f>
        <v>0</v>
      </c>
      <c r="Q183" s="182">
        <v>0</v>
      </c>
      <c r="R183" s="182">
        <f>Q183*H183</f>
        <v>0</v>
      </c>
      <c r="S183" s="182">
        <v>0</v>
      </c>
      <c r="T183" s="183">
        <f>S183*H183</f>
        <v>0</v>
      </c>
      <c r="AR183" s="23" t="s">
        <v>201</v>
      </c>
      <c r="AT183" s="23" t="s">
        <v>197</v>
      </c>
      <c r="AU183" s="23" t="s">
        <v>85</v>
      </c>
      <c r="AY183" s="23" t="s">
        <v>195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23" t="s">
        <v>83</v>
      </c>
      <c r="BK183" s="184">
        <f>ROUND(I183*H183,2)</f>
        <v>0</v>
      </c>
      <c r="BL183" s="23" t="s">
        <v>201</v>
      </c>
      <c r="BM183" s="23" t="s">
        <v>3423</v>
      </c>
    </row>
    <row r="184" spans="2:65" s="1" customFormat="1" ht="16.5" customHeight="1">
      <c r="B184" s="172"/>
      <c r="C184" s="173" t="s">
        <v>315</v>
      </c>
      <c r="D184" s="173" t="s">
        <v>197</v>
      </c>
      <c r="E184" s="174" t="s">
        <v>301</v>
      </c>
      <c r="F184" s="175" t="s">
        <v>302</v>
      </c>
      <c r="G184" s="176" t="s">
        <v>303</v>
      </c>
      <c r="H184" s="177">
        <v>325.22800000000001</v>
      </c>
      <c r="I184" s="178"/>
      <c r="J184" s="179">
        <f>ROUND(I184*H184,2)</f>
        <v>0</v>
      </c>
      <c r="K184" s="175"/>
      <c r="L184" s="40"/>
      <c r="M184" s="180" t="s">
        <v>5</v>
      </c>
      <c r="N184" s="181" t="s">
        <v>46</v>
      </c>
      <c r="O184" s="41"/>
      <c r="P184" s="182">
        <f>O184*H184</f>
        <v>0</v>
      </c>
      <c r="Q184" s="182">
        <v>0</v>
      </c>
      <c r="R184" s="182">
        <f>Q184*H184</f>
        <v>0</v>
      </c>
      <c r="S184" s="182">
        <v>0</v>
      </c>
      <c r="T184" s="183">
        <f>S184*H184</f>
        <v>0</v>
      </c>
      <c r="AR184" s="23" t="s">
        <v>201</v>
      </c>
      <c r="AT184" s="23" t="s">
        <v>197</v>
      </c>
      <c r="AU184" s="23" t="s">
        <v>85</v>
      </c>
      <c r="AY184" s="23" t="s">
        <v>195</v>
      </c>
      <c r="BE184" s="184">
        <f>IF(N184="základní",J184,0)</f>
        <v>0</v>
      </c>
      <c r="BF184" s="184">
        <f>IF(N184="snížená",J184,0)</f>
        <v>0</v>
      </c>
      <c r="BG184" s="184">
        <f>IF(N184="zákl. přenesená",J184,0)</f>
        <v>0</v>
      </c>
      <c r="BH184" s="184">
        <f>IF(N184="sníž. přenesená",J184,0)</f>
        <v>0</v>
      </c>
      <c r="BI184" s="184">
        <f>IF(N184="nulová",J184,0)</f>
        <v>0</v>
      </c>
      <c r="BJ184" s="23" t="s">
        <v>83</v>
      </c>
      <c r="BK184" s="184">
        <f>ROUND(I184*H184,2)</f>
        <v>0</v>
      </c>
      <c r="BL184" s="23" t="s">
        <v>201</v>
      </c>
      <c r="BM184" s="23" t="s">
        <v>3424</v>
      </c>
    </row>
    <row r="185" spans="2:65" s="1" customFormat="1" ht="27">
      <c r="B185" s="40"/>
      <c r="D185" s="186" t="s">
        <v>209</v>
      </c>
      <c r="F185" s="194" t="s">
        <v>305</v>
      </c>
      <c r="I185" s="195"/>
      <c r="L185" s="40"/>
      <c r="M185" s="196"/>
      <c r="N185" s="41"/>
      <c r="O185" s="41"/>
      <c r="P185" s="41"/>
      <c r="Q185" s="41"/>
      <c r="R185" s="41"/>
      <c r="S185" s="41"/>
      <c r="T185" s="69"/>
      <c r="AT185" s="23" t="s">
        <v>209</v>
      </c>
      <c r="AU185" s="23" t="s">
        <v>85</v>
      </c>
    </row>
    <row r="186" spans="2:65" s="11" customFormat="1">
      <c r="B186" s="185"/>
      <c r="D186" s="186" t="s">
        <v>203</v>
      </c>
      <c r="E186" s="187" t="s">
        <v>5</v>
      </c>
      <c r="F186" s="188" t="s">
        <v>3425</v>
      </c>
      <c r="H186" s="189">
        <v>325.22800000000001</v>
      </c>
      <c r="I186" s="190"/>
      <c r="L186" s="185"/>
      <c r="M186" s="191"/>
      <c r="N186" s="192"/>
      <c r="O186" s="192"/>
      <c r="P186" s="192"/>
      <c r="Q186" s="192"/>
      <c r="R186" s="192"/>
      <c r="S186" s="192"/>
      <c r="T186" s="193"/>
      <c r="AT186" s="187" t="s">
        <v>203</v>
      </c>
      <c r="AU186" s="187" t="s">
        <v>85</v>
      </c>
      <c r="AV186" s="11" t="s">
        <v>85</v>
      </c>
      <c r="AW186" s="11" t="s">
        <v>39</v>
      </c>
      <c r="AX186" s="11" t="s">
        <v>83</v>
      </c>
      <c r="AY186" s="187" t="s">
        <v>195</v>
      </c>
    </row>
    <row r="187" spans="2:65" s="1" customFormat="1" ht="16.5" customHeight="1">
      <c r="B187" s="172"/>
      <c r="C187" s="173" t="s">
        <v>322</v>
      </c>
      <c r="D187" s="173" t="s">
        <v>197</v>
      </c>
      <c r="E187" s="174" t="s">
        <v>308</v>
      </c>
      <c r="F187" s="175" t="s">
        <v>309</v>
      </c>
      <c r="G187" s="176" t="s">
        <v>228</v>
      </c>
      <c r="H187" s="177">
        <v>120.73699999999999</v>
      </c>
      <c r="I187" s="178"/>
      <c r="J187" s="179">
        <f>ROUND(I187*H187,2)</f>
        <v>0</v>
      </c>
      <c r="K187" s="175"/>
      <c r="L187" s="40"/>
      <c r="M187" s="180" t="s">
        <v>5</v>
      </c>
      <c r="N187" s="181" t="s">
        <v>46</v>
      </c>
      <c r="O187" s="41"/>
      <c r="P187" s="182">
        <f>O187*H187</f>
        <v>0</v>
      </c>
      <c r="Q187" s="182">
        <v>0</v>
      </c>
      <c r="R187" s="182">
        <f>Q187*H187</f>
        <v>0</v>
      </c>
      <c r="S187" s="182">
        <v>0</v>
      </c>
      <c r="T187" s="183">
        <f>S187*H187</f>
        <v>0</v>
      </c>
      <c r="AR187" s="23" t="s">
        <v>201</v>
      </c>
      <c r="AT187" s="23" t="s">
        <v>197</v>
      </c>
      <c r="AU187" s="23" t="s">
        <v>85</v>
      </c>
      <c r="AY187" s="23" t="s">
        <v>195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23" t="s">
        <v>83</v>
      </c>
      <c r="BK187" s="184">
        <f>ROUND(I187*H187,2)</f>
        <v>0</v>
      </c>
      <c r="BL187" s="23" t="s">
        <v>201</v>
      </c>
      <c r="BM187" s="23" t="s">
        <v>3426</v>
      </c>
    </row>
    <row r="188" spans="2:65" s="1" customFormat="1" ht="81">
      <c r="B188" s="40"/>
      <c r="D188" s="186" t="s">
        <v>209</v>
      </c>
      <c r="F188" s="194" t="s">
        <v>311</v>
      </c>
      <c r="I188" s="195"/>
      <c r="L188" s="40"/>
      <c r="M188" s="196"/>
      <c r="N188" s="41"/>
      <c r="O188" s="41"/>
      <c r="P188" s="41"/>
      <c r="Q188" s="41"/>
      <c r="R188" s="41"/>
      <c r="S188" s="41"/>
      <c r="T188" s="69"/>
      <c r="AT188" s="23" t="s">
        <v>209</v>
      </c>
      <c r="AU188" s="23" t="s">
        <v>85</v>
      </c>
    </row>
    <row r="189" spans="2:65" s="11" customFormat="1">
      <c r="B189" s="185"/>
      <c r="D189" s="186" t="s">
        <v>203</v>
      </c>
      <c r="E189" s="187" t="s">
        <v>5</v>
      </c>
      <c r="F189" s="188" t="s">
        <v>3420</v>
      </c>
      <c r="H189" s="189">
        <v>202.08099999999999</v>
      </c>
      <c r="I189" s="190"/>
      <c r="L189" s="185"/>
      <c r="M189" s="191"/>
      <c r="N189" s="192"/>
      <c r="O189" s="192"/>
      <c r="P189" s="192"/>
      <c r="Q189" s="192"/>
      <c r="R189" s="192"/>
      <c r="S189" s="192"/>
      <c r="T189" s="193"/>
      <c r="AT189" s="187" t="s">
        <v>203</v>
      </c>
      <c r="AU189" s="187" t="s">
        <v>85</v>
      </c>
      <c r="AV189" s="11" t="s">
        <v>85</v>
      </c>
      <c r="AW189" s="11" t="s">
        <v>39</v>
      </c>
      <c r="AX189" s="11" t="s">
        <v>75</v>
      </c>
      <c r="AY189" s="187" t="s">
        <v>195</v>
      </c>
    </row>
    <row r="190" spans="2:65" s="12" customFormat="1">
      <c r="B190" s="197"/>
      <c r="D190" s="186" t="s">
        <v>203</v>
      </c>
      <c r="E190" s="198" t="s">
        <v>5</v>
      </c>
      <c r="F190" s="199" t="s">
        <v>290</v>
      </c>
      <c r="H190" s="200">
        <v>202.08099999999999</v>
      </c>
      <c r="I190" s="201"/>
      <c r="L190" s="197"/>
      <c r="M190" s="202"/>
      <c r="N190" s="203"/>
      <c r="O190" s="203"/>
      <c r="P190" s="203"/>
      <c r="Q190" s="203"/>
      <c r="R190" s="203"/>
      <c r="S190" s="203"/>
      <c r="T190" s="204"/>
      <c r="AT190" s="198" t="s">
        <v>203</v>
      </c>
      <c r="AU190" s="198" t="s">
        <v>85</v>
      </c>
      <c r="AV190" s="12" t="s">
        <v>211</v>
      </c>
      <c r="AW190" s="12" t="s">
        <v>39</v>
      </c>
      <c r="AX190" s="12" t="s">
        <v>75</v>
      </c>
      <c r="AY190" s="198" t="s">
        <v>195</v>
      </c>
    </row>
    <row r="191" spans="2:65" s="11" customFormat="1">
      <c r="B191" s="185"/>
      <c r="D191" s="186" t="s">
        <v>203</v>
      </c>
      <c r="E191" s="187" t="s">
        <v>5</v>
      </c>
      <c r="F191" s="188" t="s">
        <v>3421</v>
      </c>
      <c r="H191" s="189">
        <v>-4.9729999999999999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203</v>
      </c>
      <c r="AU191" s="187" t="s">
        <v>85</v>
      </c>
      <c r="AV191" s="11" t="s">
        <v>85</v>
      </c>
      <c r="AW191" s="11" t="s">
        <v>39</v>
      </c>
      <c r="AX191" s="11" t="s">
        <v>75</v>
      </c>
      <c r="AY191" s="187" t="s">
        <v>195</v>
      </c>
    </row>
    <row r="192" spans="2:65" s="12" customFormat="1">
      <c r="B192" s="197"/>
      <c r="D192" s="186" t="s">
        <v>203</v>
      </c>
      <c r="E192" s="198" t="s">
        <v>5</v>
      </c>
      <c r="F192" s="199" t="s">
        <v>2767</v>
      </c>
      <c r="H192" s="200">
        <v>-4.9729999999999999</v>
      </c>
      <c r="I192" s="201"/>
      <c r="L192" s="197"/>
      <c r="M192" s="202"/>
      <c r="N192" s="203"/>
      <c r="O192" s="203"/>
      <c r="P192" s="203"/>
      <c r="Q192" s="203"/>
      <c r="R192" s="203"/>
      <c r="S192" s="203"/>
      <c r="T192" s="204"/>
      <c r="AT192" s="198" t="s">
        <v>203</v>
      </c>
      <c r="AU192" s="198" t="s">
        <v>85</v>
      </c>
      <c r="AV192" s="12" t="s">
        <v>211</v>
      </c>
      <c r="AW192" s="12" t="s">
        <v>39</v>
      </c>
      <c r="AX192" s="12" t="s">
        <v>75</v>
      </c>
      <c r="AY192" s="198" t="s">
        <v>195</v>
      </c>
    </row>
    <row r="193" spans="2:65" s="11" customFormat="1">
      <c r="B193" s="185"/>
      <c r="D193" s="186" t="s">
        <v>203</v>
      </c>
      <c r="E193" s="187" t="s">
        <v>5</v>
      </c>
      <c r="F193" s="188" t="s">
        <v>3427</v>
      </c>
      <c r="H193" s="189">
        <v>-1.962</v>
      </c>
      <c r="I193" s="190"/>
      <c r="L193" s="185"/>
      <c r="M193" s="191"/>
      <c r="N193" s="192"/>
      <c r="O193" s="192"/>
      <c r="P193" s="192"/>
      <c r="Q193" s="192"/>
      <c r="R193" s="192"/>
      <c r="S193" s="192"/>
      <c r="T193" s="193"/>
      <c r="AT193" s="187" t="s">
        <v>203</v>
      </c>
      <c r="AU193" s="187" t="s">
        <v>85</v>
      </c>
      <c r="AV193" s="11" t="s">
        <v>85</v>
      </c>
      <c r="AW193" s="11" t="s">
        <v>39</v>
      </c>
      <c r="AX193" s="11" t="s">
        <v>75</v>
      </c>
      <c r="AY193" s="187" t="s">
        <v>195</v>
      </c>
    </row>
    <row r="194" spans="2:65" s="11" customFormat="1">
      <c r="B194" s="185"/>
      <c r="D194" s="186" t="s">
        <v>203</v>
      </c>
      <c r="E194" s="187" t="s">
        <v>5</v>
      </c>
      <c r="F194" s="188" t="s">
        <v>3428</v>
      </c>
      <c r="H194" s="189">
        <v>-2.2000000000000002</v>
      </c>
      <c r="I194" s="190"/>
      <c r="L194" s="185"/>
      <c r="M194" s="191"/>
      <c r="N194" s="192"/>
      <c r="O194" s="192"/>
      <c r="P194" s="192"/>
      <c r="Q194" s="192"/>
      <c r="R194" s="192"/>
      <c r="S194" s="192"/>
      <c r="T194" s="193"/>
      <c r="AT194" s="187" t="s">
        <v>203</v>
      </c>
      <c r="AU194" s="187" t="s">
        <v>85</v>
      </c>
      <c r="AV194" s="11" t="s">
        <v>85</v>
      </c>
      <c r="AW194" s="11" t="s">
        <v>39</v>
      </c>
      <c r="AX194" s="11" t="s">
        <v>75</v>
      </c>
      <c r="AY194" s="187" t="s">
        <v>195</v>
      </c>
    </row>
    <row r="195" spans="2:65" s="12" customFormat="1">
      <c r="B195" s="197"/>
      <c r="D195" s="186" t="s">
        <v>203</v>
      </c>
      <c r="E195" s="198" t="s">
        <v>5</v>
      </c>
      <c r="F195" s="199" t="s">
        <v>2776</v>
      </c>
      <c r="H195" s="200">
        <v>-4.1619999999999999</v>
      </c>
      <c r="I195" s="201"/>
      <c r="L195" s="197"/>
      <c r="M195" s="202"/>
      <c r="N195" s="203"/>
      <c r="O195" s="203"/>
      <c r="P195" s="203"/>
      <c r="Q195" s="203"/>
      <c r="R195" s="203"/>
      <c r="S195" s="203"/>
      <c r="T195" s="204"/>
      <c r="AT195" s="198" t="s">
        <v>203</v>
      </c>
      <c r="AU195" s="198" t="s">
        <v>85</v>
      </c>
      <c r="AV195" s="12" t="s">
        <v>211</v>
      </c>
      <c r="AW195" s="12" t="s">
        <v>39</v>
      </c>
      <c r="AX195" s="12" t="s">
        <v>75</v>
      </c>
      <c r="AY195" s="198" t="s">
        <v>195</v>
      </c>
    </row>
    <row r="196" spans="2:65" s="11" customFormat="1">
      <c r="B196" s="185"/>
      <c r="D196" s="186" t="s">
        <v>203</v>
      </c>
      <c r="E196" s="187" t="s">
        <v>5</v>
      </c>
      <c r="F196" s="188" t="s">
        <v>3429</v>
      </c>
      <c r="H196" s="189">
        <v>-24.71</v>
      </c>
      <c r="I196" s="190"/>
      <c r="L196" s="185"/>
      <c r="M196" s="191"/>
      <c r="N196" s="192"/>
      <c r="O196" s="192"/>
      <c r="P196" s="192"/>
      <c r="Q196" s="192"/>
      <c r="R196" s="192"/>
      <c r="S196" s="192"/>
      <c r="T196" s="193"/>
      <c r="AT196" s="187" t="s">
        <v>203</v>
      </c>
      <c r="AU196" s="187" t="s">
        <v>85</v>
      </c>
      <c r="AV196" s="11" t="s">
        <v>85</v>
      </c>
      <c r="AW196" s="11" t="s">
        <v>39</v>
      </c>
      <c r="AX196" s="11" t="s">
        <v>75</v>
      </c>
      <c r="AY196" s="187" t="s">
        <v>195</v>
      </c>
    </row>
    <row r="197" spans="2:65" s="12" customFormat="1">
      <c r="B197" s="197"/>
      <c r="D197" s="186" t="s">
        <v>203</v>
      </c>
      <c r="E197" s="198" t="s">
        <v>5</v>
      </c>
      <c r="F197" s="199" t="s">
        <v>2779</v>
      </c>
      <c r="H197" s="200">
        <v>-24.71</v>
      </c>
      <c r="I197" s="201"/>
      <c r="L197" s="197"/>
      <c r="M197" s="202"/>
      <c r="N197" s="203"/>
      <c r="O197" s="203"/>
      <c r="P197" s="203"/>
      <c r="Q197" s="203"/>
      <c r="R197" s="203"/>
      <c r="S197" s="203"/>
      <c r="T197" s="204"/>
      <c r="AT197" s="198" t="s">
        <v>203</v>
      </c>
      <c r="AU197" s="198" t="s">
        <v>85</v>
      </c>
      <c r="AV197" s="12" t="s">
        <v>211</v>
      </c>
      <c r="AW197" s="12" t="s">
        <v>39</v>
      </c>
      <c r="AX197" s="12" t="s">
        <v>75</v>
      </c>
      <c r="AY197" s="198" t="s">
        <v>195</v>
      </c>
    </row>
    <row r="198" spans="2:65" s="11" customFormat="1">
      <c r="B198" s="185"/>
      <c r="D198" s="186" t="s">
        <v>203</v>
      </c>
      <c r="E198" s="187" t="s">
        <v>5</v>
      </c>
      <c r="F198" s="188" t="s">
        <v>3430</v>
      </c>
      <c r="H198" s="189">
        <v>-2.4750000000000001</v>
      </c>
      <c r="I198" s="190"/>
      <c r="L198" s="185"/>
      <c r="M198" s="191"/>
      <c r="N198" s="192"/>
      <c r="O198" s="192"/>
      <c r="P198" s="192"/>
      <c r="Q198" s="192"/>
      <c r="R198" s="192"/>
      <c r="S198" s="192"/>
      <c r="T198" s="193"/>
      <c r="AT198" s="187" t="s">
        <v>203</v>
      </c>
      <c r="AU198" s="187" t="s">
        <v>85</v>
      </c>
      <c r="AV198" s="11" t="s">
        <v>85</v>
      </c>
      <c r="AW198" s="11" t="s">
        <v>39</v>
      </c>
      <c r="AX198" s="11" t="s">
        <v>75</v>
      </c>
      <c r="AY198" s="187" t="s">
        <v>195</v>
      </c>
    </row>
    <row r="199" spans="2:65" s="12" customFormat="1">
      <c r="B199" s="197"/>
      <c r="D199" s="186" t="s">
        <v>203</v>
      </c>
      <c r="E199" s="198" t="s">
        <v>5</v>
      </c>
      <c r="F199" s="199" t="s">
        <v>2781</v>
      </c>
      <c r="H199" s="200">
        <v>-2.4750000000000001</v>
      </c>
      <c r="I199" s="201"/>
      <c r="L199" s="197"/>
      <c r="M199" s="202"/>
      <c r="N199" s="203"/>
      <c r="O199" s="203"/>
      <c r="P199" s="203"/>
      <c r="Q199" s="203"/>
      <c r="R199" s="203"/>
      <c r="S199" s="203"/>
      <c r="T199" s="204"/>
      <c r="AT199" s="198" t="s">
        <v>203</v>
      </c>
      <c r="AU199" s="198" t="s">
        <v>85</v>
      </c>
      <c r="AV199" s="12" t="s">
        <v>211</v>
      </c>
      <c r="AW199" s="12" t="s">
        <v>39</v>
      </c>
      <c r="AX199" s="12" t="s">
        <v>75</v>
      </c>
      <c r="AY199" s="198" t="s">
        <v>195</v>
      </c>
    </row>
    <row r="200" spans="2:65" s="11" customFormat="1">
      <c r="B200" s="185"/>
      <c r="D200" s="186" t="s">
        <v>203</v>
      </c>
      <c r="E200" s="187" t="s">
        <v>5</v>
      </c>
      <c r="F200" s="188" t="s">
        <v>3431</v>
      </c>
      <c r="H200" s="189">
        <v>-8.0259999999999998</v>
      </c>
      <c r="I200" s="190"/>
      <c r="L200" s="185"/>
      <c r="M200" s="191"/>
      <c r="N200" s="192"/>
      <c r="O200" s="192"/>
      <c r="P200" s="192"/>
      <c r="Q200" s="192"/>
      <c r="R200" s="192"/>
      <c r="S200" s="192"/>
      <c r="T200" s="193"/>
      <c r="AT200" s="187" t="s">
        <v>203</v>
      </c>
      <c r="AU200" s="187" t="s">
        <v>85</v>
      </c>
      <c r="AV200" s="11" t="s">
        <v>85</v>
      </c>
      <c r="AW200" s="11" t="s">
        <v>39</v>
      </c>
      <c r="AX200" s="11" t="s">
        <v>75</v>
      </c>
      <c r="AY200" s="187" t="s">
        <v>195</v>
      </c>
    </row>
    <row r="201" spans="2:65" s="12" customFormat="1">
      <c r="B201" s="197"/>
      <c r="D201" s="186" t="s">
        <v>203</v>
      </c>
      <c r="E201" s="198" t="s">
        <v>5</v>
      </c>
      <c r="F201" s="199" t="s">
        <v>2784</v>
      </c>
      <c r="H201" s="200">
        <v>-8.0259999999999998</v>
      </c>
      <c r="I201" s="201"/>
      <c r="L201" s="197"/>
      <c r="M201" s="202"/>
      <c r="N201" s="203"/>
      <c r="O201" s="203"/>
      <c r="P201" s="203"/>
      <c r="Q201" s="203"/>
      <c r="R201" s="203"/>
      <c r="S201" s="203"/>
      <c r="T201" s="204"/>
      <c r="AT201" s="198" t="s">
        <v>203</v>
      </c>
      <c r="AU201" s="198" t="s">
        <v>85</v>
      </c>
      <c r="AV201" s="12" t="s">
        <v>211</v>
      </c>
      <c r="AW201" s="12" t="s">
        <v>39</v>
      </c>
      <c r="AX201" s="12" t="s">
        <v>75</v>
      </c>
      <c r="AY201" s="198" t="s">
        <v>195</v>
      </c>
    </row>
    <row r="202" spans="2:65" s="11" customFormat="1">
      <c r="B202" s="185"/>
      <c r="D202" s="186" t="s">
        <v>203</v>
      </c>
      <c r="E202" s="187" t="s">
        <v>5</v>
      </c>
      <c r="F202" s="188" t="s">
        <v>3432</v>
      </c>
      <c r="H202" s="189">
        <v>-11.16</v>
      </c>
      <c r="I202" s="190"/>
      <c r="L202" s="185"/>
      <c r="M202" s="191"/>
      <c r="N202" s="192"/>
      <c r="O202" s="192"/>
      <c r="P202" s="192"/>
      <c r="Q202" s="192"/>
      <c r="R202" s="192"/>
      <c r="S202" s="192"/>
      <c r="T202" s="193"/>
      <c r="AT202" s="187" t="s">
        <v>203</v>
      </c>
      <c r="AU202" s="187" t="s">
        <v>85</v>
      </c>
      <c r="AV202" s="11" t="s">
        <v>85</v>
      </c>
      <c r="AW202" s="11" t="s">
        <v>39</v>
      </c>
      <c r="AX202" s="11" t="s">
        <v>75</v>
      </c>
      <c r="AY202" s="187" t="s">
        <v>195</v>
      </c>
    </row>
    <row r="203" spans="2:65" s="11" customFormat="1">
      <c r="B203" s="185"/>
      <c r="D203" s="186" t="s">
        <v>203</v>
      </c>
      <c r="E203" s="187" t="s">
        <v>5</v>
      </c>
      <c r="F203" s="188" t="s">
        <v>3433</v>
      </c>
      <c r="H203" s="189">
        <v>-25.838000000000001</v>
      </c>
      <c r="I203" s="190"/>
      <c r="L203" s="185"/>
      <c r="M203" s="191"/>
      <c r="N203" s="192"/>
      <c r="O203" s="192"/>
      <c r="P203" s="192"/>
      <c r="Q203" s="192"/>
      <c r="R203" s="192"/>
      <c r="S203" s="192"/>
      <c r="T203" s="193"/>
      <c r="AT203" s="187" t="s">
        <v>203</v>
      </c>
      <c r="AU203" s="187" t="s">
        <v>85</v>
      </c>
      <c r="AV203" s="11" t="s">
        <v>85</v>
      </c>
      <c r="AW203" s="11" t="s">
        <v>39</v>
      </c>
      <c r="AX203" s="11" t="s">
        <v>75</v>
      </c>
      <c r="AY203" s="187" t="s">
        <v>195</v>
      </c>
    </row>
    <row r="204" spans="2:65" s="12" customFormat="1">
      <c r="B204" s="197"/>
      <c r="D204" s="186" t="s">
        <v>203</v>
      </c>
      <c r="E204" s="198" t="s">
        <v>5</v>
      </c>
      <c r="F204" s="199" t="s">
        <v>2788</v>
      </c>
      <c r="H204" s="200">
        <v>-36.997999999999998</v>
      </c>
      <c r="I204" s="201"/>
      <c r="L204" s="197"/>
      <c r="M204" s="202"/>
      <c r="N204" s="203"/>
      <c r="O204" s="203"/>
      <c r="P204" s="203"/>
      <c r="Q204" s="203"/>
      <c r="R204" s="203"/>
      <c r="S204" s="203"/>
      <c r="T204" s="204"/>
      <c r="AT204" s="198" t="s">
        <v>203</v>
      </c>
      <c r="AU204" s="198" t="s">
        <v>85</v>
      </c>
      <c r="AV204" s="12" t="s">
        <v>211</v>
      </c>
      <c r="AW204" s="12" t="s">
        <v>39</v>
      </c>
      <c r="AX204" s="12" t="s">
        <v>75</v>
      </c>
      <c r="AY204" s="198" t="s">
        <v>195</v>
      </c>
    </row>
    <row r="205" spans="2:65" s="13" customFormat="1">
      <c r="B205" s="205"/>
      <c r="D205" s="186" t="s">
        <v>203</v>
      </c>
      <c r="E205" s="206" t="s">
        <v>5</v>
      </c>
      <c r="F205" s="207" t="s">
        <v>254</v>
      </c>
      <c r="H205" s="208">
        <v>120.73699999999999</v>
      </c>
      <c r="I205" s="209"/>
      <c r="L205" s="205"/>
      <c r="M205" s="210"/>
      <c r="N205" s="211"/>
      <c r="O205" s="211"/>
      <c r="P205" s="211"/>
      <c r="Q205" s="211"/>
      <c r="R205" s="211"/>
      <c r="S205" s="211"/>
      <c r="T205" s="212"/>
      <c r="AT205" s="206" t="s">
        <v>203</v>
      </c>
      <c r="AU205" s="206" t="s">
        <v>85</v>
      </c>
      <c r="AV205" s="13" t="s">
        <v>201</v>
      </c>
      <c r="AW205" s="13" t="s">
        <v>39</v>
      </c>
      <c r="AX205" s="13" t="s">
        <v>83</v>
      </c>
      <c r="AY205" s="206" t="s">
        <v>195</v>
      </c>
    </row>
    <row r="206" spans="2:65" s="1" customFormat="1" ht="16.5" customHeight="1">
      <c r="B206" s="172"/>
      <c r="C206" s="213" t="s">
        <v>328</v>
      </c>
      <c r="D206" s="213" t="s">
        <v>316</v>
      </c>
      <c r="E206" s="214" t="s">
        <v>317</v>
      </c>
      <c r="F206" s="215" t="s">
        <v>318</v>
      </c>
      <c r="G206" s="216" t="s">
        <v>303</v>
      </c>
      <c r="H206" s="217">
        <v>229.4</v>
      </c>
      <c r="I206" s="218"/>
      <c r="J206" s="219">
        <f>ROUND(I206*H206,2)</f>
        <v>0</v>
      </c>
      <c r="K206" s="215"/>
      <c r="L206" s="220"/>
      <c r="M206" s="221" t="s">
        <v>5</v>
      </c>
      <c r="N206" s="222" t="s">
        <v>46</v>
      </c>
      <c r="O206" s="41"/>
      <c r="P206" s="182">
        <f>O206*H206</f>
        <v>0</v>
      </c>
      <c r="Q206" s="182">
        <v>1</v>
      </c>
      <c r="R206" s="182">
        <f>Q206*H206</f>
        <v>229.4</v>
      </c>
      <c r="S206" s="182">
        <v>0</v>
      </c>
      <c r="T206" s="183">
        <f>S206*H206</f>
        <v>0</v>
      </c>
      <c r="AR206" s="23" t="s">
        <v>255</v>
      </c>
      <c r="AT206" s="23" t="s">
        <v>316</v>
      </c>
      <c r="AU206" s="23" t="s">
        <v>85</v>
      </c>
      <c r="AY206" s="23" t="s">
        <v>195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23" t="s">
        <v>83</v>
      </c>
      <c r="BK206" s="184">
        <f>ROUND(I206*H206,2)</f>
        <v>0</v>
      </c>
      <c r="BL206" s="23" t="s">
        <v>201</v>
      </c>
      <c r="BM206" s="23" t="s">
        <v>3434</v>
      </c>
    </row>
    <row r="207" spans="2:65" s="1" customFormat="1" ht="27">
      <c r="B207" s="40"/>
      <c r="D207" s="186" t="s">
        <v>209</v>
      </c>
      <c r="F207" s="194" t="s">
        <v>320</v>
      </c>
      <c r="I207" s="195"/>
      <c r="L207" s="40"/>
      <c r="M207" s="196"/>
      <c r="N207" s="41"/>
      <c r="O207" s="41"/>
      <c r="P207" s="41"/>
      <c r="Q207" s="41"/>
      <c r="R207" s="41"/>
      <c r="S207" s="41"/>
      <c r="T207" s="69"/>
      <c r="AT207" s="23" t="s">
        <v>209</v>
      </c>
      <c r="AU207" s="23" t="s">
        <v>85</v>
      </c>
    </row>
    <row r="208" spans="2:65" s="11" customFormat="1">
      <c r="B208" s="185"/>
      <c r="D208" s="186" t="s">
        <v>203</v>
      </c>
      <c r="E208" s="187" t="s">
        <v>5</v>
      </c>
      <c r="F208" s="188" t="s">
        <v>3435</v>
      </c>
      <c r="H208" s="189">
        <v>229.4</v>
      </c>
      <c r="I208" s="190"/>
      <c r="L208" s="185"/>
      <c r="M208" s="191"/>
      <c r="N208" s="192"/>
      <c r="O208" s="192"/>
      <c r="P208" s="192"/>
      <c r="Q208" s="192"/>
      <c r="R208" s="192"/>
      <c r="S208" s="192"/>
      <c r="T208" s="193"/>
      <c r="AT208" s="187" t="s">
        <v>203</v>
      </c>
      <c r="AU208" s="187" t="s">
        <v>85</v>
      </c>
      <c r="AV208" s="11" t="s">
        <v>85</v>
      </c>
      <c r="AW208" s="11" t="s">
        <v>39</v>
      </c>
      <c r="AX208" s="11" t="s">
        <v>83</v>
      </c>
      <c r="AY208" s="187" t="s">
        <v>195</v>
      </c>
    </row>
    <row r="209" spans="2:65" s="1" customFormat="1" ht="16.5" customHeight="1">
      <c r="B209" s="172"/>
      <c r="C209" s="173" t="s">
        <v>334</v>
      </c>
      <c r="D209" s="173" t="s">
        <v>197</v>
      </c>
      <c r="E209" s="174" t="s">
        <v>323</v>
      </c>
      <c r="F209" s="175" t="s">
        <v>324</v>
      </c>
      <c r="G209" s="176" t="s">
        <v>325</v>
      </c>
      <c r="H209" s="177">
        <v>1</v>
      </c>
      <c r="I209" s="178"/>
      <c r="J209" s="179">
        <f>ROUND(I209*H209,2)</f>
        <v>0</v>
      </c>
      <c r="K209" s="175"/>
      <c r="L209" s="40"/>
      <c r="M209" s="180" t="s">
        <v>5</v>
      </c>
      <c r="N209" s="181" t="s">
        <v>46</v>
      </c>
      <c r="O209" s="41"/>
      <c r="P209" s="182">
        <f>O209*H209</f>
        <v>0</v>
      </c>
      <c r="Q209" s="182">
        <v>0</v>
      </c>
      <c r="R209" s="182">
        <f>Q209*H209</f>
        <v>0</v>
      </c>
      <c r="S209" s="182">
        <v>0</v>
      </c>
      <c r="T209" s="183">
        <f>S209*H209</f>
        <v>0</v>
      </c>
      <c r="AR209" s="23" t="s">
        <v>201</v>
      </c>
      <c r="AT209" s="23" t="s">
        <v>197</v>
      </c>
      <c r="AU209" s="23" t="s">
        <v>85</v>
      </c>
      <c r="AY209" s="23" t="s">
        <v>195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23" t="s">
        <v>83</v>
      </c>
      <c r="BK209" s="184">
        <f>ROUND(I209*H209,2)</f>
        <v>0</v>
      </c>
      <c r="BL209" s="23" t="s">
        <v>201</v>
      </c>
      <c r="BM209" s="23" t="s">
        <v>3436</v>
      </c>
    </row>
    <row r="210" spans="2:65" s="1" customFormat="1" ht="81">
      <c r="B210" s="40"/>
      <c r="D210" s="186" t="s">
        <v>209</v>
      </c>
      <c r="F210" s="194" t="s">
        <v>2792</v>
      </c>
      <c r="I210" s="195"/>
      <c r="L210" s="40"/>
      <c r="M210" s="196"/>
      <c r="N210" s="41"/>
      <c r="O210" s="41"/>
      <c r="P210" s="41"/>
      <c r="Q210" s="41"/>
      <c r="R210" s="41"/>
      <c r="S210" s="41"/>
      <c r="T210" s="69"/>
      <c r="AT210" s="23" t="s">
        <v>209</v>
      </c>
      <c r="AU210" s="23" t="s">
        <v>85</v>
      </c>
    </row>
    <row r="211" spans="2:65" s="1" customFormat="1" ht="16.5" customHeight="1">
      <c r="B211" s="172"/>
      <c r="C211" s="173" t="s">
        <v>10</v>
      </c>
      <c r="D211" s="173" t="s">
        <v>197</v>
      </c>
      <c r="E211" s="174" t="s">
        <v>329</v>
      </c>
      <c r="F211" s="175" t="s">
        <v>330</v>
      </c>
      <c r="G211" s="176" t="s">
        <v>228</v>
      </c>
      <c r="H211" s="177">
        <v>4.9729999999999999</v>
      </c>
      <c r="I211" s="178"/>
      <c r="J211" s="179">
        <f>ROUND(I211*H211,2)</f>
        <v>0</v>
      </c>
      <c r="K211" s="175"/>
      <c r="L211" s="40"/>
      <c r="M211" s="180" t="s">
        <v>5</v>
      </c>
      <c r="N211" s="181" t="s">
        <v>46</v>
      </c>
      <c r="O211" s="41"/>
      <c r="P211" s="182">
        <f>O211*H211</f>
        <v>0</v>
      </c>
      <c r="Q211" s="182">
        <v>0</v>
      </c>
      <c r="R211" s="182">
        <f>Q211*H211</f>
        <v>0</v>
      </c>
      <c r="S211" s="182">
        <v>0</v>
      </c>
      <c r="T211" s="183">
        <f>S211*H211</f>
        <v>0</v>
      </c>
      <c r="AR211" s="23" t="s">
        <v>201</v>
      </c>
      <c r="AT211" s="23" t="s">
        <v>197</v>
      </c>
      <c r="AU211" s="23" t="s">
        <v>85</v>
      </c>
      <c r="AY211" s="23" t="s">
        <v>195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23" t="s">
        <v>83</v>
      </c>
      <c r="BK211" s="184">
        <f>ROUND(I211*H211,2)</f>
        <v>0</v>
      </c>
      <c r="BL211" s="23" t="s">
        <v>201</v>
      </c>
      <c r="BM211" s="23" t="s">
        <v>3437</v>
      </c>
    </row>
    <row r="212" spans="2:65" s="1" customFormat="1" ht="54">
      <c r="B212" s="40"/>
      <c r="D212" s="186" t="s">
        <v>209</v>
      </c>
      <c r="F212" s="194" t="s">
        <v>332</v>
      </c>
      <c r="I212" s="195"/>
      <c r="L212" s="40"/>
      <c r="M212" s="196"/>
      <c r="N212" s="41"/>
      <c r="O212" s="41"/>
      <c r="P212" s="41"/>
      <c r="Q212" s="41"/>
      <c r="R212" s="41"/>
      <c r="S212" s="41"/>
      <c r="T212" s="69"/>
      <c r="AT212" s="23" t="s">
        <v>209</v>
      </c>
      <c r="AU212" s="23" t="s">
        <v>85</v>
      </c>
    </row>
    <row r="213" spans="2:65" s="11" customFormat="1">
      <c r="B213" s="185"/>
      <c r="D213" s="186" t="s">
        <v>203</v>
      </c>
      <c r="E213" s="187" t="s">
        <v>5</v>
      </c>
      <c r="F213" s="188" t="s">
        <v>3438</v>
      </c>
      <c r="H213" s="189">
        <v>4.9729999999999999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203</v>
      </c>
      <c r="AU213" s="187" t="s">
        <v>85</v>
      </c>
      <c r="AV213" s="11" t="s">
        <v>85</v>
      </c>
      <c r="AW213" s="11" t="s">
        <v>39</v>
      </c>
      <c r="AX213" s="11" t="s">
        <v>75</v>
      </c>
      <c r="AY213" s="187" t="s">
        <v>195</v>
      </c>
    </row>
    <row r="214" spans="2:65" s="12" customFormat="1">
      <c r="B214" s="197"/>
      <c r="D214" s="186" t="s">
        <v>203</v>
      </c>
      <c r="E214" s="198" t="s">
        <v>5</v>
      </c>
      <c r="F214" s="199" t="s">
        <v>2767</v>
      </c>
      <c r="H214" s="200">
        <v>4.9729999999999999</v>
      </c>
      <c r="I214" s="201"/>
      <c r="L214" s="197"/>
      <c r="M214" s="202"/>
      <c r="N214" s="203"/>
      <c r="O214" s="203"/>
      <c r="P214" s="203"/>
      <c r="Q214" s="203"/>
      <c r="R214" s="203"/>
      <c r="S214" s="203"/>
      <c r="T214" s="204"/>
      <c r="AT214" s="198" t="s">
        <v>203</v>
      </c>
      <c r="AU214" s="198" t="s">
        <v>85</v>
      </c>
      <c r="AV214" s="12" t="s">
        <v>211</v>
      </c>
      <c r="AW214" s="12" t="s">
        <v>39</v>
      </c>
      <c r="AX214" s="12" t="s">
        <v>83</v>
      </c>
      <c r="AY214" s="198" t="s">
        <v>195</v>
      </c>
    </row>
    <row r="215" spans="2:65" s="1" customFormat="1" ht="16.5" customHeight="1">
      <c r="B215" s="172"/>
      <c r="C215" s="173" t="s">
        <v>344</v>
      </c>
      <c r="D215" s="173" t="s">
        <v>197</v>
      </c>
      <c r="E215" s="174" t="s">
        <v>335</v>
      </c>
      <c r="F215" s="175" t="s">
        <v>336</v>
      </c>
      <c r="G215" s="176" t="s">
        <v>264</v>
      </c>
      <c r="H215" s="177">
        <v>8.5</v>
      </c>
      <c r="I215" s="178"/>
      <c r="J215" s="179">
        <f>ROUND(I215*H215,2)</f>
        <v>0</v>
      </c>
      <c r="K215" s="175"/>
      <c r="L215" s="40"/>
      <c r="M215" s="180" t="s">
        <v>5</v>
      </c>
      <c r="N215" s="181" t="s">
        <v>46</v>
      </c>
      <c r="O215" s="41"/>
      <c r="P215" s="182">
        <f>O215*H215</f>
        <v>0</v>
      </c>
      <c r="Q215" s="182">
        <v>1.2700000000000001E-3</v>
      </c>
      <c r="R215" s="182">
        <f>Q215*H215</f>
        <v>1.0795000000000001E-2</v>
      </c>
      <c r="S215" s="182">
        <v>0</v>
      </c>
      <c r="T215" s="183">
        <f>S215*H215</f>
        <v>0</v>
      </c>
      <c r="AR215" s="23" t="s">
        <v>201</v>
      </c>
      <c r="AT215" s="23" t="s">
        <v>197</v>
      </c>
      <c r="AU215" s="23" t="s">
        <v>85</v>
      </c>
      <c r="AY215" s="23" t="s">
        <v>195</v>
      </c>
      <c r="BE215" s="184">
        <f>IF(N215="základní",J215,0)</f>
        <v>0</v>
      </c>
      <c r="BF215" s="184">
        <f>IF(N215="snížená",J215,0)</f>
        <v>0</v>
      </c>
      <c r="BG215" s="184">
        <f>IF(N215="zákl. přenesená",J215,0)</f>
        <v>0</v>
      </c>
      <c r="BH215" s="184">
        <f>IF(N215="sníž. přenesená",J215,0)</f>
        <v>0</v>
      </c>
      <c r="BI215" s="184">
        <f>IF(N215="nulová",J215,0)</f>
        <v>0</v>
      </c>
      <c r="BJ215" s="23" t="s">
        <v>83</v>
      </c>
      <c r="BK215" s="184">
        <f>ROUND(I215*H215,2)</f>
        <v>0</v>
      </c>
      <c r="BL215" s="23" t="s">
        <v>201</v>
      </c>
      <c r="BM215" s="23" t="s">
        <v>3439</v>
      </c>
    </row>
    <row r="216" spans="2:65" s="11" customFormat="1">
      <c r="B216" s="185"/>
      <c r="D216" s="186" t="s">
        <v>203</v>
      </c>
      <c r="E216" s="187" t="s">
        <v>5</v>
      </c>
      <c r="F216" s="188" t="s">
        <v>3440</v>
      </c>
      <c r="H216" s="189">
        <v>8.5</v>
      </c>
      <c r="I216" s="190"/>
      <c r="L216" s="185"/>
      <c r="M216" s="191"/>
      <c r="N216" s="192"/>
      <c r="O216" s="192"/>
      <c r="P216" s="192"/>
      <c r="Q216" s="192"/>
      <c r="R216" s="192"/>
      <c r="S216" s="192"/>
      <c r="T216" s="193"/>
      <c r="AT216" s="187" t="s">
        <v>203</v>
      </c>
      <c r="AU216" s="187" t="s">
        <v>85</v>
      </c>
      <c r="AV216" s="11" t="s">
        <v>85</v>
      </c>
      <c r="AW216" s="11" t="s">
        <v>39</v>
      </c>
      <c r="AX216" s="11" t="s">
        <v>83</v>
      </c>
      <c r="AY216" s="187" t="s">
        <v>195</v>
      </c>
    </row>
    <row r="217" spans="2:65" s="1" customFormat="1" ht="16.5" customHeight="1">
      <c r="B217" s="172"/>
      <c r="C217" s="213" t="s">
        <v>349</v>
      </c>
      <c r="D217" s="213" t="s">
        <v>316</v>
      </c>
      <c r="E217" s="214" t="s">
        <v>339</v>
      </c>
      <c r="F217" s="215" t="s">
        <v>340</v>
      </c>
      <c r="G217" s="216" t="s">
        <v>341</v>
      </c>
      <c r="H217" s="217">
        <v>2.125</v>
      </c>
      <c r="I217" s="218"/>
      <c r="J217" s="219">
        <f>ROUND(I217*H217,2)</f>
        <v>0</v>
      </c>
      <c r="K217" s="215"/>
      <c r="L217" s="220"/>
      <c r="M217" s="221" t="s">
        <v>5</v>
      </c>
      <c r="N217" s="222" t="s">
        <v>46</v>
      </c>
      <c r="O217" s="41"/>
      <c r="P217" s="182">
        <f>O217*H217</f>
        <v>0</v>
      </c>
      <c r="Q217" s="182">
        <v>1E-3</v>
      </c>
      <c r="R217" s="182">
        <f>Q217*H217</f>
        <v>2.1250000000000002E-3</v>
      </c>
      <c r="S217" s="182">
        <v>0</v>
      </c>
      <c r="T217" s="183">
        <f>S217*H217</f>
        <v>0</v>
      </c>
      <c r="AR217" s="23" t="s">
        <v>255</v>
      </c>
      <c r="AT217" s="23" t="s">
        <v>316</v>
      </c>
      <c r="AU217" s="23" t="s">
        <v>85</v>
      </c>
      <c r="AY217" s="23" t="s">
        <v>195</v>
      </c>
      <c r="BE217" s="184">
        <f>IF(N217="základní",J217,0)</f>
        <v>0</v>
      </c>
      <c r="BF217" s="184">
        <f>IF(N217="snížená",J217,0)</f>
        <v>0</v>
      </c>
      <c r="BG217" s="184">
        <f>IF(N217="zákl. přenesená",J217,0)</f>
        <v>0</v>
      </c>
      <c r="BH217" s="184">
        <f>IF(N217="sníž. přenesená",J217,0)</f>
        <v>0</v>
      </c>
      <c r="BI217" s="184">
        <f>IF(N217="nulová",J217,0)</f>
        <v>0</v>
      </c>
      <c r="BJ217" s="23" t="s">
        <v>83</v>
      </c>
      <c r="BK217" s="184">
        <f>ROUND(I217*H217,2)</f>
        <v>0</v>
      </c>
      <c r="BL217" s="23" t="s">
        <v>201</v>
      </c>
      <c r="BM217" s="23" t="s">
        <v>3441</v>
      </c>
    </row>
    <row r="218" spans="2:65" s="11" customFormat="1">
      <c r="B218" s="185"/>
      <c r="D218" s="186" t="s">
        <v>203</v>
      </c>
      <c r="E218" s="187" t="s">
        <v>5</v>
      </c>
      <c r="F218" s="188" t="s">
        <v>3442</v>
      </c>
      <c r="H218" s="189">
        <v>2.125</v>
      </c>
      <c r="I218" s="190"/>
      <c r="L218" s="185"/>
      <c r="M218" s="191"/>
      <c r="N218" s="192"/>
      <c r="O218" s="192"/>
      <c r="P218" s="192"/>
      <c r="Q218" s="192"/>
      <c r="R218" s="192"/>
      <c r="S218" s="192"/>
      <c r="T218" s="193"/>
      <c r="AT218" s="187" t="s">
        <v>203</v>
      </c>
      <c r="AU218" s="187" t="s">
        <v>85</v>
      </c>
      <c r="AV218" s="11" t="s">
        <v>85</v>
      </c>
      <c r="AW218" s="11" t="s">
        <v>39</v>
      </c>
      <c r="AX218" s="11" t="s">
        <v>83</v>
      </c>
      <c r="AY218" s="187" t="s">
        <v>195</v>
      </c>
    </row>
    <row r="219" spans="2:65" s="1" customFormat="1" ht="16.5" customHeight="1">
      <c r="B219" s="172"/>
      <c r="C219" s="173" t="s">
        <v>355</v>
      </c>
      <c r="D219" s="173" t="s">
        <v>197</v>
      </c>
      <c r="E219" s="174" t="s">
        <v>345</v>
      </c>
      <c r="F219" s="175" t="s">
        <v>346</v>
      </c>
      <c r="G219" s="176" t="s">
        <v>303</v>
      </c>
      <c r="H219" s="177">
        <v>230.209</v>
      </c>
      <c r="I219" s="178"/>
      <c r="J219" s="179">
        <f>ROUND(I219*H219,2)</f>
        <v>0</v>
      </c>
      <c r="K219" s="175"/>
      <c r="L219" s="40"/>
      <c r="M219" s="180" t="s">
        <v>5</v>
      </c>
      <c r="N219" s="181" t="s">
        <v>46</v>
      </c>
      <c r="O219" s="41"/>
      <c r="P219" s="182">
        <f>O219*H219</f>
        <v>0</v>
      </c>
      <c r="Q219" s="182">
        <v>0</v>
      </c>
      <c r="R219" s="182">
        <f>Q219*H219</f>
        <v>0</v>
      </c>
      <c r="S219" s="182">
        <v>0</v>
      </c>
      <c r="T219" s="183">
        <f>S219*H219</f>
        <v>0</v>
      </c>
      <c r="AR219" s="23" t="s">
        <v>201</v>
      </c>
      <c r="AT219" s="23" t="s">
        <v>197</v>
      </c>
      <c r="AU219" s="23" t="s">
        <v>85</v>
      </c>
      <c r="AY219" s="23" t="s">
        <v>195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23" t="s">
        <v>83</v>
      </c>
      <c r="BK219" s="184">
        <f>ROUND(I219*H219,2)</f>
        <v>0</v>
      </c>
      <c r="BL219" s="23" t="s">
        <v>201</v>
      </c>
      <c r="BM219" s="23" t="s">
        <v>3443</v>
      </c>
    </row>
    <row r="220" spans="2:65" s="10" customFormat="1" ht="29.85" customHeight="1">
      <c r="B220" s="159"/>
      <c r="D220" s="160" t="s">
        <v>74</v>
      </c>
      <c r="E220" s="170" t="s">
        <v>279</v>
      </c>
      <c r="F220" s="170" t="s">
        <v>2800</v>
      </c>
      <c r="I220" s="162"/>
      <c r="J220" s="171">
        <f>BK220</f>
        <v>0</v>
      </c>
      <c r="L220" s="159"/>
      <c r="M220" s="164"/>
      <c r="N220" s="165"/>
      <c r="O220" s="165"/>
      <c r="P220" s="166">
        <f>SUM(P221:P240)</f>
        <v>0</v>
      </c>
      <c r="Q220" s="165"/>
      <c r="R220" s="166">
        <f>SUM(R221:R240)</f>
        <v>0</v>
      </c>
      <c r="S220" s="165"/>
      <c r="T220" s="167">
        <f>SUM(T221:T240)</f>
        <v>85.715536</v>
      </c>
      <c r="AR220" s="160" t="s">
        <v>83</v>
      </c>
      <c r="AT220" s="168" t="s">
        <v>74</v>
      </c>
      <c r="AU220" s="168" t="s">
        <v>83</v>
      </c>
      <c r="AY220" s="160" t="s">
        <v>195</v>
      </c>
      <c r="BK220" s="169">
        <f>SUM(BK221:BK240)</f>
        <v>0</v>
      </c>
    </row>
    <row r="221" spans="2:65" s="1" customFormat="1" ht="25.5" customHeight="1">
      <c r="B221" s="172"/>
      <c r="C221" s="173" t="s">
        <v>362</v>
      </c>
      <c r="D221" s="173" t="s">
        <v>197</v>
      </c>
      <c r="E221" s="174" t="s">
        <v>885</v>
      </c>
      <c r="F221" s="175" t="s">
        <v>886</v>
      </c>
      <c r="G221" s="176" t="s">
        <v>264</v>
      </c>
      <c r="H221" s="177">
        <v>1.5</v>
      </c>
      <c r="I221" s="178"/>
      <c r="J221" s="179">
        <f>ROUND(I221*H221,2)</f>
        <v>0</v>
      </c>
      <c r="K221" s="175"/>
      <c r="L221" s="40"/>
      <c r="M221" s="180" t="s">
        <v>5</v>
      </c>
      <c r="N221" s="181" t="s">
        <v>46</v>
      </c>
      <c r="O221" s="41"/>
      <c r="P221" s="182">
        <f>O221*H221</f>
        <v>0</v>
      </c>
      <c r="Q221" s="182">
        <v>0</v>
      </c>
      <c r="R221" s="182">
        <f>Q221*H221</f>
        <v>0</v>
      </c>
      <c r="S221" s="182">
        <v>0.625</v>
      </c>
      <c r="T221" s="183">
        <f>S221*H221</f>
        <v>0.9375</v>
      </c>
      <c r="AR221" s="23" t="s">
        <v>201</v>
      </c>
      <c r="AT221" s="23" t="s">
        <v>197</v>
      </c>
      <c r="AU221" s="23" t="s">
        <v>85</v>
      </c>
      <c r="AY221" s="23" t="s">
        <v>195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23" t="s">
        <v>83</v>
      </c>
      <c r="BK221" s="184">
        <f>ROUND(I221*H221,2)</f>
        <v>0</v>
      </c>
      <c r="BL221" s="23" t="s">
        <v>201</v>
      </c>
      <c r="BM221" s="23" t="s">
        <v>3444</v>
      </c>
    </row>
    <row r="222" spans="2:65" s="11" customFormat="1">
      <c r="B222" s="185"/>
      <c r="D222" s="186" t="s">
        <v>203</v>
      </c>
      <c r="E222" s="187" t="s">
        <v>5</v>
      </c>
      <c r="F222" s="188" t="s">
        <v>1045</v>
      </c>
      <c r="H222" s="189">
        <v>1.5</v>
      </c>
      <c r="I222" s="190"/>
      <c r="L222" s="185"/>
      <c r="M222" s="191"/>
      <c r="N222" s="192"/>
      <c r="O222" s="192"/>
      <c r="P222" s="192"/>
      <c r="Q222" s="192"/>
      <c r="R222" s="192"/>
      <c r="S222" s="192"/>
      <c r="T222" s="193"/>
      <c r="AT222" s="187" t="s">
        <v>203</v>
      </c>
      <c r="AU222" s="187" t="s">
        <v>85</v>
      </c>
      <c r="AV222" s="11" t="s">
        <v>85</v>
      </c>
      <c r="AW222" s="11" t="s">
        <v>39</v>
      </c>
      <c r="AX222" s="11" t="s">
        <v>83</v>
      </c>
      <c r="AY222" s="187" t="s">
        <v>195</v>
      </c>
    </row>
    <row r="223" spans="2:65" s="1" customFormat="1" ht="16.5" customHeight="1">
      <c r="B223" s="172"/>
      <c r="C223" s="173" t="s">
        <v>370</v>
      </c>
      <c r="D223" s="173" t="s">
        <v>197</v>
      </c>
      <c r="E223" s="174" t="s">
        <v>356</v>
      </c>
      <c r="F223" s="175" t="s">
        <v>357</v>
      </c>
      <c r="G223" s="176" t="s">
        <v>264</v>
      </c>
      <c r="H223" s="177">
        <v>95.204999999999998</v>
      </c>
      <c r="I223" s="178"/>
      <c r="J223" s="179">
        <f>ROUND(I223*H223,2)</f>
        <v>0</v>
      </c>
      <c r="K223" s="175"/>
      <c r="L223" s="40"/>
      <c r="M223" s="180" t="s">
        <v>5</v>
      </c>
      <c r="N223" s="181" t="s">
        <v>46</v>
      </c>
      <c r="O223" s="41"/>
      <c r="P223" s="182">
        <f>O223*H223</f>
        <v>0</v>
      </c>
      <c r="Q223" s="182">
        <v>0</v>
      </c>
      <c r="R223" s="182">
        <f>Q223*H223</f>
        <v>0</v>
      </c>
      <c r="S223" s="182">
        <v>0.44</v>
      </c>
      <c r="T223" s="183">
        <f>S223*H223</f>
        <v>41.8902</v>
      </c>
      <c r="AR223" s="23" t="s">
        <v>201</v>
      </c>
      <c r="AT223" s="23" t="s">
        <v>197</v>
      </c>
      <c r="AU223" s="23" t="s">
        <v>85</v>
      </c>
      <c r="AY223" s="23" t="s">
        <v>195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23" t="s">
        <v>83</v>
      </c>
      <c r="BK223" s="184">
        <f>ROUND(I223*H223,2)</f>
        <v>0</v>
      </c>
      <c r="BL223" s="23" t="s">
        <v>201</v>
      </c>
      <c r="BM223" s="23" t="s">
        <v>3445</v>
      </c>
    </row>
    <row r="224" spans="2:65" s="1" customFormat="1" ht="67.5">
      <c r="B224" s="40"/>
      <c r="D224" s="186" t="s">
        <v>209</v>
      </c>
      <c r="F224" s="194" t="s">
        <v>359</v>
      </c>
      <c r="I224" s="195"/>
      <c r="L224" s="40"/>
      <c r="M224" s="196"/>
      <c r="N224" s="41"/>
      <c r="O224" s="41"/>
      <c r="P224" s="41"/>
      <c r="Q224" s="41"/>
      <c r="R224" s="41"/>
      <c r="S224" s="41"/>
      <c r="T224" s="69"/>
      <c r="AT224" s="23" t="s">
        <v>209</v>
      </c>
      <c r="AU224" s="23" t="s">
        <v>85</v>
      </c>
    </row>
    <row r="225" spans="2:65" s="11" customFormat="1">
      <c r="B225" s="185"/>
      <c r="D225" s="186" t="s">
        <v>203</v>
      </c>
      <c r="E225" s="187" t="s">
        <v>5</v>
      </c>
      <c r="F225" s="188" t="s">
        <v>3446</v>
      </c>
      <c r="H225" s="189">
        <v>39.24</v>
      </c>
      <c r="I225" s="190"/>
      <c r="L225" s="185"/>
      <c r="M225" s="191"/>
      <c r="N225" s="192"/>
      <c r="O225" s="192"/>
      <c r="P225" s="192"/>
      <c r="Q225" s="192"/>
      <c r="R225" s="192"/>
      <c r="S225" s="192"/>
      <c r="T225" s="193"/>
      <c r="AT225" s="187" t="s">
        <v>203</v>
      </c>
      <c r="AU225" s="187" t="s">
        <v>85</v>
      </c>
      <c r="AV225" s="11" t="s">
        <v>85</v>
      </c>
      <c r="AW225" s="11" t="s">
        <v>39</v>
      </c>
      <c r="AX225" s="11" t="s">
        <v>75</v>
      </c>
      <c r="AY225" s="187" t="s">
        <v>195</v>
      </c>
    </row>
    <row r="226" spans="2:65" s="12" customFormat="1">
      <c r="B226" s="197"/>
      <c r="D226" s="186" t="s">
        <v>203</v>
      </c>
      <c r="E226" s="198" t="s">
        <v>5</v>
      </c>
      <c r="F226" s="199" t="s">
        <v>2660</v>
      </c>
      <c r="H226" s="200">
        <v>39.24</v>
      </c>
      <c r="I226" s="201"/>
      <c r="L226" s="197"/>
      <c r="M226" s="202"/>
      <c r="N226" s="203"/>
      <c r="O226" s="203"/>
      <c r="P226" s="203"/>
      <c r="Q226" s="203"/>
      <c r="R226" s="203"/>
      <c r="S226" s="203"/>
      <c r="T226" s="204"/>
      <c r="AT226" s="198" t="s">
        <v>203</v>
      </c>
      <c r="AU226" s="198" t="s">
        <v>85</v>
      </c>
      <c r="AV226" s="12" t="s">
        <v>211</v>
      </c>
      <c r="AW226" s="12" t="s">
        <v>39</v>
      </c>
      <c r="AX226" s="12" t="s">
        <v>75</v>
      </c>
      <c r="AY226" s="198" t="s">
        <v>195</v>
      </c>
    </row>
    <row r="227" spans="2:65" s="11" customFormat="1">
      <c r="B227" s="185"/>
      <c r="D227" s="186" t="s">
        <v>203</v>
      </c>
      <c r="E227" s="187" t="s">
        <v>5</v>
      </c>
      <c r="F227" s="188" t="s">
        <v>3447</v>
      </c>
      <c r="H227" s="189">
        <v>12</v>
      </c>
      <c r="I227" s="190"/>
      <c r="L227" s="185"/>
      <c r="M227" s="191"/>
      <c r="N227" s="192"/>
      <c r="O227" s="192"/>
      <c r="P227" s="192"/>
      <c r="Q227" s="192"/>
      <c r="R227" s="192"/>
      <c r="S227" s="192"/>
      <c r="T227" s="193"/>
      <c r="AT227" s="187" t="s">
        <v>203</v>
      </c>
      <c r="AU227" s="187" t="s">
        <v>85</v>
      </c>
      <c r="AV227" s="11" t="s">
        <v>85</v>
      </c>
      <c r="AW227" s="11" t="s">
        <v>39</v>
      </c>
      <c r="AX227" s="11" t="s">
        <v>75</v>
      </c>
      <c r="AY227" s="187" t="s">
        <v>195</v>
      </c>
    </row>
    <row r="228" spans="2:65" s="12" customFormat="1">
      <c r="B228" s="197"/>
      <c r="D228" s="186" t="s">
        <v>203</v>
      </c>
      <c r="E228" s="198" t="s">
        <v>5</v>
      </c>
      <c r="F228" s="199" t="s">
        <v>2809</v>
      </c>
      <c r="H228" s="200">
        <v>12</v>
      </c>
      <c r="I228" s="201"/>
      <c r="L228" s="197"/>
      <c r="M228" s="202"/>
      <c r="N228" s="203"/>
      <c r="O228" s="203"/>
      <c r="P228" s="203"/>
      <c r="Q228" s="203"/>
      <c r="R228" s="203"/>
      <c r="S228" s="203"/>
      <c r="T228" s="204"/>
      <c r="AT228" s="198" t="s">
        <v>203</v>
      </c>
      <c r="AU228" s="198" t="s">
        <v>85</v>
      </c>
      <c r="AV228" s="12" t="s">
        <v>211</v>
      </c>
      <c r="AW228" s="12" t="s">
        <v>39</v>
      </c>
      <c r="AX228" s="12" t="s">
        <v>75</v>
      </c>
      <c r="AY228" s="198" t="s">
        <v>195</v>
      </c>
    </row>
    <row r="229" spans="2:65" s="11" customFormat="1">
      <c r="B229" s="185"/>
      <c r="D229" s="186" t="s">
        <v>203</v>
      </c>
      <c r="E229" s="187" t="s">
        <v>5</v>
      </c>
      <c r="F229" s="188" t="s">
        <v>3448</v>
      </c>
      <c r="H229" s="189">
        <v>43.965000000000003</v>
      </c>
      <c r="I229" s="190"/>
      <c r="L229" s="185"/>
      <c r="M229" s="191"/>
      <c r="N229" s="192"/>
      <c r="O229" s="192"/>
      <c r="P229" s="192"/>
      <c r="Q229" s="192"/>
      <c r="R229" s="192"/>
      <c r="S229" s="192"/>
      <c r="T229" s="193"/>
      <c r="AT229" s="187" t="s">
        <v>203</v>
      </c>
      <c r="AU229" s="187" t="s">
        <v>85</v>
      </c>
      <c r="AV229" s="11" t="s">
        <v>85</v>
      </c>
      <c r="AW229" s="11" t="s">
        <v>39</v>
      </c>
      <c r="AX229" s="11" t="s">
        <v>75</v>
      </c>
      <c r="AY229" s="187" t="s">
        <v>195</v>
      </c>
    </row>
    <row r="230" spans="2:65" s="12" customFormat="1">
      <c r="B230" s="197"/>
      <c r="D230" s="186" t="s">
        <v>203</v>
      </c>
      <c r="E230" s="198" t="s">
        <v>5</v>
      </c>
      <c r="F230" s="199" t="s">
        <v>250</v>
      </c>
      <c r="H230" s="200">
        <v>43.965000000000003</v>
      </c>
      <c r="I230" s="201"/>
      <c r="L230" s="197"/>
      <c r="M230" s="202"/>
      <c r="N230" s="203"/>
      <c r="O230" s="203"/>
      <c r="P230" s="203"/>
      <c r="Q230" s="203"/>
      <c r="R230" s="203"/>
      <c r="S230" s="203"/>
      <c r="T230" s="204"/>
      <c r="AT230" s="198" t="s">
        <v>203</v>
      </c>
      <c r="AU230" s="198" t="s">
        <v>85</v>
      </c>
      <c r="AV230" s="12" t="s">
        <v>211</v>
      </c>
      <c r="AW230" s="12" t="s">
        <v>39</v>
      </c>
      <c r="AX230" s="12" t="s">
        <v>75</v>
      </c>
      <c r="AY230" s="198" t="s">
        <v>195</v>
      </c>
    </row>
    <row r="231" spans="2:65" s="13" customFormat="1">
      <c r="B231" s="205"/>
      <c r="D231" s="186" t="s">
        <v>203</v>
      </c>
      <c r="E231" s="206" t="s">
        <v>5</v>
      </c>
      <c r="F231" s="207" t="s">
        <v>254</v>
      </c>
      <c r="H231" s="208">
        <v>95.204999999999998</v>
      </c>
      <c r="I231" s="209"/>
      <c r="L231" s="205"/>
      <c r="M231" s="210"/>
      <c r="N231" s="211"/>
      <c r="O231" s="211"/>
      <c r="P231" s="211"/>
      <c r="Q231" s="211"/>
      <c r="R231" s="211"/>
      <c r="S231" s="211"/>
      <c r="T231" s="212"/>
      <c r="AT231" s="206" t="s">
        <v>203</v>
      </c>
      <c r="AU231" s="206" t="s">
        <v>85</v>
      </c>
      <c r="AV231" s="13" t="s">
        <v>201</v>
      </c>
      <c r="AW231" s="13" t="s">
        <v>39</v>
      </c>
      <c r="AX231" s="13" t="s">
        <v>83</v>
      </c>
      <c r="AY231" s="206" t="s">
        <v>195</v>
      </c>
    </row>
    <row r="232" spans="2:65" s="1" customFormat="1" ht="16.5" customHeight="1">
      <c r="B232" s="172"/>
      <c r="C232" s="173" t="s">
        <v>377</v>
      </c>
      <c r="D232" s="173" t="s">
        <v>197</v>
      </c>
      <c r="E232" s="174" t="s">
        <v>363</v>
      </c>
      <c r="F232" s="175" t="s">
        <v>364</v>
      </c>
      <c r="G232" s="176" t="s">
        <v>264</v>
      </c>
      <c r="H232" s="177">
        <v>135.721</v>
      </c>
      <c r="I232" s="178"/>
      <c r="J232" s="179">
        <f>ROUND(I232*H232,2)</f>
        <v>0</v>
      </c>
      <c r="K232" s="175"/>
      <c r="L232" s="40"/>
      <c r="M232" s="180" t="s">
        <v>5</v>
      </c>
      <c r="N232" s="181" t="s">
        <v>46</v>
      </c>
      <c r="O232" s="41"/>
      <c r="P232" s="182">
        <f>O232*H232</f>
        <v>0</v>
      </c>
      <c r="Q232" s="182">
        <v>0</v>
      </c>
      <c r="R232" s="182">
        <f>Q232*H232</f>
        <v>0</v>
      </c>
      <c r="S232" s="182">
        <v>0.316</v>
      </c>
      <c r="T232" s="183">
        <f>S232*H232</f>
        <v>42.887836</v>
      </c>
      <c r="AR232" s="23" t="s">
        <v>201</v>
      </c>
      <c r="AT232" s="23" t="s">
        <v>197</v>
      </c>
      <c r="AU232" s="23" t="s">
        <v>85</v>
      </c>
      <c r="AY232" s="23" t="s">
        <v>195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23" t="s">
        <v>83</v>
      </c>
      <c r="BK232" s="184">
        <f>ROUND(I232*H232,2)</f>
        <v>0</v>
      </c>
      <c r="BL232" s="23" t="s">
        <v>201</v>
      </c>
      <c r="BM232" s="23" t="s">
        <v>3449</v>
      </c>
    </row>
    <row r="233" spans="2:65" s="1" customFormat="1" ht="67.5">
      <c r="B233" s="40"/>
      <c r="D233" s="186" t="s">
        <v>209</v>
      </c>
      <c r="F233" s="194" t="s">
        <v>366</v>
      </c>
      <c r="I233" s="195"/>
      <c r="L233" s="40"/>
      <c r="M233" s="196"/>
      <c r="N233" s="41"/>
      <c r="O233" s="41"/>
      <c r="P233" s="41"/>
      <c r="Q233" s="41"/>
      <c r="R233" s="41"/>
      <c r="S233" s="41"/>
      <c r="T233" s="69"/>
      <c r="AT233" s="23" t="s">
        <v>209</v>
      </c>
      <c r="AU233" s="23" t="s">
        <v>85</v>
      </c>
    </row>
    <row r="234" spans="2:65" s="11" customFormat="1">
      <c r="B234" s="185"/>
      <c r="D234" s="186" t="s">
        <v>203</v>
      </c>
      <c r="E234" s="187" t="s">
        <v>5</v>
      </c>
      <c r="F234" s="188" t="s">
        <v>3450</v>
      </c>
      <c r="H234" s="189">
        <v>54.936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203</v>
      </c>
      <c r="AU234" s="187" t="s">
        <v>85</v>
      </c>
      <c r="AV234" s="11" t="s">
        <v>85</v>
      </c>
      <c r="AW234" s="11" t="s">
        <v>39</v>
      </c>
      <c r="AX234" s="11" t="s">
        <v>75</v>
      </c>
      <c r="AY234" s="187" t="s">
        <v>195</v>
      </c>
    </row>
    <row r="235" spans="2:65" s="12" customFormat="1">
      <c r="B235" s="197"/>
      <c r="D235" s="186" t="s">
        <v>203</v>
      </c>
      <c r="E235" s="198" t="s">
        <v>5</v>
      </c>
      <c r="F235" s="199" t="s">
        <v>2660</v>
      </c>
      <c r="H235" s="200">
        <v>54.936</v>
      </c>
      <c r="I235" s="201"/>
      <c r="L235" s="197"/>
      <c r="M235" s="202"/>
      <c r="N235" s="203"/>
      <c r="O235" s="203"/>
      <c r="P235" s="203"/>
      <c r="Q235" s="203"/>
      <c r="R235" s="203"/>
      <c r="S235" s="203"/>
      <c r="T235" s="204"/>
      <c r="AT235" s="198" t="s">
        <v>203</v>
      </c>
      <c r="AU235" s="198" t="s">
        <v>85</v>
      </c>
      <c r="AV235" s="12" t="s">
        <v>211</v>
      </c>
      <c r="AW235" s="12" t="s">
        <v>39</v>
      </c>
      <c r="AX235" s="12" t="s">
        <v>75</v>
      </c>
      <c r="AY235" s="198" t="s">
        <v>195</v>
      </c>
    </row>
    <row r="236" spans="2:65" s="11" customFormat="1">
      <c r="B236" s="185"/>
      <c r="D236" s="186" t="s">
        <v>203</v>
      </c>
      <c r="E236" s="187" t="s">
        <v>5</v>
      </c>
      <c r="F236" s="188" t="s">
        <v>3451</v>
      </c>
      <c r="H236" s="189">
        <v>17.28</v>
      </c>
      <c r="I236" s="190"/>
      <c r="L236" s="185"/>
      <c r="M236" s="191"/>
      <c r="N236" s="192"/>
      <c r="O236" s="192"/>
      <c r="P236" s="192"/>
      <c r="Q236" s="192"/>
      <c r="R236" s="192"/>
      <c r="S236" s="192"/>
      <c r="T236" s="193"/>
      <c r="AT236" s="187" t="s">
        <v>203</v>
      </c>
      <c r="AU236" s="187" t="s">
        <v>85</v>
      </c>
      <c r="AV236" s="11" t="s">
        <v>85</v>
      </c>
      <c r="AW236" s="11" t="s">
        <v>39</v>
      </c>
      <c r="AX236" s="11" t="s">
        <v>75</v>
      </c>
      <c r="AY236" s="187" t="s">
        <v>195</v>
      </c>
    </row>
    <row r="237" spans="2:65" s="12" customFormat="1">
      <c r="B237" s="197"/>
      <c r="D237" s="186" t="s">
        <v>203</v>
      </c>
      <c r="E237" s="198" t="s">
        <v>5</v>
      </c>
      <c r="F237" s="199" t="s">
        <v>2809</v>
      </c>
      <c r="H237" s="200">
        <v>17.28</v>
      </c>
      <c r="I237" s="201"/>
      <c r="L237" s="197"/>
      <c r="M237" s="202"/>
      <c r="N237" s="203"/>
      <c r="O237" s="203"/>
      <c r="P237" s="203"/>
      <c r="Q237" s="203"/>
      <c r="R237" s="203"/>
      <c r="S237" s="203"/>
      <c r="T237" s="204"/>
      <c r="AT237" s="198" t="s">
        <v>203</v>
      </c>
      <c r="AU237" s="198" t="s">
        <v>85</v>
      </c>
      <c r="AV237" s="12" t="s">
        <v>211</v>
      </c>
      <c r="AW237" s="12" t="s">
        <v>39</v>
      </c>
      <c r="AX237" s="12" t="s">
        <v>75</v>
      </c>
      <c r="AY237" s="198" t="s">
        <v>195</v>
      </c>
    </row>
    <row r="238" spans="2:65" s="11" customFormat="1">
      <c r="B238" s="185"/>
      <c r="D238" s="186" t="s">
        <v>203</v>
      </c>
      <c r="E238" s="187" t="s">
        <v>5</v>
      </c>
      <c r="F238" s="188" t="s">
        <v>3452</v>
      </c>
      <c r="H238" s="189">
        <v>63.505000000000003</v>
      </c>
      <c r="I238" s="190"/>
      <c r="L238" s="185"/>
      <c r="M238" s="191"/>
      <c r="N238" s="192"/>
      <c r="O238" s="192"/>
      <c r="P238" s="192"/>
      <c r="Q238" s="192"/>
      <c r="R238" s="192"/>
      <c r="S238" s="192"/>
      <c r="T238" s="193"/>
      <c r="AT238" s="187" t="s">
        <v>203</v>
      </c>
      <c r="AU238" s="187" t="s">
        <v>85</v>
      </c>
      <c r="AV238" s="11" t="s">
        <v>85</v>
      </c>
      <c r="AW238" s="11" t="s">
        <v>39</v>
      </c>
      <c r="AX238" s="11" t="s">
        <v>75</v>
      </c>
      <c r="AY238" s="187" t="s">
        <v>195</v>
      </c>
    </row>
    <row r="239" spans="2:65" s="12" customFormat="1">
      <c r="B239" s="197"/>
      <c r="D239" s="186" t="s">
        <v>203</v>
      </c>
      <c r="E239" s="198" t="s">
        <v>5</v>
      </c>
      <c r="F239" s="199" t="s">
        <v>250</v>
      </c>
      <c r="H239" s="200">
        <v>63.505000000000003</v>
      </c>
      <c r="I239" s="201"/>
      <c r="L239" s="197"/>
      <c r="M239" s="202"/>
      <c r="N239" s="203"/>
      <c r="O239" s="203"/>
      <c r="P239" s="203"/>
      <c r="Q239" s="203"/>
      <c r="R239" s="203"/>
      <c r="S239" s="203"/>
      <c r="T239" s="204"/>
      <c r="AT239" s="198" t="s">
        <v>203</v>
      </c>
      <c r="AU239" s="198" t="s">
        <v>85</v>
      </c>
      <c r="AV239" s="12" t="s">
        <v>211</v>
      </c>
      <c r="AW239" s="12" t="s">
        <v>39</v>
      </c>
      <c r="AX239" s="12" t="s">
        <v>75</v>
      </c>
      <c r="AY239" s="198" t="s">
        <v>195</v>
      </c>
    </row>
    <row r="240" spans="2:65" s="13" customFormat="1">
      <c r="B240" s="205"/>
      <c r="D240" s="186" t="s">
        <v>203</v>
      </c>
      <c r="E240" s="206" t="s">
        <v>5</v>
      </c>
      <c r="F240" s="207" t="s">
        <v>254</v>
      </c>
      <c r="H240" s="208">
        <v>135.721</v>
      </c>
      <c r="I240" s="209"/>
      <c r="L240" s="205"/>
      <c r="M240" s="210"/>
      <c r="N240" s="211"/>
      <c r="O240" s="211"/>
      <c r="P240" s="211"/>
      <c r="Q240" s="211"/>
      <c r="R240" s="211"/>
      <c r="S240" s="211"/>
      <c r="T240" s="212"/>
      <c r="AT240" s="206" t="s">
        <v>203</v>
      </c>
      <c r="AU240" s="206" t="s">
        <v>85</v>
      </c>
      <c r="AV240" s="13" t="s">
        <v>201</v>
      </c>
      <c r="AW240" s="13" t="s">
        <v>39</v>
      </c>
      <c r="AX240" s="13" t="s">
        <v>83</v>
      </c>
      <c r="AY240" s="206" t="s">
        <v>195</v>
      </c>
    </row>
    <row r="241" spans="2:65" s="10" customFormat="1" ht="29.85" customHeight="1">
      <c r="B241" s="159"/>
      <c r="D241" s="160" t="s">
        <v>74</v>
      </c>
      <c r="E241" s="170" t="s">
        <v>201</v>
      </c>
      <c r="F241" s="170" t="s">
        <v>369</v>
      </c>
      <c r="I241" s="162"/>
      <c r="J241" s="171">
        <f>BK241</f>
        <v>0</v>
      </c>
      <c r="L241" s="159"/>
      <c r="M241" s="164"/>
      <c r="N241" s="165"/>
      <c r="O241" s="165"/>
      <c r="P241" s="166">
        <f>SUM(P242:P266)</f>
        <v>0</v>
      </c>
      <c r="Q241" s="165"/>
      <c r="R241" s="166">
        <f>SUM(R242:R266)</f>
        <v>147.22441995999998</v>
      </c>
      <c r="S241" s="165"/>
      <c r="T241" s="167">
        <f>SUM(T242:T266)</f>
        <v>0</v>
      </c>
      <c r="AR241" s="160" t="s">
        <v>83</v>
      </c>
      <c r="AT241" s="168" t="s">
        <v>74</v>
      </c>
      <c r="AU241" s="168" t="s">
        <v>83</v>
      </c>
      <c r="AY241" s="160" t="s">
        <v>195</v>
      </c>
      <c r="BK241" s="169">
        <f>SUM(BK242:BK266)</f>
        <v>0</v>
      </c>
    </row>
    <row r="242" spans="2:65" s="1" customFormat="1" ht="16.5" customHeight="1">
      <c r="B242" s="172"/>
      <c r="C242" s="173" t="s">
        <v>383</v>
      </c>
      <c r="D242" s="173" t="s">
        <v>197</v>
      </c>
      <c r="E242" s="174" t="s">
        <v>2819</v>
      </c>
      <c r="F242" s="175" t="s">
        <v>2820</v>
      </c>
      <c r="G242" s="176" t="s">
        <v>228</v>
      </c>
      <c r="H242" s="177">
        <v>4.1619999999999999</v>
      </c>
      <c r="I242" s="178"/>
      <c r="J242" s="179">
        <f>ROUND(I242*H242,2)</f>
        <v>0</v>
      </c>
      <c r="K242" s="175"/>
      <c r="L242" s="40"/>
      <c r="M242" s="180" t="s">
        <v>5</v>
      </c>
      <c r="N242" s="181" t="s">
        <v>46</v>
      </c>
      <c r="O242" s="41"/>
      <c r="P242" s="182">
        <f>O242*H242</f>
        <v>0</v>
      </c>
      <c r="Q242" s="182">
        <v>1.7034</v>
      </c>
      <c r="R242" s="182">
        <f>Q242*H242</f>
        <v>7.0895507999999996</v>
      </c>
      <c r="S242" s="182">
        <v>0</v>
      </c>
      <c r="T242" s="183">
        <f>S242*H242</f>
        <v>0</v>
      </c>
      <c r="AR242" s="23" t="s">
        <v>201</v>
      </c>
      <c r="AT242" s="23" t="s">
        <v>197</v>
      </c>
      <c r="AU242" s="23" t="s">
        <v>85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3453</v>
      </c>
    </row>
    <row r="243" spans="2:65" s="1" customFormat="1" ht="27">
      <c r="B243" s="40"/>
      <c r="D243" s="186" t="s">
        <v>209</v>
      </c>
      <c r="F243" s="194" t="s">
        <v>2822</v>
      </c>
      <c r="I243" s="195"/>
      <c r="L243" s="40"/>
      <c r="M243" s="196"/>
      <c r="N243" s="41"/>
      <c r="O243" s="41"/>
      <c r="P243" s="41"/>
      <c r="Q243" s="41"/>
      <c r="R243" s="41"/>
      <c r="S243" s="41"/>
      <c r="T243" s="69"/>
      <c r="AT243" s="23" t="s">
        <v>209</v>
      </c>
      <c r="AU243" s="23" t="s">
        <v>85</v>
      </c>
    </row>
    <row r="244" spans="2:65" s="11" customFormat="1">
      <c r="B244" s="185"/>
      <c r="D244" s="186" t="s">
        <v>203</v>
      </c>
      <c r="E244" s="187" t="s">
        <v>5</v>
      </c>
      <c r="F244" s="188" t="s">
        <v>3454</v>
      </c>
      <c r="H244" s="189">
        <v>1.962</v>
      </c>
      <c r="I244" s="190"/>
      <c r="L244" s="185"/>
      <c r="M244" s="191"/>
      <c r="N244" s="192"/>
      <c r="O244" s="192"/>
      <c r="P244" s="192"/>
      <c r="Q244" s="192"/>
      <c r="R244" s="192"/>
      <c r="S244" s="192"/>
      <c r="T244" s="193"/>
      <c r="AT244" s="187" t="s">
        <v>203</v>
      </c>
      <c r="AU244" s="187" t="s">
        <v>85</v>
      </c>
      <c r="AV244" s="11" t="s">
        <v>85</v>
      </c>
      <c r="AW244" s="11" t="s">
        <v>39</v>
      </c>
      <c r="AX244" s="11" t="s">
        <v>75</v>
      </c>
      <c r="AY244" s="187" t="s">
        <v>195</v>
      </c>
    </row>
    <row r="245" spans="2:65" s="11" customFormat="1">
      <c r="B245" s="185"/>
      <c r="D245" s="186" t="s">
        <v>203</v>
      </c>
      <c r="E245" s="187" t="s">
        <v>5</v>
      </c>
      <c r="F245" s="188" t="s">
        <v>3455</v>
      </c>
      <c r="H245" s="189">
        <v>2.2000000000000002</v>
      </c>
      <c r="I245" s="190"/>
      <c r="L245" s="185"/>
      <c r="M245" s="191"/>
      <c r="N245" s="192"/>
      <c r="O245" s="192"/>
      <c r="P245" s="192"/>
      <c r="Q245" s="192"/>
      <c r="R245" s="192"/>
      <c r="S245" s="192"/>
      <c r="T245" s="193"/>
      <c r="AT245" s="187" t="s">
        <v>203</v>
      </c>
      <c r="AU245" s="187" t="s">
        <v>85</v>
      </c>
      <c r="AV245" s="11" t="s">
        <v>85</v>
      </c>
      <c r="AW245" s="11" t="s">
        <v>39</v>
      </c>
      <c r="AX245" s="11" t="s">
        <v>75</v>
      </c>
      <c r="AY245" s="187" t="s">
        <v>195</v>
      </c>
    </row>
    <row r="246" spans="2:65" s="12" customFormat="1">
      <c r="B246" s="197"/>
      <c r="D246" s="186" t="s">
        <v>203</v>
      </c>
      <c r="E246" s="198" t="s">
        <v>5</v>
      </c>
      <c r="F246" s="199" t="s">
        <v>2776</v>
      </c>
      <c r="H246" s="200">
        <v>4.1619999999999999</v>
      </c>
      <c r="I246" s="201"/>
      <c r="L246" s="197"/>
      <c r="M246" s="202"/>
      <c r="N246" s="203"/>
      <c r="O246" s="203"/>
      <c r="P246" s="203"/>
      <c r="Q246" s="203"/>
      <c r="R246" s="203"/>
      <c r="S246" s="203"/>
      <c r="T246" s="204"/>
      <c r="AT246" s="198" t="s">
        <v>203</v>
      </c>
      <c r="AU246" s="198" t="s">
        <v>85</v>
      </c>
      <c r="AV246" s="12" t="s">
        <v>211</v>
      </c>
      <c r="AW246" s="12" t="s">
        <v>39</v>
      </c>
      <c r="AX246" s="12" t="s">
        <v>83</v>
      </c>
      <c r="AY246" s="198" t="s">
        <v>195</v>
      </c>
    </row>
    <row r="247" spans="2:65" s="1" customFormat="1" ht="16.5" customHeight="1">
      <c r="B247" s="172"/>
      <c r="C247" s="173" t="s">
        <v>388</v>
      </c>
      <c r="D247" s="173" t="s">
        <v>197</v>
      </c>
      <c r="E247" s="174" t="s">
        <v>2826</v>
      </c>
      <c r="F247" s="175" t="s">
        <v>2827</v>
      </c>
      <c r="G247" s="176" t="s">
        <v>325</v>
      </c>
      <c r="H247" s="177">
        <v>1</v>
      </c>
      <c r="I247" s="178"/>
      <c r="J247" s="179">
        <f>ROUND(I247*H247,2)</f>
        <v>0</v>
      </c>
      <c r="K247" s="175"/>
      <c r="L247" s="40"/>
      <c r="M247" s="180" t="s">
        <v>5</v>
      </c>
      <c r="N247" s="181" t="s">
        <v>46</v>
      </c>
      <c r="O247" s="41"/>
      <c r="P247" s="182">
        <f>O247*H247</f>
        <v>0</v>
      </c>
      <c r="Q247" s="182">
        <v>0</v>
      </c>
      <c r="R247" s="182">
        <f>Q247*H247</f>
        <v>0</v>
      </c>
      <c r="S247" s="182">
        <v>0</v>
      </c>
      <c r="T247" s="183">
        <f>S247*H247</f>
        <v>0</v>
      </c>
      <c r="AR247" s="23" t="s">
        <v>201</v>
      </c>
      <c r="AT247" s="23" t="s">
        <v>197</v>
      </c>
      <c r="AU247" s="23" t="s">
        <v>85</v>
      </c>
      <c r="AY247" s="23" t="s">
        <v>195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23" t="s">
        <v>83</v>
      </c>
      <c r="BK247" s="184">
        <f>ROUND(I247*H247,2)</f>
        <v>0</v>
      </c>
      <c r="BL247" s="23" t="s">
        <v>201</v>
      </c>
      <c r="BM247" s="23" t="s">
        <v>3456</v>
      </c>
    </row>
    <row r="248" spans="2:65" s="1" customFormat="1" ht="27">
      <c r="B248" s="40"/>
      <c r="D248" s="186" t="s">
        <v>209</v>
      </c>
      <c r="F248" s="194" t="s">
        <v>2829</v>
      </c>
      <c r="I248" s="195"/>
      <c r="L248" s="40"/>
      <c r="M248" s="196"/>
      <c r="N248" s="41"/>
      <c r="O248" s="41"/>
      <c r="P248" s="41"/>
      <c r="Q248" s="41"/>
      <c r="R248" s="41"/>
      <c r="S248" s="41"/>
      <c r="T248" s="69"/>
      <c r="AT248" s="23" t="s">
        <v>209</v>
      </c>
      <c r="AU248" s="23" t="s">
        <v>85</v>
      </c>
    </row>
    <row r="249" spans="2:65" s="1" customFormat="1" ht="16.5" customHeight="1">
      <c r="B249" s="172"/>
      <c r="C249" s="173" t="s">
        <v>393</v>
      </c>
      <c r="D249" s="173" t="s">
        <v>197</v>
      </c>
      <c r="E249" s="174" t="s">
        <v>371</v>
      </c>
      <c r="F249" s="175" t="s">
        <v>2830</v>
      </c>
      <c r="G249" s="176" t="s">
        <v>228</v>
      </c>
      <c r="H249" s="177">
        <v>24.71</v>
      </c>
      <c r="I249" s="178"/>
      <c r="J249" s="179">
        <f>ROUND(I249*H249,2)</f>
        <v>0</v>
      </c>
      <c r="K249" s="175"/>
      <c r="L249" s="40"/>
      <c r="M249" s="180" t="s">
        <v>5</v>
      </c>
      <c r="N249" s="181" t="s">
        <v>46</v>
      </c>
      <c r="O249" s="41"/>
      <c r="P249" s="182">
        <f>O249*H249</f>
        <v>0</v>
      </c>
      <c r="Q249" s="182">
        <v>1.8907700000000001</v>
      </c>
      <c r="R249" s="182">
        <f>Q249*H249</f>
        <v>46.7209267</v>
      </c>
      <c r="S249" s="182">
        <v>0</v>
      </c>
      <c r="T249" s="183">
        <f>S249*H249</f>
        <v>0</v>
      </c>
      <c r="AR249" s="23" t="s">
        <v>201</v>
      </c>
      <c r="AT249" s="23" t="s">
        <v>197</v>
      </c>
      <c r="AU249" s="23" t="s">
        <v>85</v>
      </c>
      <c r="AY249" s="23" t="s">
        <v>195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23" t="s">
        <v>83</v>
      </c>
      <c r="BK249" s="184">
        <f>ROUND(I249*H249,2)</f>
        <v>0</v>
      </c>
      <c r="BL249" s="23" t="s">
        <v>201</v>
      </c>
      <c r="BM249" s="23" t="s">
        <v>3457</v>
      </c>
    </row>
    <row r="250" spans="2:65" s="1" customFormat="1" ht="27">
      <c r="B250" s="40"/>
      <c r="D250" s="186" t="s">
        <v>209</v>
      </c>
      <c r="F250" s="194" t="s">
        <v>2832</v>
      </c>
      <c r="I250" s="195"/>
      <c r="L250" s="40"/>
      <c r="M250" s="196"/>
      <c r="N250" s="41"/>
      <c r="O250" s="41"/>
      <c r="P250" s="41"/>
      <c r="Q250" s="41"/>
      <c r="R250" s="41"/>
      <c r="S250" s="41"/>
      <c r="T250" s="69"/>
      <c r="AT250" s="23" t="s">
        <v>209</v>
      </c>
      <c r="AU250" s="23" t="s">
        <v>85</v>
      </c>
    </row>
    <row r="251" spans="2:65" s="11" customFormat="1">
      <c r="B251" s="185"/>
      <c r="D251" s="186" t="s">
        <v>203</v>
      </c>
      <c r="E251" s="187" t="s">
        <v>5</v>
      </c>
      <c r="F251" s="188" t="s">
        <v>3458</v>
      </c>
      <c r="H251" s="189">
        <v>24.71</v>
      </c>
      <c r="I251" s="190"/>
      <c r="L251" s="185"/>
      <c r="M251" s="191"/>
      <c r="N251" s="192"/>
      <c r="O251" s="192"/>
      <c r="P251" s="192"/>
      <c r="Q251" s="192"/>
      <c r="R251" s="192"/>
      <c r="S251" s="192"/>
      <c r="T251" s="193"/>
      <c r="AT251" s="187" t="s">
        <v>203</v>
      </c>
      <c r="AU251" s="187" t="s">
        <v>85</v>
      </c>
      <c r="AV251" s="11" t="s">
        <v>85</v>
      </c>
      <c r="AW251" s="11" t="s">
        <v>39</v>
      </c>
      <c r="AX251" s="11" t="s">
        <v>75</v>
      </c>
      <c r="AY251" s="187" t="s">
        <v>195</v>
      </c>
    </row>
    <row r="252" spans="2:65" s="12" customFormat="1">
      <c r="B252" s="197"/>
      <c r="D252" s="186" t="s">
        <v>203</v>
      </c>
      <c r="E252" s="198" t="s">
        <v>5</v>
      </c>
      <c r="F252" s="199" t="s">
        <v>2779</v>
      </c>
      <c r="H252" s="200">
        <v>24.71</v>
      </c>
      <c r="I252" s="201"/>
      <c r="L252" s="197"/>
      <c r="M252" s="202"/>
      <c r="N252" s="203"/>
      <c r="O252" s="203"/>
      <c r="P252" s="203"/>
      <c r="Q252" s="203"/>
      <c r="R252" s="203"/>
      <c r="S252" s="203"/>
      <c r="T252" s="204"/>
      <c r="AT252" s="198" t="s">
        <v>203</v>
      </c>
      <c r="AU252" s="198" t="s">
        <v>85</v>
      </c>
      <c r="AV252" s="12" t="s">
        <v>211</v>
      </c>
      <c r="AW252" s="12" t="s">
        <v>39</v>
      </c>
      <c r="AX252" s="12" t="s">
        <v>83</v>
      </c>
      <c r="AY252" s="198" t="s">
        <v>195</v>
      </c>
    </row>
    <row r="253" spans="2:65" s="1" customFormat="1" ht="16.5" customHeight="1">
      <c r="B253" s="172"/>
      <c r="C253" s="173" t="s">
        <v>398</v>
      </c>
      <c r="D253" s="173" t="s">
        <v>197</v>
      </c>
      <c r="E253" s="174" t="s">
        <v>2849</v>
      </c>
      <c r="F253" s="175" t="s">
        <v>2850</v>
      </c>
      <c r="G253" s="176" t="s">
        <v>228</v>
      </c>
      <c r="H253" s="177">
        <v>36.997999999999998</v>
      </c>
      <c r="I253" s="178"/>
      <c r="J253" s="179">
        <f>ROUND(I253*H253,2)</f>
        <v>0</v>
      </c>
      <c r="K253" s="175"/>
      <c r="L253" s="40"/>
      <c r="M253" s="180" t="s">
        <v>5</v>
      </c>
      <c r="N253" s="181" t="s">
        <v>46</v>
      </c>
      <c r="O253" s="41"/>
      <c r="P253" s="182">
        <f>O253*H253</f>
        <v>0</v>
      </c>
      <c r="Q253" s="182">
        <v>1.8907700000000001</v>
      </c>
      <c r="R253" s="182">
        <f>Q253*H253</f>
        <v>69.954708459999992</v>
      </c>
      <c r="S253" s="182">
        <v>0</v>
      </c>
      <c r="T253" s="183">
        <f>S253*H253</f>
        <v>0</v>
      </c>
      <c r="AR253" s="23" t="s">
        <v>201</v>
      </c>
      <c r="AT253" s="23" t="s">
        <v>197</v>
      </c>
      <c r="AU253" s="23" t="s">
        <v>85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3459</v>
      </c>
    </row>
    <row r="254" spans="2:65" s="1" customFormat="1" ht="94.5">
      <c r="B254" s="40"/>
      <c r="D254" s="186" t="s">
        <v>209</v>
      </c>
      <c r="F254" s="194" t="s">
        <v>2852</v>
      </c>
      <c r="I254" s="195"/>
      <c r="L254" s="40"/>
      <c r="M254" s="196"/>
      <c r="N254" s="41"/>
      <c r="O254" s="41"/>
      <c r="P254" s="41"/>
      <c r="Q254" s="41"/>
      <c r="R254" s="41"/>
      <c r="S254" s="41"/>
      <c r="T254" s="69"/>
      <c r="AT254" s="23" t="s">
        <v>209</v>
      </c>
      <c r="AU254" s="23" t="s">
        <v>85</v>
      </c>
    </row>
    <row r="255" spans="2:65" s="11" customFormat="1">
      <c r="B255" s="185"/>
      <c r="D255" s="186" t="s">
        <v>203</v>
      </c>
      <c r="E255" s="187" t="s">
        <v>5</v>
      </c>
      <c r="F255" s="188" t="s">
        <v>3460</v>
      </c>
      <c r="H255" s="189">
        <v>11.16</v>
      </c>
      <c r="I255" s="190"/>
      <c r="L255" s="185"/>
      <c r="M255" s="191"/>
      <c r="N255" s="192"/>
      <c r="O255" s="192"/>
      <c r="P255" s="192"/>
      <c r="Q255" s="192"/>
      <c r="R255" s="192"/>
      <c r="S255" s="192"/>
      <c r="T255" s="193"/>
      <c r="AT255" s="187" t="s">
        <v>203</v>
      </c>
      <c r="AU255" s="187" t="s">
        <v>85</v>
      </c>
      <c r="AV255" s="11" t="s">
        <v>85</v>
      </c>
      <c r="AW255" s="11" t="s">
        <v>39</v>
      </c>
      <c r="AX255" s="11" t="s">
        <v>75</v>
      </c>
      <c r="AY255" s="187" t="s">
        <v>195</v>
      </c>
    </row>
    <row r="256" spans="2:65" s="11" customFormat="1">
      <c r="B256" s="185"/>
      <c r="D256" s="186" t="s">
        <v>203</v>
      </c>
      <c r="E256" s="187" t="s">
        <v>5</v>
      </c>
      <c r="F256" s="188" t="s">
        <v>3461</v>
      </c>
      <c r="H256" s="189">
        <v>25.838000000000001</v>
      </c>
      <c r="I256" s="190"/>
      <c r="L256" s="185"/>
      <c r="M256" s="191"/>
      <c r="N256" s="192"/>
      <c r="O256" s="192"/>
      <c r="P256" s="192"/>
      <c r="Q256" s="192"/>
      <c r="R256" s="192"/>
      <c r="S256" s="192"/>
      <c r="T256" s="193"/>
      <c r="AT256" s="187" t="s">
        <v>203</v>
      </c>
      <c r="AU256" s="187" t="s">
        <v>85</v>
      </c>
      <c r="AV256" s="11" t="s">
        <v>85</v>
      </c>
      <c r="AW256" s="11" t="s">
        <v>39</v>
      </c>
      <c r="AX256" s="11" t="s">
        <v>75</v>
      </c>
      <c r="AY256" s="187" t="s">
        <v>195</v>
      </c>
    </row>
    <row r="257" spans="2:65" s="12" customFormat="1">
      <c r="B257" s="197"/>
      <c r="D257" s="186" t="s">
        <v>203</v>
      </c>
      <c r="E257" s="198" t="s">
        <v>5</v>
      </c>
      <c r="F257" s="199" t="s">
        <v>2788</v>
      </c>
      <c r="H257" s="200">
        <v>36.997999999999998</v>
      </c>
      <c r="I257" s="201"/>
      <c r="L257" s="197"/>
      <c r="M257" s="202"/>
      <c r="N257" s="203"/>
      <c r="O257" s="203"/>
      <c r="P257" s="203"/>
      <c r="Q257" s="203"/>
      <c r="R257" s="203"/>
      <c r="S257" s="203"/>
      <c r="T257" s="204"/>
      <c r="AT257" s="198" t="s">
        <v>203</v>
      </c>
      <c r="AU257" s="198" t="s">
        <v>85</v>
      </c>
      <c r="AV257" s="12" t="s">
        <v>211</v>
      </c>
      <c r="AW257" s="12" t="s">
        <v>39</v>
      </c>
      <c r="AX257" s="12" t="s">
        <v>83</v>
      </c>
      <c r="AY257" s="198" t="s">
        <v>195</v>
      </c>
    </row>
    <row r="258" spans="2:65" s="1" customFormat="1" ht="16.5" customHeight="1">
      <c r="B258" s="172"/>
      <c r="C258" s="173" t="s">
        <v>403</v>
      </c>
      <c r="D258" s="173" t="s">
        <v>197</v>
      </c>
      <c r="E258" s="174" t="s">
        <v>2836</v>
      </c>
      <c r="F258" s="175" t="s">
        <v>2837</v>
      </c>
      <c r="G258" s="176" t="s">
        <v>228</v>
      </c>
      <c r="H258" s="177">
        <v>2.4750000000000001</v>
      </c>
      <c r="I258" s="178"/>
      <c r="J258" s="179">
        <f>ROUND(I258*H258,2)</f>
        <v>0</v>
      </c>
      <c r="K258" s="175"/>
      <c r="L258" s="40"/>
      <c r="M258" s="180" t="s">
        <v>5</v>
      </c>
      <c r="N258" s="181" t="s">
        <v>46</v>
      </c>
      <c r="O258" s="41"/>
      <c r="P258" s="182">
        <f>O258*H258</f>
        <v>0</v>
      </c>
      <c r="Q258" s="182">
        <v>2.234</v>
      </c>
      <c r="R258" s="182">
        <f>Q258*H258</f>
        <v>5.5291500000000005</v>
      </c>
      <c r="S258" s="182">
        <v>0</v>
      </c>
      <c r="T258" s="183">
        <f>S258*H258</f>
        <v>0</v>
      </c>
      <c r="AR258" s="23" t="s">
        <v>201</v>
      </c>
      <c r="AT258" s="23" t="s">
        <v>197</v>
      </c>
      <c r="AU258" s="23" t="s">
        <v>85</v>
      </c>
      <c r="AY258" s="23" t="s">
        <v>195</v>
      </c>
      <c r="BE258" s="184">
        <f>IF(N258="základní",J258,0)</f>
        <v>0</v>
      </c>
      <c r="BF258" s="184">
        <f>IF(N258="snížená",J258,0)</f>
        <v>0</v>
      </c>
      <c r="BG258" s="184">
        <f>IF(N258="zákl. přenesená",J258,0)</f>
        <v>0</v>
      </c>
      <c r="BH258" s="184">
        <f>IF(N258="sníž. přenesená",J258,0)</f>
        <v>0</v>
      </c>
      <c r="BI258" s="184">
        <f>IF(N258="nulová",J258,0)</f>
        <v>0</v>
      </c>
      <c r="BJ258" s="23" t="s">
        <v>83</v>
      </c>
      <c r="BK258" s="184">
        <f>ROUND(I258*H258,2)</f>
        <v>0</v>
      </c>
      <c r="BL258" s="23" t="s">
        <v>201</v>
      </c>
      <c r="BM258" s="23" t="s">
        <v>3462</v>
      </c>
    </row>
    <row r="259" spans="2:65" s="1" customFormat="1" ht="27">
      <c r="B259" s="40"/>
      <c r="D259" s="186" t="s">
        <v>209</v>
      </c>
      <c r="F259" s="194" t="s">
        <v>2839</v>
      </c>
      <c r="I259" s="195"/>
      <c r="L259" s="40"/>
      <c r="M259" s="196"/>
      <c r="N259" s="41"/>
      <c r="O259" s="41"/>
      <c r="P259" s="41"/>
      <c r="Q259" s="41"/>
      <c r="R259" s="41"/>
      <c r="S259" s="41"/>
      <c r="T259" s="69"/>
      <c r="AT259" s="23" t="s">
        <v>209</v>
      </c>
      <c r="AU259" s="23" t="s">
        <v>85</v>
      </c>
    </row>
    <row r="260" spans="2:65" s="11" customFormat="1">
      <c r="B260" s="185"/>
      <c r="D260" s="186" t="s">
        <v>203</v>
      </c>
      <c r="E260" s="187" t="s">
        <v>5</v>
      </c>
      <c r="F260" s="188" t="s">
        <v>3463</v>
      </c>
      <c r="H260" s="189">
        <v>2.4750000000000001</v>
      </c>
      <c r="I260" s="190"/>
      <c r="L260" s="185"/>
      <c r="M260" s="191"/>
      <c r="N260" s="192"/>
      <c r="O260" s="192"/>
      <c r="P260" s="192"/>
      <c r="Q260" s="192"/>
      <c r="R260" s="192"/>
      <c r="S260" s="192"/>
      <c r="T260" s="193"/>
      <c r="AT260" s="187" t="s">
        <v>203</v>
      </c>
      <c r="AU260" s="187" t="s">
        <v>85</v>
      </c>
      <c r="AV260" s="11" t="s">
        <v>85</v>
      </c>
      <c r="AW260" s="11" t="s">
        <v>39</v>
      </c>
      <c r="AX260" s="11" t="s">
        <v>75</v>
      </c>
      <c r="AY260" s="187" t="s">
        <v>195</v>
      </c>
    </row>
    <row r="261" spans="2:65" s="12" customFormat="1">
      <c r="B261" s="197"/>
      <c r="D261" s="186" t="s">
        <v>203</v>
      </c>
      <c r="E261" s="198" t="s">
        <v>5</v>
      </c>
      <c r="F261" s="199" t="s">
        <v>2841</v>
      </c>
      <c r="H261" s="200">
        <v>2.4750000000000001</v>
      </c>
      <c r="I261" s="201"/>
      <c r="L261" s="197"/>
      <c r="M261" s="202"/>
      <c r="N261" s="203"/>
      <c r="O261" s="203"/>
      <c r="P261" s="203"/>
      <c r="Q261" s="203"/>
      <c r="R261" s="203"/>
      <c r="S261" s="203"/>
      <c r="T261" s="204"/>
      <c r="AT261" s="198" t="s">
        <v>203</v>
      </c>
      <c r="AU261" s="198" t="s">
        <v>85</v>
      </c>
      <c r="AV261" s="12" t="s">
        <v>211</v>
      </c>
      <c r="AW261" s="12" t="s">
        <v>39</v>
      </c>
      <c r="AX261" s="12" t="s">
        <v>83</v>
      </c>
      <c r="AY261" s="198" t="s">
        <v>195</v>
      </c>
    </row>
    <row r="262" spans="2:65" s="1" customFormat="1" ht="16.5" customHeight="1">
      <c r="B262" s="172"/>
      <c r="C262" s="173" t="s">
        <v>408</v>
      </c>
      <c r="D262" s="173" t="s">
        <v>197</v>
      </c>
      <c r="E262" s="174" t="s">
        <v>2842</v>
      </c>
      <c r="F262" s="175" t="s">
        <v>2843</v>
      </c>
      <c r="G262" s="176" t="s">
        <v>228</v>
      </c>
      <c r="H262" s="177">
        <v>8.0259999999999998</v>
      </c>
      <c r="I262" s="178"/>
      <c r="J262" s="179">
        <f>ROUND(I262*H262,2)</f>
        <v>0</v>
      </c>
      <c r="K262" s="175"/>
      <c r="L262" s="40"/>
      <c r="M262" s="180" t="s">
        <v>5</v>
      </c>
      <c r="N262" s="181" t="s">
        <v>46</v>
      </c>
      <c r="O262" s="41"/>
      <c r="P262" s="182">
        <f>O262*H262</f>
        <v>0</v>
      </c>
      <c r="Q262" s="182">
        <v>2.234</v>
      </c>
      <c r="R262" s="182">
        <f>Q262*H262</f>
        <v>17.930084000000001</v>
      </c>
      <c r="S262" s="182">
        <v>0</v>
      </c>
      <c r="T262" s="183">
        <f>S262*H262</f>
        <v>0</v>
      </c>
      <c r="AR262" s="23" t="s">
        <v>201</v>
      </c>
      <c r="AT262" s="23" t="s">
        <v>197</v>
      </c>
      <c r="AU262" s="23" t="s">
        <v>85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3464</v>
      </c>
    </row>
    <row r="263" spans="2:65" s="1" customFormat="1" ht="27">
      <c r="B263" s="40"/>
      <c r="D263" s="186" t="s">
        <v>209</v>
      </c>
      <c r="F263" s="194" t="s">
        <v>2845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85</v>
      </c>
    </row>
    <row r="264" spans="2:65" s="11" customFormat="1">
      <c r="B264" s="185"/>
      <c r="D264" s="186" t="s">
        <v>203</v>
      </c>
      <c r="E264" s="187" t="s">
        <v>5</v>
      </c>
      <c r="F264" s="188" t="s">
        <v>3465</v>
      </c>
      <c r="H264" s="189">
        <v>8.0259999999999998</v>
      </c>
      <c r="I264" s="190"/>
      <c r="L264" s="185"/>
      <c r="M264" s="191"/>
      <c r="N264" s="192"/>
      <c r="O264" s="192"/>
      <c r="P264" s="192"/>
      <c r="Q264" s="192"/>
      <c r="R264" s="192"/>
      <c r="S264" s="192"/>
      <c r="T264" s="193"/>
      <c r="AT264" s="187" t="s">
        <v>203</v>
      </c>
      <c r="AU264" s="187" t="s">
        <v>85</v>
      </c>
      <c r="AV264" s="11" t="s">
        <v>85</v>
      </c>
      <c r="AW264" s="11" t="s">
        <v>39</v>
      </c>
      <c r="AX264" s="11" t="s">
        <v>75</v>
      </c>
      <c r="AY264" s="187" t="s">
        <v>195</v>
      </c>
    </row>
    <row r="265" spans="2:65" s="12" customFormat="1">
      <c r="B265" s="197"/>
      <c r="D265" s="186" t="s">
        <v>203</v>
      </c>
      <c r="E265" s="198" t="s">
        <v>5</v>
      </c>
      <c r="F265" s="199" t="s">
        <v>2784</v>
      </c>
      <c r="H265" s="200">
        <v>8.0259999999999998</v>
      </c>
      <c r="I265" s="201"/>
      <c r="L265" s="197"/>
      <c r="M265" s="202"/>
      <c r="N265" s="203"/>
      <c r="O265" s="203"/>
      <c r="P265" s="203"/>
      <c r="Q265" s="203"/>
      <c r="R265" s="203"/>
      <c r="S265" s="203"/>
      <c r="T265" s="204"/>
      <c r="AT265" s="198" t="s">
        <v>203</v>
      </c>
      <c r="AU265" s="198" t="s">
        <v>85</v>
      </c>
      <c r="AV265" s="12" t="s">
        <v>211</v>
      </c>
      <c r="AW265" s="12" t="s">
        <v>39</v>
      </c>
      <c r="AX265" s="12" t="s">
        <v>83</v>
      </c>
      <c r="AY265" s="198" t="s">
        <v>195</v>
      </c>
    </row>
    <row r="266" spans="2:65" s="1" customFormat="1" ht="16.5" customHeight="1">
      <c r="B266" s="172"/>
      <c r="C266" s="173" t="s">
        <v>410</v>
      </c>
      <c r="D266" s="173" t="s">
        <v>197</v>
      </c>
      <c r="E266" s="174" t="s">
        <v>345</v>
      </c>
      <c r="F266" s="175" t="s">
        <v>346</v>
      </c>
      <c r="G266" s="176" t="s">
        <v>303</v>
      </c>
      <c r="H266" s="177">
        <v>147.22399999999999</v>
      </c>
      <c r="I266" s="178"/>
      <c r="J266" s="179">
        <f>ROUND(I266*H266,2)</f>
        <v>0</v>
      </c>
      <c r="K266" s="175"/>
      <c r="L266" s="40"/>
      <c r="M266" s="180" t="s">
        <v>5</v>
      </c>
      <c r="N266" s="181" t="s">
        <v>46</v>
      </c>
      <c r="O266" s="41"/>
      <c r="P266" s="182">
        <f>O266*H266</f>
        <v>0</v>
      </c>
      <c r="Q266" s="182">
        <v>0</v>
      </c>
      <c r="R266" s="182">
        <f>Q266*H266</f>
        <v>0</v>
      </c>
      <c r="S266" s="182">
        <v>0</v>
      </c>
      <c r="T266" s="183">
        <f>S266*H266</f>
        <v>0</v>
      </c>
      <c r="AR266" s="23" t="s">
        <v>201</v>
      </c>
      <c r="AT266" s="23" t="s">
        <v>197</v>
      </c>
      <c r="AU266" s="23" t="s">
        <v>85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3466</v>
      </c>
    </row>
    <row r="267" spans="2:65" s="10" customFormat="1" ht="29.85" customHeight="1">
      <c r="B267" s="159"/>
      <c r="D267" s="160" t="s">
        <v>74</v>
      </c>
      <c r="E267" s="170" t="s">
        <v>220</v>
      </c>
      <c r="F267" s="170" t="s">
        <v>2857</v>
      </c>
      <c r="I267" s="162"/>
      <c r="J267" s="171">
        <f>BK267</f>
        <v>0</v>
      </c>
      <c r="L267" s="159"/>
      <c r="M267" s="164"/>
      <c r="N267" s="165"/>
      <c r="O267" s="165"/>
      <c r="P267" s="166">
        <f>P268</f>
        <v>0</v>
      </c>
      <c r="Q267" s="165"/>
      <c r="R267" s="166">
        <f>R268</f>
        <v>85.913963999999993</v>
      </c>
      <c r="S267" s="165"/>
      <c r="T267" s="167">
        <f>T268</f>
        <v>0</v>
      </c>
      <c r="AR267" s="160" t="s">
        <v>83</v>
      </c>
      <c r="AT267" s="168" t="s">
        <v>74</v>
      </c>
      <c r="AU267" s="168" t="s">
        <v>83</v>
      </c>
      <c r="AY267" s="160" t="s">
        <v>195</v>
      </c>
      <c r="BK267" s="169">
        <f>BK268</f>
        <v>0</v>
      </c>
    </row>
    <row r="268" spans="2:65" s="10" customFormat="1" ht="14.85" customHeight="1">
      <c r="B268" s="159"/>
      <c r="D268" s="160" t="s">
        <v>74</v>
      </c>
      <c r="E268" s="170" t="s">
        <v>391</v>
      </c>
      <c r="F268" s="170" t="s">
        <v>392</v>
      </c>
      <c r="I268" s="162"/>
      <c r="J268" s="171">
        <f>BK268</f>
        <v>0</v>
      </c>
      <c r="L268" s="159"/>
      <c r="M268" s="164"/>
      <c r="N268" s="165"/>
      <c r="O268" s="165"/>
      <c r="P268" s="166">
        <f>SUM(P269:P293)</f>
        <v>0</v>
      </c>
      <c r="Q268" s="165"/>
      <c r="R268" s="166">
        <f>SUM(R269:R293)</f>
        <v>85.913963999999993</v>
      </c>
      <c r="S268" s="165"/>
      <c r="T268" s="167">
        <f>SUM(T269:T293)</f>
        <v>0</v>
      </c>
      <c r="AR268" s="160" t="s">
        <v>83</v>
      </c>
      <c r="AT268" s="168" t="s">
        <v>74</v>
      </c>
      <c r="AU268" s="168" t="s">
        <v>85</v>
      </c>
      <c r="AY268" s="160" t="s">
        <v>195</v>
      </c>
      <c r="BK268" s="169">
        <f>SUM(BK269:BK293)</f>
        <v>0</v>
      </c>
    </row>
    <row r="269" spans="2:65" s="1" customFormat="1" ht="16.5" customHeight="1">
      <c r="B269" s="172"/>
      <c r="C269" s="173" t="s">
        <v>414</v>
      </c>
      <c r="D269" s="173" t="s">
        <v>197</v>
      </c>
      <c r="E269" s="174" t="s">
        <v>394</v>
      </c>
      <c r="F269" s="175" t="s">
        <v>395</v>
      </c>
      <c r="G269" s="176" t="s">
        <v>264</v>
      </c>
      <c r="H269" s="177">
        <v>95.204999999999998</v>
      </c>
      <c r="I269" s="178"/>
      <c r="J269" s="179">
        <f>ROUND(I269*H269,2)</f>
        <v>0</v>
      </c>
      <c r="K269" s="175"/>
      <c r="L269" s="40"/>
      <c r="M269" s="180" t="s">
        <v>5</v>
      </c>
      <c r="N269" s="181" t="s">
        <v>46</v>
      </c>
      <c r="O269" s="41"/>
      <c r="P269" s="182">
        <f>O269*H269</f>
        <v>0</v>
      </c>
      <c r="Q269" s="182">
        <v>0.29699999999999999</v>
      </c>
      <c r="R269" s="182">
        <f>Q269*H269</f>
        <v>28.275884999999999</v>
      </c>
      <c r="S269" s="182">
        <v>0</v>
      </c>
      <c r="T269" s="183">
        <f>S269*H269</f>
        <v>0</v>
      </c>
      <c r="AR269" s="23" t="s">
        <v>201</v>
      </c>
      <c r="AT269" s="23" t="s">
        <v>197</v>
      </c>
      <c r="AU269" s="23" t="s">
        <v>211</v>
      </c>
      <c r="AY269" s="23" t="s">
        <v>195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23" t="s">
        <v>83</v>
      </c>
      <c r="BK269" s="184">
        <f>ROUND(I269*H269,2)</f>
        <v>0</v>
      </c>
      <c r="BL269" s="23" t="s">
        <v>201</v>
      </c>
      <c r="BM269" s="23" t="s">
        <v>3467</v>
      </c>
    </row>
    <row r="270" spans="2:65" s="1" customFormat="1" ht="54">
      <c r="B270" s="40"/>
      <c r="D270" s="186" t="s">
        <v>209</v>
      </c>
      <c r="F270" s="194" t="s">
        <v>397</v>
      </c>
      <c r="I270" s="195"/>
      <c r="L270" s="40"/>
      <c r="M270" s="196"/>
      <c r="N270" s="41"/>
      <c r="O270" s="41"/>
      <c r="P270" s="41"/>
      <c r="Q270" s="41"/>
      <c r="R270" s="41"/>
      <c r="S270" s="41"/>
      <c r="T270" s="69"/>
      <c r="AT270" s="23" t="s">
        <v>209</v>
      </c>
      <c r="AU270" s="23" t="s">
        <v>211</v>
      </c>
    </row>
    <row r="271" spans="2:65" s="11" customFormat="1">
      <c r="B271" s="185"/>
      <c r="D271" s="186" t="s">
        <v>203</v>
      </c>
      <c r="E271" s="187" t="s">
        <v>5</v>
      </c>
      <c r="F271" s="188" t="s">
        <v>3446</v>
      </c>
      <c r="H271" s="189">
        <v>39.24</v>
      </c>
      <c r="I271" s="190"/>
      <c r="L271" s="185"/>
      <c r="M271" s="191"/>
      <c r="N271" s="192"/>
      <c r="O271" s="192"/>
      <c r="P271" s="192"/>
      <c r="Q271" s="192"/>
      <c r="R271" s="192"/>
      <c r="S271" s="192"/>
      <c r="T271" s="193"/>
      <c r="AT271" s="187" t="s">
        <v>203</v>
      </c>
      <c r="AU271" s="187" t="s">
        <v>211</v>
      </c>
      <c r="AV271" s="11" t="s">
        <v>85</v>
      </c>
      <c r="AW271" s="11" t="s">
        <v>39</v>
      </c>
      <c r="AX271" s="11" t="s">
        <v>75</v>
      </c>
      <c r="AY271" s="187" t="s">
        <v>195</v>
      </c>
    </row>
    <row r="272" spans="2:65" s="12" customFormat="1">
      <c r="B272" s="197"/>
      <c r="D272" s="186" t="s">
        <v>203</v>
      </c>
      <c r="E272" s="198" t="s">
        <v>5</v>
      </c>
      <c r="F272" s="199" t="s">
        <v>2660</v>
      </c>
      <c r="H272" s="200">
        <v>39.24</v>
      </c>
      <c r="I272" s="201"/>
      <c r="L272" s="197"/>
      <c r="M272" s="202"/>
      <c r="N272" s="203"/>
      <c r="O272" s="203"/>
      <c r="P272" s="203"/>
      <c r="Q272" s="203"/>
      <c r="R272" s="203"/>
      <c r="S272" s="203"/>
      <c r="T272" s="204"/>
      <c r="AT272" s="198" t="s">
        <v>203</v>
      </c>
      <c r="AU272" s="198" t="s">
        <v>211</v>
      </c>
      <c r="AV272" s="12" t="s">
        <v>211</v>
      </c>
      <c r="AW272" s="12" t="s">
        <v>39</v>
      </c>
      <c r="AX272" s="12" t="s">
        <v>75</v>
      </c>
      <c r="AY272" s="198" t="s">
        <v>195</v>
      </c>
    </row>
    <row r="273" spans="2:65" s="11" customFormat="1">
      <c r="B273" s="185"/>
      <c r="D273" s="186" t="s">
        <v>203</v>
      </c>
      <c r="E273" s="187" t="s">
        <v>5</v>
      </c>
      <c r="F273" s="188" t="s">
        <v>3447</v>
      </c>
      <c r="H273" s="189">
        <v>12</v>
      </c>
      <c r="I273" s="190"/>
      <c r="L273" s="185"/>
      <c r="M273" s="191"/>
      <c r="N273" s="192"/>
      <c r="O273" s="192"/>
      <c r="P273" s="192"/>
      <c r="Q273" s="192"/>
      <c r="R273" s="192"/>
      <c r="S273" s="192"/>
      <c r="T273" s="193"/>
      <c r="AT273" s="187" t="s">
        <v>203</v>
      </c>
      <c r="AU273" s="187" t="s">
        <v>211</v>
      </c>
      <c r="AV273" s="11" t="s">
        <v>85</v>
      </c>
      <c r="AW273" s="11" t="s">
        <v>39</v>
      </c>
      <c r="AX273" s="11" t="s">
        <v>75</v>
      </c>
      <c r="AY273" s="187" t="s">
        <v>195</v>
      </c>
    </row>
    <row r="274" spans="2:65" s="12" customFormat="1">
      <c r="B274" s="197"/>
      <c r="D274" s="186" t="s">
        <v>203</v>
      </c>
      <c r="E274" s="198" t="s">
        <v>5</v>
      </c>
      <c r="F274" s="199" t="s">
        <v>2809</v>
      </c>
      <c r="H274" s="200">
        <v>12</v>
      </c>
      <c r="I274" s="201"/>
      <c r="L274" s="197"/>
      <c r="M274" s="202"/>
      <c r="N274" s="203"/>
      <c r="O274" s="203"/>
      <c r="P274" s="203"/>
      <c r="Q274" s="203"/>
      <c r="R274" s="203"/>
      <c r="S274" s="203"/>
      <c r="T274" s="204"/>
      <c r="AT274" s="198" t="s">
        <v>203</v>
      </c>
      <c r="AU274" s="198" t="s">
        <v>211</v>
      </c>
      <c r="AV274" s="12" t="s">
        <v>211</v>
      </c>
      <c r="AW274" s="12" t="s">
        <v>39</v>
      </c>
      <c r="AX274" s="12" t="s">
        <v>75</v>
      </c>
      <c r="AY274" s="198" t="s">
        <v>195</v>
      </c>
    </row>
    <row r="275" spans="2:65" s="11" customFormat="1">
      <c r="B275" s="185"/>
      <c r="D275" s="186" t="s">
        <v>203</v>
      </c>
      <c r="E275" s="187" t="s">
        <v>5</v>
      </c>
      <c r="F275" s="188" t="s">
        <v>3448</v>
      </c>
      <c r="H275" s="189">
        <v>43.965000000000003</v>
      </c>
      <c r="I275" s="190"/>
      <c r="L275" s="185"/>
      <c r="M275" s="191"/>
      <c r="N275" s="192"/>
      <c r="O275" s="192"/>
      <c r="P275" s="192"/>
      <c r="Q275" s="192"/>
      <c r="R275" s="192"/>
      <c r="S275" s="192"/>
      <c r="T275" s="193"/>
      <c r="AT275" s="187" t="s">
        <v>203</v>
      </c>
      <c r="AU275" s="187" t="s">
        <v>211</v>
      </c>
      <c r="AV275" s="11" t="s">
        <v>85</v>
      </c>
      <c r="AW275" s="11" t="s">
        <v>39</v>
      </c>
      <c r="AX275" s="11" t="s">
        <v>75</v>
      </c>
      <c r="AY275" s="187" t="s">
        <v>195</v>
      </c>
    </row>
    <row r="276" spans="2:65" s="12" customFormat="1">
      <c r="B276" s="197"/>
      <c r="D276" s="186" t="s">
        <v>203</v>
      </c>
      <c r="E276" s="198" t="s">
        <v>5</v>
      </c>
      <c r="F276" s="199" t="s">
        <v>250</v>
      </c>
      <c r="H276" s="200">
        <v>43.965000000000003</v>
      </c>
      <c r="I276" s="201"/>
      <c r="L276" s="197"/>
      <c r="M276" s="202"/>
      <c r="N276" s="203"/>
      <c r="O276" s="203"/>
      <c r="P276" s="203"/>
      <c r="Q276" s="203"/>
      <c r="R276" s="203"/>
      <c r="S276" s="203"/>
      <c r="T276" s="204"/>
      <c r="AT276" s="198" t="s">
        <v>203</v>
      </c>
      <c r="AU276" s="198" t="s">
        <v>211</v>
      </c>
      <c r="AV276" s="12" t="s">
        <v>211</v>
      </c>
      <c r="AW276" s="12" t="s">
        <v>39</v>
      </c>
      <c r="AX276" s="12" t="s">
        <v>75</v>
      </c>
      <c r="AY276" s="198" t="s">
        <v>195</v>
      </c>
    </row>
    <row r="277" spans="2:65" s="13" customFormat="1">
      <c r="B277" s="205"/>
      <c r="D277" s="186" t="s">
        <v>203</v>
      </c>
      <c r="E277" s="206" t="s">
        <v>5</v>
      </c>
      <c r="F277" s="207" t="s">
        <v>254</v>
      </c>
      <c r="H277" s="208">
        <v>95.204999999999998</v>
      </c>
      <c r="I277" s="209"/>
      <c r="L277" s="205"/>
      <c r="M277" s="210"/>
      <c r="N277" s="211"/>
      <c r="O277" s="211"/>
      <c r="P277" s="211"/>
      <c r="Q277" s="211"/>
      <c r="R277" s="211"/>
      <c r="S277" s="211"/>
      <c r="T277" s="212"/>
      <c r="AT277" s="206" t="s">
        <v>203</v>
      </c>
      <c r="AU277" s="206" t="s">
        <v>211</v>
      </c>
      <c r="AV277" s="13" t="s">
        <v>201</v>
      </c>
      <c r="AW277" s="13" t="s">
        <v>39</v>
      </c>
      <c r="AX277" s="13" t="s">
        <v>83</v>
      </c>
      <c r="AY277" s="206" t="s">
        <v>195</v>
      </c>
    </row>
    <row r="278" spans="2:65" s="1" customFormat="1" ht="16.5" customHeight="1">
      <c r="B278" s="172"/>
      <c r="C278" s="173" t="s">
        <v>419</v>
      </c>
      <c r="D278" s="173" t="s">
        <v>197</v>
      </c>
      <c r="E278" s="174" t="s">
        <v>399</v>
      </c>
      <c r="F278" s="175" t="s">
        <v>400</v>
      </c>
      <c r="G278" s="176" t="s">
        <v>264</v>
      </c>
      <c r="H278" s="177">
        <v>95.204999999999998</v>
      </c>
      <c r="I278" s="178"/>
      <c r="J278" s="179">
        <f>ROUND(I278*H278,2)</f>
        <v>0</v>
      </c>
      <c r="K278" s="175"/>
      <c r="L278" s="40"/>
      <c r="M278" s="180" t="s">
        <v>5</v>
      </c>
      <c r="N278" s="181" t="s">
        <v>46</v>
      </c>
      <c r="O278" s="41"/>
      <c r="P278" s="182">
        <f>O278*H278</f>
        <v>0</v>
      </c>
      <c r="Q278" s="182">
        <v>0.29160000000000003</v>
      </c>
      <c r="R278" s="182">
        <f>Q278*H278</f>
        <v>27.761778000000003</v>
      </c>
      <c r="S278" s="182">
        <v>0</v>
      </c>
      <c r="T278" s="183">
        <f>S278*H278</f>
        <v>0</v>
      </c>
      <c r="AR278" s="23" t="s">
        <v>201</v>
      </c>
      <c r="AT278" s="23" t="s">
        <v>197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3468</v>
      </c>
    </row>
    <row r="279" spans="2:65" s="1" customFormat="1" ht="54">
      <c r="B279" s="40"/>
      <c r="D279" s="186" t="s">
        <v>209</v>
      </c>
      <c r="F279" s="194" t="s">
        <v>402</v>
      </c>
      <c r="I279" s="195"/>
      <c r="L279" s="40"/>
      <c r="M279" s="196"/>
      <c r="N279" s="41"/>
      <c r="O279" s="41"/>
      <c r="P279" s="41"/>
      <c r="Q279" s="41"/>
      <c r="R279" s="41"/>
      <c r="S279" s="41"/>
      <c r="T279" s="69"/>
      <c r="AT279" s="23" t="s">
        <v>209</v>
      </c>
      <c r="AU279" s="23" t="s">
        <v>211</v>
      </c>
    </row>
    <row r="280" spans="2:65" s="1" customFormat="1" ht="16.5" customHeight="1">
      <c r="B280" s="172"/>
      <c r="C280" s="173" t="s">
        <v>424</v>
      </c>
      <c r="D280" s="173" t="s">
        <v>197</v>
      </c>
      <c r="E280" s="174" t="s">
        <v>404</v>
      </c>
      <c r="F280" s="175" t="s">
        <v>405</v>
      </c>
      <c r="G280" s="176" t="s">
        <v>264</v>
      </c>
      <c r="H280" s="177">
        <v>135.721</v>
      </c>
      <c r="I280" s="178"/>
      <c r="J280" s="179">
        <f>ROUND(I280*H280,2)</f>
        <v>0</v>
      </c>
      <c r="K280" s="175"/>
      <c r="L280" s="40"/>
      <c r="M280" s="180" t="s">
        <v>5</v>
      </c>
      <c r="N280" s="181" t="s">
        <v>46</v>
      </c>
      <c r="O280" s="41"/>
      <c r="P280" s="182">
        <f>O280*H280</f>
        <v>0</v>
      </c>
      <c r="Q280" s="182">
        <v>0.108</v>
      </c>
      <c r="R280" s="182">
        <f>Q280*H280</f>
        <v>14.657868000000001</v>
      </c>
      <c r="S280" s="182">
        <v>0</v>
      </c>
      <c r="T280" s="183">
        <f>S280*H280</f>
        <v>0</v>
      </c>
      <c r="AR280" s="23" t="s">
        <v>201</v>
      </c>
      <c r="AT280" s="23" t="s">
        <v>197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3469</v>
      </c>
    </row>
    <row r="281" spans="2:65" s="1" customFormat="1" ht="40.5">
      <c r="B281" s="40"/>
      <c r="D281" s="186" t="s">
        <v>209</v>
      </c>
      <c r="F281" s="194" t="s">
        <v>407</v>
      </c>
      <c r="I281" s="195"/>
      <c r="L281" s="40"/>
      <c r="M281" s="196"/>
      <c r="N281" s="41"/>
      <c r="O281" s="41"/>
      <c r="P281" s="41"/>
      <c r="Q281" s="41"/>
      <c r="R281" s="41"/>
      <c r="S281" s="41"/>
      <c r="T281" s="69"/>
      <c r="AT281" s="23" t="s">
        <v>209</v>
      </c>
      <c r="AU281" s="23" t="s">
        <v>211</v>
      </c>
    </row>
    <row r="282" spans="2:65" s="11" customFormat="1">
      <c r="B282" s="185"/>
      <c r="D282" s="186" t="s">
        <v>203</v>
      </c>
      <c r="E282" s="187" t="s">
        <v>5</v>
      </c>
      <c r="F282" s="188" t="s">
        <v>3450</v>
      </c>
      <c r="H282" s="189">
        <v>54.936</v>
      </c>
      <c r="I282" s="190"/>
      <c r="L282" s="185"/>
      <c r="M282" s="191"/>
      <c r="N282" s="192"/>
      <c r="O282" s="192"/>
      <c r="P282" s="192"/>
      <c r="Q282" s="192"/>
      <c r="R282" s="192"/>
      <c r="S282" s="192"/>
      <c r="T282" s="193"/>
      <c r="AT282" s="187" t="s">
        <v>203</v>
      </c>
      <c r="AU282" s="187" t="s">
        <v>211</v>
      </c>
      <c r="AV282" s="11" t="s">
        <v>85</v>
      </c>
      <c r="AW282" s="11" t="s">
        <v>39</v>
      </c>
      <c r="AX282" s="11" t="s">
        <v>75</v>
      </c>
      <c r="AY282" s="187" t="s">
        <v>195</v>
      </c>
    </row>
    <row r="283" spans="2:65" s="12" customFormat="1">
      <c r="B283" s="197"/>
      <c r="D283" s="186" t="s">
        <v>203</v>
      </c>
      <c r="E283" s="198" t="s">
        <v>5</v>
      </c>
      <c r="F283" s="199" t="s">
        <v>2660</v>
      </c>
      <c r="H283" s="200">
        <v>54.936</v>
      </c>
      <c r="I283" s="201"/>
      <c r="L283" s="197"/>
      <c r="M283" s="202"/>
      <c r="N283" s="203"/>
      <c r="O283" s="203"/>
      <c r="P283" s="203"/>
      <c r="Q283" s="203"/>
      <c r="R283" s="203"/>
      <c r="S283" s="203"/>
      <c r="T283" s="204"/>
      <c r="AT283" s="198" t="s">
        <v>203</v>
      </c>
      <c r="AU283" s="198" t="s">
        <v>211</v>
      </c>
      <c r="AV283" s="12" t="s">
        <v>211</v>
      </c>
      <c r="AW283" s="12" t="s">
        <v>39</v>
      </c>
      <c r="AX283" s="12" t="s">
        <v>75</v>
      </c>
      <c r="AY283" s="198" t="s">
        <v>195</v>
      </c>
    </row>
    <row r="284" spans="2:65" s="11" customFormat="1">
      <c r="B284" s="185"/>
      <c r="D284" s="186" t="s">
        <v>203</v>
      </c>
      <c r="E284" s="187" t="s">
        <v>5</v>
      </c>
      <c r="F284" s="188" t="s">
        <v>3451</v>
      </c>
      <c r="H284" s="189">
        <v>17.28</v>
      </c>
      <c r="I284" s="190"/>
      <c r="L284" s="185"/>
      <c r="M284" s="191"/>
      <c r="N284" s="192"/>
      <c r="O284" s="192"/>
      <c r="P284" s="192"/>
      <c r="Q284" s="192"/>
      <c r="R284" s="192"/>
      <c r="S284" s="192"/>
      <c r="T284" s="193"/>
      <c r="AT284" s="187" t="s">
        <v>203</v>
      </c>
      <c r="AU284" s="187" t="s">
        <v>211</v>
      </c>
      <c r="AV284" s="11" t="s">
        <v>85</v>
      </c>
      <c r="AW284" s="11" t="s">
        <v>39</v>
      </c>
      <c r="AX284" s="11" t="s">
        <v>75</v>
      </c>
      <c r="AY284" s="187" t="s">
        <v>195</v>
      </c>
    </row>
    <row r="285" spans="2:65" s="12" customFormat="1">
      <c r="B285" s="197"/>
      <c r="D285" s="186" t="s">
        <v>203</v>
      </c>
      <c r="E285" s="198" t="s">
        <v>5</v>
      </c>
      <c r="F285" s="199" t="s">
        <v>2809</v>
      </c>
      <c r="H285" s="200">
        <v>17.28</v>
      </c>
      <c r="I285" s="201"/>
      <c r="L285" s="197"/>
      <c r="M285" s="202"/>
      <c r="N285" s="203"/>
      <c r="O285" s="203"/>
      <c r="P285" s="203"/>
      <c r="Q285" s="203"/>
      <c r="R285" s="203"/>
      <c r="S285" s="203"/>
      <c r="T285" s="204"/>
      <c r="AT285" s="198" t="s">
        <v>203</v>
      </c>
      <c r="AU285" s="198" t="s">
        <v>211</v>
      </c>
      <c r="AV285" s="12" t="s">
        <v>211</v>
      </c>
      <c r="AW285" s="12" t="s">
        <v>39</v>
      </c>
      <c r="AX285" s="12" t="s">
        <v>75</v>
      </c>
      <c r="AY285" s="198" t="s">
        <v>195</v>
      </c>
    </row>
    <row r="286" spans="2:65" s="11" customFormat="1">
      <c r="B286" s="185"/>
      <c r="D286" s="186" t="s">
        <v>203</v>
      </c>
      <c r="E286" s="187" t="s">
        <v>5</v>
      </c>
      <c r="F286" s="188" t="s">
        <v>3452</v>
      </c>
      <c r="H286" s="189">
        <v>63.505000000000003</v>
      </c>
      <c r="I286" s="190"/>
      <c r="L286" s="185"/>
      <c r="M286" s="191"/>
      <c r="N286" s="192"/>
      <c r="O286" s="192"/>
      <c r="P286" s="192"/>
      <c r="Q286" s="192"/>
      <c r="R286" s="192"/>
      <c r="S286" s="192"/>
      <c r="T286" s="193"/>
      <c r="AT286" s="187" t="s">
        <v>203</v>
      </c>
      <c r="AU286" s="187" t="s">
        <v>211</v>
      </c>
      <c r="AV286" s="11" t="s">
        <v>85</v>
      </c>
      <c r="AW286" s="11" t="s">
        <v>39</v>
      </c>
      <c r="AX286" s="11" t="s">
        <v>75</v>
      </c>
      <c r="AY286" s="187" t="s">
        <v>195</v>
      </c>
    </row>
    <row r="287" spans="2:65" s="12" customFormat="1">
      <c r="B287" s="197"/>
      <c r="D287" s="186" t="s">
        <v>203</v>
      </c>
      <c r="E287" s="198" t="s">
        <v>5</v>
      </c>
      <c r="F287" s="199" t="s">
        <v>250</v>
      </c>
      <c r="H287" s="200">
        <v>63.505000000000003</v>
      </c>
      <c r="I287" s="201"/>
      <c r="L287" s="197"/>
      <c r="M287" s="202"/>
      <c r="N287" s="203"/>
      <c r="O287" s="203"/>
      <c r="P287" s="203"/>
      <c r="Q287" s="203"/>
      <c r="R287" s="203"/>
      <c r="S287" s="203"/>
      <c r="T287" s="204"/>
      <c r="AT287" s="198" t="s">
        <v>203</v>
      </c>
      <c r="AU287" s="198" t="s">
        <v>211</v>
      </c>
      <c r="AV287" s="12" t="s">
        <v>211</v>
      </c>
      <c r="AW287" s="12" t="s">
        <v>39</v>
      </c>
      <c r="AX287" s="12" t="s">
        <v>75</v>
      </c>
      <c r="AY287" s="198" t="s">
        <v>195</v>
      </c>
    </row>
    <row r="288" spans="2:65" s="13" customFormat="1">
      <c r="B288" s="205"/>
      <c r="D288" s="186" t="s">
        <v>203</v>
      </c>
      <c r="E288" s="206" t="s">
        <v>5</v>
      </c>
      <c r="F288" s="207" t="s">
        <v>254</v>
      </c>
      <c r="H288" s="208">
        <v>135.721</v>
      </c>
      <c r="I288" s="209"/>
      <c r="L288" s="205"/>
      <c r="M288" s="210"/>
      <c r="N288" s="211"/>
      <c r="O288" s="211"/>
      <c r="P288" s="211"/>
      <c r="Q288" s="211"/>
      <c r="R288" s="211"/>
      <c r="S288" s="211"/>
      <c r="T288" s="212"/>
      <c r="AT288" s="206" t="s">
        <v>203</v>
      </c>
      <c r="AU288" s="206" t="s">
        <v>211</v>
      </c>
      <c r="AV288" s="13" t="s">
        <v>201</v>
      </c>
      <c r="AW288" s="13" t="s">
        <v>39</v>
      </c>
      <c r="AX288" s="13" t="s">
        <v>83</v>
      </c>
      <c r="AY288" s="206" t="s">
        <v>195</v>
      </c>
    </row>
    <row r="289" spans="2:65" s="1" customFormat="1" ht="16.5" customHeight="1">
      <c r="B289" s="172"/>
      <c r="C289" s="173" t="s">
        <v>428</v>
      </c>
      <c r="D289" s="173" t="s">
        <v>197</v>
      </c>
      <c r="E289" s="174" t="s">
        <v>404</v>
      </c>
      <c r="F289" s="175" t="s">
        <v>405</v>
      </c>
      <c r="G289" s="176" t="s">
        <v>264</v>
      </c>
      <c r="H289" s="177">
        <v>135.721</v>
      </c>
      <c r="I289" s="178"/>
      <c r="J289" s="179">
        <f>ROUND(I289*H289,2)</f>
        <v>0</v>
      </c>
      <c r="K289" s="175"/>
      <c r="L289" s="40"/>
      <c r="M289" s="180" t="s">
        <v>5</v>
      </c>
      <c r="N289" s="181" t="s">
        <v>46</v>
      </c>
      <c r="O289" s="41"/>
      <c r="P289" s="182">
        <f>O289*H289</f>
        <v>0</v>
      </c>
      <c r="Q289" s="182">
        <v>0.108</v>
      </c>
      <c r="R289" s="182">
        <f>Q289*H289</f>
        <v>14.657868000000001</v>
      </c>
      <c r="S289" s="182">
        <v>0</v>
      </c>
      <c r="T289" s="183">
        <f>S289*H289</f>
        <v>0</v>
      </c>
      <c r="AR289" s="23" t="s">
        <v>201</v>
      </c>
      <c r="AT289" s="23" t="s">
        <v>197</v>
      </c>
      <c r="AU289" s="23" t="s">
        <v>211</v>
      </c>
      <c r="AY289" s="23" t="s">
        <v>195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23" t="s">
        <v>83</v>
      </c>
      <c r="BK289" s="184">
        <f>ROUND(I289*H289,2)</f>
        <v>0</v>
      </c>
      <c r="BL289" s="23" t="s">
        <v>201</v>
      </c>
      <c r="BM289" s="23" t="s">
        <v>3470</v>
      </c>
    </row>
    <row r="290" spans="2:65" s="1" customFormat="1" ht="40.5">
      <c r="B290" s="40"/>
      <c r="D290" s="186" t="s">
        <v>209</v>
      </c>
      <c r="F290" s="194" t="s">
        <v>407</v>
      </c>
      <c r="I290" s="195"/>
      <c r="L290" s="40"/>
      <c r="M290" s="196"/>
      <c r="N290" s="41"/>
      <c r="O290" s="41"/>
      <c r="P290" s="41"/>
      <c r="Q290" s="41"/>
      <c r="R290" s="41"/>
      <c r="S290" s="41"/>
      <c r="T290" s="69"/>
      <c r="AT290" s="23" t="s">
        <v>209</v>
      </c>
      <c r="AU290" s="23" t="s">
        <v>211</v>
      </c>
    </row>
    <row r="291" spans="2:65" s="1" customFormat="1" ht="16.5" customHeight="1">
      <c r="B291" s="172"/>
      <c r="C291" s="173" t="s">
        <v>433</v>
      </c>
      <c r="D291" s="173" t="s">
        <v>197</v>
      </c>
      <c r="E291" s="174" t="s">
        <v>905</v>
      </c>
      <c r="F291" s="175" t="s">
        <v>906</v>
      </c>
      <c r="G291" s="176" t="s">
        <v>264</v>
      </c>
      <c r="H291" s="177">
        <v>1.5</v>
      </c>
      <c r="I291" s="178"/>
      <c r="J291" s="179">
        <f>ROUND(I291*H291,2)</f>
        <v>0</v>
      </c>
      <c r="K291" s="175"/>
      <c r="L291" s="40"/>
      <c r="M291" s="180" t="s">
        <v>5</v>
      </c>
      <c r="N291" s="181" t="s">
        <v>46</v>
      </c>
      <c r="O291" s="41"/>
      <c r="P291" s="182">
        <f>O291*H291</f>
        <v>0</v>
      </c>
      <c r="Q291" s="182">
        <v>0.37370999999999999</v>
      </c>
      <c r="R291" s="182">
        <f>Q291*H291</f>
        <v>0.56056499999999998</v>
      </c>
      <c r="S291" s="182">
        <v>0</v>
      </c>
      <c r="T291" s="183">
        <f>S291*H291</f>
        <v>0</v>
      </c>
      <c r="AR291" s="23" t="s">
        <v>201</v>
      </c>
      <c r="AT291" s="23" t="s">
        <v>197</v>
      </c>
      <c r="AU291" s="23" t="s">
        <v>211</v>
      </c>
      <c r="AY291" s="23" t="s">
        <v>195</v>
      </c>
      <c r="BE291" s="184">
        <f>IF(N291="základní",J291,0)</f>
        <v>0</v>
      </c>
      <c r="BF291" s="184">
        <f>IF(N291="snížená",J291,0)</f>
        <v>0</v>
      </c>
      <c r="BG291" s="184">
        <f>IF(N291="zákl. přenesená",J291,0)</f>
        <v>0</v>
      </c>
      <c r="BH291" s="184">
        <f>IF(N291="sníž. přenesená",J291,0)</f>
        <v>0</v>
      </c>
      <c r="BI291" s="184">
        <f>IF(N291="nulová",J291,0)</f>
        <v>0</v>
      </c>
      <c r="BJ291" s="23" t="s">
        <v>83</v>
      </c>
      <c r="BK291" s="184">
        <f>ROUND(I291*H291,2)</f>
        <v>0</v>
      </c>
      <c r="BL291" s="23" t="s">
        <v>201</v>
      </c>
      <c r="BM291" s="23" t="s">
        <v>3471</v>
      </c>
    </row>
    <row r="292" spans="2:65" s="11" customFormat="1">
      <c r="B292" s="185"/>
      <c r="D292" s="186" t="s">
        <v>203</v>
      </c>
      <c r="E292" s="187" t="s">
        <v>5</v>
      </c>
      <c r="F292" s="188" t="s">
        <v>1031</v>
      </c>
      <c r="H292" s="189">
        <v>1.5</v>
      </c>
      <c r="I292" s="190"/>
      <c r="L292" s="185"/>
      <c r="M292" s="191"/>
      <c r="N292" s="192"/>
      <c r="O292" s="192"/>
      <c r="P292" s="192"/>
      <c r="Q292" s="192"/>
      <c r="R292" s="192"/>
      <c r="S292" s="192"/>
      <c r="T292" s="193"/>
      <c r="AT292" s="187" t="s">
        <v>203</v>
      </c>
      <c r="AU292" s="187" t="s">
        <v>211</v>
      </c>
      <c r="AV292" s="11" t="s">
        <v>85</v>
      </c>
      <c r="AW292" s="11" t="s">
        <v>39</v>
      </c>
      <c r="AX292" s="11" t="s">
        <v>83</v>
      </c>
      <c r="AY292" s="187" t="s">
        <v>195</v>
      </c>
    </row>
    <row r="293" spans="2:65" s="1" customFormat="1" ht="16.5" customHeight="1">
      <c r="B293" s="172"/>
      <c r="C293" s="173" t="s">
        <v>438</v>
      </c>
      <c r="D293" s="173" t="s">
        <v>197</v>
      </c>
      <c r="E293" s="174" t="s">
        <v>345</v>
      </c>
      <c r="F293" s="175" t="s">
        <v>346</v>
      </c>
      <c r="G293" s="176" t="s">
        <v>303</v>
      </c>
      <c r="H293" s="177">
        <v>85.914000000000001</v>
      </c>
      <c r="I293" s="178"/>
      <c r="J293" s="179">
        <f>ROUND(I293*H293,2)</f>
        <v>0</v>
      </c>
      <c r="K293" s="175"/>
      <c r="L293" s="40"/>
      <c r="M293" s="180" t="s">
        <v>5</v>
      </c>
      <c r="N293" s="181" t="s">
        <v>46</v>
      </c>
      <c r="O293" s="41"/>
      <c r="P293" s="182">
        <f>O293*H293</f>
        <v>0</v>
      </c>
      <c r="Q293" s="182">
        <v>0</v>
      </c>
      <c r="R293" s="182">
        <f>Q293*H293</f>
        <v>0</v>
      </c>
      <c r="S293" s="182">
        <v>0</v>
      </c>
      <c r="T293" s="183">
        <f>S293*H293</f>
        <v>0</v>
      </c>
      <c r="AR293" s="23" t="s">
        <v>201</v>
      </c>
      <c r="AT293" s="23" t="s">
        <v>197</v>
      </c>
      <c r="AU293" s="23" t="s">
        <v>211</v>
      </c>
      <c r="AY293" s="23" t="s">
        <v>195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23" t="s">
        <v>83</v>
      </c>
      <c r="BK293" s="184">
        <f>ROUND(I293*H293,2)</f>
        <v>0</v>
      </c>
      <c r="BL293" s="23" t="s">
        <v>201</v>
      </c>
      <c r="BM293" s="23" t="s">
        <v>3472</v>
      </c>
    </row>
    <row r="294" spans="2:65" s="10" customFormat="1" ht="29.85" customHeight="1">
      <c r="B294" s="159"/>
      <c r="D294" s="160" t="s">
        <v>74</v>
      </c>
      <c r="E294" s="170" t="s">
        <v>255</v>
      </c>
      <c r="F294" s="170" t="s">
        <v>421</v>
      </c>
      <c r="I294" s="162"/>
      <c r="J294" s="171">
        <f>BK294</f>
        <v>0</v>
      </c>
      <c r="L294" s="159"/>
      <c r="M294" s="164"/>
      <c r="N294" s="165"/>
      <c r="O294" s="165"/>
      <c r="P294" s="166">
        <f>P295+P303+P312+P348</f>
        <v>0</v>
      </c>
      <c r="Q294" s="165"/>
      <c r="R294" s="166">
        <f>R295+R303+R312+R348</f>
        <v>74.502732699999981</v>
      </c>
      <c r="S294" s="165"/>
      <c r="T294" s="167">
        <f>T295+T303+T312+T348</f>
        <v>0.14149999999999999</v>
      </c>
      <c r="AR294" s="160" t="s">
        <v>83</v>
      </c>
      <c r="AT294" s="168" t="s">
        <v>74</v>
      </c>
      <c r="AU294" s="168" t="s">
        <v>83</v>
      </c>
      <c r="AY294" s="160" t="s">
        <v>195</v>
      </c>
      <c r="BK294" s="169">
        <f>BK295+BK303+BK312+BK348</f>
        <v>0</v>
      </c>
    </row>
    <row r="295" spans="2:65" s="10" customFormat="1" ht="14.85" customHeight="1">
      <c r="B295" s="159"/>
      <c r="D295" s="160" t="s">
        <v>74</v>
      </c>
      <c r="E295" s="170" t="s">
        <v>633</v>
      </c>
      <c r="F295" s="170" t="s">
        <v>2866</v>
      </c>
      <c r="I295" s="162"/>
      <c r="J295" s="171">
        <f>BK295</f>
        <v>0</v>
      </c>
      <c r="L295" s="159"/>
      <c r="M295" s="164"/>
      <c r="N295" s="165"/>
      <c r="O295" s="165"/>
      <c r="P295" s="166">
        <f>SUM(P296:P302)</f>
        <v>0</v>
      </c>
      <c r="Q295" s="165"/>
      <c r="R295" s="166">
        <f>SUM(R296:R302)</f>
        <v>3.3058591999999996</v>
      </c>
      <c r="S295" s="165"/>
      <c r="T295" s="167">
        <f>SUM(T296:T302)</f>
        <v>0</v>
      </c>
      <c r="AR295" s="160" t="s">
        <v>83</v>
      </c>
      <c r="AT295" s="168" t="s">
        <v>74</v>
      </c>
      <c r="AU295" s="168" t="s">
        <v>85</v>
      </c>
      <c r="AY295" s="160" t="s">
        <v>195</v>
      </c>
      <c r="BK295" s="169">
        <f>SUM(BK296:BK302)</f>
        <v>0</v>
      </c>
    </row>
    <row r="296" spans="2:65" s="1" customFormat="1" ht="25.5" customHeight="1">
      <c r="B296" s="172"/>
      <c r="C296" s="173" t="s">
        <v>443</v>
      </c>
      <c r="D296" s="173" t="s">
        <v>197</v>
      </c>
      <c r="E296" s="174" t="s">
        <v>2874</v>
      </c>
      <c r="F296" s="175" t="s">
        <v>2875</v>
      </c>
      <c r="G296" s="176" t="s">
        <v>207</v>
      </c>
      <c r="H296" s="177">
        <v>42.24</v>
      </c>
      <c r="I296" s="178"/>
      <c r="J296" s="179">
        <f>ROUND(I296*H296,2)</f>
        <v>0</v>
      </c>
      <c r="K296" s="175"/>
      <c r="L296" s="40"/>
      <c r="M296" s="180" t="s">
        <v>5</v>
      </c>
      <c r="N296" s="181" t="s">
        <v>46</v>
      </c>
      <c r="O296" s="41"/>
      <c r="P296" s="182">
        <f>O296*H296</f>
        <v>0</v>
      </c>
      <c r="Q296" s="182">
        <v>8.0000000000000007E-5</v>
      </c>
      <c r="R296" s="182">
        <f>Q296*H296</f>
        <v>3.3792000000000006E-3</v>
      </c>
      <c r="S296" s="182">
        <v>0</v>
      </c>
      <c r="T296" s="183">
        <f>S296*H296</f>
        <v>0</v>
      </c>
      <c r="AR296" s="23" t="s">
        <v>201</v>
      </c>
      <c r="AT296" s="23" t="s">
        <v>197</v>
      </c>
      <c r="AU296" s="23" t="s">
        <v>211</v>
      </c>
      <c r="AY296" s="23" t="s">
        <v>195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23" t="s">
        <v>83</v>
      </c>
      <c r="BK296" s="184">
        <f>ROUND(I296*H296,2)</f>
        <v>0</v>
      </c>
      <c r="BL296" s="23" t="s">
        <v>201</v>
      </c>
      <c r="BM296" s="23" t="s">
        <v>3473</v>
      </c>
    </row>
    <row r="297" spans="2:65" s="1" customFormat="1" ht="16.5" customHeight="1">
      <c r="B297" s="172"/>
      <c r="C297" s="213" t="s">
        <v>447</v>
      </c>
      <c r="D297" s="213" t="s">
        <v>316</v>
      </c>
      <c r="E297" s="214" t="s">
        <v>2877</v>
      </c>
      <c r="F297" s="215" t="s">
        <v>2878</v>
      </c>
      <c r="G297" s="216" t="s">
        <v>207</v>
      </c>
      <c r="H297" s="217">
        <v>43</v>
      </c>
      <c r="I297" s="218"/>
      <c r="J297" s="219">
        <f>ROUND(I297*H297,2)</f>
        <v>0</v>
      </c>
      <c r="K297" s="215"/>
      <c r="L297" s="220"/>
      <c r="M297" s="221" t="s">
        <v>5</v>
      </c>
      <c r="N297" s="222" t="s">
        <v>46</v>
      </c>
      <c r="O297" s="41"/>
      <c r="P297" s="182">
        <f>O297*H297</f>
        <v>0</v>
      </c>
      <c r="Q297" s="182">
        <v>7.1999999999999995E-2</v>
      </c>
      <c r="R297" s="182">
        <f>Q297*H297</f>
        <v>3.0959999999999996</v>
      </c>
      <c r="S297" s="182">
        <v>0</v>
      </c>
      <c r="T297" s="183">
        <f>S297*H297</f>
        <v>0</v>
      </c>
      <c r="AR297" s="23" t="s">
        <v>255</v>
      </c>
      <c r="AT297" s="23" t="s">
        <v>316</v>
      </c>
      <c r="AU297" s="23" t="s">
        <v>211</v>
      </c>
      <c r="AY297" s="23" t="s">
        <v>195</v>
      </c>
      <c r="BE297" s="184">
        <f>IF(N297="základní",J297,0)</f>
        <v>0</v>
      </c>
      <c r="BF297" s="184">
        <f>IF(N297="snížená",J297,0)</f>
        <v>0</v>
      </c>
      <c r="BG297" s="184">
        <f>IF(N297="zákl. přenesená",J297,0)</f>
        <v>0</v>
      </c>
      <c r="BH297" s="184">
        <f>IF(N297="sníž. přenesená",J297,0)</f>
        <v>0</v>
      </c>
      <c r="BI297" s="184">
        <f>IF(N297="nulová",J297,0)</f>
        <v>0</v>
      </c>
      <c r="BJ297" s="23" t="s">
        <v>83</v>
      </c>
      <c r="BK297" s="184">
        <f>ROUND(I297*H297,2)</f>
        <v>0</v>
      </c>
      <c r="BL297" s="23" t="s">
        <v>201</v>
      </c>
      <c r="BM297" s="23" t="s">
        <v>3474</v>
      </c>
    </row>
    <row r="298" spans="2:65" s="1" customFormat="1" ht="54">
      <c r="B298" s="40"/>
      <c r="D298" s="186" t="s">
        <v>209</v>
      </c>
      <c r="F298" s="194" t="s">
        <v>2880</v>
      </c>
      <c r="I298" s="195"/>
      <c r="L298" s="40"/>
      <c r="M298" s="196"/>
      <c r="N298" s="41"/>
      <c r="O298" s="41"/>
      <c r="P298" s="41"/>
      <c r="Q298" s="41"/>
      <c r="R298" s="41"/>
      <c r="S298" s="41"/>
      <c r="T298" s="69"/>
      <c r="AT298" s="23" t="s">
        <v>209</v>
      </c>
      <c r="AU298" s="23" t="s">
        <v>211</v>
      </c>
    </row>
    <row r="299" spans="2:65" s="1" customFormat="1" ht="25.5" customHeight="1">
      <c r="B299" s="172"/>
      <c r="C299" s="173" t="s">
        <v>452</v>
      </c>
      <c r="D299" s="173" t="s">
        <v>197</v>
      </c>
      <c r="E299" s="174" t="s">
        <v>2887</v>
      </c>
      <c r="F299" s="175" t="s">
        <v>2888</v>
      </c>
      <c r="G299" s="176" t="s">
        <v>325</v>
      </c>
      <c r="H299" s="177">
        <v>3</v>
      </c>
      <c r="I299" s="178"/>
      <c r="J299" s="179">
        <f>ROUND(I299*H299,2)</f>
        <v>0</v>
      </c>
      <c r="K299" s="175"/>
      <c r="L299" s="40"/>
      <c r="M299" s="180" t="s">
        <v>5</v>
      </c>
      <c r="N299" s="181" t="s">
        <v>46</v>
      </c>
      <c r="O299" s="41"/>
      <c r="P299" s="182">
        <f>O299*H299</f>
        <v>0</v>
      </c>
      <c r="Q299" s="182">
        <v>1.6000000000000001E-4</v>
      </c>
      <c r="R299" s="182">
        <f>Q299*H299</f>
        <v>4.8000000000000007E-4</v>
      </c>
      <c r="S299" s="182">
        <v>0</v>
      </c>
      <c r="T299" s="183">
        <f>S299*H299</f>
        <v>0</v>
      </c>
      <c r="AR299" s="23" t="s">
        <v>201</v>
      </c>
      <c r="AT299" s="23" t="s">
        <v>197</v>
      </c>
      <c r="AU299" s="23" t="s">
        <v>211</v>
      </c>
      <c r="AY299" s="23" t="s">
        <v>195</v>
      </c>
      <c r="BE299" s="184">
        <f>IF(N299="základní",J299,0)</f>
        <v>0</v>
      </c>
      <c r="BF299" s="184">
        <f>IF(N299="snížená",J299,0)</f>
        <v>0</v>
      </c>
      <c r="BG299" s="184">
        <f>IF(N299="zákl. přenesená",J299,0)</f>
        <v>0</v>
      </c>
      <c r="BH299" s="184">
        <f>IF(N299="sníž. přenesená",J299,0)</f>
        <v>0</v>
      </c>
      <c r="BI299" s="184">
        <f>IF(N299="nulová",J299,0)</f>
        <v>0</v>
      </c>
      <c r="BJ299" s="23" t="s">
        <v>83</v>
      </c>
      <c r="BK299" s="184">
        <f>ROUND(I299*H299,2)</f>
        <v>0</v>
      </c>
      <c r="BL299" s="23" t="s">
        <v>201</v>
      </c>
      <c r="BM299" s="23" t="s">
        <v>3475</v>
      </c>
    </row>
    <row r="300" spans="2:65" s="1" customFormat="1" ht="25.5" customHeight="1">
      <c r="B300" s="172"/>
      <c r="C300" s="213" t="s">
        <v>456</v>
      </c>
      <c r="D300" s="213" t="s">
        <v>316</v>
      </c>
      <c r="E300" s="214" t="s">
        <v>2890</v>
      </c>
      <c r="F300" s="215" t="s">
        <v>2891</v>
      </c>
      <c r="G300" s="216" t="s">
        <v>325</v>
      </c>
      <c r="H300" s="217">
        <v>2</v>
      </c>
      <c r="I300" s="218"/>
      <c r="J300" s="219">
        <f>ROUND(I300*H300,2)</f>
        <v>0</v>
      </c>
      <c r="K300" s="215"/>
      <c r="L300" s="220"/>
      <c r="M300" s="221" t="s">
        <v>5</v>
      </c>
      <c r="N300" s="222" t="s">
        <v>46</v>
      </c>
      <c r="O300" s="41"/>
      <c r="P300" s="182">
        <f>O300*H300</f>
        <v>0</v>
      </c>
      <c r="Q300" s="182">
        <v>7.2999999999999995E-2</v>
      </c>
      <c r="R300" s="182">
        <f>Q300*H300</f>
        <v>0.14599999999999999</v>
      </c>
      <c r="S300" s="182">
        <v>0</v>
      </c>
      <c r="T300" s="183">
        <f>S300*H300</f>
        <v>0</v>
      </c>
      <c r="AR300" s="23" t="s">
        <v>255</v>
      </c>
      <c r="AT300" s="23" t="s">
        <v>316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3476</v>
      </c>
    </row>
    <row r="301" spans="2:65" s="1" customFormat="1" ht="25.5" customHeight="1">
      <c r="B301" s="172"/>
      <c r="C301" s="213" t="s">
        <v>462</v>
      </c>
      <c r="D301" s="213" t="s">
        <v>316</v>
      </c>
      <c r="E301" s="214" t="s">
        <v>3477</v>
      </c>
      <c r="F301" s="215" t="s">
        <v>3478</v>
      </c>
      <c r="G301" s="216" t="s">
        <v>325</v>
      </c>
      <c r="H301" s="217">
        <v>1</v>
      </c>
      <c r="I301" s="218"/>
      <c r="J301" s="219">
        <f>ROUND(I301*H301,2)</f>
        <v>0</v>
      </c>
      <c r="K301" s="215"/>
      <c r="L301" s="220"/>
      <c r="M301" s="221" t="s">
        <v>5</v>
      </c>
      <c r="N301" s="222" t="s">
        <v>46</v>
      </c>
      <c r="O301" s="41"/>
      <c r="P301" s="182">
        <f>O301*H301</f>
        <v>0</v>
      </c>
      <c r="Q301" s="182">
        <v>0.06</v>
      </c>
      <c r="R301" s="182">
        <f>Q301*H301</f>
        <v>0.06</v>
      </c>
      <c r="S301" s="182">
        <v>0</v>
      </c>
      <c r="T301" s="183">
        <f>S301*H301</f>
        <v>0</v>
      </c>
      <c r="AR301" s="23" t="s">
        <v>255</v>
      </c>
      <c r="AT301" s="23" t="s">
        <v>316</v>
      </c>
      <c r="AU301" s="23" t="s">
        <v>211</v>
      </c>
      <c r="AY301" s="23" t="s">
        <v>195</v>
      </c>
      <c r="BE301" s="184">
        <f>IF(N301="základní",J301,0)</f>
        <v>0</v>
      </c>
      <c r="BF301" s="184">
        <f>IF(N301="snížená",J301,0)</f>
        <v>0</v>
      </c>
      <c r="BG301" s="184">
        <f>IF(N301="zákl. přenesená",J301,0)</f>
        <v>0</v>
      </c>
      <c r="BH301" s="184">
        <f>IF(N301="sníž. přenesená",J301,0)</f>
        <v>0</v>
      </c>
      <c r="BI301" s="184">
        <f>IF(N301="nulová",J301,0)</f>
        <v>0</v>
      </c>
      <c r="BJ301" s="23" t="s">
        <v>83</v>
      </c>
      <c r="BK301" s="184">
        <f>ROUND(I301*H301,2)</f>
        <v>0</v>
      </c>
      <c r="BL301" s="23" t="s">
        <v>201</v>
      </c>
      <c r="BM301" s="23" t="s">
        <v>3479</v>
      </c>
    </row>
    <row r="302" spans="2:65" s="1" customFormat="1" ht="16.5" customHeight="1">
      <c r="B302" s="172"/>
      <c r="C302" s="173" t="s">
        <v>466</v>
      </c>
      <c r="D302" s="173" t="s">
        <v>197</v>
      </c>
      <c r="E302" s="174" t="s">
        <v>2893</v>
      </c>
      <c r="F302" s="175" t="s">
        <v>2894</v>
      </c>
      <c r="G302" s="176" t="s">
        <v>303</v>
      </c>
      <c r="H302" s="177">
        <v>3.306</v>
      </c>
      <c r="I302" s="178"/>
      <c r="J302" s="179">
        <f>ROUND(I302*H302,2)</f>
        <v>0</v>
      </c>
      <c r="K302" s="175"/>
      <c r="L302" s="40"/>
      <c r="M302" s="180" t="s">
        <v>5</v>
      </c>
      <c r="N302" s="181" t="s">
        <v>46</v>
      </c>
      <c r="O302" s="41"/>
      <c r="P302" s="182">
        <f>O302*H302</f>
        <v>0</v>
      </c>
      <c r="Q302" s="182">
        <v>0</v>
      </c>
      <c r="R302" s="182">
        <f>Q302*H302</f>
        <v>0</v>
      </c>
      <c r="S302" s="182">
        <v>0</v>
      </c>
      <c r="T302" s="183">
        <f>S302*H302</f>
        <v>0</v>
      </c>
      <c r="AR302" s="23" t="s">
        <v>201</v>
      </c>
      <c r="AT302" s="23" t="s">
        <v>197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3480</v>
      </c>
    </row>
    <row r="303" spans="2:65" s="10" customFormat="1" ht="22.35" customHeight="1">
      <c r="B303" s="159"/>
      <c r="D303" s="160" t="s">
        <v>74</v>
      </c>
      <c r="E303" s="170" t="s">
        <v>637</v>
      </c>
      <c r="F303" s="170" t="s">
        <v>2896</v>
      </c>
      <c r="I303" s="162"/>
      <c r="J303" s="171">
        <f>BK303</f>
        <v>0</v>
      </c>
      <c r="L303" s="159"/>
      <c r="M303" s="164"/>
      <c r="N303" s="165"/>
      <c r="O303" s="165"/>
      <c r="P303" s="166">
        <f>SUM(P304:P311)</f>
        <v>0</v>
      </c>
      <c r="Q303" s="165"/>
      <c r="R303" s="166">
        <f>SUM(R304:R311)</f>
        <v>0</v>
      </c>
      <c r="S303" s="165"/>
      <c r="T303" s="167">
        <f>SUM(T304:T311)</f>
        <v>0</v>
      </c>
      <c r="AR303" s="160" t="s">
        <v>83</v>
      </c>
      <c r="AT303" s="168" t="s">
        <v>74</v>
      </c>
      <c r="AU303" s="168" t="s">
        <v>85</v>
      </c>
      <c r="AY303" s="160" t="s">
        <v>195</v>
      </c>
      <c r="BK303" s="169">
        <f>SUM(BK304:BK311)</f>
        <v>0</v>
      </c>
    </row>
    <row r="304" spans="2:65" s="1" customFormat="1" ht="16.5" customHeight="1">
      <c r="B304" s="172"/>
      <c r="C304" s="173" t="s">
        <v>471</v>
      </c>
      <c r="D304" s="173" t="s">
        <v>197</v>
      </c>
      <c r="E304" s="174" t="s">
        <v>2901</v>
      </c>
      <c r="F304" s="175" t="s">
        <v>2902</v>
      </c>
      <c r="G304" s="176" t="s">
        <v>325</v>
      </c>
      <c r="H304" s="177">
        <v>8</v>
      </c>
      <c r="I304" s="178"/>
      <c r="J304" s="179">
        <f>ROUND(I304*H304,2)</f>
        <v>0</v>
      </c>
      <c r="K304" s="175"/>
      <c r="L304" s="40"/>
      <c r="M304" s="180" t="s">
        <v>5</v>
      </c>
      <c r="N304" s="181" t="s">
        <v>46</v>
      </c>
      <c r="O304" s="41"/>
      <c r="P304" s="182">
        <f>O304*H304</f>
        <v>0</v>
      </c>
      <c r="Q304" s="182">
        <v>0</v>
      </c>
      <c r="R304" s="182">
        <f>Q304*H304</f>
        <v>0</v>
      </c>
      <c r="S304" s="182">
        <v>0</v>
      </c>
      <c r="T304" s="183">
        <f>S304*H304</f>
        <v>0</v>
      </c>
      <c r="AR304" s="23" t="s">
        <v>201</v>
      </c>
      <c r="AT304" s="23" t="s">
        <v>197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3481</v>
      </c>
    </row>
    <row r="305" spans="2:65" s="1" customFormat="1" ht="67.5">
      <c r="B305" s="40"/>
      <c r="D305" s="186" t="s">
        <v>209</v>
      </c>
      <c r="F305" s="194" t="s">
        <v>3482</v>
      </c>
      <c r="I305" s="195"/>
      <c r="L305" s="40"/>
      <c r="M305" s="196"/>
      <c r="N305" s="41"/>
      <c r="O305" s="41"/>
      <c r="P305" s="41"/>
      <c r="Q305" s="41"/>
      <c r="R305" s="41"/>
      <c r="S305" s="41"/>
      <c r="T305" s="69"/>
      <c r="AT305" s="23" t="s">
        <v>209</v>
      </c>
      <c r="AU305" s="23" t="s">
        <v>211</v>
      </c>
    </row>
    <row r="306" spans="2:65" s="1" customFormat="1" ht="16.5" customHeight="1">
      <c r="B306" s="172"/>
      <c r="C306" s="173" t="s">
        <v>476</v>
      </c>
      <c r="D306" s="173" t="s">
        <v>197</v>
      </c>
      <c r="E306" s="174" t="s">
        <v>2905</v>
      </c>
      <c r="F306" s="175" t="s">
        <v>2906</v>
      </c>
      <c r="G306" s="176" t="s">
        <v>325</v>
      </c>
      <c r="H306" s="177">
        <v>1</v>
      </c>
      <c r="I306" s="178"/>
      <c r="J306" s="179">
        <f>ROUND(I306*H306,2)</f>
        <v>0</v>
      </c>
      <c r="K306" s="175"/>
      <c r="L306" s="40"/>
      <c r="M306" s="180" t="s">
        <v>5</v>
      </c>
      <c r="N306" s="181" t="s">
        <v>46</v>
      </c>
      <c r="O306" s="41"/>
      <c r="P306" s="182">
        <f>O306*H306</f>
        <v>0</v>
      </c>
      <c r="Q306" s="182">
        <v>0</v>
      </c>
      <c r="R306" s="182">
        <f>Q306*H306</f>
        <v>0</v>
      </c>
      <c r="S306" s="182">
        <v>0</v>
      </c>
      <c r="T306" s="183">
        <f>S306*H306</f>
        <v>0</v>
      </c>
      <c r="AR306" s="23" t="s">
        <v>201</v>
      </c>
      <c r="AT306" s="23" t="s">
        <v>197</v>
      </c>
      <c r="AU306" s="23" t="s">
        <v>211</v>
      </c>
      <c r="AY306" s="23" t="s">
        <v>195</v>
      </c>
      <c r="BE306" s="184">
        <f>IF(N306="základní",J306,0)</f>
        <v>0</v>
      </c>
      <c r="BF306" s="184">
        <f>IF(N306="snížená",J306,0)</f>
        <v>0</v>
      </c>
      <c r="BG306" s="184">
        <f>IF(N306="zákl. přenesená",J306,0)</f>
        <v>0</v>
      </c>
      <c r="BH306" s="184">
        <f>IF(N306="sníž. přenesená",J306,0)</f>
        <v>0</v>
      </c>
      <c r="BI306" s="184">
        <f>IF(N306="nulová",J306,0)</f>
        <v>0</v>
      </c>
      <c r="BJ306" s="23" t="s">
        <v>83</v>
      </c>
      <c r="BK306" s="184">
        <f>ROUND(I306*H306,2)</f>
        <v>0</v>
      </c>
      <c r="BL306" s="23" t="s">
        <v>201</v>
      </c>
      <c r="BM306" s="23" t="s">
        <v>3483</v>
      </c>
    </row>
    <row r="307" spans="2:65" s="1" customFormat="1" ht="40.5">
      <c r="B307" s="40"/>
      <c r="D307" s="186" t="s">
        <v>209</v>
      </c>
      <c r="F307" s="194" t="s">
        <v>3484</v>
      </c>
      <c r="I307" s="195"/>
      <c r="L307" s="40"/>
      <c r="M307" s="196"/>
      <c r="N307" s="41"/>
      <c r="O307" s="41"/>
      <c r="P307" s="41"/>
      <c r="Q307" s="41"/>
      <c r="R307" s="41"/>
      <c r="S307" s="41"/>
      <c r="T307" s="69"/>
      <c r="AT307" s="23" t="s">
        <v>209</v>
      </c>
      <c r="AU307" s="23" t="s">
        <v>211</v>
      </c>
    </row>
    <row r="308" spans="2:65" s="1" customFormat="1" ht="16.5" customHeight="1">
      <c r="B308" s="172"/>
      <c r="C308" s="173" t="s">
        <v>480</v>
      </c>
      <c r="D308" s="173" t="s">
        <v>197</v>
      </c>
      <c r="E308" s="174" t="s">
        <v>3485</v>
      </c>
      <c r="F308" s="175" t="s">
        <v>3486</v>
      </c>
      <c r="G308" s="176" t="s">
        <v>325</v>
      </c>
      <c r="H308" s="177">
        <v>1</v>
      </c>
      <c r="I308" s="178"/>
      <c r="J308" s="179">
        <f>ROUND(I308*H308,2)</f>
        <v>0</v>
      </c>
      <c r="K308" s="175"/>
      <c r="L308" s="40"/>
      <c r="M308" s="180" t="s">
        <v>5</v>
      </c>
      <c r="N308" s="181" t="s">
        <v>46</v>
      </c>
      <c r="O308" s="41"/>
      <c r="P308" s="182">
        <f>O308*H308</f>
        <v>0</v>
      </c>
      <c r="Q308" s="182">
        <v>0</v>
      </c>
      <c r="R308" s="182">
        <f>Q308*H308</f>
        <v>0</v>
      </c>
      <c r="S308" s="182">
        <v>0</v>
      </c>
      <c r="T308" s="183">
        <f>S308*H308</f>
        <v>0</v>
      </c>
      <c r="AR308" s="23" t="s">
        <v>201</v>
      </c>
      <c r="AT308" s="23" t="s">
        <v>197</v>
      </c>
      <c r="AU308" s="23" t="s">
        <v>211</v>
      </c>
      <c r="AY308" s="23" t="s">
        <v>195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23" t="s">
        <v>83</v>
      </c>
      <c r="BK308" s="184">
        <f>ROUND(I308*H308,2)</f>
        <v>0</v>
      </c>
      <c r="BL308" s="23" t="s">
        <v>201</v>
      </c>
      <c r="BM308" s="23" t="s">
        <v>3487</v>
      </c>
    </row>
    <row r="309" spans="2:65" s="1" customFormat="1" ht="40.5">
      <c r="B309" s="40"/>
      <c r="D309" s="186" t="s">
        <v>209</v>
      </c>
      <c r="F309" s="194" t="s">
        <v>3488</v>
      </c>
      <c r="I309" s="195"/>
      <c r="L309" s="40"/>
      <c r="M309" s="196"/>
      <c r="N309" s="41"/>
      <c r="O309" s="41"/>
      <c r="P309" s="41"/>
      <c r="Q309" s="41"/>
      <c r="R309" s="41"/>
      <c r="S309" s="41"/>
      <c r="T309" s="69"/>
      <c r="AT309" s="23" t="s">
        <v>209</v>
      </c>
      <c r="AU309" s="23" t="s">
        <v>211</v>
      </c>
    </row>
    <row r="310" spans="2:65" s="1" customFormat="1" ht="16.5" customHeight="1">
      <c r="B310" s="172"/>
      <c r="C310" s="173" t="s">
        <v>485</v>
      </c>
      <c r="D310" s="173" t="s">
        <v>197</v>
      </c>
      <c r="E310" s="174" t="s">
        <v>3489</v>
      </c>
      <c r="F310" s="175" t="s">
        <v>3490</v>
      </c>
      <c r="G310" s="176" t="s">
        <v>207</v>
      </c>
      <c r="H310" s="177">
        <v>39.4</v>
      </c>
      <c r="I310" s="178"/>
      <c r="J310" s="179">
        <f>ROUND(I310*H310,2)</f>
        <v>0</v>
      </c>
      <c r="K310" s="175"/>
      <c r="L310" s="40"/>
      <c r="M310" s="180" t="s">
        <v>5</v>
      </c>
      <c r="N310" s="181" t="s">
        <v>46</v>
      </c>
      <c r="O310" s="41"/>
      <c r="P310" s="182">
        <f>O310*H310</f>
        <v>0</v>
      </c>
      <c r="Q310" s="182">
        <v>0</v>
      </c>
      <c r="R310" s="182">
        <f>Q310*H310</f>
        <v>0</v>
      </c>
      <c r="S310" s="182">
        <v>0</v>
      </c>
      <c r="T310" s="183">
        <f>S310*H310</f>
        <v>0</v>
      </c>
      <c r="AR310" s="23" t="s">
        <v>201</v>
      </c>
      <c r="AT310" s="23" t="s">
        <v>197</v>
      </c>
      <c r="AU310" s="23" t="s">
        <v>211</v>
      </c>
      <c r="AY310" s="23" t="s">
        <v>195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23" t="s">
        <v>83</v>
      </c>
      <c r="BK310" s="184">
        <f>ROUND(I310*H310,2)</f>
        <v>0</v>
      </c>
      <c r="BL310" s="23" t="s">
        <v>201</v>
      </c>
      <c r="BM310" s="23" t="s">
        <v>3491</v>
      </c>
    </row>
    <row r="311" spans="2:65" s="1" customFormat="1" ht="135">
      <c r="B311" s="40"/>
      <c r="D311" s="186" t="s">
        <v>209</v>
      </c>
      <c r="F311" s="194" t="s">
        <v>3492</v>
      </c>
      <c r="I311" s="195"/>
      <c r="L311" s="40"/>
      <c r="M311" s="196"/>
      <c r="N311" s="41"/>
      <c r="O311" s="41"/>
      <c r="P311" s="41"/>
      <c r="Q311" s="41"/>
      <c r="R311" s="41"/>
      <c r="S311" s="41"/>
      <c r="T311" s="69"/>
      <c r="AT311" s="23" t="s">
        <v>209</v>
      </c>
      <c r="AU311" s="23" t="s">
        <v>211</v>
      </c>
    </row>
    <row r="312" spans="2:65" s="10" customFormat="1" ht="22.35" customHeight="1">
      <c r="B312" s="159"/>
      <c r="D312" s="160" t="s">
        <v>74</v>
      </c>
      <c r="E312" s="170" t="s">
        <v>460</v>
      </c>
      <c r="F312" s="170" t="s">
        <v>2977</v>
      </c>
      <c r="I312" s="162"/>
      <c r="J312" s="171">
        <f>BK312</f>
        <v>0</v>
      </c>
      <c r="L312" s="159"/>
      <c r="M312" s="164"/>
      <c r="N312" s="165"/>
      <c r="O312" s="165"/>
      <c r="P312" s="166">
        <f>SUM(P313:P347)</f>
        <v>0</v>
      </c>
      <c r="Q312" s="165"/>
      <c r="R312" s="166">
        <f>SUM(R313:R347)</f>
        <v>0.37143349999999997</v>
      </c>
      <c r="S312" s="165"/>
      <c r="T312" s="167">
        <f>SUM(T313:T347)</f>
        <v>0</v>
      </c>
      <c r="AR312" s="160" t="s">
        <v>83</v>
      </c>
      <c r="AT312" s="168" t="s">
        <v>74</v>
      </c>
      <c r="AU312" s="168" t="s">
        <v>85</v>
      </c>
      <c r="AY312" s="160" t="s">
        <v>195</v>
      </c>
      <c r="BK312" s="169">
        <f>SUM(BK313:BK347)</f>
        <v>0</v>
      </c>
    </row>
    <row r="313" spans="2:65" s="1" customFormat="1" ht="25.5" customHeight="1">
      <c r="B313" s="172"/>
      <c r="C313" s="173" t="s">
        <v>490</v>
      </c>
      <c r="D313" s="173" t="s">
        <v>197</v>
      </c>
      <c r="E313" s="174" t="s">
        <v>2985</v>
      </c>
      <c r="F313" s="175" t="s">
        <v>2986</v>
      </c>
      <c r="G313" s="176" t="s">
        <v>207</v>
      </c>
      <c r="H313" s="177">
        <v>18.600000000000001</v>
      </c>
      <c r="I313" s="178"/>
      <c r="J313" s="179">
        <f>ROUND(I313*H313,2)</f>
        <v>0</v>
      </c>
      <c r="K313" s="175"/>
      <c r="L313" s="40"/>
      <c r="M313" s="180" t="s">
        <v>5</v>
      </c>
      <c r="N313" s="181" t="s">
        <v>46</v>
      </c>
      <c r="O313" s="41"/>
      <c r="P313" s="182">
        <f>O313*H313</f>
        <v>0</v>
      </c>
      <c r="Q313" s="182">
        <v>1.0000000000000001E-5</v>
      </c>
      <c r="R313" s="182">
        <f>Q313*H313</f>
        <v>1.8600000000000002E-4</v>
      </c>
      <c r="S313" s="182">
        <v>0</v>
      </c>
      <c r="T313" s="183">
        <f>S313*H313</f>
        <v>0</v>
      </c>
      <c r="AR313" s="23" t="s">
        <v>201</v>
      </c>
      <c r="AT313" s="23" t="s">
        <v>197</v>
      </c>
      <c r="AU313" s="23" t="s">
        <v>211</v>
      </c>
      <c r="AY313" s="23" t="s">
        <v>195</v>
      </c>
      <c r="BE313" s="184">
        <f>IF(N313="základní",J313,0)</f>
        <v>0</v>
      </c>
      <c r="BF313" s="184">
        <f>IF(N313="snížená",J313,0)</f>
        <v>0</v>
      </c>
      <c r="BG313" s="184">
        <f>IF(N313="zákl. přenesená",J313,0)</f>
        <v>0</v>
      </c>
      <c r="BH313" s="184">
        <f>IF(N313="sníž. přenesená",J313,0)</f>
        <v>0</v>
      </c>
      <c r="BI313" s="184">
        <f>IF(N313="nulová",J313,0)</f>
        <v>0</v>
      </c>
      <c r="BJ313" s="23" t="s">
        <v>83</v>
      </c>
      <c r="BK313" s="184">
        <f>ROUND(I313*H313,2)</f>
        <v>0</v>
      </c>
      <c r="BL313" s="23" t="s">
        <v>201</v>
      </c>
      <c r="BM313" s="23" t="s">
        <v>3493</v>
      </c>
    </row>
    <row r="314" spans="2:65" s="1" customFormat="1" ht="16.5" customHeight="1">
      <c r="B314" s="172"/>
      <c r="C314" s="213" t="s">
        <v>494</v>
      </c>
      <c r="D314" s="213" t="s">
        <v>316</v>
      </c>
      <c r="E314" s="214" t="s">
        <v>2988</v>
      </c>
      <c r="F314" s="215" t="s">
        <v>2989</v>
      </c>
      <c r="G314" s="216" t="s">
        <v>325</v>
      </c>
      <c r="H314" s="217">
        <v>19</v>
      </c>
      <c r="I314" s="218"/>
      <c r="J314" s="219">
        <f>ROUND(I314*H314,2)</f>
        <v>0</v>
      </c>
      <c r="K314" s="215"/>
      <c r="L314" s="220"/>
      <c r="M314" s="221" t="s">
        <v>5</v>
      </c>
      <c r="N314" s="222" t="s">
        <v>46</v>
      </c>
      <c r="O314" s="41"/>
      <c r="P314" s="182">
        <f>O314*H314</f>
        <v>0</v>
      </c>
      <c r="Q314" s="182">
        <v>3.6099999999999999E-3</v>
      </c>
      <c r="R314" s="182">
        <f>Q314*H314</f>
        <v>6.8589999999999998E-2</v>
      </c>
      <c r="S314" s="182">
        <v>0</v>
      </c>
      <c r="T314" s="183">
        <f>S314*H314</f>
        <v>0</v>
      </c>
      <c r="AR314" s="23" t="s">
        <v>255</v>
      </c>
      <c r="AT314" s="23" t="s">
        <v>316</v>
      </c>
      <c r="AU314" s="23" t="s">
        <v>211</v>
      </c>
      <c r="AY314" s="23" t="s">
        <v>195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23" t="s">
        <v>83</v>
      </c>
      <c r="BK314" s="184">
        <f>ROUND(I314*H314,2)</f>
        <v>0</v>
      </c>
      <c r="BL314" s="23" t="s">
        <v>201</v>
      </c>
      <c r="BM314" s="23" t="s">
        <v>3494</v>
      </c>
    </row>
    <row r="315" spans="2:65" s="1" customFormat="1" ht="40.5">
      <c r="B315" s="40"/>
      <c r="D315" s="186" t="s">
        <v>209</v>
      </c>
      <c r="F315" s="194" t="s">
        <v>2984</v>
      </c>
      <c r="I315" s="195"/>
      <c r="L315" s="40"/>
      <c r="M315" s="196"/>
      <c r="N315" s="41"/>
      <c r="O315" s="41"/>
      <c r="P315" s="41"/>
      <c r="Q315" s="41"/>
      <c r="R315" s="41"/>
      <c r="S315" s="41"/>
      <c r="T315" s="69"/>
      <c r="AT315" s="23" t="s">
        <v>209</v>
      </c>
      <c r="AU315" s="23" t="s">
        <v>211</v>
      </c>
    </row>
    <row r="316" spans="2:65" s="1" customFormat="1" ht="25.5" customHeight="1">
      <c r="B316" s="172"/>
      <c r="C316" s="173" t="s">
        <v>499</v>
      </c>
      <c r="D316" s="173" t="s">
        <v>197</v>
      </c>
      <c r="E316" s="174" t="s">
        <v>2991</v>
      </c>
      <c r="F316" s="175" t="s">
        <v>2992</v>
      </c>
      <c r="G316" s="176" t="s">
        <v>207</v>
      </c>
      <c r="H316" s="177">
        <v>39.75</v>
      </c>
      <c r="I316" s="178"/>
      <c r="J316" s="179">
        <f>ROUND(I316*H316,2)</f>
        <v>0</v>
      </c>
      <c r="K316" s="175"/>
      <c r="L316" s="40"/>
      <c r="M316" s="180" t="s">
        <v>5</v>
      </c>
      <c r="N316" s="181" t="s">
        <v>46</v>
      </c>
      <c r="O316" s="41"/>
      <c r="P316" s="182">
        <f>O316*H316</f>
        <v>0</v>
      </c>
      <c r="Q316" s="182">
        <v>1.0000000000000001E-5</v>
      </c>
      <c r="R316" s="182">
        <f>Q316*H316</f>
        <v>3.9750000000000001E-4</v>
      </c>
      <c r="S316" s="182">
        <v>0</v>
      </c>
      <c r="T316" s="183">
        <f>S316*H316</f>
        <v>0</v>
      </c>
      <c r="AR316" s="23" t="s">
        <v>201</v>
      </c>
      <c r="AT316" s="23" t="s">
        <v>197</v>
      </c>
      <c r="AU316" s="23" t="s">
        <v>211</v>
      </c>
      <c r="AY316" s="23" t="s">
        <v>195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23" t="s">
        <v>83</v>
      </c>
      <c r="BK316" s="184">
        <f>ROUND(I316*H316,2)</f>
        <v>0</v>
      </c>
      <c r="BL316" s="23" t="s">
        <v>201</v>
      </c>
      <c r="BM316" s="23" t="s">
        <v>3495</v>
      </c>
    </row>
    <row r="317" spans="2:65" s="1" customFormat="1" ht="16.5" customHeight="1">
      <c r="B317" s="172"/>
      <c r="C317" s="213" t="s">
        <v>504</v>
      </c>
      <c r="D317" s="213" t="s">
        <v>316</v>
      </c>
      <c r="E317" s="214" t="s">
        <v>2994</v>
      </c>
      <c r="F317" s="215" t="s">
        <v>2995</v>
      </c>
      <c r="G317" s="216" t="s">
        <v>325</v>
      </c>
      <c r="H317" s="217">
        <v>40</v>
      </c>
      <c r="I317" s="218"/>
      <c r="J317" s="219">
        <f>ROUND(I317*H317,2)</f>
        <v>0</v>
      </c>
      <c r="K317" s="215"/>
      <c r="L317" s="220"/>
      <c r="M317" s="221" t="s">
        <v>5</v>
      </c>
      <c r="N317" s="222" t="s">
        <v>46</v>
      </c>
      <c r="O317" s="41"/>
      <c r="P317" s="182">
        <f>O317*H317</f>
        <v>0</v>
      </c>
      <c r="Q317" s="182">
        <v>5.7000000000000002E-3</v>
      </c>
      <c r="R317" s="182">
        <f>Q317*H317</f>
        <v>0.22800000000000001</v>
      </c>
      <c r="S317" s="182">
        <v>0</v>
      </c>
      <c r="T317" s="183">
        <f>S317*H317</f>
        <v>0</v>
      </c>
      <c r="AR317" s="23" t="s">
        <v>255</v>
      </c>
      <c r="AT317" s="23" t="s">
        <v>316</v>
      </c>
      <c r="AU317" s="23" t="s">
        <v>211</v>
      </c>
      <c r="AY317" s="23" t="s">
        <v>195</v>
      </c>
      <c r="BE317" s="184">
        <f>IF(N317="základní",J317,0)</f>
        <v>0</v>
      </c>
      <c r="BF317" s="184">
        <f>IF(N317="snížená",J317,0)</f>
        <v>0</v>
      </c>
      <c r="BG317" s="184">
        <f>IF(N317="zákl. přenesená",J317,0)</f>
        <v>0</v>
      </c>
      <c r="BH317" s="184">
        <f>IF(N317="sníž. přenesená",J317,0)</f>
        <v>0</v>
      </c>
      <c r="BI317" s="184">
        <f>IF(N317="nulová",J317,0)</f>
        <v>0</v>
      </c>
      <c r="BJ317" s="23" t="s">
        <v>83</v>
      </c>
      <c r="BK317" s="184">
        <f>ROUND(I317*H317,2)</f>
        <v>0</v>
      </c>
      <c r="BL317" s="23" t="s">
        <v>201</v>
      </c>
      <c r="BM317" s="23" t="s">
        <v>3496</v>
      </c>
    </row>
    <row r="318" spans="2:65" s="1" customFormat="1" ht="40.5">
      <c r="B318" s="40"/>
      <c r="D318" s="186" t="s">
        <v>209</v>
      </c>
      <c r="F318" s="194" t="s">
        <v>2984</v>
      </c>
      <c r="I318" s="195"/>
      <c r="L318" s="40"/>
      <c r="M318" s="196"/>
      <c r="N318" s="41"/>
      <c r="O318" s="41"/>
      <c r="P318" s="41"/>
      <c r="Q318" s="41"/>
      <c r="R318" s="41"/>
      <c r="S318" s="41"/>
      <c r="T318" s="69"/>
      <c r="AT318" s="23" t="s">
        <v>209</v>
      </c>
      <c r="AU318" s="23" t="s">
        <v>211</v>
      </c>
    </row>
    <row r="319" spans="2:65" s="1" customFormat="1" ht="16.5" customHeight="1">
      <c r="B319" s="172"/>
      <c r="C319" s="173" t="s">
        <v>508</v>
      </c>
      <c r="D319" s="173" t="s">
        <v>197</v>
      </c>
      <c r="E319" s="174" t="s">
        <v>3040</v>
      </c>
      <c r="F319" s="175" t="s">
        <v>3041</v>
      </c>
      <c r="G319" s="176" t="s">
        <v>325</v>
      </c>
      <c r="H319" s="177">
        <v>3</v>
      </c>
      <c r="I319" s="178"/>
      <c r="J319" s="179">
        <f>ROUND(I319*H319,2)</f>
        <v>0</v>
      </c>
      <c r="K319" s="175"/>
      <c r="L319" s="40"/>
      <c r="M319" s="180" t="s">
        <v>5</v>
      </c>
      <c r="N319" s="181" t="s">
        <v>46</v>
      </c>
      <c r="O319" s="41"/>
      <c r="P319" s="182">
        <f>O319*H319</f>
        <v>0</v>
      </c>
      <c r="Q319" s="182">
        <v>8.0000000000000007E-5</v>
      </c>
      <c r="R319" s="182">
        <f>Q319*H319</f>
        <v>2.4000000000000003E-4</v>
      </c>
      <c r="S319" s="182">
        <v>0</v>
      </c>
      <c r="T319" s="183">
        <f>S319*H319</f>
        <v>0</v>
      </c>
      <c r="AR319" s="23" t="s">
        <v>201</v>
      </c>
      <c r="AT319" s="23" t="s">
        <v>197</v>
      </c>
      <c r="AU319" s="23" t="s">
        <v>211</v>
      </c>
      <c r="AY319" s="23" t="s">
        <v>195</v>
      </c>
      <c r="BE319" s="184">
        <f>IF(N319="základní",J319,0)</f>
        <v>0</v>
      </c>
      <c r="BF319" s="184">
        <f>IF(N319="snížená",J319,0)</f>
        <v>0</v>
      </c>
      <c r="BG319" s="184">
        <f>IF(N319="zákl. přenesená",J319,0)</f>
        <v>0</v>
      </c>
      <c r="BH319" s="184">
        <f>IF(N319="sníž. přenesená",J319,0)</f>
        <v>0</v>
      </c>
      <c r="BI319" s="184">
        <f>IF(N319="nulová",J319,0)</f>
        <v>0</v>
      </c>
      <c r="BJ319" s="23" t="s">
        <v>83</v>
      </c>
      <c r="BK319" s="184">
        <f>ROUND(I319*H319,2)</f>
        <v>0</v>
      </c>
      <c r="BL319" s="23" t="s">
        <v>201</v>
      </c>
      <c r="BM319" s="23" t="s">
        <v>3497</v>
      </c>
    </row>
    <row r="320" spans="2:65" s="1" customFormat="1" ht="16.5" customHeight="1">
      <c r="B320" s="172"/>
      <c r="C320" s="213" t="s">
        <v>391</v>
      </c>
      <c r="D320" s="213" t="s">
        <v>316</v>
      </c>
      <c r="E320" s="214" t="s">
        <v>3043</v>
      </c>
      <c r="F320" s="215" t="s">
        <v>3044</v>
      </c>
      <c r="G320" s="216" t="s">
        <v>325</v>
      </c>
      <c r="H320" s="217">
        <v>3</v>
      </c>
      <c r="I320" s="218"/>
      <c r="J320" s="219">
        <f>ROUND(I320*H320,2)</f>
        <v>0</v>
      </c>
      <c r="K320" s="215"/>
      <c r="L320" s="220"/>
      <c r="M320" s="221" t="s">
        <v>5</v>
      </c>
      <c r="N320" s="222" t="s">
        <v>46</v>
      </c>
      <c r="O320" s="41"/>
      <c r="P320" s="182">
        <f>O320*H320</f>
        <v>0</v>
      </c>
      <c r="Q320" s="182">
        <v>1.1999999999999999E-3</v>
      </c>
      <c r="R320" s="182">
        <f>Q320*H320</f>
        <v>3.5999999999999999E-3</v>
      </c>
      <c r="S320" s="182">
        <v>0</v>
      </c>
      <c r="T320" s="183">
        <f>S320*H320</f>
        <v>0</v>
      </c>
      <c r="AR320" s="23" t="s">
        <v>255</v>
      </c>
      <c r="AT320" s="23" t="s">
        <v>316</v>
      </c>
      <c r="AU320" s="23" t="s">
        <v>211</v>
      </c>
      <c r="AY320" s="23" t="s">
        <v>195</v>
      </c>
      <c r="BE320" s="184">
        <f>IF(N320="základní",J320,0)</f>
        <v>0</v>
      </c>
      <c r="BF320" s="184">
        <f>IF(N320="snížená",J320,0)</f>
        <v>0</v>
      </c>
      <c r="BG320" s="184">
        <f>IF(N320="zákl. přenesená",J320,0)</f>
        <v>0</v>
      </c>
      <c r="BH320" s="184">
        <f>IF(N320="sníž. přenesená",J320,0)</f>
        <v>0</v>
      </c>
      <c r="BI320" s="184">
        <f>IF(N320="nulová",J320,0)</f>
        <v>0</v>
      </c>
      <c r="BJ320" s="23" t="s">
        <v>83</v>
      </c>
      <c r="BK320" s="184">
        <f>ROUND(I320*H320,2)</f>
        <v>0</v>
      </c>
      <c r="BL320" s="23" t="s">
        <v>201</v>
      </c>
      <c r="BM320" s="23" t="s">
        <v>3498</v>
      </c>
    </row>
    <row r="321" spans="2:65" s="1" customFormat="1" ht="54">
      <c r="B321" s="40"/>
      <c r="D321" s="186" t="s">
        <v>209</v>
      </c>
      <c r="F321" s="194" t="s">
        <v>3046</v>
      </c>
      <c r="I321" s="195"/>
      <c r="L321" s="40"/>
      <c r="M321" s="196"/>
      <c r="N321" s="41"/>
      <c r="O321" s="41"/>
      <c r="P321" s="41"/>
      <c r="Q321" s="41"/>
      <c r="R321" s="41"/>
      <c r="S321" s="41"/>
      <c r="T321" s="69"/>
      <c r="AT321" s="23" t="s">
        <v>209</v>
      </c>
      <c r="AU321" s="23" t="s">
        <v>211</v>
      </c>
    </row>
    <row r="322" spans="2:65" s="1" customFormat="1" ht="25.5" customHeight="1">
      <c r="B322" s="172"/>
      <c r="C322" s="173" t="s">
        <v>412</v>
      </c>
      <c r="D322" s="173" t="s">
        <v>197</v>
      </c>
      <c r="E322" s="174" t="s">
        <v>3003</v>
      </c>
      <c r="F322" s="175" t="s">
        <v>3004</v>
      </c>
      <c r="G322" s="176" t="s">
        <v>325</v>
      </c>
      <c r="H322" s="177">
        <v>19</v>
      </c>
      <c r="I322" s="178"/>
      <c r="J322" s="179">
        <f>ROUND(I322*H322,2)</f>
        <v>0</v>
      </c>
      <c r="K322" s="175"/>
      <c r="L322" s="40"/>
      <c r="M322" s="180" t="s">
        <v>5</v>
      </c>
      <c r="N322" s="181" t="s">
        <v>46</v>
      </c>
      <c r="O322" s="41"/>
      <c r="P322" s="182">
        <f>O322*H322</f>
        <v>0</v>
      </c>
      <c r="Q322" s="182">
        <v>0</v>
      </c>
      <c r="R322" s="182">
        <f>Q322*H322</f>
        <v>0</v>
      </c>
      <c r="S322" s="182">
        <v>0</v>
      </c>
      <c r="T322" s="183">
        <f>S322*H322</f>
        <v>0</v>
      </c>
      <c r="AR322" s="23" t="s">
        <v>201</v>
      </c>
      <c r="AT322" s="23" t="s">
        <v>197</v>
      </c>
      <c r="AU322" s="23" t="s">
        <v>211</v>
      </c>
      <c r="AY322" s="23" t="s">
        <v>195</v>
      </c>
      <c r="BE322" s="184">
        <f>IF(N322="základní",J322,0)</f>
        <v>0</v>
      </c>
      <c r="BF322" s="184">
        <f>IF(N322="snížená",J322,0)</f>
        <v>0</v>
      </c>
      <c r="BG322" s="184">
        <f>IF(N322="zákl. přenesená",J322,0)</f>
        <v>0</v>
      </c>
      <c r="BH322" s="184">
        <f>IF(N322="sníž. přenesená",J322,0)</f>
        <v>0</v>
      </c>
      <c r="BI322" s="184">
        <f>IF(N322="nulová",J322,0)</f>
        <v>0</v>
      </c>
      <c r="BJ322" s="23" t="s">
        <v>83</v>
      </c>
      <c r="BK322" s="184">
        <f>ROUND(I322*H322,2)</f>
        <v>0</v>
      </c>
      <c r="BL322" s="23" t="s">
        <v>201</v>
      </c>
      <c r="BM322" s="23" t="s">
        <v>3499</v>
      </c>
    </row>
    <row r="323" spans="2:65" s="1" customFormat="1" ht="16.5" customHeight="1">
      <c r="B323" s="172"/>
      <c r="C323" s="213" t="s">
        <v>520</v>
      </c>
      <c r="D323" s="213" t="s">
        <v>316</v>
      </c>
      <c r="E323" s="214" t="s">
        <v>3006</v>
      </c>
      <c r="F323" s="215" t="s">
        <v>3007</v>
      </c>
      <c r="G323" s="216" t="s">
        <v>325</v>
      </c>
      <c r="H323" s="217">
        <v>1</v>
      </c>
      <c r="I323" s="218"/>
      <c r="J323" s="219">
        <f>ROUND(I323*H323,2)</f>
        <v>0</v>
      </c>
      <c r="K323" s="215"/>
      <c r="L323" s="220"/>
      <c r="M323" s="221" t="s">
        <v>5</v>
      </c>
      <c r="N323" s="222" t="s">
        <v>46</v>
      </c>
      <c r="O323" s="41"/>
      <c r="P323" s="182">
        <f>O323*H323</f>
        <v>0</v>
      </c>
      <c r="Q323" s="182">
        <v>8.0999999999999996E-4</v>
      </c>
      <c r="R323" s="182">
        <f>Q323*H323</f>
        <v>8.0999999999999996E-4</v>
      </c>
      <c r="S323" s="182">
        <v>0</v>
      </c>
      <c r="T323" s="183">
        <f>S323*H323</f>
        <v>0</v>
      </c>
      <c r="AR323" s="23" t="s">
        <v>255</v>
      </c>
      <c r="AT323" s="23" t="s">
        <v>316</v>
      </c>
      <c r="AU323" s="23" t="s">
        <v>211</v>
      </c>
      <c r="AY323" s="23" t="s">
        <v>195</v>
      </c>
      <c r="BE323" s="184">
        <f>IF(N323="základní",J323,0)</f>
        <v>0</v>
      </c>
      <c r="BF323" s="184">
        <f>IF(N323="snížená",J323,0)</f>
        <v>0</v>
      </c>
      <c r="BG323" s="184">
        <f>IF(N323="zákl. přenesená",J323,0)</f>
        <v>0</v>
      </c>
      <c r="BH323" s="184">
        <f>IF(N323="sníž. přenesená",J323,0)</f>
        <v>0</v>
      </c>
      <c r="BI323" s="184">
        <f>IF(N323="nulová",J323,0)</f>
        <v>0</v>
      </c>
      <c r="BJ323" s="23" t="s">
        <v>83</v>
      </c>
      <c r="BK323" s="184">
        <f>ROUND(I323*H323,2)</f>
        <v>0</v>
      </c>
      <c r="BL323" s="23" t="s">
        <v>201</v>
      </c>
      <c r="BM323" s="23" t="s">
        <v>3500</v>
      </c>
    </row>
    <row r="324" spans="2:65" s="1" customFormat="1" ht="40.5">
      <c r="B324" s="40"/>
      <c r="D324" s="186" t="s">
        <v>209</v>
      </c>
      <c r="F324" s="194" t="s">
        <v>2984</v>
      </c>
      <c r="I324" s="195"/>
      <c r="L324" s="40"/>
      <c r="M324" s="196"/>
      <c r="N324" s="41"/>
      <c r="O324" s="41"/>
      <c r="P324" s="41"/>
      <c r="Q324" s="41"/>
      <c r="R324" s="41"/>
      <c r="S324" s="41"/>
      <c r="T324" s="69"/>
      <c r="AT324" s="23" t="s">
        <v>209</v>
      </c>
      <c r="AU324" s="23" t="s">
        <v>211</v>
      </c>
    </row>
    <row r="325" spans="2:65" s="1" customFormat="1" ht="25.5" customHeight="1">
      <c r="B325" s="172"/>
      <c r="C325" s="213" t="s">
        <v>524</v>
      </c>
      <c r="D325" s="213" t="s">
        <v>316</v>
      </c>
      <c r="E325" s="214" t="s">
        <v>3009</v>
      </c>
      <c r="F325" s="215" t="s">
        <v>3010</v>
      </c>
      <c r="G325" s="216" t="s">
        <v>325</v>
      </c>
      <c r="H325" s="217">
        <v>18</v>
      </c>
      <c r="I325" s="218"/>
      <c r="J325" s="219">
        <f>ROUND(I325*H325,2)</f>
        <v>0</v>
      </c>
      <c r="K325" s="215"/>
      <c r="L325" s="220"/>
      <c r="M325" s="221" t="s">
        <v>5</v>
      </c>
      <c r="N325" s="222" t="s">
        <v>46</v>
      </c>
      <c r="O325" s="41"/>
      <c r="P325" s="182">
        <f>O325*H325</f>
        <v>0</v>
      </c>
      <c r="Q325" s="182">
        <v>7.3999999999999999E-4</v>
      </c>
      <c r="R325" s="182">
        <f>Q325*H325</f>
        <v>1.332E-2</v>
      </c>
      <c r="S325" s="182">
        <v>0</v>
      </c>
      <c r="T325" s="183">
        <f>S325*H325</f>
        <v>0</v>
      </c>
      <c r="AR325" s="23" t="s">
        <v>255</v>
      </c>
      <c r="AT325" s="23" t="s">
        <v>316</v>
      </c>
      <c r="AU325" s="23" t="s">
        <v>211</v>
      </c>
      <c r="AY325" s="23" t="s">
        <v>195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23" t="s">
        <v>83</v>
      </c>
      <c r="BK325" s="184">
        <f>ROUND(I325*H325,2)</f>
        <v>0</v>
      </c>
      <c r="BL325" s="23" t="s">
        <v>201</v>
      </c>
      <c r="BM325" s="23" t="s">
        <v>3501</v>
      </c>
    </row>
    <row r="326" spans="2:65" s="1" customFormat="1" ht="40.5">
      <c r="B326" s="40"/>
      <c r="D326" s="186" t="s">
        <v>209</v>
      </c>
      <c r="F326" s="194" t="s">
        <v>2984</v>
      </c>
      <c r="I326" s="195"/>
      <c r="L326" s="40"/>
      <c r="M326" s="196"/>
      <c r="N326" s="41"/>
      <c r="O326" s="41"/>
      <c r="P326" s="41"/>
      <c r="Q326" s="41"/>
      <c r="R326" s="41"/>
      <c r="S326" s="41"/>
      <c r="T326" s="69"/>
      <c r="AT326" s="23" t="s">
        <v>209</v>
      </c>
      <c r="AU326" s="23" t="s">
        <v>211</v>
      </c>
    </row>
    <row r="327" spans="2:65" s="1" customFormat="1" ht="25.5" customHeight="1">
      <c r="B327" s="172"/>
      <c r="C327" s="173" t="s">
        <v>528</v>
      </c>
      <c r="D327" s="173" t="s">
        <v>197</v>
      </c>
      <c r="E327" s="174" t="s">
        <v>3033</v>
      </c>
      <c r="F327" s="175" t="s">
        <v>3034</v>
      </c>
      <c r="G327" s="176" t="s">
        <v>325</v>
      </c>
      <c r="H327" s="177">
        <v>3</v>
      </c>
      <c r="I327" s="178"/>
      <c r="J327" s="179">
        <f>ROUND(I327*H327,2)</f>
        <v>0</v>
      </c>
      <c r="K327" s="175"/>
      <c r="L327" s="40"/>
      <c r="M327" s="180" t="s">
        <v>5</v>
      </c>
      <c r="N327" s="181" t="s">
        <v>46</v>
      </c>
      <c r="O327" s="41"/>
      <c r="P327" s="182">
        <f>O327*H327</f>
        <v>0</v>
      </c>
      <c r="Q327" s="182">
        <v>0</v>
      </c>
      <c r="R327" s="182">
        <f>Q327*H327</f>
        <v>0</v>
      </c>
      <c r="S327" s="182">
        <v>0</v>
      </c>
      <c r="T327" s="183">
        <f>S327*H327</f>
        <v>0</v>
      </c>
      <c r="AR327" s="23" t="s">
        <v>201</v>
      </c>
      <c r="AT327" s="23" t="s">
        <v>197</v>
      </c>
      <c r="AU327" s="23" t="s">
        <v>211</v>
      </c>
      <c r="AY327" s="23" t="s">
        <v>195</v>
      </c>
      <c r="BE327" s="184">
        <f>IF(N327="základní",J327,0)</f>
        <v>0</v>
      </c>
      <c r="BF327" s="184">
        <f>IF(N327="snížená",J327,0)</f>
        <v>0</v>
      </c>
      <c r="BG327" s="184">
        <f>IF(N327="zákl. přenesená",J327,0)</f>
        <v>0</v>
      </c>
      <c r="BH327" s="184">
        <f>IF(N327="sníž. přenesená",J327,0)</f>
        <v>0</v>
      </c>
      <c r="BI327" s="184">
        <f>IF(N327="nulová",J327,0)</f>
        <v>0</v>
      </c>
      <c r="BJ327" s="23" t="s">
        <v>83</v>
      </c>
      <c r="BK327" s="184">
        <f>ROUND(I327*H327,2)</f>
        <v>0</v>
      </c>
      <c r="BL327" s="23" t="s">
        <v>201</v>
      </c>
      <c r="BM327" s="23" t="s">
        <v>3502</v>
      </c>
    </row>
    <row r="328" spans="2:65" s="1" customFormat="1" ht="16.5" customHeight="1">
      <c r="B328" s="172"/>
      <c r="C328" s="213" t="s">
        <v>532</v>
      </c>
      <c r="D328" s="213" t="s">
        <v>316</v>
      </c>
      <c r="E328" s="214" t="s">
        <v>3503</v>
      </c>
      <c r="F328" s="215" t="s">
        <v>3504</v>
      </c>
      <c r="G328" s="216" t="s">
        <v>325</v>
      </c>
      <c r="H328" s="217">
        <v>1</v>
      </c>
      <c r="I328" s="218"/>
      <c r="J328" s="219">
        <f>ROUND(I328*H328,2)</f>
        <v>0</v>
      </c>
      <c r="K328" s="215"/>
      <c r="L328" s="220"/>
      <c r="M328" s="221" t="s">
        <v>5</v>
      </c>
      <c r="N328" s="222" t="s">
        <v>46</v>
      </c>
      <c r="O328" s="41"/>
      <c r="P328" s="182">
        <f>O328*H328</f>
        <v>0</v>
      </c>
      <c r="Q328" s="182">
        <v>5.5000000000000003E-4</v>
      </c>
      <c r="R328" s="182">
        <f>Q328*H328</f>
        <v>5.5000000000000003E-4</v>
      </c>
      <c r="S328" s="182">
        <v>0</v>
      </c>
      <c r="T328" s="183">
        <f>S328*H328</f>
        <v>0</v>
      </c>
      <c r="AR328" s="23" t="s">
        <v>255</v>
      </c>
      <c r="AT328" s="23" t="s">
        <v>316</v>
      </c>
      <c r="AU328" s="23" t="s">
        <v>211</v>
      </c>
      <c r="AY328" s="23" t="s">
        <v>195</v>
      </c>
      <c r="BE328" s="184">
        <f>IF(N328="základní",J328,0)</f>
        <v>0</v>
      </c>
      <c r="BF328" s="184">
        <f>IF(N328="snížená",J328,0)</f>
        <v>0</v>
      </c>
      <c r="BG328" s="184">
        <f>IF(N328="zákl. přenesená",J328,0)</f>
        <v>0</v>
      </c>
      <c r="BH328" s="184">
        <f>IF(N328="sníž. přenesená",J328,0)</f>
        <v>0</v>
      </c>
      <c r="BI328" s="184">
        <f>IF(N328="nulová",J328,0)</f>
        <v>0</v>
      </c>
      <c r="BJ328" s="23" t="s">
        <v>83</v>
      </c>
      <c r="BK328" s="184">
        <f>ROUND(I328*H328,2)</f>
        <v>0</v>
      </c>
      <c r="BL328" s="23" t="s">
        <v>201</v>
      </c>
      <c r="BM328" s="23" t="s">
        <v>3505</v>
      </c>
    </row>
    <row r="329" spans="2:65" s="1" customFormat="1" ht="40.5">
      <c r="B329" s="40"/>
      <c r="D329" s="186" t="s">
        <v>209</v>
      </c>
      <c r="F329" s="194" t="s">
        <v>2984</v>
      </c>
      <c r="I329" s="195"/>
      <c r="L329" s="40"/>
      <c r="M329" s="196"/>
      <c r="N329" s="41"/>
      <c r="O329" s="41"/>
      <c r="P329" s="41"/>
      <c r="Q329" s="41"/>
      <c r="R329" s="41"/>
      <c r="S329" s="41"/>
      <c r="T329" s="69"/>
      <c r="AT329" s="23" t="s">
        <v>209</v>
      </c>
      <c r="AU329" s="23" t="s">
        <v>211</v>
      </c>
    </row>
    <row r="330" spans="2:65" s="1" customFormat="1" ht="16.5" customHeight="1">
      <c r="B330" s="172"/>
      <c r="C330" s="213" t="s">
        <v>537</v>
      </c>
      <c r="D330" s="213" t="s">
        <v>316</v>
      </c>
      <c r="E330" s="214" t="s">
        <v>3036</v>
      </c>
      <c r="F330" s="215" t="s">
        <v>3037</v>
      </c>
      <c r="G330" s="216" t="s">
        <v>325</v>
      </c>
      <c r="H330" s="217">
        <v>2</v>
      </c>
      <c r="I330" s="218"/>
      <c r="J330" s="219">
        <f>ROUND(I330*H330,2)</f>
        <v>0</v>
      </c>
      <c r="K330" s="215"/>
      <c r="L330" s="220"/>
      <c r="M330" s="221" t="s">
        <v>5</v>
      </c>
      <c r="N330" s="222" t="s">
        <v>46</v>
      </c>
      <c r="O330" s="41"/>
      <c r="P330" s="182">
        <f>O330*H330</f>
        <v>0</v>
      </c>
      <c r="Q330" s="182">
        <v>1.65E-3</v>
      </c>
      <c r="R330" s="182">
        <f>Q330*H330</f>
        <v>3.3E-3</v>
      </c>
      <c r="S330" s="182">
        <v>0</v>
      </c>
      <c r="T330" s="183">
        <f>S330*H330</f>
        <v>0</v>
      </c>
      <c r="AR330" s="23" t="s">
        <v>255</v>
      </c>
      <c r="AT330" s="23" t="s">
        <v>316</v>
      </c>
      <c r="AU330" s="23" t="s">
        <v>211</v>
      </c>
      <c r="AY330" s="23" t="s">
        <v>195</v>
      </c>
      <c r="BE330" s="184">
        <f>IF(N330="základní",J330,0)</f>
        <v>0</v>
      </c>
      <c r="BF330" s="184">
        <f>IF(N330="snížená",J330,0)</f>
        <v>0</v>
      </c>
      <c r="BG330" s="184">
        <f>IF(N330="zákl. přenesená",J330,0)</f>
        <v>0</v>
      </c>
      <c r="BH330" s="184">
        <f>IF(N330="sníž. přenesená",J330,0)</f>
        <v>0</v>
      </c>
      <c r="BI330" s="184">
        <f>IF(N330="nulová",J330,0)</f>
        <v>0</v>
      </c>
      <c r="BJ330" s="23" t="s">
        <v>83</v>
      </c>
      <c r="BK330" s="184">
        <f>ROUND(I330*H330,2)</f>
        <v>0</v>
      </c>
      <c r="BL330" s="23" t="s">
        <v>201</v>
      </c>
      <c r="BM330" s="23" t="s">
        <v>3506</v>
      </c>
    </row>
    <row r="331" spans="2:65" s="1" customFormat="1" ht="16.5" customHeight="1">
      <c r="B331" s="172"/>
      <c r="C331" s="173" t="s">
        <v>543</v>
      </c>
      <c r="D331" s="173" t="s">
        <v>197</v>
      </c>
      <c r="E331" s="174" t="s">
        <v>3054</v>
      </c>
      <c r="F331" s="175" t="s">
        <v>3055</v>
      </c>
      <c r="G331" s="176" t="s">
        <v>325</v>
      </c>
      <c r="H331" s="177">
        <v>8</v>
      </c>
      <c r="I331" s="178"/>
      <c r="J331" s="179">
        <f>ROUND(I331*H331,2)</f>
        <v>0</v>
      </c>
      <c r="K331" s="175"/>
      <c r="L331" s="40"/>
      <c r="M331" s="180" t="s">
        <v>5</v>
      </c>
      <c r="N331" s="181" t="s">
        <v>46</v>
      </c>
      <c r="O331" s="41"/>
      <c r="P331" s="182">
        <f>O331*H331</f>
        <v>0</v>
      </c>
      <c r="Q331" s="182">
        <v>0</v>
      </c>
      <c r="R331" s="182">
        <f>Q331*H331</f>
        <v>0</v>
      </c>
      <c r="S331" s="182">
        <v>0</v>
      </c>
      <c r="T331" s="183">
        <f>S331*H331</f>
        <v>0</v>
      </c>
      <c r="AR331" s="23" t="s">
        <v>201</v>
      </c>
      <c r="AT331" s="23" t="s">
        <v>197</v>
      </c>
      <c r="AU331" s="23" t="s">
        <v>211</v>
      </c>
      <c r="AY331" s="23" t="s">
        <v>195</v>
      </c>
      <c r="BE331" s="184">
        <f>IF(N331="základní",J331,0)</f>
        <v>0</v>
      </c>
      <c r="BF331" s="184">
        <f>IF(N331="snížená",J331,0)</f>
        <v>0</v>
      </c>
      <c r="BG331" s="184">
        <f>IF(N331="zákl. přenesená",J331,0)</f>
        <v>0</v>
      </c>
      <c r="BH331" s="184">
        <f>IF(N331="sníž. přenesená",J331,0)</f>
        <v>0</v>
      </c>
      <c r="BI331" s="184">
        <f>IF(N331="nulová",J331,0)</f>
        <v>0</v>
      </c>
      <c r="BJ331" s="23" t="s">
        <v>83</v>
      </c>
      <c r="BK331" s="184">
        <f>ROUND(I331*H331,2)</f>
        <v>0</v>
      </c>
      <c r="BL331" s="23" t="s">
        <v>201</v>
      </c>
      <c r="BM331" s="23" t="s">
        <v>3507</v>
      </c>
    </row>
    <row r="332" spans="2:65" s="1" customFormat="1" ht="16.5" customHeight="1">
      <c r="B332" s="172"/>
      <c r="C332" s="213" t="s">
        <v>547</v>
      </c>
      <c r="D332" s="213" t="s">
        <v>316</v>
      </c>
      <c r="E332" s="214" t="s">
        <v>3057</v>
      </c>
      <c r="F332" s="215" t="s">
        <v>3058</v>
      </c>
      <c r="G332" s="216" t="s">
        <v>325</v>
      </c>
      <c r="H332" s="217">
        <v>8</v>
      </c>
      <c r="I332" s="218"/>
      <c r="J332" s="219">
        <f>ROUND(I332*H332,2)</f>
        <v>0</v>
      </c>
      <c r="K332" s="215"/>
      <c r="L332" s="220"/>
      <c r="M332" s="221" t="s">
        <v>5</v>
      </c>
      <c r="N332" s="222" t="s">
        <v>46</v>
      </c>
      <c r="O332" s="41"/>
      <c r="P332" s="182">
        <f>O332*H332</f>
        <v>0</v>
      </c>
      <c r="Q332" s="182">
        <v>1.6000000000000001E-3</v>
      </c>
      <c r="R332" s="182">
        <f>Q332*H332</f>
        <v>1.2800000000000001E-2</v>
      </c>
      <c r="S332" s="182">
        <v>0</v>
      </c>
      <c r="T332" s="183">
        <f>S332*H332</f>
        <v>0</v>
      </c>
      <c r="AR332" s="23" t="s">
        <v>255</v>
      </c>
      <c r="AT332" s="23" t="s">
        <v>316</v>
      </c>
      <c r="AU332" s="23" t="s">
        <v>211</v>
      </c>
      <c r="AY332" s="23" t="s">
        <v>195</v>
      </c>
      <c r="BE332" s="184">
        <f>IF(N332="základní",J332,0)</f>
        <v>0</v>
      </c>
      <c r="BF332" s="184">
        <f>IF(N332="snížená",J332,0)</f>
        <v>0</v>
      </c>
      <c r="BG332" s="184">
        <f>IF(N332="zákl. přenesená",J332,0)</f>
        <v>0</v>
      </c>
      <c r="BH332" s="184">
        <f>IF(N332="sníž. přenesená",J332,0)</f>
        <v>0</v>
      </c>
      <c r="BI332" s="184">
        <f>IF(N332="nulová",J332,0)</f>
        <v>0</v>
      </c>
      <c r="BJ332" s="23" t="s">
        <v>83</v>
      </c>
      <c r="BK332" s="184">
        <f>ROUND(I332*H332,2)</f>
        <v>0</v>
      </c>
      <c r="BL332" s="23" t="s">
        <v>201</v>
      </c>
      <c r="BM332" s="23" t="s">
        <v>3508</v>
      </c>
    </row>
    <row r="333" spans="2:65" s="1" customFormat="1" ht="54">
      <c r="B333" s="40"/>
      <c r="D333" s="186" t="s">
        <v>209</v>
      </c>
      <c r="F333" s="194" t="s">
        <v>3053</v>
      </c>
      <c r="I333" s="195"/>
      <c r="L333" s="40"/>
      <c r="M333" s="196"/>
      <c r="N333" s="41"/>
      <c r="O333" s="41"/>
      <c r="P333" s="41"/>
      <c r="Q333" s="41"/>
      <c r="R333" s="41"/>
      <c r="S333" s="41"/>
      <c r="T333" s="69"/>
      <c r="AT333" s="23" t="s">
        <v>209</v>
      </c>
      <c r="AU333" s="23" t="s">
        <v>211</v>
      </c>
    </row>
    <row r="334" spans="2:65" s="1" customFormat="1" ht="25.5" customHeight="1">
      <c r="B334" s="172"/>
      <c r="C334" s="173" t="s">
        <v>552</v>
      </c>
      <c r="D334" s="173" t="s">
        <v>197</v>
      </c>
      <c r="E334" s="174" t="s">
        <v>3012</v>
      </c>
      <c r="F334" s="175" t="s">
        <v>3013</v>
      </c>
      <c r="G334" s="176" t="s">
        <v>325</v>
      </c>
      <c r="H334" s="177">
        <v>11</v>
      </c>
      <c r="I334" s="178"/>
      <c r="J334" s="179">
        <f>ROUND(I334*H334,2)</f>
        <v>0</v>
      </c>
      <c r="K334" s="175"/>
      <c r="L334" s="40"/>
      <c r="M334" s="180" t="s">
        <v>5</v>
      </c>
      <c r="N334" s="181" t="s">
        <v>46</v>
      </c>
      <c r="O334" s="41"/>
      <c r="P334" s="182">
        <f>O334*H334</f>
        <v>0</v>
      </c>
      <c r="Q334" s="182">
        <v>0</v>
      </c>
      <c r="R334" s="182">
        <f>Q334*H334</f>
        <v>0</v>
      </c>
      <c r="S334" s="182">
        <v>0</v>
      </c>
      <c r="T334" s="183">
        <f>S334*H334</f>
        <v>0</v>
      </c>
      <c r="AR334" s="23" t="s">
        <v>201</v>
      </c>
      <c r="AT334" s="23" t="s">
        <v>197</v>
      </c>
      <c r="AU334" s="23" t="s">
        <v>211</v>
      </c>
      <c r="AY334" s="23" t="s">
        <v>195</v>
      </c>
      <c r="BE334" s="184">
        <f>IF(N334="základní",J334,0)</f>
        <v>0</v>
      </c>
      <c r="BF334" s="184">
        <f>IF(N334="snížená",J334,0)</f>
        <v>0</v>
      </c>
      <c r="BG334" s="184">
        <f>IF(N334="zákl. přenesená",J334,0)</f>
        <v>0</v>
      </c>
      <c r="BH334" s="184">
        <f>IF(N334="sníž. přenesená",J334,0)</f>
        <v>0</v>
      </c>
      <c r="BI334" s="184">
        <f>IF(N334="nulová",J334,0)</f>
        <v>0</v>
      </c>
      <c r="BJ334" s="23" t="s">
        <v>83</v>
      </c>
      <c r="BK334" s="184">
        <f>ROUND(I334*H334,2)</f>
        <v>0</v>
      </c>
      <c r="BL334" s="23" t="s">
        <v>201</v>
      </c>
      <c r="BM334" s="23" t="s">
        <v>3509</v>
      </c>
    </row>
    <row r="335" spans="2:65" s="1" customFormat="1" ht="16.5" customHeight="1">
      <c r="B335" s="172"/>
      <c r="C335" s="213" t="s">
        <v>557</v>
      </c>
      <c r="D335" s="213" t="s">
        <v>316</v>
      </c>
      <c r="E335" s="214" t="s">
        <v>3015</v>
      </c>
      <c r="F335" s="215" t="s">
        <v>3016</v>
      </c>
      <c r="G335" s="216" t="s">
        <v>325</v>
      </c>
      <c r="H335" s="217">
        <v>1</v>
      </c>
      <c r="I335" s="218"/>
      <c r="J335" s="219">
        <f>ROUND(I335*H335,2)</f>
        <v>0</v>
      </c>
      <c r="K335" s="215"/>
      <c r="L335" s="220"/>
      <c r="M335" s="221" t="s">
        <v>5</v>
      </c>
      <c r="N335" s="222" t="s">
        <v>46</v>
      </c>
      <c r="O335" s="41"/>
      <c r="P335" s="182">
        <f>O335*H335</f>
        <v>0</v>
      </c>
      <c r="Q335" s="182">
        <v>2.2300000000000002E-3</v>
      </c>
      <c r="R335" s="182">
        <f>Q335*H335</f>
        <v>2.2300000000000002E-3</v>
      </c>
      <c r="S335" s="182">
        <v>0</v>
      </c>
      <c r="T335" s="183">
        <f>S335*H335</f>
        <v>0</v>
      </c>
      <c r="AR335" s="23" t="s">
        <v>255</v>
      </c>
      <c r="AT335" s="23" t="s">
        <v>316</v>
      </c>
      <c r="AU335" s="23" t="s">
        <v>211</v>
      </c>
      <c r="AY335" s="23" t="s">
        <v>195</v>
      </c>
      <c r="BE335" s="184">
        <f>IF(N335="základní",J335,0)</f>
        <v>0</v>
      </c>
      <c r="BF335" s="184">
        <f>IF(N335="snížená",J335,0)</f>
        <v>0</v>
      </c>
      <c r="BG335" s="184">
        <f>IF(N335="zákl. přenesená",J335,0)</f>
        <v>0</v>
      </c>
      <c r="BH335" s="184">
        <f>IF(N335="sníž. přenesená",J335,0)</f>
        <v>0</v>
      </c>
      <c r="BI335" s="184">
        <f>IF(N335="nulová",J335,0)</f>
        <v>0</v>
      </c>
      <c r="BJ335" s="23" t="s">
        <v>83</v>
      </c>
      <c r="BK335" s="184">
        <f>ROUND(I335*H335,2)</f>
        <v>0</v>
      </c>
      <c r="BL335" s="23" t="s">
        <v>201</v>
      </c>
      <c r="BM335" s="23" t="s">
        <v>3510</v>
      </c>
    </row>
    <row r="336" spans="2:65" s="1" customFormat="1" ht="40.5">
      <c r="B336" s="40"/>
      <c r="D336" s="186" t="s">
        <v>209</v>
      </c>
      <c r="F336" s="194" t="s">
        <v>2984</v>
      </c>
      <c r="I336" s="195"/>
      <c r="L336" s="40"/>
      <c r="M336" s="196"/>
      <c r="N336" s="41"/>
      <c r="O336" s="41"/>
      <c r="P336" s="41"/>
      <c r="Q336" s="41"/>
      <c r="R336" s="41"/>
      <c r="S336" s="41"/>
      <c r="T336" s="69"/>
      <c r="AT336" s="23" t="s">
        <v>209</v>
      </c>
      <c r="AU336" s="23" t="s">
        <v>211</v>
      </c>
    </row>
    <row r="337" spans="2:65" s="1" customFormat="1" ht="25.5" customHeight="1">
      <c r="B337" s="172"/>
      <c r="C337" s="213" t="s">
        <v>561</v>
      </c>
      <c r="D337" s="213" t="s">
        <v>316</v>
      </c>
      <c r="E337" s="214" t="s">
        <v>3511</v>
      </c>
      <c r="F337" s="215" t="s">
        <v>3512</v>
      </c>
      <c r="G337" s="216" t="s">
        <v>325</v>
      </c>
      <c r="H337" s="217">
        <v>10</v>
      </c>
      <c r="I337" s="218"/>
      <c r="J337" s="219">
        <f>ROUND(I337*H337,2)</f>
        <v>0</v>
      </c>
      <c r="K337" s="215"/>
      <c r="L337" s="220"/>
      <c r="M337" s="221" t="s">
        <v>5</v>
      </c>
      <c r="N337" s="222" t="s">
        <v>46</v>
      </c>
      <c r="O337" s="41"/>
      <c r="P337" s="182">
        <f>O337*H337</f>
        <v>0</v>
      </c>
      <c r="Q337" s="182">
        <v>1.92E-3</v>
      </c>
      <c r="R337" s="182">
        <f>Q337*H337</f>
        <v>1.9200000000000002E-2</v>
      </c>
      <c r="S337" s="182">
        <v>0</v>
      </c>
      <c r="T337" s="183">
        <f>S337*H337</f>
        <v>0</v>
      </c>
      <c r="AR337" s="23" t="s">
        <v>255</v>
      </c>
      <c r="AT337" s="23" t="s">
        <v>316</v>
      </c>
      <c r="AU337" s="23" t="s">
        <v>211</v>
      </c>
      <c r="AY337" s="23" t="s">
        <v>195</v>
      </c>
      <c r="BE337" s="184">
        <f>IF(N337="základní",J337,0)</f>
        <v>0</v>
      </c>
      <c r="BF337" s="184">
        <f>IF(N337="snížená",J337,0)</f>
        <v>0</v>
      </c>
      <c r="BG337" s="184">
        <f>IF(N337="zákl. přenesená",J337,0)</f>
        <v>0</v>
      </c>
      <c r="BH337" s="184">
        <f>IF(N337="sníž. přenesená",J337,0)</f>
        <v>0</v>
      </c>
      <c r="BI337" s="184">
        <f>IF(N337="nulová",J337,0)</f>
        <v>0</v>
      </c>
      <c r="BJ337" s="23" t="s">
        <v>83</v>
      </c>
      <c r="BK337" s="184">
        <f>ROUND(I337*H337,2)</f>
        <v>0</v>
      </c>
      <c r="BL337" s="23" t="s">
        <v>201</v>
      </c>
      <c r="BM337" s="23" t="s">
        <v>3513</v>
      </c>
    </row>
    <row r="338" spans="2:65" s="1" customFormat="1" ht="40.5">
      <c r="B338" s="40"/>
      <c r="D338" s="186" t="s">
        <v>209</v>
      </c>
      <c r="F338" s="194" t="s">
        <v>3514</v>
      </c>
      <c r="I338" s="195"/>
      <c r="L338" s="40"/>
      <c r="M338" s="196"/>
      <c r="N338" s="41"/>
      <c r="O338" s="41"/>
      <c r="P338" s="41"/>
      <c r="Q338" s="41"/>
      <c r="R338" s="41"/>
      <c r="S338" s="41"/>
      <c r="T338" s="69"/>
      <c r="AT338" s="23" t="s">
        <v>209</v>
      </c>
      <c r="AU338" s="23" t="s">
        <v>211</v>
      </c>
    </row>
    <row r="339" spans="2:65" s="1" customFormat="1" ht="16.5" customHeight="1">
      <c r="B339" s="172"/>
      <c r="C339" s="173" t="s">
        <v>565</v>
      </c>
      <c r="D339" s="173" t="s">
        <v>197</v>
      </c>
      <c r="E339" s="174" t="s">
        <v>3515</v>
      </c>
      <c r="F339" s="175" t="s">
        <v>3516</v>
      </c>
      <c r="G339" s="176" t="s">
        <v>325</v>
      </c>
      <c r="H339" s="177">
        <v>4</v>
      </c>
      <c r="I339" s="178"/>
      <c r="J339" s="179">
        <f>ROUND(I339*H339,2)</f>
        <v>0</v>
      </c>
      <c r="K339" s="175"/>
      <c r="L339" s="40"/>
      <c r="M339" s="180" t="s">
        <v>5</v>
      </c>
      <c r="N339" s="181" t="s">
        <v>46</v>
      </c>
      <c r="O339" s="41"/>
      <c r="P339" s="182">
        <f>O339*H339</f>
        <v>0</v>
      </c>
      <c r="Q339" s="182">
        <v>0</v>
      </c>
      <c r="R339" s="182">
        <f>Q339*H339</f>
        <v>0</v>
      </c>
      <c r="S339" s="182">
        <v>0</v>
      </c>
      <c r="T339" s="183">
        <f>S339*H339</f>
        <v>0</v>
      </c>
      <c r="AR339" s="23" t="s">
        <v>201</v>
      </c>
      <c r="AT339" s="23" t="s">
        <v>197</v>
      </c>
      <c r="AU339" s="23" t="s">
        <v>211</v>
      </c>
      <c r="AY339" s="23" t="s">
        <v>195</v>
      </c>
      <c r="BE339" s="184">
        <f>IF(N339="základní",J339,0)</f>
        <v>0</v>
      </c>
      <c r="BF339" s="184">
        <f>IF(N339="snížená",J339,0)</f>
        <v>0</v>
      </c>
      <c r="BG339" s="184">
        <f>IF(N339="zákl. přenesená",J339,0)</f>
        <v>0</v>
      </c>
      <c r="BH339" s="184">
        <f>IF(N339="sníž. přenesená",J339,0)</f>
        <v>0</v>
      </c>
      <c r="BI339" s="184">
        <f>IF(N339="nulová",J339,0)</f>
        <v>0</v>
      </c>
      <c r="BJ339" s="23" t="s">
        <v>83</v>
      </c>
      <c r="BK339" s="184">
        <f>ROUND(I339*H339,2)</f>
        <v>0</v>
      </c>
      <c r="BL339" s="23" t="s">
        <v>201</v>
      </c>
      <c r="BM339" s="23" t="s">
        <v>3517</v>
      </c>
    </row>
    <row r="340" spans="2:65" s="1" customFormat="1" ht="16.5" customHeight="1">
      <c r="B340" s="172"/>
      <c r="C340" s="213" t="s">
        <v>569</v>
      </c>
      <c r="D340" s="213" t="s">
        <v>316</v>
      </c>
      <c r="E340" s="214" t="s">
        <v>3518</v>
      </c>
      <c r="F340" s="215" t="s">
        <v>3519</v>
      </c>
      <c r="G340" s="216" t="s">
        <v>325</v>
      </c>
      <c r="H340" s="217">
        <v>1</v>
      </c>
      <c r="I340" s="218"/>
      <c r="J340" s="219">
        <f>ROUND(I340*H340,2)</f>
        <v>0</v>
      </c>
      <c r="K340" s="215"/>
      <c r="L340" s="220"/>
      <c r="M340" s="221" t="s">
        <v>5</v>
      </c>
      <c r="N340" s="222" t="s">
        <v>46</v>
      </c>
      <c r="O340" s="41"/>
      <c r="P340" s="182">
        <f>O340*H340</f>
        <v>0</v>
      </c>
      <c r="Q340" s="182">
        <v>1.65E-3</v>
      </c>
      <c r="R340" s="182">
        <f>Q340*H340</f>
        <v>1.65E-3</v>
      </c>
      <c r="S340" s="182">
        <v>0</v>
      </c>
      <c r="T340" s="183">
        <f>S340*H340</f>
        <v>0</v>
      </c>
      <c r="AR340" s="23" t="s">
        <v>255</v>
      </c>
      <c r="AT340" s="23" t="s">
        <v>316</v>
      </c>
      <c r="AU340" s="23" t="s">
        <v>211</v>
      </c>
      <c r="AY340" s="23" t="s">
        <v>195</v>
      </c>
      <c r="BE340" s="184">
        <f>IF(N340="základní",J340,0)</f>
        <v>0</v>
      </c>
      <c r="BF340" s="184">
        <f>IF(N340="snížená",J340,0)</f>
        <v>0</v>
      </c>
      <c r="BG340" s="184">
        <f>IF(N340="zákl. přenesená",J340,0)</f>
        <v>0</v>
      </c>
      <c r="BH340" s="184">
        <f>IF(N340="sníž. přenesená",J340,0)</f>
        <v>0</v>
      </c>
      <c r="BI340" s="184">
        <f>IF(N340="nulová",J340,0)</f>
        <v>0</v>
      </c>
      <c r="BJ340" s="23" t="s">
        <v>83</v>
      </c>
      <c r="BK340" s="184">
        <f>ROUND(I340*H340,2)</f>
        <v>0</v>
      </c>
      <c r="BL340" s="23" t="s">
        <v>201</v>
      </c>
      <c r="BM340" s="23" t="s">
        <v>3520</v>
      </c>
    </row>
    <row r="341" spans="2:65" s="1" customFormat="1" ht="27">
      <c r="B341" s="40"/>
      <c r="D341" s="186" t="s">
        <v>209</v>
      </c>
      <c r="F341" s="194" t="s">
        <v>3039</v>
      </c>
      <c r="I341" s="195"/>
      <c r="L341" s="40"/>
      <c r="M341" s="196"/>
      <c r="N341" s="41"/>
      <c r="O341" s="41"/>
      <c r="P341" s="41"/>
      <c r="Q341" s="41"/>
      <c r="R341" s="41"/>
      <c r="S341" s="41"/>
      <c r="T341" s="69"/>
      <c r="AT341" s="23" t="s">
        <v>209</v>
      </c>
      <c r="AU341" s="23" t="s">
        <v>211</v>
      </c>
    </row>
    <row r="342" spans="2:65" s="1" customFormat="1" ht="16.5" customHeight="1">
      <c r="B342" s="172"/>
      <c r="C342" s="213" t="s">
        <v>573</v>
      </c>
      <c r="D342" s="213" t="s">
        <v>316</v>
      </c>
      <c r="E342" s="214" t="s">
        <v>3521</v>
      </c>
      <c r="F342" s="215" t="s">
        <v>3522</v>
      </c>
      <c r="G342" s="216" t="s">
        <v>325</v>
      </c>
      <c r="H342" s="217">
        <v>3</v>
      </c>
      <c r="I342" s="218"/>
      <c r="J342" s="219">
        <f>ROUND(I342*H342,2)</f>
        <v>0</v>
      </c>
      <c r="K342" s="215"/>
      <c r="L342" s="220"/>
      <c r="M342" s="221" t="s">
        <v>5</v>
      </c>
      <c r="N342" s="222" t="s">
        <v>46</v>
      </c>
      <c r="O342" s="41"/>
      <c r="P342" s="182">
        <f>O342*H342</f>
        <v>0</v>
      </c>
      <c r="Q342" s="182">
        <v>1.32E-3</v>
      </c>
      <c r="R342" s="182">
        <f>Q342*H342</f>
        <v>3.96E-3</v>
      </c>
      <c r="S342" s="182">
        <v>0</v>
      </c>
      <c r="T342" s="183">
        <f>S342*H342</f>
        <v>0</v>
      </c>
      <c r="AR342" s="23" t="s">
        <v>255</v>
      </c>
      <c r="AT342" s="23" t="s">
        <v>316</v>
      </c>
      <c r="AU342" s="23" t="s">
        <v>211</v>
      </c>
      <c r="AY342" s="23" t="s">
        <v>195</v>
      </c>
      <c r="BE342" s="184">
        <f>IF(N342="základní",J342,0)</f>
        <v>0</v>
      </c>
      <c r="BF342" s="184">
        <f>IF(N342="snížená",J342,0)</f>
        <v>0</v>
      </c>
      <c r="BG342" s="184">
        <f>IF(N342="zákl. přenesená",J342,0)</f>
        <v>0</v>
      </c>
      <c r="BH342" s="184">
        <f>IF(N342="sníž. přenesená",J342,0)</f>
        <v>0</v>
      </c>
      <c r="BI342" s="184">
        <f>IF(N342="nulová",J342,0)</f>
        <v>0</v>
      </c>
      <c r="BJ342" s="23" t="s">
        <v>83</v>
      </c>
      <c r="BK342" s="184">
        <f>ROUND(I342*H342,2)</f>
        <v>0</v>
      </c>
      <c r="BL342" s="23" t="s">
        <v>201</v>
      </c>
      <c r="BM342" s="23" t="s">
        <v>3523</v>
      </c>
    </row>
    <row r="343" spans="2:65" s="1" customFormat="1" ht="40.5">
      <c r="B343" s="40"/>
      <c r="D343" s="186" t="s">
        <v>209</v>
      </c>
      <c r="F343" s="194" t="s">
        <v>2984</v>
      </c>
      <c r="I343" s="195"/>
      <c r="L343" s="40"/>
      <c r="M343" s="196"/>
      <c r="N343" s="41"/>
      <c r="O343" s="41"/>
      <c r="P343" s="41"/>
      <c r="Q343" s="41"/>
      <c r="R343" s="41"/>
      <c r="S343" s="41"/>
      <c r="T343" s="69"/>
      <c r="AT343" s="23" t="s">
        <v>209</v>
      </c>
      <c r="AU343" s="23" t="s">
        <v>211</v>
      </c>
    </row>
    <row r="344" spans="2:65" s="1" customFormat="1" ht="16.5" customHeight="1">
      <c r="B344" s="172"/>
      <c r="C344" s="173" t="s">
        <v>578</v>
      </c>
      <c r="D344" s="173" t="s">
        <v>197</v>
      </c>
      <c r="E344" s="174" t="s">
        <v>3060</v>
      </c>
      <c r="F344" s="175" t="s">
        <v>3061</v>
      </c>
      <c r="G344" s="176" t="s">
        <v>325</v>
      </c>
      <c r="H344" s="177">
        <v>7</v>
      </c>
      <c r="I344" s="178"/>
      <c r="J344" s="179">
        <f>ROUND(I344*H344,2)</f>
        <v>0</v>
      </c>
      <c r="K344" s="175"/>
      <c r="L344" s="40"/>
      <c r="M344" s="180" t="s">
        <v>5</v>
      </c>
      <c r="N344" s="181" t="s">
        <v>46</v>
      </c>
      <c r="O344" s="41"/>
      <c r="P344" s="182">
        <f>O344*H344</f>
        <v>0</v>
      </c>
      <c r="Q344" s="182">
        <v>0</v>
      </c>
      <c r="R344" s="182">
        <f>Q344*H344</f>
        <v>0</v>
      </c>
      <c r="S344" s="182">
        <v>0</v>
      </c>
      <c r="T344" s="183">
        <f>S344*H344</f>
        <v>0</v>
      </c>
      <c r="AR344" s="23" t="s">
        <v>201</v>
      </c>
      <c r="AT344" s="23" t="s">
        <v>197</v>
      </c>
      <c r="AU344" s="23" t="s">
        <v>211</v>
      </c>
      <c r="AY344" s="23" t="s">
        <v>195</v>
      </c>
      <c r="BE344" s="184">
        <f>IF(N344="základní",J344,0)</f>
        <v>0</v>
      </c>
      <c r="BF344" s="184">
        <f>IF(N344="snížená",J344,0)</f>
        <v>0</v>
      </c>
      <c r="BG344" s="184">
        <f>IF(N344="zákl. přenesená",J344,0)</f>
        <v>0</v>
      </c>
      <c r="BH344" s="184">
        <f>IF(N344="sníž. přenesená",J344,0)</f>
        <v>0</v>
      </c>
      <c r="BI344" s="184">
        <f>IF(N344="nulová",J344,0)</f>
        <v>0</v>
      </c>
      <c r="BJ344" s="23" t="s">
        <v>83</v>
      </c>
      <c r="BK344" s="184">
        <f>ROUND(I344*H344,2)</f>
        <v>0</v>
      </c>
      <c r="BL344" s="23" t="s">
        <v>201</v>
      </c>
      <c r="BM344" s="23" t="s">
        <v>3524</v>
      </c>
    </row>
    <row r="345" spans="2:65" s="1" customFormat="1" ht="16.5" customHeight="1">
      <c r="B345" s="172"/>
      <c r="C345" s="213" t="s">
        <v>582</v>
      </c>
      <c r="D345" s="213" t="s">
        <v>316</v>
      </c>
      <c r="E345" s="214" t="s">
        <v>3063</v>
      </c>
      <c r="F345" s="215" t="s">
        <v>3064</v>
      </c>
      <c r="G345" s="216" t="s">
        <v>325</v>
      </c>
      <c r="H345" s="217">
        <v>7</v>
      </c>
      <c r="I345" s="218"/>
      <c r="J345" s="219">
        <f>ROUND(I345*H345,2)</f>
        <v>0</v>
      </c>
      <c r="K345" s="215"/>
      <c r="L345" s="220"/>
      <c r="M345" s="221" t="s">
        <v>5</v>
      </c>
      <c r="N345" s="222" t="s">
        <v>46</v>
      </c>
      <c r="O345" s="41"/>
      <c r="P345" s="182">
        <f>O345*H345</f>
        <v>0</v>
      </c>
      <c r="Q345" s="182">
        <v>1.8E-3</v>
      </c>
      <c r="R345" s="182">
        <f>Q345*H345</f>
        <v>1.26E-2</v>
      </c>
      <c r="S345" s="182">
        <v>0</v>
      </c>
      <c r="T345" s="183">
        <f>S345*H345</f>
        <v>0</v>
      </c>
      <c r="AR345" s="23" t="s">
        <v>255</v>
      </c>
      <c r="AT345" s="23" t="s">
        <v>316</v>
      </c>
      <c r="AU345" s="23" t="s">
        <v>211</v>
      </c>
      <c r="AY345" s="23" t="s">
        <v>195</v>
      </c>
      <c r="BE345" s="184">
        <f>IF(N345="základní",J345,0)</f>
        <v>0</v>
      </c>
      <c r="BF345" s="184">
        <f>IF(N345="snížená",J345,0)</f>
        <v>0</v>
      </c>
      <c r="BG345" s="184">
        <f>IF(N345="zákl. přenesená",J345,0)</f>
        <v>0</v>
      </c>
      <c r="BH345" s="184">
        <f>IF(N345="sníž. přenesená",J345,0)</f>
        <v>0</v>
      </c>
      <c r="BI345" s="184">
        <f>IF(N345="nulová",J345,0)</f>
        <v>0</v>
      </c>
      <c r="BJ345" s="23" t="s">
        <v>83</v>
      </c>
      <c r="BK345" s="184">
        <f>ROUND(I345*H345,2)</f>
        <v>0</v>
      </c>
      <c r="BL345" s="23" t="s">
        <v>201</v>
      </c>
      <c r="BM345" s="23" t="s">
        <v>3525</v>
      </c>
    </row>
    <row r="346" spans="2:65" s="1" customFormat="1" ht="54">
      <c r="B346" s="40"/>
      <c r="D346" s="186" t="s">
        <v>209</v>
      </c>
      <c r="F346" s="194" t="s">
        <v>3053</v>
      </c>
      <c r="I346" s="195"/>
      <c r="L346" s="40"/>
      <c r="M346" s="196"/>
      <c r="N346" s="41"/>
      <c r="O346" s="41"/>
      <c r="P346" s="41"/>
      <c r="Q346" s="41"/>
      <c r="R346" s="41"/>
      <c r="S346" s="41"/>
      <c r="T346" s="69"/>
      <c r="AT346" s="23" t="s">
        <v>209</v>
      </c>
      <c r="AU346" s="23" t="s">
        <v>211</v>
      </c>
    </row>
    <row r="347" spans="2:65" s="1" customFormat="1" ht="16.5" customHeight="1">
      <c r="B347" s="172"/>
      <c r="C347" s="173" t="s">
        <v>587</v>
      </c>
      <c r="D347" s="173" t="s">
        <v>197</v>
      </c>
      <c r="E347" s="174" t="s">
        <v>538</v>
      </c>
      <c r="F347" s="175" t="s">
        <v>539</v>
      </c>
      <c r="G347" s="176" t="s">
        <v>303</v>
      </c>
      <c r="H347" s="177">
        <v>0.371</v>
      </c>
      <c r="I347" s="178"/>
      <c r="J347" s="179">
        <f>ROUND(I347*H347,2)</f>
        <v>0</v>
      </c>
      <c r="K347" s="175"/>
      <c r="L347" s="40"/>
      <c r="M347" s="180" t="s">
        <v>5</v>
      </c>
      <c r="N347" s="181" t="s">
        <v>46</v>
      </c>
      <c r="O347" s="41"/>
      <c r="P347" s="182">
        <f>O347*H347</f>
        <v>0</v>
      </c>
      <c r="Q347" s="182">
        <v>0</v>
      </c>
      <c r="R347" s="182">
        <f>Q347*H347</f>
        <v>0</v>
      </c>
      <c r="S347" s="182">
        <v>0</v>
      </c>
      <c r="T347" s="183">
        <f>S347*H347</f>
        <v>0</v>
      </c>
      <c r="AR347" s="23" t="s">
        <v>201</v>
      </c>
      <c r="AT347" s="23" t="s">
        <v>197</v>
      </c>
      <c r="AU347" s="23" t="s">
        <v>211</v>
      </c>
      <c r="AY347" s="23" t="s">
        <v>195</v>
      </c>
      <c r="BE347" s="184">
        <f>IF(N347="základní",J347,0)</f>
        <v>0</v>
      </c>
      <c r="BF347" s="184">
        <f>IF(N347="snížená",J347,0)</f>
        <v>0</v>
      </c>
      <c r="BG347" s="184">
        <f>IF(N347="zákl. přenesená",J347,0)</f>
        <v>0</v>
      </c>
      <c r="BH347" s="184">
        <f>IF(N347="sníž. přenesená",J347,0)</f>
        <v>0</v>
      </c>
      <c r="BI347" s="184">
        <f>IF(N347="nulová",J347,0)</f>
        <v>0</v>
      </c>
      <c r="BJ347" s="23" t="s">
        <v>83</v>
      </c>
      <c r="BK347" s="184">
        <f>ROUND(I347*H347,2)</f>
        <v>0</v>
      </c>
      <c r="BL347" s="23" t="s">
        <v>201</v>
      </c>
      <c r="BM347" s="23" t="s">
        <v>3526</v>
      </c>
    </row>
    <row r="348" spans="2:65" s="10" customFormat="1" ht="22.35" customHeight="1">
      <c r="B348" s="159"/>
      <c r="D348" s="160" t="s">
        <v>74</v>
      </c>
      <c r="E348" s="170" t="s">
        <v>541</v>
      </c>
      <c r="F348" s="170" t="s">
        <v>3067</v>
      </c>
      <c r="I348" s="162"/>
      <c r="J348" s="171">
        <f>BK348</f>
        <v>0</v>
      </c>
      <c r="L348" s="159"/>
      <c r="M348" s="164"/>
      <c r="N348" s="165"/>
      <c r="O348" s="165"/>
      <c r="P348" s="166">
        <f>SUM(P349:P414)</f>
        <v>0</v>
      </c>
      <c r="Q348" s="165"/>
      <c r="R348" s="166">
        <f>SUM(R349:R414)</f>
        <v>70.825439999999986</v>
      </c>
      <c r="S348" s="165"/>
      <c r="T348" s="167">
        <f>SUM(T349:T414)</f>
        <v>0.14149999999999999</v>
      </c>
      <c r="AR348" s="160" t="s">
        <v>83</v>
      </c>
      <c r="AT348" s="168" t="s">
        <v>74</v>
      </c>
      <c r="AU348" s="168" t="s">
        <v>85</v>
      </c>
      <c r="AY348" s="160" t="s">
        <v>195</v>
      </c>
      <c r="BK348" s="169">
        <f>SUM(BK349:BK414)</f>
        <v>0</v>
      </c>
    </row>
    <row r="349" spans="2:65" s="1" customFormat="1" ht="25.5" customHeight="1">
      <c r="B349" s="172"/>
      <c r="C349" s="173" t="s">
        <v>591</v>
      </c>
      <c r="D349" s="173" t="s">
        <v>197</v>
      </c>
      <c r="E349" s="174" t="s">
        <v>3068</v>
      </c>
      <c r="F349" s="175" t="s">
        <v>3069</v>
      </c>
      <c r="G349" s="176" t="s">
        <v>325</v>
      </c>
      <c r="H349" s="177">
        <v>11</v>
      </c>
      <c r="I349" s="178"/>
      <c r="J349" s="179">
        <f>ROUND(I349*H349,2)</f>
        <v>0</v>
      </c>
      <c r="K349" s="175"/>
      <c r="L349" s="40"/>
      <c r="M349" s="180" t="s">
        <v>5</v>
      </c>
      <c r="N349" s="181" t="s">
        <v>46</v>
      </c>
      <c r="O349" s="41"/>
      <c r="P349" s="182">
        <f>O349*H349</f>
        <v>0</v>
      </c>
      <c r="Q349" s="182">
        <v>1.6857899999999999</v>
      </c>
      <c r="R349" s="182">
        <f>Q349*H349</f>
        <v>18.543689999999998</v>
      </c>
      <c r="S349" s="182">
        <v>0</v>
      </c>
      <c r="T349" s="183">
        <f>S349*H349</f>
        <v>0</v>
      </c>
      <c r="AR349" s="23" t="s">
        <v>201</v>
      </c>
      <c r="AT349" s="23" t="s">
        <v>197</v>
      </c>
      <c r="AU349" s="23" t="s">
        <v>211</v>
      </c>
      <c r="AY349" s="23" t="s">
        <v>195</v>
      </c>
      <c r="BE349" s="184">
        <f>IF(N349="základní",J349,0)</f>
        <v>0</v>
      </c>
      <c r="BF349" s="184">
        <f>IF(N349="snížená",J349,0)</f>
        <v>0</v>
      </c>
      <c r="BG349" s="184">
        <f>IF(N349="zákl. přenesená",J349,0)</f>
        <v>0</v>
      </c>
      <c r="BH349" s="184">
        <f>IF(N349="sníž. přenesená",J349,0)</f>
        <v>0</v>
      </c>
      <c r="BI349" s="184">
        <f>IF(N349="nulová",J349,0)</f>
        <v>0</v>
      </c>
      <c r="BJ349" s="23" t="s">
        <v>83</v>
      </c>
      <c r="BK349" s="184">
        <f>ROUND(I349*H349,2)</f>
        <v>0</v>
      </c>
      <c r="BL349" s="23" t="s">
        <v>201</v>
      </c>
      <c r="BM349" s="23" t="s">
        <v>3527</v>
      </c>
    </row>
    <row r="350" spans="2:65" s="1" customFormat="1" ht="189">
      <c r="B350" s="40"/>
      <c r="D350" s="186" t="s">
        <v>209</v>
      </c>
      <c r="F350" s="194" t="s">
        <v>3071</v>
      </c>
      <c r="I350" s="195"/>
      <c r="L350" s="40"/>
      <c r="M350" s="196"/>
      <c r="N350" s="41"/>
      <c r="O350" s="41"/>
      <c r="P350" s="41"/>
      <c r="Q350" s="41"/>
      <c r="R350" s="41"/>
      <c r="S350" s="41"/>
      <c r="T350" s="69"/>
      <c r="AT350" s="23" t="s">
        <v>209</v>
      </c>
      <c r="AU350" s="23" t="s">
        <v>211</v>
      </c>
    </row>
    <row r="351" spans="2:65" s="1" customFormat="1" ht="16.5" customHeight="1">
      <c r="B351" s="172"/>
      <c r="C351" s="213" t="s">
        <v>595</v>
      </c>
      <c r="D351" s="213" t="s">
        <v>316</v>
      </c>
      <c r="E351" s="214" t="s">
        <v>3072</v>
      </c>
      <c r="F351" s="215" t="s">
        <v>3073</v>
      </c>
      <c r="G351" s="216" t="s">
        <v>325</v>
      </c>
      <c r="H351" s="217">
        <v>1</v>
      </c>
      <c r="I351" s="218"/>
      <c r="J351" s="219">
        <f t="shared" ref="J351:J362" si="0">ROUND(I351*H351,2)</f>
        <v>0</v>
      </c>
      <c r="K351" s="215"/>
      <c r="L351" s="220"/>
      <c r="M351" s="221" t="s">
        <v>5</v>
      </c>
      <c r="N351" s="222" t="s">
        <v>46</v>
      </c>
      <c r="O351" s="41"/>
      <c r="P351" s="182">
        <f t="shared" ref="P351:P362" si="1">O351*H351</f>
        <v>0</v>
      </c>
      <c r="Q351" s="182">
        <v>2.75E-2</v>
      </c>
      <c r="R351" s="182">
        <f t="shared" ref="R351:R362" si="2">Q351*H351</f>
        <v>2.75E-2</v>
      </c>
      <c r="S351" s="182">
        <v>0</v>
      </c>
      <c r="T351" s="183">
        <f t="shared" ref="T351:T362" si="3">S351*H351</f>
        <v>0</v>
      </c>
      <c r="AR351" s="23" t="s">
        <v>255</v>
      </c>
      <c r="AT351" s="23" t="s">
        <v>316</v>
      </c>
      <c r="AU351" s="23" t="s">
        <v>211</v>
      </c>
      <c r="AY351" s="23" t="s">
        <v>195</v>
      </c>
      <c r="BE351" s="184">
        <f t="shared" ref="BE351:BE362" si="4">IF(N351="základní",J351,0)</f>
        <v>0</v>
      </c>
      <c r="BF351" s="184">
        <f t="shared" ref="BF351:BF362" si="5">IF(N351="snížená",J351,0)</f>
        <v>0</v>
      </c>
      <c r="BG351" s="184">
        <f t="shared" ref="BG351:BG362" si="6">IF(N351="zákl. přenesená",J351,0)</f>
        <v>0</v>
      </c>
      <c r="BH351" s="184">
        <f t="shared" ref="BH351:BH362" si="7">IF(N351="sníž. přenesená",J351,0)</f>
        <v>0</v>
      </c>
      <c r="BI351" s="184">
        <f t="shared" ref="BI351:BI362" si="8">IF(N351="nulová",J351,0)</f>
        <v>0</v>
      </c>
      <c r="BJ351" s="23" t="s">
        <v>83</v>
      </c>
      <c r="BK351" s="184">
        <f t="shared" ref="BK351:BK362" si="9">ROUND(I351*H351,2)</f>
        <v>0</v>
      </c>
      <c r="BL351" s="23" t="s">
        <v>201</v>
      </c>
      <c r="BM351" s="23" t="s">
        <v>3528</v>
      </c>
    </row>
    <row r="352" spans="2:65" s="1" customFormat="1" ht="16.5" customHeight="1">
      <c r="B352" s="172"/>
      <c r="C352" s="213" t="s">
        <v>600</v>
      </c>
      <c r="D352" s="213" t="s">
        <v>316</v>
      </c>
      <c r="E352" s="214" t="s">
        <v>3075</v>
      </c>
      <c r="F352" s="215" t="s">
        <v>3076</v>
      </c>
      <c r="G352" s="216" t="s">
        <v>325</v>
      </c>
      <c r="H352" s="217">
        <v>4</v>
      </c>
      <c r="I352" s="218"/>
      <c r="J352" s="219">
        <f t="shared" si="0"/>
        <v>0</v>
      </c>
      <c r="K352" s="215"/>
      <c r="L352" s="220"/>
      <c r="M352" s="221" t="s">
        <v>5</v>
      </c>
      <c r="N352" s="222" t="s">
        <v>46</v>
      </c>
      <c r="O352" s="41"/>
      <c r="P352" s="182">
        <f t="shared" si="1"/>
        <v>0</v>
      </c>
      <c r="Q352" s="182">
        <v>0.04</v>
      </c>
      <c r="R352" s="182">
        <f t="shared" si="2"/>
        <v>0.16</v>
      </c>
      <c r="S352" s="182">
        <v>0</v>
      </c>
      <c r="T352" s="183">
        <f t="shared" si="3"/>
        <v>0</v>
      </c>
      <c r="AR352" s="23" t="s">
        <v>255</v>
      </c>
      <c r="AT352" s="23" t="s">
        <v>316</v>
      </c>
      <c r="AU352" s="23" t="s">
        <v>211</v>
      </c>
      <c r="AY352" s="23" t="s">
        <v>195</v>
      </c>
      <c r="BE352" s="184">
        <f t="shared" si="4"/>
        <v>0</v>
      </c>
      <c r="BF352" s="184">
        <f t="shared" si="5"/>
        <v>0</v>
      </c>
      <c r="BG352" s="184">
        <f t="shared" si="6"/>
        <v>0</v>
      </c>
      <c r="BH352" s="184">
        <f t="shared" si="7"/>
        <v>0</v>
      </c>
      <c r="BI352" s="184">
        <f t="shared" si="8"/>
        <v>0</v>
      </c>
      <c r="BJ352" s="23" t="s">
        <v>83</v>
      </c>
      <c r="BK352" s="184">
        <f t="shared" si="9"/>
        <v>0</v>
      </c>
      <c r="BL352" s="23" t="s">
        <v>201</v>
      </c>
      <c r="BM352" s="23" t="s">
        <v>3529</v>
      </c>
    </row>
    <row r="353" spans="2:65" s="1" customFormat="1" ht="16.5" customHeight="1">
      <c r="B353" s="172"/>
      <c r="C353" s="213" t="s">
        <v>604</v>
      </c>
      <c r="D353" s="213" t="s">
        <v>316</v>
      </c>
      <c r="E353" s="214" t="s">
        <v>3078</v>
      </c>
      <c r="F353" s="215" t="s">
        <v>3079</v>
      </c>
      <c r="G353" s="216" t="s">
        <v>325</v>
      </c>
      <c r="H353" s="217">
        <v>4</v>
      </c>
      <c r="I353" s="218"/>
      <c r="J353" s="219">
        <f t="shared" si="0"/>
        <v>0</v>
      </c>
      <c r="K353" s="215"/>
      <c r="L353" s="220"/>
      <c r="M353" s="221" t="s">
        <v>5</v>
      </c>
      <c r="N353" s="222" t="s">
        <v>46</v>
      </c>
      <c r="O353" s="41"/>
      <c r="P353" s="182">
        <f t="shared" si="1"/>
        <v>0</v>
      </c>
      <c r="Q353" s="182">
        <v>5.3999999999999999E-2</v>
      </c>
      <c r="R353" s="182">
        <f t="shared" si="2"/>
        <v>0.216</v>
      </c>
      <c r="S353" s="182">
        <v>0</v>
      </c>
      <c r="T353" s="183">
        <f t="shared" si="3"/>
        <v>0</v>
      </c>
      <c r="AR353" s="23" t="s">
        <v>255</v>
      </c>
      <c r="AT353" s="23" t="s">
        <v>316</v>
      </c>
      <c r="AU353" s="23" t="s">
        <v>211</v>
      </c>
      <c r="AY353" s="23" t="s">
        <v>195</v>
      </c>
      <c r="BE353" s="184">
        <f t="shared" si="4"/>
        <v>0</v>
      </c>
      <c r="BF353" s="184">
        <f t="shared" si="5"/>
        <v>0</v>
      </c>
      <c r="BG353" s="184">
        <f t="shared" si="6"/>
        <v>0</v>
      </c>
      <c r="BH353" s="184">
        <f t="shared" si="7"/>
        <v>0</v>
      </c>
      <c r="BI353" s="184">
        <f t="shared" si="8"/>
        <v>0</v>
      </c>
      <c r="BJ353" s="23" t="s">
        <v>83</v>
      </c>
      <c r="BK353" s="184">
        <f t="shared" si="9"/>
        <v>0</v>
      </c>
      <c r="BL353" s="23" t="s">
        <v>201</v>
      </c>
      <c r="BM353" s="23" t="s">
        <v>3530</v>
      </c>
    </row>
    <row r="354" spans="2:65" s="1" customFormat="1" ht="16.5" customHeight="1">
      <c r="B354" s="172"/>
      <c r="C354" s="213" t="s">
        <v>608</v>
      </c>
      <c r="D354" s="213" t="s">
        <v>316</v>
      </c>
      <c r="E354" s="214" t="s">
        <v>3081</v>
      </c>
      <c r="F354" s="215" t="s">
        <v>3082</v>
      </c>
      <c r="G354" s="216" t="s">
        <v>325</v>
      </c>
      <c r="H354" s="217">
        <v>4</v>
      </c>
      <c r="I354" s="218"/>
      <c r="J354" s="219">
        <f t="shared" si="0"/>
        <v>0</v>
      </c>
      <c r="K354" s="215"/>
      <c r="L354" s="220"/>
      <c r="M354" s="221" t="s">
        <v>5</v>
      </c>
      <c r="N354" s="222" t="s">
        <v>46</v>
      </c>
      <c r="O354" s="41"/>
      <c r="P354" s="182">
        <f t="shared" si="1"/>
        <v>0</v>
      </c>
      <c r="Q354" s="182">
        <v>6.8000000000000005E-2</v>
      </c>
      <c r="R354" s="182">
        <f t="shared" si="2"/>
        <v>0.27200000000000002</v>
      </c>
      <c r="S354" s="182">
        <v>0</v>
      </c>
      <c r="T354" s="183">
        <f t="shared" si="3"/>
        <v>0</v>
      </c>
      <c r="AR354" s="23" t="s">
        <v>255</v>
      </c>
      <c r="AT354" s="23" t="s">
        <v>316</v>
      </c>
      <c r="AU354" s="23" t="s">
        <v>211</v>
      </c>
      <c r="AY354" s="23" t="s">
        <v>195</v>
      </c>
      <c r="BE354" s="184">
        <f t="shared" si="4"/>
        <v>0</v>
      </c>
      <c r="BF354" s="184">
        <f t="shared" si="5"/>
        <v>0</v>
      </c>
      <c r="BG354" s="184">
        <f t="shared" si="6"/>
        <v>0</v>
      </c>
      <c r="BH354" s="184">
        <f t="shared" si="7"/>
        <v>0</v>
      </c>
      <c r="BI354" s="184">
        <f t="shared" si="8"/>
        <v>0</v>
      </c>
      <c r="BJ354" s="23" t="s">
        <v>83</v>
      </c>
      <c r="BK354" s="184">
        <f t="shared" si="9"/>
        <v>0</v>
      </c>
      <c r="BL354" s="23" t="s">
        <v>201</v>
      </c>
      <c r="BM354" s="23" t="s">
        <v>3531</v>
      </c>
    </row>
    <row r="355" spans="2:65" s="1" customFormat="1" ht="16.5" customHeight="1">
      <c r="B355" s="172"/>
      <c r="C355" s="213" t="s">
        <v>613</v>
      </c>
      <c r="D355" s="213" t="s">
        <v>316</v>
      </c>
      <c r="E355" s="214" t="s">
        <v>3084</v>
      </c>
      <c r="F355" s="215" t="s">
        <v>3085</v>
      </c>
      <c r="G355" s="216" t="s">
        <v>325</v>
      </c>
      <c r="H355" s="217">
        <v>2</v>
      </c>
      <c r="I355" s="218"/>
      <c r="J355" s="219">
        <f t="shared" si="0"/>
        <v>0</v>
      </c>
      <c r="K355" s="215"/>
      <c r="L355" s="220"/>
      <c r="M355" s="221" t="s">
        <v>5</v>
      </c>
      <c r="N355" s="222" t="s">
        <v>46</v>
      </c>
      <c r="O355" s="41"/>
      <c r="P355" s="182">
        <f t="shared" si="1"/>
        <v>0</v>
      </c>
      <c r="Q355" s="182">
        <v>8.1000000000000003E-2</v>
      </c>
      <c r="R355" s="182">
        <f t="shared" si="2"/>
        <v>0.16200000000000001</v>
      </c>
      <c r="S355" s="182">
        <v>0</v>
      </c>
      <c r="T355" s="183">
        <f t="shared" si="3"/>
        <v>0</v>
      </c>
      <c r="AR355" s="23" t="s">
        <v>255</v>
      </c>
      <c r="AT355" s="23" t="s">
        <v>316</v>
      </c>
      <c r="AU355" s="23" t="s">
        <v>211</v>
      </c>
      <c r="AY355" s="23" t="s">
        <v>195</v>
      </c>
      <c r="BE355" s="184">
        <f t="shared" si="4"/>
        <v>0</v>
      </c>
      <c r="BF355" s="184">
        <f t="shared" si="5"/>
        <v>0</v>
      </c>
      <c r="BG355" s="184">
        <f t="shared" si="6"/>
        <v>0</v>
      </c>
      <c r="BH355" s="184">
        <f t="shared" si="7"/>
        <v>0</v>
      </c>
      <c r="BI355" s="184">
        <f t="shared" si="8"/>
        <v>0</v>
      </c>
      <c r="BJ355" s="23" t="s">
        <v>83</v>
      </c>
      <c r="BK355" s="184">
        <f t="shared" si="9"/>
        <v>0</v>
      </c>
      <c r="BL355" s="23" t="s">
        <v>201</v>
      </c>
      <c r="BM355" s="23" t="s">
        <v>3532</v>
      </c>
    </row>
    <row r="356" spans="2:65" s="1" customFormat="1" ht="16.5" customHeight="1">
      <c r="B356" s="172"/>
      <c r="C356" s="213" t="s">
        <v>618</v>
      </c>
      <c r="D356" s="213" t="s">
        <v>316</v>
      </c>
      <c r="E356" s="214" t="s">
        <v>3087</v>
      </c>
      <c r="F356" s="215" t="s">
        <v>3088</v>
      </c>
      <c r="G356" s="216" t="s">
        <v>325</v>
      </c>
      <c r="H356" s="217">
        <v>8</v>
      </c>
      <c r="I356" s="218"/>
      <c r="J356" s="219">
        <f t="shared" si="0"/>
        <v>0</v>
      </c>
      <c r="K356" s="215"/>
      <c r="L356" s="220"/>
      <c r="M356" s="221" t="s">
        <v>5</v>
      </c>
      <c r="N356" s="222" t="s">
        <v>46</v>
      </c>
      <c r="O356" s="41"/>
      <c r="P356" s="182">
        <f t="shared" si="1"/>
        <v>0</v>
      </c>
      <c r="Q356" s="182">
        <v>0.58499999999999996</v>
      </c>
      <c r="R356" s="182">
        <f t="shared" si="2"/>
        <v>4.68</v>
      </c>
      <c r="S356" s="182">
        <v>0</v>
      </c>
      <c r="T356" s="183">
        <f t="shared" si="3"/>
        <v>0</v>
      </c>
      <c r="AR356" s="23" t="s">
        <v>255</v>
      </c>
      <c r="AT356" s="23" t="s">
        <v>316</v>
      </c>
      <c r="AU356" s="23" t="s">
        <v>211</v>
      </c>
      <c r="AY356" s="23" t="s">
        <v>195</v>
      </c>
      <c r="BE356" s="184">
        <f t="shared" si="4"/>
        <v>0</v>
      </c>
      <c r="BF356" s="184">
        <f t="shared" si="5"/>
        <v>0</v>
      </c>
      <c r="BG356" s="184">
        <f t="shared" si="6"/>
        <v>0</v>
      </c>
      <c r="BH356" s="184">
        <f t="shared" si="7"/>
        <v>0</v>
      </c>
      <c r="BI356" s="184">
        <f t="shared" si="8"/>
        <v>0</v>
      </c>
      <c r="BJ356" s="23" t="s">
        <v>83</v>
      </c>
      <c r="BK356" s="184">
        <f t="shared" si="9"/>
        <v>0</v>
      </c>
      <c r="BL356" s="23" t="s">
        <v>201</v>
      </c>
      <c r="BM356" s="23" t="s">
        <v>3533</v>
      </c>
    </row>
    <row r="357" spans="2:65" s="1" customFormat="1" ht="16.5" customHeight="1">
      <c r="B357" s="172"/>
      <c r="C357" s="213" t="s">
        <v>623</v>
      </c>
      <c r="D357" s="213" t="s">
        <v>316</v>
      </c>
      <c r="E357" s="214" t="s">
        <v>3091</v>
      </c>
      <c r="F357" s="215" t="s">
        <v>3092</v>
      </c>
      <c r="G357" s="216" t="s">
        <v>325</v>
      </c>
      <c r="H357" s="217">
        <v>3</v>
      </c>
      <c r="I357" s="218"/>
      <c r="J357" s="219">
        <f t="shared" si="0"/>
        <v>0</v>
      </c>
      <c r="K357" s="215"/>
      <c r="L357" s="220"/>
      <c r="M357" s="221" t="s">
        <v>5</v>
      </c>
      <c r="N357" s="222" t="s">
        <v>46</v>
      </c>
      <c r="O357" s="41"/>
      <c r="P357" s="182">
        <f t="shared" si="1"/>
        <v>0</v>
      </c>
      <c r="Q357" s="182">
        <v>0.44900000000000001</v>
      </c>
      <c r="R357" s="182">
        <f t="shared" si="2"/>
        <v>1.347</v>
      </c>
      <c r="S357" s="182">
        <v>0</v>
      </c>
      <c r="T357" s="183">
        <f t="shared" si="3"/>
        <v>0</v>
      </c>
      <c r="AR357" s="23" t="s">
        <v>255</v>
      </c>
      <c r="AT357" s="23" t="s">
        <v>316</v>
      </c>
      <c r="AU357" s="23" t="s">
        <v>211</v>
      </c>
      <c r="AY357" s="23" t="s">
        <v>195</v>
      </c>
      <c r="BE357" s="184">
        <f t="shared" si="4"/>
        <v>0</v>
      </c>
      <c r="BF357" s="184">
        <f t="shared" si="5"/>
        <v>0</v>
      </c>
      <c r="BG357" s="184">
        <f t="shared" si="6"/>
        <v>0</v>
      </c>
      <c r="BH357" s="184">
        <f t="shared" si="7"/>
        <v>0</v>
      </c>
      <c r="BI357" s="184">
        <f t="shared" si="8"/>
        <v>0</v>
      </c>
      <c r="BJ357" s="23" t="s">
        <v>83</v>
      </c>
      <c r="BK357" s="184">
        <f t="shared" si="9"/>
        <v>0</v>
      </c>
      <c r="BL357" s="23" t="s">
        <v>201</v>
      </c>
      <c r="BM357" s="23" t="s">
        <v>3534</v>
      </c>
    </row>
    <row r="358" spans="2:65" s="1" customFormat="1" ht="16.5" customHeight="1">
      <c r="B358" s="172"/>
      <c r="C358" s="213" t="s">
        <v>628</v>
      </c>
      <c r="D358" s="213" t="s">
        <v>316</v>
      </c>
      <c r="E358" s="214" t="s">
        <v>3095</v>
      </c>
      <c r="F358" s="215" t="s">
        <v>3096</v>
      </c>
      <c r="G358" s="216" t="s">
        <v>325</v>
      </c>
      <c r="H358" s="217">
        <v>2</v>
      </c>
      <c r="I358" s="218"/>
      <c r="J358" s="219">
        <f t="shared" si="0"/>
        <v>0</v>
      </c>
      <c r="K358" s="215"/>
      <c r="L358" s="220"/>
      <c r="M358" s="221" t="s">
        <v>5</v>
      </c>
      <c r="N358" s="222" t="s">
        <v>46</v>
      </c>
      <c r="O358" s="41"/>
      <c r="P358" s="182">
        <f t="shared" si="1"/>
        <v>0</v>
      </c>
      <c r="Q358" s="182">
        <v>0.25</v>
      </c>
      <c r="R358" s="182">
        <f t="shared" si="2"/>
        <v>0.5</v>
      </c>
      <c r="S358" s="182">
        <v>0</v>
      </c>
      <c r="T358" s="183">
        <f t="shared" si="3"/>
        <v>0</v>
      </c>
      <c r="AR358" s="23" t="s">
        <v>255</v>
      </c>
      <c r="AT358" s="23" t="s">
        <v>316</v>
      </c>
      <c r="AU358" s="23" t="s">
        <v>211</v>
      </c>
      <c r="AY358" s="23" t="s">
        <v>195</v>
      </c>
      <c r="BE358" s="184">
        <f t="shared" si="4"/>
        <v>0</v>
      </c>
      <c r="BF358" s="184">
        <f t="shared" si="5"/>
        <v>0</v>
      </c>
      <c r="BG358" s="184">
        <f t="shared" si="6"/>
        <v>0</v>
      </c>
      <c r="BH358" s="184">
        <f t="shared" si="7"/>
        <v>0</v>
      </c>
      <c r="BI358" s="184">
        <f t="shared" si="8"/>
        <v>0</v>
      </c>
      <c r="BJ358" s="23" t="s">
        <v>83</v>
      </c>
      <c r="BK358" s="184">
        <f t="shared" si="9"/>
        <v>0</v>
      </c>
      <c r="BL358" s="23" t="s">
        <v>201</v>
      </c>
      <c r="BM358" s="23" t="s">
        <v>3535</v>
      </c>
    </row>
    <row r="359" spans="2:65" s="1" customFormat="1" ht="16.5" customHeight="1">
      <c r="B359" s="172"/>
      <c r="C359" s="213" t="s">
        <v>633</v>
      </c>
      <c r="D359" s="213" t="s">
        <v>316</v>
      </c>
      <c r="E359" s="214" t="s">
        <v>3099</v>
      </c>
      <c r="F359" s="215" t="s">
        <v>3100</v>
      </c>
      <c r="G359" s="216" t="s">
        <v>325</v>
      </c>
      <c r="H359" s="217">
        <v>3</v>
      </c>
      <c r="I359" s="218"/>
      <c r="J359" s="219">
        <f t="shared" si="0"/>
        <v>0</v>
      </c>
      <c r="K359" s="215"/>
      <c r="L359" s="220"/>
      <c r="M359" s="221" t="s">
        <v>5</v>
      </c>
      <c r="N359" s="222" t="s">
        <v>46</v>
      </c>
      <c r="O359" s="41"/>
      <c r="P359" s="182">
        <f t="shared" si="1"/>
        <v>0</v>
      </c>
      <c r="Q359" s="182">
        <v>0.5</v>
      </c>
      <c r="R359" s="182">
        <f t="shared" si="2"/>
        <v>1.5</v>
      </c>
      <c r="S359" s="182">
        <v>0</v>
      </c>
      <c r="T359" s="183">
        <f t="shared" si="3"/>
        <v>0</v>
      </c>
      <c r="AR359" s="23" t="s">
        <v>255</v>
      </c>
      <c r="AT359" s="23" t="s">
        <v>316</v>
      </c>
      <c r="AU359" s="23" t="s">
        <v>211</v>
      </c>
      <c r="AY359" s="23" t="s">
        <v>195</v>
      </c>
      <c r="BE359" s="184">
        <f t="shared" si="4"/>
        <v>0</v>
      </c>
      <c r="BF359" s="184">
        <f t="shared" si="5"/>
        <v>0</v>
      </c>
      <c r="BG359" s="184">
        <f t="shared" si="6"/>
        <v>0</v>
      </c>
      <c r="BH359" s="184">
        <f t="shared" si="7"/>
        <v>0</v>
      </c>
      <c r="BI359" s="184">
        <f t="shared" si="8"/>
        <v>0</v>
      </c>
      <c r="BJ359" s="23" t="s">
        <v>83</v>
      </c>
      <c r="BK359" s="184">
        <f t="shared" si="9"/>
        <v>0</v>
      </c>
      <c r="BL359" s="23" t="s">
        <v>201</v>
      </c>
      <c r="BM359" s="23" t="s">
        <v>3536</v>
      </c>
    </row>
    <row r="360" spans="2:65" s="1" customFormat="1" ht="25.5" customHeight="1">
      <c r="B360" s="172"/>
      <c r="C360" s="213" t="s">
        <v>637</v>
      </c>
      <c r="D360" s="213" t="s">
        <v>316</v>
      </c>
      <c r="E360" s="214" t="s">
        <v>3107</v>
      </c>
      <c r="F360" s="215" t="s">
        <v>3108</v>
      </c>
      <c r="G360" s="216" t="s">
        <v>325</v>
      </c>
      <c r="H360" s="217">
        <v>11</v>
      </c>
      <c r="I360" s="218"/>
      <c r="J360" s="219">
        <f t="shared" si="0"/>
        <v>0</v>
      </c>
      <c r="K360" s="215"/>
      <c r="L360" s="220"/>
      <c r="M360" s="221" t="s">
        <v>5</v>
      </c>
      <c r="N360" s="222" t="s">
        <v>46</v>
      </c>
      <c r="O360" s="41"/>
      <c r="P360" s="182">
        <f t="shared" si="1"/>
        <v>0</v>
      </c>
      <c r="Q360" s="182">
        <v>1.6</v>
      </c>
      <c r="R360" s="182">
        <f t="shared" si="2"/>
        <v>17.600000000000001</v>
      </c>
      <c r="S360" s="182">
        <v>0</v>
      </c>
      <c r="T360" s="183">
        <f t="shared" si="3"/>
        <v>0</v>
      </c>
      <c r="AR360" s="23" t="s">
        <v>255</v>
      </c>
      <c r="AT360" s="23" t="s">
        <v>316</v>
      </c>
      <c r="AU360" s="23" t="s">
        <v>211</v>
      </c>
      <c r="AY360" s="23" t="s">
        <v>195</v>
      </c>
      <c r="BE360" s="184">
        <f t="shared" si="4"/>
        <v>0</v>
      </c>
      <c r="BF360" s="184">
        <f t="shared" si="5"/>
        <v>0</v>
      </c>
      <c r="BG360" s="184">
        <f t="shared" si="6"/>
        <v>0</v>
      </c>
      <c r="BH360" s="184">
        <f t="shared" si="7"/>
        <v>0</v>
      </c>
      <c r="BI360" s="184">
        <f t="shared" si="8"/>
        <v>0</v>
      </c>
      <c r="BJ360" s="23" t="s">
        <v>83</v>
      </c>
      <c r="BK360" s="184">
        <f t="shared" si="9"/>
        <v>0</v>
      </c>
      <c r="BL360" s="23" t="s">
        <v>201</v>
      </c>
      <c r="BM360" s="23" t="s">
        <v>3537</v>
      </c>
    </row>
    <row r="361" spans="2:65" s="1" customFormat="1" ht="16.5" customHeight="1">
      <c r="B361" s="172"/>
      <c r="C361" s="213" t="s">
        <v>422</v>
      </c>
      <c r="D361" s="213" t="s">
        <v>316</v>
      </c>
      <c r="E361" s="214" t="s">
        <v>3119</v>
      </c>
      <c r="F361" s="215" t="s">
        <v>3120</v>
      </c>
      <c r="G361" s="216" t="s">
        <v>325</v>
      </c>
      <c r="H361" s="217">
        <v>16</v>
      </c>
      <c r="I361" s="218"/>
      <c r="J361" s="219">
        <f t="shared" si="0"/>
        <v>0</v>
      </c>
      <c r="K361" s="215"/>
      <c r="L361" s="220"/>
      <c r="M361" s="221" t="s">
        <v>5</v>
      </c>
      <c r="N361" s="222" t="s">
        <v>46</v>
      </c>
      <c r="O361" s="41"/>
      <c r="P361" s="182">
        <f t="shared" si="1"/>
        <v>0</v>
      </c>
      <c r="Q361" s="182">
        <v>2E-3</v>
      </c>
      <c r="R361" s="182">
        <f t="shared" si="2"/>
        <v>3.2000000000000001E-2</v>
      </c>
      <c r="S361" s="182">
        <v>0</v>
      </c>
      <c r="T361" s="183">
        <f t="shared" si="3"/>
        <v>0</v>
      </c>
      <c r="AR361" s="23" t="s">
        <v>255</v>
      </c>
      <c r="AT361" s="23" t="s">
        <v>316</v>
      </c>
      <c r="AU361" s="23" t="s">
        <v>211</v>
      </c>
      <c r="AY361" s="23" t="s">
        <v>195</v>
      </c>
      <c r="BE361" s="184">
        <f t="shared" si="4"/>
        <v>0</v>
      </c>
      <c r="BF361" s="184">
        <f t="shared" si="5"/>
        <v>0</v>
      </c>
      <c r="BG361" s="184">
        <f t="shared" si="6"/>
        <v>0</v>
      </c>
      <c r="BH361" s="184">
        <f t="shared" si="7"/>
        <v>0</v>
      </c>
      <c r="BI361" s="184">
        <f t="shared" si="8"/>
        <v>0</v>
      </c>
      <c r="BJ361" s="23" t="s">
        <v>83</v>
      </c>
      <c r="BK361" s="184">
        <f t="shared" si="9"/>
        <v>0</v>
      </c>
      <c r="BL361" s="23" t="s">
        <v>201</v>
      </c>
      <c r="BM361" s="23" t="s">
        <v>3538</v>
      </c>
    </row>
    <row r="362" spans="2:65" s="1" customFormat="1" ht="16.5" customHeight="1">
      <c r="B362" s="172"/>
      <c r="C362" s="173" t="s">
        <v>645</v>
      </c>
      <c r="D362" s="173" t="s">
        <v>197</v>
      </c>
      <c r="E362" s="174" t="s">
        <v>3128</v>
      </c>
      <c r="F362" s="175" t="s">
        <v>3539</v>
      </c>
      <c r="G362" s="176" t="s">
        <v>325</v>
      </c>
      <c r="H362" s="177">
        <v>6</v>
      </c>
      <c r="I362" s="178"/>
      <c r="J362" s="179">
        <f t="shared" si="0"/>
        <v>0</v>
      </c>
      <c r="K362" s="175"/>
      <c r="L362" s="40"/>
      <c r="M362" s="180" t="s">
        <v>5</v>
      </c>
      <c r="N362" s="181" t="s">
        <v>46</v>
      </c>
      <c r="O362" s="41"/>
      <c r="P362" s="182">
        <f t="shared" si="1"/>
        <v>0</v>
      </c>
      <c r="Q362" s="182">
        <v>5.8029999999999998E-2</v>
      </c>
      <c r="R362" s="182">
        <f t="shared" si="2"/>
        <v>0.34817999999999999</v>
      </c>
      <c r="S362" s="182">
        <v>0</v>
      </c>
      <c r="T362" s="183">
        <f t="shared" si="3"/>
        <v>0</v>
      </c>
      <c r="AR362" s="23" t="s">
        <v>201</v>
      </c>
      <c r="AT362" s="23" t="s">
        <v>197</v>
      </c>
      <c r="AU362" s="23" t="s">
        <v>211</v>
      </c>
      <c r="AY362" s="23" t="s">
        <v>195</v>
      </c>
      <c r="BE362" s="184">
        <f t="shared" si="4"/>
        <v>0</v>
      </c>
      <c r="BF362" s="184">
        <f t="shared" si="5"/>
        <v>0</v>
      </c>
      <c r="BG362" s="184">
        <f t="shared" si="6"/>
        <v>0</v>
      </c>
      <c r="BH362" s="184">
        <f t="shared" si="7"/>
        <v>0</v>
      </c>
      <c r="BI362" s="184">
        <f t="shared" si="8"/>
        <v>0</v>
      </c>
      <c r="BJ362" s="23" t="s">
        <v>83</v>
      </c>
      <c r="BK362" s="184">
        <f t="shared" si="9"/>
        <v>0</v>
      </c>
      <c r="BL362" s="23" t="s">
        <v>201</v>
      </c>
      <c r="BM362" s="23" t="s">
        <v>3540</v>
      </c>
    </row>
    <row r="363" spans="2:65" s="1" customFormat="1" ht="202.5">
      <c r="B363" s="40"/>
      <c r="D363" s="186" t="s">
        <v>209</v>
      </c>
      <c r="F363" s="194" t="s">
        <v>3131</v>
      </c>
      <c r="I363" s="195"/>
      <c r="L363" s="40"/>
      <c r="M363" s="196"/>
      <c r="N363" s="41"/>
      <c r="O363" s="41"/>
      <c r="P363" s="41"/>
      <c r="Q363" s="41"/>
      <c r="R363" s="41"/>
      <c r="S363" s="41"/>
      <c r="T363" s="69"/>
      <c r="AT363" s="23" t="s">
        <v>209</v>
      </c>
      <c r="AU363" s="23" t="s">
        <v>211</v>
      </c>
    </row>
    <row r="364" spans="2:65" s="1" customFormat="1" ht="16.5" customHeight="1">
      <c r="B364" s="172"/>
      <c r="C364" s="173" t="s">
        <v>460</v>
      </c>
      <c r="D364" s="173" t="s">
        <v>197</v>
      </c>
      <c r="E364" s="174" t="s">
        <v>3133</v>
      </c>
      <c r="F364" s="175" t="s">
        <v>3134</v>
      </c>
      <c r="G364" s="176" t="s">
        <v>325</v>
      </c>
      <c r="H364" s="177">
        <v>2</v>
      </c>
      <c r="I364" s="178"/>
      <c r="J364" s="179">
        <f t="shared" ref="J364:J370" si="10">ROUND(I364*H364,2)</f>
        <v>0</v>
      </c>
      <c r="K364" s="175"/>
      <c r="L364" s="40"/>
      <c r="M364" s="180" t="s">
        <v>5</v>
      </c>
      <c r="N364" s="181" t="s">
        <v>46</v>
      </c>
      <c r="O364" s="41"/>
      <c r="P364" s="182">
        <f t="shared" ref="P364:P370" si="11">O364*H364</f>
        <v>0</v>
      </c>
      <c r="Q364" s="182">
        <v>5.8029999999999998E-2</v>
      </c>
      <c r="R364" s="182">
        <f t="shared" ref="R364:R370" si="12">Q364*H364</f>
        <v>0.11606</v>
      </c>
      <c r="S364" s="182">
        <v>0</v>
      </c>
      <c r="T364" s="183">
        <f t="shared" ref="T364:T370" si="13">S364*H364</f>
        <v>0</v>
      </c>
      <c r="AR364" s="23" t="s">
        <v>201</v>
      </c>
      <c r="AT364" s="23" t="s">
        <v>197</v>
      </c>
      <c r="AU364" s="23" t="s">
        <v>211</v>
      </c>
      <c r="AY364" s="23" t="s">
        <v>195</v>
      </c>
      <c r="BE364" s="184">
        <f t="shared" ref="BE364:BE370" si="14">IF(N364="základní",J364,0)</f>
        <v>0</v>
      </c>
      <c r="BF364" s="184">
        <f t="shared" ref="BF364:BF370" si="15">IF(N364="snížená",J364,0)</f>
        <v>0</v>
      </c>
      <c r="BG364" s="184">
        <f t="shared" ref="BG364:BG370" si="16">IF(N364="zákl. přenesená",J364,0)</f>
        <v>0</v>
      </c>
      <c r="BH364" s="184">
        <f t="shared" ref="BH364:BH370" si="17">IF(N364="sníž. přenesená",J364,0)</f>
        <v>0</v>
      </c>
      <c r="BI364" s="184">
        <f t="shared" ref="BI364:BI370" si="18">IF(N364="nulová",J364,0)</f>
        <v>0</v>
      </c>
      <c r="BJ364" s="23" t="s">
        <v>83</v>
      </c>
      <c r="BK364" s="184">
        <f t="shared" ref="BK364:BK370" si="19">ROUND(I364*H364,2)</f>
        <v>0</v>
      </c>
      <c r="BL364" s="23" t="s">
        <v>201</v>
      </c>
      <c r="BM364" s="23" t="s">
        <v>3541</v>
      </c>
    </row>
    <row r="365" spans="2:65" s="1" customFormat="1" ht="16.5" customHeight="1">
      <c r="B365" s="172"/>
      <c r="C365" s="173" t="s">
        <v>654</v>
      </c>
      <c r="D365" s="173" t="s">
        <v>197</v>
      </c>
      <c r="E365" s="174" t="s">
        <v>3141</v>
      </c>
      <c r="F365" s="175" t="s">
        <v>3142</v>
      </c>
      <c r="G365" s="176" t="s">
        <v>325</v>
      </c>
      <c r="H365" s="177">
        <v>1</v>
      </c>
      <c r="I365" s="178"/>
      <c r="J365" s="179">
        <f t="shared" si="10"/>
        <v>0</v>
      </c>
      <c r="K365" s="175"/>
      <c r="L365" s="40"/>
      <c r="M365" s="180" t="s">
        <v>5</v>
      </c>
      <c r="N365" s="181" t="s">
        <v>46</v>
      </c>
      <c r="O365" s="41"/>
      <c r="P365" s="182">
        <f t="shared" si="11"/>
        <v>0</v>
      </c>
      <c r="Q365" s="182">
        <v>6.8769999999999998E-2</v>
      </c>
      <c r="R365" s="182">
        <f t="shared" si="12"/>
        <v>6.8769999999999998E-2</v>
      </c>
      <c r="S365" s="182">
        <v>0</v>
      </c>
      <c r="T365" s="183">
        <f t="shared" si="13"/>
        <v>0</v>
      </c>
      <c r="AR365" s="23" t="s">
        <v>201</v>
      </c>
      <c r="AT365" s="23" t="s">
        <v>197</v>
      </c>
      <c r="AU365" s="23" t="s">
        <v>211</v>
      </c>
      <c r="AY365" s="23" t="s">
        <v>195</v>
      </c>
      <c r="BE365" s="184">
        <f t="shared" si="14"/>
        <v>0</v>
      </c>
      <c r="BF365" s="184">
        <f t="shared" si="15"/>
        <v>0</v>
      </c>
      <c r="BG365" s="184">
        <f t="shared" si="16"/>
        <v>0</v>
      </c>
      <c r="BH365" s="184">
        <f t="shared" si="17"/>
        <v>0</v>
      </c>
      <c r="BI365" s="184">
        <f t="shared" si="18"/>
        <v>0</v>
      </c>
      <c r="BJ365" s="23" t="s">
        <v>83</v>
      </c>
      <c r="BK365" s="184">
        <f t="shared" si="19"/>
        <v>0</v>
      </c>
      <c r="BL365" s="23" t="s">
        <v>201</v>
      </c>
      <c r="BM365" s="23" t="s">
        <v>3542</v>
      </c>
    </row>
    <row r="366" spans="2:65" s="1" customFormat="1" ht="16.5" customHeight="1">
      <c r="B366" s="172"/>
      <c r="C366" s="173" t="s">
        <v>541</v>
      </c>
      <c r="D366" s="173" t="s">
        <v>197</v>
      </c>
      <c r="E366" s="174" t="s">
        <v>3543</v>
      </c>
      <c r="F366" s="175" t="s">
        <v>3544</v>
      </c>
      <c r="G366" s="176" t="s">
        <v>325</v>
      </c>
      <c r="H366" s="177">
        <v>1</v>
      </c>
      <c r="I366" s="178"/>
      <c r="J366" s="179">
        <f t="shared" si="10"/>
        <v>0</v>
      </c>
      <c r="K366" s="175"/>
      <c r="L366" s="40"/>
      <c r="M366" s="180" t="s">
        <v>5</v>
      </c>
      <c r="N366" s="181" t="s">
        <v>46</v>
      </c>
      <c r="O366" s="41"/>
      <c r="P366" s="182">
        <f t="shared" si="11"/>
        <v>0</v>
      </c>
      <c r="Q366" s="182">
        <v>8.4150000000000003E-2</v>
      </c>
      <c r="R366" s="182">
        <f t="shared" si="12"/>
        <v>8.4150000000000003E-2</v>
      </c>
      <c r="S366" s="182">
        <v>0</v>
      </c>
      <c r="T366" s="183">
        <f t="shared" si="13"/>
        <v>0</v>
      </c>
      <c r="AR366" s="23" t="s">
        <v>201</v>
      </c>
      <c r="AT366" s="23" t="s">
        <v>197</v>
      </c>
      <c r="AU366" s="23" t="s">
        <v>211</v>
      </c>
      <c r="AY366" s="23" t="s">
        <v>195</v>
      </c>
      <c r="BE366" s="184">
        <f t="shared" si="14"/>
        <v>0</v>
      </c>
      <c r="BF366" s="184">
        <f t="shared" si="15"/>
        <v>0</v>
      </c>
      <c r="BG366" s="184">
        <f t="shared" si="16"/>
        <v>0</v>
      </c>
      <c r="BH366" s="184">
        <f t="shared" si="17"/>
        <v>0</v>
      </c>
      <c r="BI366" s="184">
        <f t="shared" si="18"/>
        <v>0</v>
      </c>
      <c r="BJ366" s="23" t="s">
        <v>83</v>
      </c>
      <c r="BK366" s="184">
        <f t="shared" si="19"/>
        <v>0</v>
      </c>
      <c r="BL366" s="23" t="s">
        <v>201</v>
      </c>
      <c r="BM366" s="23" t="s">
        <v>3545</v>
      </c>
    </row>
    <row r="367" spans="2:65" s="1" customFormat="1" ht="16.5" customHeight="1">
      <c r="B367" s="172"/>
      <c r="C367" s="173" t="s">
        <v>663</v>
      </c>
      <c r="D367" s="173" t="s">
        <v>197</v>
      </c>
      <c r="E367" s="174" t="s">
        <v>3546</v>
      </c>
      <c r="F367" s="175" t="s">
        <v>3547</v>
      </c>
      <c r="G367" s="176" t="s">
        <v>325</v>
      </c>
      <c r="H367" s="177">
        <v>2</v>
      </c>
      <c r="I367" s="178"/>
      <c r="J367" s="179">
        <f t="shared" si="10"/>
        <v>0</v>
      </c>
      <c r="K367" s="175"/>
      <c r="L367" s="40"/>
      <c r="M367" s="180" t="s">
        <v>5</v>
      </c>
      <c r="N367" s="181" t="s">
        <v>46</v>
      </c>
      <c r="O367" s="41"/>
      <c r="P367" s="182">
        <f t="shared" si="11"/>
        <v>0</v>
      </c>
      <c r="Q367" s="182">
        <v>8.6120000000000002E-2</v>
      </c>
      <c r="R367" s="182">
        <f t="shared" si="12"/>
        <v>0.17224</v>
      </c>
      <c r="S367" s="182">
        <v>0</v>
      </c>
      <c r="T367" s="183">
        <f t="shared" si="13"/>
        <v>0</v>
      </c>
      <c r="AR367" s="23" t="s">
        <v>201</v>
      </c>
      <c r="AT367" s="23" t="s">
        <v>197</v>
      </c>
      <c r="AU367" s="23" t="s">
        <v>211</v>
      </c>
      <c r="AY367" s="23" t="s">
        <v>195</v>
      </c>
      <c r="BE367" s="184">
        <f t="shared" si="14"/>
        <v>0</v>
      </c>
      <c r="BF367" s="184">
        <f t="shared" si="15"/>
        <v>0</v>
      </c>
      <c r="BG367" s="184">
        <f t="shared" si="16"/>
        <v>0</v>
      </c>
      <c r="BH367" s="184">
        <f t="shared" si="17"/>
        <v>0</v>
      </c>
      <c r="BI367" s="184">
        <f t="shared" si="18"/>
        <v>0</v>
      </c>
      <c r="BJ367" s="23" t="s">
        <v>83</v>
      </c>
      <c r="BK367" s="184">
        <f t="shared" si="19"/>
        <v>0</v>
      </c>
      <c r="BL367" s="23" t="s">
        <v>201</v>
      </c>
      <c r="BM367" s="23" t="s">
        <v>3548</v>
      </c>
    </row>
    <row r="368" spans="2:65" s="1" customFormat="1" ht="25.5" customHeight="1">
      <c r="B368" s="172"/>
      <c r="C368" s="173" t="s">
        <v>661</v>
      </c>
      <c r="D368" s="173" t="s">
        <v>197</v>
      </c>
      <c r="E368" s="174" t="s">
        <v>3149</v>
      </c>
      <c r="F368" s="175" t="s">
        <v>3150</v>
      </c>
      <c r="G368" s="176" t="s">
        <v>325</v>
      </c>
      <c r="H368" s="177">
        <v>6</v>
      </c>
      <c r="I368" s="178"/>
      <c r="J368" s="179">
        <f t="shared" si="10"/>
        <v>0</v>
      </c>
      <c r="K368" s="175"/>
      <c r="L368" s="40"/>
      <c r="M368" s="180" t="s">
        <v>5</v>
      </c>
      <c r="N368" s="181" t="s">
        <v>46</v>
      </c>
      <c r="O368" s="41"/>
      <c r="P368" s="182">
        <f t="shared" si="11"/>
        <v>0</v>
      </c>
      <c r="Q368" s="182">
        <v>1.1350000000000001E-2</v>
      </c>
      <c r="R368" s="182">
        <f t="shared" si="12"/>
        <v>6.8100000000000008E-2</v>
      </c>
      <c r="S368" s="182">
        <v>0</v>
      </c>
      <c r="T368" s="183">
        <f t="shared" si="13"/>
        <v>0</v>
      </c>
      <c r="AR368" s="23" t="s">
        <v>201</v>
      </c>
      <c r="AT368" s="23" t="s">
        <v>197</v>
      </c>
      <c r="AU368" s="23" t="s">
        <v>211</v>
      </c>
      <c r="AY368" s="23" t="s">
        <v>195</v>
      </c>
      <c r="BE368" s="184">
        <f t="shared" si="14"/>
        <v>0</v>
      </c>
      <c r="BF368" s="184">
        <f t="shared" si="15"/>
        <v>0</v>
      </c>
      <c r="BG368" s="184">
        <f t="shared" si="16"/>
        <v>0</v>
      </c>
      <c r="BH368" s="184">
        <f t="shared" si="17"/>
        <v>0</v>
      </c>
      <c r="BI368" s="184">
        <f t="shared" si="18"/>
        <v>0</v>
      </c>
      <c r="BJ368" s="23" t="s">
        <v>83</v>
      </c>
      <c r="BK368" s="184">
        <f t="shared" si="19"/>
        <v>0</v>
      </c>
      <c r="BL368" s="23" t="s">
        <v>201</v>
      </c>
      <c r="BM368" s="23" t="s">
        <v>3549</v>
      </c>
    </row>
    <row r="369" spans="2:65" s="1" customFormat="1" ht="25.5" customHeight="1">
      <c r="B369" s="172"/>
      <c r="C369" s="173" t="s">
        <v>675</v>
      </c>
      <c r="D369" s="173" t="s">
        <v>197</v>
      </c>
      <c r="E369" s="174" t="s">
        <v>3157</v>
      </c>
      <c r="F369" s="175" t="s">
        <v>3158</v>
      </c>
      <c r="G369" s="176" t="s">
        <v>325</v>
      </c>
      <c r="H369" s="177">
        <v>17</v>
      </c>
      <c r="I369" s="178"/>
      <c r="J369" s="179">
        <f t="shared" si="10"/>
        <v>0</v>
      </c>
      <c r="K369" s="175"/>
      <c r="L369" s="40"/>
      <c r="M369" s="180" t="s">
        <v>5</v>
      </c>
      <c r="N369" s="181" t="s">
        <v>46</v>
      </c>
      <c r="O369" s="41"/>
      <c r="P369" s="182">
        <f t="shared" si="11"/>
        <v>0</v>
      </c>
      <c r="Q369" s="182">
        <v>7.0200000000000002E-3</v>
      </c>
      <c r="R369" s="182">
        <f t="shared" si="12"/>
        <v>0.11934</v>
      </c>
      <c r="S369" s="182">
        <v>0</v>
      </c>
      <c r="T369" s="183">
        <f t="shared" si="13"/>
        <v>0</v>
      </c>
      <c r="AR369" s="23" t="s">
        <v>201</v>
      </c>
      <c r="AT369" s="23" t="s">
        <v>197</v>
      </c>
      <c r="AU369" s="23" t="s">
        <v>211</v>
      </c>
      <c r="AY369" s="23" t="s">
        <v>195</v>
      </c>
      <c r="BE369" s="184">
        <f t="shared" si="14"/>
        <v>0</v>
      </c>
      <c r="BF369" s="184">
        <f t="shared" si="15"/>
        <v>0</v>
      </c>
      <c r="BG369" s="184">
        <f t="shared" si="16"/>
        <v>0</v>
      </c>
      <c r="BH369" s="184">
        <f t="shared" si="17"/>
        <v>0</v>
      </c>
      <c r="BI369" s="184">
        <f t="shared" si="18"/>
        <v>0</v>
      </c>
      <c r="BJ369" s="23" t="s">
        <v>83</v>
      </c>
      <c r="BK369" s="184">
        <f t="shared" si="19"/>
        <v>0</v>
      </c>
      <c r="BL369" s="23" t="s">
        <v>201</v>
      </c>
      <c r="BM369" s="23" t="s">
        <v>3550</v>
      </c>
    </row>
    <row r="370" spans="2:65" s="1" customFormat="1" ht="16.5" customHeight="1">
      <c r="B370" s="172"/>
      <c r="C370" s="213" t="s">
        <v>681</v>
      </c>
      <c r="D370" s="213" t="s">
        <v>316</v>
      </c>
      <c r="E370" s="214" t="s">
        <v>3161</v>
      </c>
      <c r="F370" s="215" t="s">
        <v>3162</v>
      </c>
      <c r="G370" s="216" t="s">
        <v>325</v>
      </c>
      <c r="H370" s="217">
        <v>3</v>
      </c>
      <c r="I370" s="218"/>
      <c r="J370" s="219">
        <f t="shared" si="10"/>
        <v>0</v>
      </c>
      <c r="K370" s="215"/>
      <c r="L370" s="220"/>
      <c r="M370" s="221" t="s">
        <v>5</v>
      </c>
      <c r="N370" s="222" t="s">
        <v>46</v>
      </c>
      <c r="O370" s="41"/>
      <c r="P370" s="182">
        <f t="shared" si="11"/>
        <v>0</v>
      </c>
      <c r="Q370" s="182">
        <v>0.16500000000000001</v>
      </c>
      <c r="R370" s="182">
        <f t="shared" si="12"/>
        <v>0.495</v>
      </c>
      <c r="S370" s="182">
        <v>0</v>
      </c>
      <c r="T370" s="183">
        <f t="shared" si="13"/>
        <v>0</v>
      </c>
      <c r="AR370" s="23" t="s">
        <v>255</v>
      </c>
      <c r="AT370" s="23" t="s">
        <v>316</v>
      </c>
      <c r="AU370" s="23" t="s">
        <v>211</v>
      </c>
      <c r="AY370" s="23" t="s">
        <v>195</v>
      </c>
      <c r="BE370" s="184">
        <f t="shared" si="14"/>
        <v>0</v>
      </c>
      <c r="BF370" s="184">
        <f t="shared" si="15"/>
        <v>0</v>
      </c>
      <c r="BG370" s="184">
        <f t="shared" si="16"/>
        <v>0</v>
      </c>
      <c r="BH370" s="184">
        <f t="shared" si="17"/>
        <v>0</v>
      </c>
      <c r="BI370" s="184">
        <f t="shared" si="18"/>
        <v>0</v>
      </c>
      <c r="BJ370" s="23" t="s">
        <v>83</v>
      </c>
      <c r="BK370" s="184">
        <f t="shared" si="19"/>
        <v>0</v>
      </c>
      <c r="BL370" s="23" t="s">
        <v>201</v>
      </c>
      <c r="BM370" s="23" t="s">
        <v>3551</v>
      </c>
    </row>
    <row r="371" spans="2:65" s="1" customFormat="1" ht="27">
      <c r="B371" s="40"/>
      <c r="D371" s="186" t="s">
        <v>209</v>
      </c>
      <c r="F371" s="194" t="s">
        <v>3164</v>
      </c>
      <c r="I371" s="195"/>
      <c r="L371" s="40"/>
      <c r="M371" s="196"/>
      <c r="N371" s="41"/>
      <c r="O371" s="41"/>
      <c r="P371" s="41"/>
      <c r="Q371" s="41"/>
      <c r="R371" s="41"/>
      <c r="S371" s="41"/>
      <c r="T371" s="69"/>
      <c r="AT371" s="23" t="s">
        <v>209</v>
      </c>
      <c r="AU371" s="23" t="s">
        <v>211</v>
      </c>
    </row>
    <row r="372" spans="2:65" s="1" customFormat="1" ht="16.5" customHeight="1">
      <c r="B372" s="172"/>
      <c r="C372" s="213" t="s">
        <v>685</v>
      </c>
      <c r="D372" s="213" t="s">
        <v>316</v>
      </c>
      <c r="E372" s="214" t="s">
        <v>3552</v>
      </c>
      <c r="F372" s="215" t="s">
        <v>3553</v>
      </c>
      <c r="G372" s="216" t="s">
        <v>325</v>
      </c>
      <c r="H372" s="217">
        <v>8</v>
      </c>
      <c r="I372" s="218"/>
      <c r="J372" s="219">
        <f>ROUND(I372*H372,2)</f>
        <v>0</v>
      </c>
      <c r="K372" s="215"/>
      <c r="L372" s="220"/>
      <c r="M372" s="221" t="s">
        <v>5</v>
      </c>
      <c r="N372" s="222" t="s">
        <v>46</v>
      </c>
      <c r="O372" s="41"/>
      <c r="P372" s="182">
        <f>O372*H372</f>
        <v>0</v>
      </c>
      <c r="Q372" s="182">
        <v>0.12</v>
      </c>
      <c r="R372" s="182">
        <f>Q372*H372</f>
        <v>0.96</v>
      </c>
      <c r="S372" s="182">
        <v>0</v>
      </c>
      <c r="T372" s="183">
        <f>S372*H372</f>
        <v>0</v>
      </c>
      <c r="AR372" s="23" t="s">
        <v>255</v>
      </c>
      <c r="AT372" s="23" t="s">
        <v>316</v>
      </c>
      <c r="AU372" s="23" t="s">
        <v>211</v>
      </c>
      <c r="AY372" s="23" t="s">
        <v>195</v>
      </c>
      <c r="BE372" s="184">
        <f>IF(N372="základní",J372,0)</f>
        <v>0</v>
      </c>
      <c r="BF372" s="184">
        <f>IF(N372="snížená",J372,0)</f>
        <v>0</v>
      </c>
      <c r="BG372" s="184">
        <f>IF(N372="zákl. přenesená",J372,0)</f>
        <v>0</v>
      </c>
      <c r="BH372" s="184">
        <f>IF(N372="sníž. přenesená",J372,0)</f>
        <v>0</v>
      </c>
      <c r="BI372" s="184">
        <f>IF(N372="nulová",J372,0)</f>
        <v>0</v>
      </c>
      <c r="BJ372" s="23" t="s">
        <v>83</v>
      </c>
      <c r="BK372" s="184">
        <f>ROUND(I372*H372,2)</f>
        <v>0</v>
      </c>
      <c r="BL372" s="23" t="s">
        <v>201</v>
      </c>
      <c r="BM372" s="23" t="s">
        <v>3554</v>
      </c>
    </row>
    <row r="373" spans="2:65" s="1" customFormat="1" ht="40.5">
      <c r="B373" s="40"/>
      <c r="D373" s="186" t="s">
        <v>209</v>
      </c>
      <c r="F373" s="194" t="s">
        <v>3555</v>
      </c>
      <c r="I373" s="195"/>
      <c r="L373" s="40"/>
      <c r="M373" s="196"/>
      <c r="N373" s="41"/>
      <c r="O373" s="41"/>
      <c r="P373" s="41"/>
      <c r="Q373" s="41"/>
      <c r="R373" s="41"/>
      <c r="S373" s="41"/>
      <c r="T373" s="69"/>
      <c r="AT373" s="23" t="s">
        <v>209</v>
      </c>
      <c r="AU373" s="23" t="s">
        <v>211</v>
      </c>
    </row>
    <row r="374" spans="2:65" s="1" customFormat="1" ht="16.5" customHeight="1">
      <c r="B374" s="172"/>
      <c r="C374" s="213" t="s">
        <v>689</v>
      </c>
      <c r="D374" s="213" t="s">
        <v>316</v>
      </c>
      <c r="E374" s="214" t="s">
        <v>3166</v>
      </c>
      <c r="F374" s="215" t="s">
        <v>3167</v>
      </c>
      <c r="G374" s="216" t="s">
        <v>325</v>
      </c>
      <c r="H374" s="217">
        <v>5</v>
      </c>
      <c r="I374" s="218"/>
      <c r="J374" s="219">
        <f>ROUND(I374*H374,2)</f>
        <v>0</v>
      </c>
      <c r="K374" s="215"/>
      <c r="L374" s="220"/>
      <c r="M374" s="221" t="s">
        <v>5</v>
      </c>
      <c r="N374" s="222" t="s">
        <v>46</v>
      </c>
      <c r="O374" s="41"/>
      <c r="P374" s="182">
        <f>O374*H374</f>
        <v>0</v>
      </c>
      <c r="Q374" s="182">
        <v>4.5600000000000002E-2</v>
      </c>
      <c r="R374" s="182">
        <f>Q374*H374</f>
        <v>0.22800000000000001</v>
      </c>
      <c r="S374" s="182">
        <v>0</v>
      </c>
      <c r="T374" s="183">
        <f>S374*H374</f>
        <v>0</v>
      </c>
      <c r="AR374" s="23" t="s">
        <v>255</v>
      </c>
      <c r="AT374" s="23" t="s">
        <v>316</v>
      </c>
      <c r="AU374" s="23" t="s">
        <v>211</v>
      </c>
      <c r="AY374" s="23" t="s">
        <v>195</v>
      </c>
      <c r="BE374" s="184">
        <f>IF(N374="základní",J374,0)</f>
        <v>0</v>
      </c>
      <c r="BF374" s="184">
        <f>IF(N374="snížená",J374,0)</f>
        <v>0</v>
      </c>
      <c r="BG374" s="184">
        <f>IF(N374="zákl. přenesená",J374,0)</f>
        <v>0</v>
      </c>
      <c r="BH374" s="184">
        <f>IF(N374="sníž. přenesená",J374,0)</f>
        <v>0</v>
      </c>
      <c r="BI374" s="184">
        <f>IF(N374="nulová",J374,0)</f>
        <v>0</v>
      </c>
      <c r="BJ374" s="23" t="s">
        <v>83</v>
      </c>
      <c r="BK374" s="184">
        <f>ROUND(I374*H374,2)</f>
        <v>0</v>
      </c>
      <c r="BL374" s="23" t="s">
        <v>201</v>
      </c>
      <c r="BM374" s="23" t="s">
        <v>3556</v>
      </c>
    </row>
    <row r="375" spans="2:65" s="1" customFormat="1" ht="40.5">
      <c r="B375" s="40"/>
      <c r="D375" s="186" t="s">
        <v>209</v>
      </c>
      <c r="F375" s="194" t="s">
        <v>3169</v>
      </c>
      <c r="I375" s="195"/>
      <c r="L375" s="40"/>
      <c r="M375" s="196"/>
      <c r="N375" s="41"/>
      <c r="O375" s="41"/>
      <c r="P375" s="41"/>
      <c r="Q375" s="41"/>
      <c r="R375" s="41"/>
      <c r="S375" s="41"/>
      <c r="T375" s="69"/>
      <c r="AT375" s="23" t="s">
        <v>209</v>
      </c>
      <c r="AU375" s="23" t="s">
        <v>211</v>
      </c>
    </row>
    <row r="376" spans="2:65" s="1" customFormat="1" ht="16.5" customHeight="1">
      <c r="B376" s="172"/>
      <c r="C376" s="213" t="s">
        <v>1123</v>
      </c>
      <c r="D376" s="213" t="s">
        <v>316</v>
      </c>
      <c r="E376" s="214" t="s">
        <v>3171</v>
      </c>
      <c r="F376" s="215" t="s">
        <v>3172</v>
      </c>
      <c r="G376" s="216" t="s">
        <v>325</v>
      </c>
      <c r="H376" s="217">
        <v>1</v>
      </c>
      <c r="I376" s="218"/>
      <c r="J376" s="219">
        <f>ROUND(I376*H376,2)</f>
        <v>0</v>
      </c>
      <c r="K376" s="215"/>
      <c r="L376" s="220"/>
      <c r="M376" s="221" t="s">
        <v>5</v>
      </c>
      <c r="N376" s="222" t="s">
        <v>46</v>
      </c>
      <c r="O376" s="41"/>
      <c r="P376" s="182">
        <f>O376*H376</f>
        <v>0</v>
      </c>
      <c r="Q376" s="182">
        <v>3.7999999999999999E-2</v>
      </c>
      <c r="R376" s="182">
        <f>Q376*H376</f>
        <v>3.7999999999999999E-2</v>
      </c>
      <c r="S376" s="182">
        <v>0</v>
      </c>
      <c r="T376" s="183">
        <f>S376*H376</f>
        <v>0</v>
      </c>
      <c r="AR376" s="23" t="s">
        <v>255</v>
      </c>
      <c r="AT376" s="23" t="s">
        <v>316</v>
      </c>
      <c r="AU376" s="23" t="s">
        <v>211</v>
      </c>
      <c r="AY376" s="23" t="s">
        <v>195</v>
      </c>
      <c r="BE376" s="184">
        <f>IF(N376="základní",J376,0)</f>
        <v>0</v>
      </c>
      <c r="BF376" s="184">
        <f>IF(N376="snížená",J376,0)</f>
        <v>0</v>
      </c>
      <c r="BG376" s="184">
        <f>IF(N376="zákl. přenesená",J376,0)</f>
        <v>0</v>
      </c>
      <c r="BH376" s="184">
        <f>IF(N376="sníž. přenesená",J376,0)</f>
        <v>0</v>
      </c>
      <c r="BI376" s="184">
        <f>IF(N376="nulová",J376,0)</f>
        <v>0</v>
      </c>
      <c r="BJ376" s="23" t="s">
        <v>83</v>
      </c>
      <c r="BK376" s="184">
        <f>ROUND(I376*H376,2)</f>
        <v>0</v>
      </c>
      <c r="BL376" s="23" t="s">
        <v>201</v>
      </c>
      <c r="BM376" s="23" t="s">
        <v>3557</v>
      </c>
    </row>
    <row r="377" spans="2:65" s="1" customFormat="1" ht="40.5">
      <c r="B377" s="40"/>
      <c r="D377" s="186" t="s">
        <v>209</v>
      </c>
      <c r="F377" s="194" t="s">
        <v>3174</v>
      </c>
      <c r="I377" s="195"/>
      <c r="L377" s="40"/>
      <c r="M377" s="196"/>
      <c r="N377" s="41"/>
      <c r="O377" s="41"/>
      <c r="P377" s="41"/>
      <c r="Q377" s="41"/>
      <c r="R377" s="41"/>
      <c r="S377" s="41"/>
      <c r="T377" s="69"/>
      <c r="AT377" s="23" t="s">
        <v>209</v>
      </c>
      <c r="AU377" s="23" t="s">
        <v>211</v>
      </c>
    </row>
    <row r="378" spans="2:65" s="1" customFormat="1" ht="16.5" customHeight="1">
      <c r="B378" s="172"/>
      <c r="C378" s="213" t="s">
        <v>670</v>
      </c>
      <c r="D378" s="213" t="s">
        <v>316</v>
      </c>
      <c r="E378" s="214" t="s">
        <v>3176</v>
      </c>
      <c r="F378" s="215" t="s">
        <v>3177</v>
      </c>
      <c r="G378" s="216" t="s">
        <v>325</v>
      </c>
      <c r="H378" s="217">
        <v>6</v>
      </c>
      <c r="I378" s="218"/>
      <c r="J378" s="219">
        <f>ROUND(I378*H378,2)</f>
        <v>0</v>
      </c>
      <c r="K378" s="215"/>
      <c r="L378" s="220"/>
      <c r="M378" s="221" t="s">
        <v>5</v>
      </c>
      <c r="N378" s="222" t="s">
        <v>46</v>
      </c>
      <c r="O378" s="41"/>
      <c r="P378" s="182">
        <f>O378*H378</f>
        <v>0</v>
      </c>
      <c r="Q378" s="182">
        <v>6.1399999999999996E-3</v>
      </c>
      <c r="R378" s="182">
        <f>Q378*H378</f>
        <v>3.6839999999999998E-2</v>
      </c>
      <c r="S378" s="182">
        <v>0</v>
      </c>
      <c r="T378" s="183">
        <f>S378*H378</f>
        <v>0</v>
      </c>
      <c r="AR378" s="23" t="s">
        <v>255</v>
      </c>
      <c r="AT378" s="23" t="s">
        <v>316</v>
      </c>
      <c r="AU378" s="23" t="s">
        <v>211</v>
      </c>
      <c r="AY378" s="23" t="s">
        <v>195</v>
      </c>
      <c r="BE378" s="184">
        <f>IF(N378="základní",J378,0)</f>
        <v>0</v>
      </c>
      <c r="BF378" s="184">
        <f>IF(N378="snížená",J378,0)</f>
        <v>0</v>
      </c>
      <c r="BG378" s="184">
        <f>IF(N378="zákl. přenesená",J378,0)</f>
        <v>0</v>
      </c>
      <c r="BH378" s="184">
        <f>IF(N378="sníž. přenesená",J378,0)</f>
        <v>0</v>
      </c>
      <c r="BI378" s="184">
        <f>IF(N378="nulová",J378,0)</f>
        <v>0</v>
      </c>
      <c r="BJ378" s="23" t="s">
        <v>83</v>
      </c>
      <c r="BK378" s="184">
        <f>ROUND(I378*H378,2)</f>
        <v>0</v>
      </c>
      <c r="BL378" s="23" t="s">
        <v>201</v>
      </c>
      <c r="BM378" s="23" t="s">
        <v>3558</v>
      </c>
    </row>
    <row r="379" spans="2:65" s="1" customFormat="1" ht="25.5" customHeight="1">
      <c r="B379" s="172"/>
      <c r="C379" s="173" t="s">
        <v>1126</v>
      </c>
      <c r="D379" s="173" t="s">
        <v>197</v>
      </c>
      <c r="E379" s="174" t="s">
        <v>3192</v>
      </c>
      <c r="F379" s="175" t="s">
        <v>3193</v>
      </c>
      <c r="G379" s="176" t="s">
        <v>207</v>
      </c>
      <c r="H379" s="177">
        <v>0.5</v>
      </c>
      <c r="I379" s="178"/>
      <c r="J379" s="179">
        <f>ROUND(I379*H379,2)</f>
        <v>0</v>
      </c>
      <c r="K379" s="175"/>
      <c r="L379" s="40"/>
      <c r="M379" s="180" t="s">
        <v>5</v>
      </c>
      <c r="N379" s="181" t="s">
        <v>46</v>
      </c>
      <c r="O379" s="41"/>
      <c r="P379" s="182">
        <f>O379*H379</f>
        <v>0</v>
      </c>
      <c r="Q379" s="182">
        <v>4.3400000000000001E-3</v>
      </c>
      <c r="R379" s="182">
        <f>Q379*H379</f>
        <v>2.1700000000000001E-3</v>
      </c>
      <c r="S379" s="182">
        <v>0.28299999999999997</v>
      </c>
      <c r="T379" s="183">
        <f>S379*H379</f>
        <v>0.14149999999999999</v>
      </c>
      <c r="AR379" s="23" t="s">
        <v>201</v>
      </c>
      <c r="AT379" s="23" t="s">
        <v>197</v>
      </c>
      <c r="AU379" s="23" t="s">
        <v>211</v>
      </c>
      <c r="AY379" s="23" t="s">
        <v>195</v>
      </c>
      <c r="BE379" s="184">
        <f>IF(N379="základní",J379,0)</f>
        <v>0</v>
      </c>
      <c r="BF379" s="184">
        <f>IF(N379="snížená",J379,0)</f>
        <v>0</v>
      </c>
      <c r="BG379" s="184">
        <f>IF(N379="zákl. přenesená",J379,0)</f>
        <v>0</v>
      </c>
      <c r="BH379" s="184">
        <f>IF(N379="sníž. přenesená",J379,0)</f>
        <v>0</v>
      </c>
      <c r="BI379" s="184">
        <f>IF(N379="nulová",J379,0)</f>
        <v>0</v>
      </c>
      <c r="BJ379" s="23" t="s">
        <v>83</v>
      </c>
      <c r="BK379" s="184">
        <f>ROUND(I379*H379,2)</f>
        <v>0</v>
      </c>
      <c r="BL379" s="23" t="s">
        <v>201</v>
      </c>
      <c r="BM379" s="23" t="s">
        <v>3559</v>
      </c>
    </row>
    <row r="380" spans="2:65" s="1" customFormat="1" ht="27">
      <c r="B380" s="40"/>
      <c r="D380" s="186" t="s">
        <v>209</v>
      </c>
      <c r="F380" s="194" t="s">
        <v>3195</v>
      </c>
      <c r="I380" s="195"/>
      <c r="L380" s="40"/>
      <c r="M380" s="196"/>
      <c r="N380" s="41"/>
      <c r="O380" s="41"/>
      <c r="P380" s="41"/>
      <c r="Q380" s="41"/>
      <c r="R380" s="41"/>
      <c r="S380" s="41"/>
      <c r="T380" s="69"/>
      <c r="AT380" s="23" t="s">
        <v>209</v>
      </c>
      <c r="AU380" s="23" t="s">
        <v>211</v>
      </c>
    </row>
    <row r="381" spans="2:65" s="11" customFormat="1">
      <c r="B381" s="185"/>
      <c r="D381" s="186" t="s">
        <v>203</v>
      </c>
      <c r="E381" s="187" t="s">
        <v>5</v>
      </c>
      <c r="F381" s="188" t="s">
        <v>3560</v>
      </c>
      <c r="H381" s="189">
        <v>0.5</v>
      </c>
      <c r="I381" s="190"/>
      <c r="L381" s="185"/>
      <c r="M381" s="191"/>
      <c r="N381" s="192"/>
      <c r="O381" s="192"/>
      <c r="P381" s="192"/>
      <c r="Q381" s="192"/>
      <c r="R381" s="192"/>
      <c r="S381" s="192"/>
      <c r="T381" s="193"/>
      <c r="AT381" s="187" t="s">
        <v>203</v>
      </c>
      <c r="AU381" s="187" t="s">
        <v>211</v>
      </c>
      <c r="AV381" s="11" t="s">
        <v>85</v>
      </c>
      <c r="AW381" s="11" t="s">
        <v>39</v>
      </c>
      <c r="AX381" s="11" t="s">
        <v>83</v>
      </c>
      <c r="AY381" s="187" t="s">
        <v>195</v>
      </c>
    </row>
    <row r="382" spans="2:65" s="1" customFormat="1" ht="16.5" customHeight="1">
      <c r="B382" s="172"/>
      <c r="C382" s="213" t="s">
        <v>1435</v>
      </c>
      <c r="D382" s="213" t="s">
        <v>316</v>
      </c>
      <c r="E382" s="214" t="s">
        <v>3198</v>
      </c>
      <c r="F382" s="215" t="s">
        <v>3199</v>
      </c>
      <c r="G382" s="216" t="s">
        <v>325</v>
      </c>
      <c r="H382" s="217">
        <v>5</v>
      </c>
      <c r="I382" s="218"/>
      <c r="J382" s="219">
        <f>ROUND(I382*H382,2)</f>
        <v>0</v>
      </c>
      <c r="K382" s="215"/>
      <c r="L382" s="220"/>
      <c r="M382" s="221" t="s">
        <v>5</v>
      </c>
      <c r="N382" s="222" t="s">
        <v>46</v>
      </c>
      <c r="O382" s="41"/>
      <c r="P382" s="182">
        <f>O382*H382</f>
        <v>0</v>
      </c>
      <c r="Q382" s="182">
        <v>3.0000000000000001E-3</v>
      </c>
      <c r="R382" s="182">
        <f>Q382*H382</f>
        <v>1.4999999999999999E-2</v>
      </c>
      <c r="S382" s="182">
        <v>0</v>
      </c>
      <c r="T382" s="183">
        <f>S382*H382</f>
        <v>0</v>
      </c>
      <c r="AR382" s="23" t="s">
        <v>255</v>
      </c>
      <c r="AT382" s="23" t="s">
        <v>316</v>
      </c>
      <c r="AU382" s="23" t="s">
        <v>211</v>
      </c>
      <c r="AY382" s="23" t="s">
        <v>195</v>
      </c>
      <c r="BE382" s="184">
        <f>IF(N382="základní",J382,0)</f>
        <v>0</v>
      </c>
      <c r="BF382" s="184">
        <f>IF(N382="snížená",J382,0)</f>
        <v>0</v>
      </c>
      <c r="BG382" s="184">
        <f>IF(N382="zákl. přenesená",J382,0)</f>
        <v>0</v>
      </c>
      <c r="BH382" s="184">
        <f>IF(N382="sníž. přenesená",J382,0)</f>
        <v>0</v>
      </c>
      <c r="BI382" s="184">
        <f>IF(N382="nulová",J382,0)</f>
        <v>0</v>
      </c>
      <c r="BJ382" s="23" t="s">
        <v>83</v>
      </c>
      <c r="BK382" s="184">
        <f>ROUND(I382*H382,2)</f>
        <v>0</v>
      </c>
      <c r="BL382" s="23" t="s">
        <v>201</v>
      </c>
      <c r="BM382" s="23" t="s">
        <v>3561</v>
      </c>
    </row>
    <row r="383" spans="2:65" s="1" customFormat="1" ht="54">
      <c r="B383" s="40"/>
      <c r="D383" s="186" t="s">
        <v>209</v>
      </c>
      <c r="F383" s="194" t="s">
        <v>3201</v>
      </c>
      <c r="I383" s="195"/>
      <c r="L383" s="40"/>
      <c r="M383" s="196"/>
      <c r="N383" s="41"/>
      <c r="O383" s="41"/>
      <c r="P383" s="41"/>
      <c r="Q383" s="41"/>
      <c r="R383" s="41"/>
      <c r="S383" s="41"/>
      <c r="T383" s="69"/>
      <c r="AT383" s="23" t="s">
        <v>209</v>
      </c>
      <c r="AU383" s="23" t="s">
        <v>211</v>
      </c>
    </row>
    <row r="384" spans="2:65" s="1" customFormat="1" ht="25.5" customHeight="1">
      <c r="B384" s="172"/>
      <c r="C384" s="173" t="s">
        <v>1438</v>
      </c>
      <c r="D384" s="173" t="s">
        <v>197</v>
      </c>
      <c r="E384" s="174" t="s">
        <v>3562</v>
      </c>
      <c r="F384" s="175" t="s">
        <v>3218</v>
      </c>
      <c r="G384" s="176" t="s">
        <v>325</v>
      </c>
      <c r="H384" s="177">
        <v>10</v>
      </c>
      <c r="I384" s="178"/>
      <c r="J384" s="179">
        <f>ROUND(I384*H384,2)</f>
        <v>0</v>
      </c>
      <c r="K384" s="175"/>
      <c r="L384" s="40"/>
      <c r="M384" s="180" t="s">
        <v>5</v>
      </c>
      <c r="N384" s="181" t="s">
        <v>46</v>
      </c>
      <c r="O384" s="41"/>
      <c r="P384" s="182">
        <f>O384*H384</f>
        <v>0</v>
      </c>
      <c r="Q384" s="182">
        <v>2.2563399999999998</v>
      </c>
      <c r="R384" s="182">
        <f>Q384*H384</f>
        <v>22.563399999999998</v>
      </c>
      <c r="S384" s="182">
        <v>0</v>
      </c>
      <c r="T384" s="183">
        <f>S384*H384</f>
        <v>0</v>
      </c>
      <c r="AR384" s="23" t="s">
        <v>201</v>
      </c>
      <c r="AT384" s="23" t="s">
        <v>197</v>
      </c>
      <c r="AU384" s="23" t="s">
        <v>211</v>
      </c>
      <c r="AY384" s="23" t="s">
        <v>195</v>
      </c>
      <c r="BE384" s="184">
        <f>IF(N384="základní",J384,0)</f>
        <v>0</v>
      </c>
      <c r="BF384" s="184">
        <f>IF(N384="snížená",J384,0)</f>
        <v>0</v>
      </c>
      <c r="BG384" s="184">
        <f>IF(N384="zákl. přenesená",J384,0)</f>
        <v>0</v>
      </c>
      <c r="BH384" s="184">
        <f>IF(N384="sníž. přenesená",J384,0)</f>
        <v>0</v>
      </c>
      <c r="BI384" s="184">
        <f>IF(N384="nulová",J384,0)</f>
        <v>0</v>
      </c>
      <c r="BJ384" s="23" t="s">
        <v>83</v>
      </c>
      <c r="BK384" s="184">
        <f>ROUND(I384*H384,2)</f>
        <v>0</v>
      </c>
      <c r="BL384" s="23" t="s">
        <v>201</v>
      </c>
      <c r="BM384" s="23" t="s">
        <v>3563</v>
      </c>
    </row>
    <row r="385" spans="2:65" s="1" customFormat="1" ht="81">
      <c r="B385" s="40"/>
      <c r="D385" s="186" t="s">
        <v>209</v>
      </c>
      <c r="F385" s="194" t="s">
        <v>3564</v>
      </c>
      <c r="I385" s="195"/>
      <c r="L385" s="40"/>
      <c r="M385" s="196"/>
      <c r="N385" s="41"/>
      <c r="O385" s="41"/>
      <c r="P385" s="41"/>
      <c r="Q385" s="41"/>
      <c r="R385" s="41"/>
      <c r="S385" s="41"/>
      <c r="T385" s="69"/>
      <c r="AT385" s="23" t="s">
        <v>209</v>
      </c>
      <c r="AU385" s="23" t="s">
        <v>211</v>
      </c>
    </row>
    <row r="386" spans="2:65" s="1" customFormat="1" ht="16.5" customHeight="1">
      <c r="B386" s="172"/>
      <c r="C386" s="173" t="s">
        <v>1440</v>
      </c>
      <c r="D386" s="173" t="s">
        <v>197</v>
      </c>
      <c r="E386" s="174" t="s">
        <v>3245</v>
      </c>
      <c r="F386" s="175" t="s">
        <v>3246</v>
      </c>
      <c r="G386" s="176" t="s">
        <v>325</v>
      </c>
      <c r="H386" s="177">
        <v>5</v>
      </c>
      <c r="I386" s="178"/>
      <c r="J386" s="179">
        <f>ROUND(I386*H386,2)</f>
        <v>0</v>
      </c>
      <c r="K386" s="175"/>
      <c r="L386" s="40"/>
      <c r="M386" s="180" t="s">
        <v>5</v>
      </c>
      <c r="N386" s="181" t="s">
        <v>46</v>
      </c>
      <c r="O386" s="41"/>
      <c r="P386" s="182">
        <f>O386*H386</f>
        <v>0</v>
      </c>
      <c r="Q386" s="182">
        <v>0</v>
      </c>
      <c r="R386" s="182">
        <f>Q386*H386</f>
        <v>0</v>
      </c>
      <c r="S386" s="182">
        <v>0</v>
      </c>
      <c r="T386" s="183">
        <f>S386*H386</f>
        <v>0</v>
      </c>
      <c r="AR386" s="23" t="s">
        <v>201</v>
      </c>
      <c r="AT386" s="23" t="s">
        <v>197</v>
      </c>
      <c r="AU386" s="23" t="s">
        <v>211</v>
      </c>
      <c r="AY386" s="23" t="s">
        <v>195</v>
      </c>
      <c r="BE386" s="184">
        <f>IF(N386="základní",J386,0)</f>
        <v>0</v>
      </c>
      <c r="BF386" s="184">
        <f>IF(N386="snížená",J386,0)</f>
        <v>0</v>
      </c>
      <c r="BG386" s="184">
        <f>IF(N386="zákl. přenesená",J386,0)</f>
        <v>0</v>
      </c>
      <c r="BH386" s="184">
        <f>IF(N386="sníž. přenesená",J386,0)</f>
        <v>0</v>
      </c>
      <c r="BI386" s="184">
        <f>IF(N386="nulová",J386,0)</f>
        <v>0</v>
      </c>
      <c r="BJ386" s="23" t="s">
        <v>83</v>
      </c>
      <c r="BK386" s="184">
        <f>ROUND(I386*H386,2)</f>
        <v>0</v>
      </c>
      <c r="BL386" s="23" t="s">
        <v>201</v>
      </c>
      <c r="BM386" s="23" t="s">
        <v>3565</v>
      </c>
    </row>
    <row r="387" spans="2:65" s="1" customFormat="1" ht="81">
      <c r="B387" s="40"/>
      <c r="D387" s="186" t="s">
        <v>209</v>
      </c>
      <c r="F387" s="194" t="s">
        <v>3566</v>
      </c>
      <c r="I387" s="195"/>
      <c r="L387" s="40"/>
      <c r="M387" s="196"/>
      <c r="N387" s="41"/>
      <c r="O387" s="41"/>
      <c r="P387" s="41"/>
      <c r="Q387" s="41"/>
      <c r="R387" s="41"/>
      <c r="S387" s="41"/>
      <c r="T387" s="69"/>
      <c r="AT387" s="23" t="s">
        <v>209</v>
      </c>
      <c r="AU387" s="23" t="s">
        <v>211</v>
      </c>
    </row>
    <row r="388" spans="2:65" s="1" customFormat="1" ht="16.5" customHeight="1">
      <c r="B388" s="172"/>
      <c r="C388" s="213" t="s">
        <v>1442</v>
      </c>
      <c r="D388" s="213" t="s">
        <v>316</v>
      </c>
      <c r="E388" s="214" t="s">
        <v>3249</v>
      </c>
      <c r="F388" s="215" t="s">
        <v>3250</v>
      </c>
      <c r="G388" s="216" t="s">
        <v>325</v>
      </c>
      <c r="H388" s="217">
        <v>5</v>
      </c>
      <c r="I388" s="218"/>
      <c r="J388" s="219">
        <f>ROUND(I388*H388,2)</f>
        <v>0</v>
      </c>
      <c r="K388" s="215"/>
      <c r="L388" s="220"/>
      <c r="M388" s="221" t="s">
        <v>5</v>
      </c>
      <c r="N388" s="222" t="s">
        <v>46</v>
      </c>
      <c r="O388" s="41"/>
      <c r="P388" s="182">
        <f>O388*H388</f>
        <v>0</v>
      </c>
      <c r="Q388" s="182">
        <v>2.1999999999999999E-2</v>
      </c>
      <c r="R388" s="182">
        <f>Q388*H388</f>
        <v>0.10999999999999999</v>
      </c>
      <c r="S388" s="182">
        <v>0</v>
      </c>
      <c r="T388" s="183">
        <f>S388*H388</f>
        <v>0</v>
      </c>
      <c r="AR388" s="23" t="s">
        <v>255</v>
      </c>
      <c r="AT388" s="23" t="s">
        <v>316</v>
      </c>
      <c r="AU388" s="23" t="s">
        <v>211</v>
      </c>
      <c r="AY388" s="23" t="s">
        <v>195</v>
      </c>
      <c r="BE388" s="184">
        <f>IF(N388="základní",J388,0)</f>
        <v>0</v>
      </c>
      <c r="BF388" s="184">
        <f>IF(N388="snížená",J388,0)</f>
        <v>0</v>
      </c>
      <c r="BG388" s="184">
        <f>IF(N388="zákl. přenesená",J388,0)</f>
        <v>0</v>
      </c>
      <c r="BH388" s="184">
        <f>IF(N388="sníž. přenesená",J388,0)</f>
        <v>0</v>
      </c>
      <c r="BI388" s="184">
        <f>IF(N388="nulová",J388,0)</f>
        <v>0</v>
      </c>
      <c r="BJ388" s="23" t="s">
        <v>83</v>
      </c>
      <c r="BK388" s="184">
        <f>ROUND(I388*H388,2)</f>
        <v>0</v>
      </c>
      <c r="BL388" s="23" t="s">
        <v>201</v>
      </c>
      <c r="BM388" s="23" t="s">
        <v>3567</v>
      </c>
    </row>
    <row r="389" spans="2:65" s="1" customFormat="1" ht="27">
      <c r="B389" s="40"/>
      <c r="D389" s="186" t="s">
        <v>209</v>
      </c>
      <c r="F389" s="194" t="s">
        <v>3568</v>
      </c>
      <c r="I389" s="195"/>
      <c r="L389" s="40"/>
      <c r="M389" s="196"/>
      <c r="N389" s="41"/>
      <c r="O389" s="41"/>
      <c r="P389" s="41"/>
      <c r="Q389" s="41"/>
      <c r="R389" s="41"/>
      <c r="S389" s="41"/>
      <c r="T389" s="69"/>
      <c r="AT389" s="23" t="s">
        <v>209</v>
      </c>
      <c r="AU389" s="23" t="s">
        <v>211</v>
      </c>
    </row>
    <row r="390" spans="2:65" s="1" customFormat="1" ht="16.5" customHeight="1">
      <c r="B390" s="172"/>
      <c r="C390" s="213" t="s">
        <v>2041</v>
      </c>
      <c r="D390" s="213" t="s">
        <v>316</v>
      </c>
      <c r="E390" s="214" t="s">
        <v>2877</v>
      </c>
      <c r="F390" s="215" t="s">
        <v>2878</v>
      </c>
      <c r="G390" s="216" t="s">
        <v>207</v>
      </c>
      <c r="H390" s="217">
        <v>5</v>
      </c>
      <c r="I390" s="218"/>
      <c r="J390" s="219">
        <f>ROUND(I390*H390,2)</f>
        <v>0</v>
      </c>
      <c r="K390" s="215"/>
      <c r="L390" s="220"/>
      <c r="M390" s="221" t="s">
        <v>5</v>
      </c>
      <c r="N390" s="222" t="s">
        <v>46</v>
      </c>
      <c r="O390" s="41"/>
      <c r="P390" s="182">
        <f>O390*H390</f>
        <v>0</v>
      </c>
      <c r="Q390" s="182">
        <v>7.1999999999999995E-2</v>
      </c>
      <c r="R390" s="182">
        <f>Q390*H390</f>
        <v>0.36</v>
      </c>
      <c r="S390" s="182">
        <v>0</v>
      </c>
      <c r="T390" s="183">
        <f>S390*H390</f>
        <v>0</v>
      </c>
      <c r="AR390" s="23" t="s">
        <v>255</v>
      </c>
      <c r="AT390" s="23" t="s">
        <v>316</v>
      </c>
      <c r="AU390" s="23" t="s">
        <v>211</v>
      </c>
      <c r="AY390" s="23" t="s">
        <v>195</v>
      </c>
      <c r="BE390" s="184">
        <f>IF(N390="základní",J390,0)</f>
        <v>0</v>
      </c>
      <c r="BF390" s="184">
        <f>IF(N390="snížená",J390,0)</f>
        <v>0</v>
      </c>
      <c r="BG390" s="184">
        <f>IF(N390="zákl. přenesená",J390,0)</f>
        <v>0</v>
      </c>
      <c r="BH390" s="184">
        <f>IF(N390="sníž. přenesená",J390,0)</f>
        <v>0</v>
      </c>
      <c r="BI390" s="184">
        <f>IF(N390="nulová",J390,0)</f>
        <v>0</v>
      </c>
      <c r="BJ390" s="23" t="s">
        <v>83</v>
      </c>
      <c r="BK390" s="184">
        <f>ROUND(I390*H390,2)</f>
        <v>0</v>
      </c>
      <c r="BL390" s="23" t="s">
        <v>201</v>
      </c>
      <c r="BM390" s="23" t="s">
        <v>3569</v>
      </c>
    </row>
    <row r="391" spans="2:65" s="1" customFormat="1" ht="16.5" customHeight="1">
      <c r="B391" s="172"/>
      <c r="C391" s="173" t="s">
        <v>2043</v>
      </c>
      <c r="D391" s="173" t="s">
        <v>197</v>
      </c>
      <c r="E391" s="174" t="s">
        <v>3273</v>
      </c>
      <c r="F391" s="175" t="s">
        <v>3274</v>
      </c>
      <c r="G391" s="176" t="s">
        <v>207</v>
      </c>
      <c r="H391" s="177">
        <v>216.82</v>
      </c>
      <c r="I391" s="178"/>
      <c r="J391" s="179">
        <f>ROUND(I391*H391,2)</f>
        <v>0</v>
      </c>
      <c r="K391" s="175"/>
      <c r="L391" s="40"/>
      <c r="M391" s="180" t="s">
        <v>5</v>
      </c>
      <c r="N391" s="181" t="s">
        <v>46</v>
      </c>
      <c r="O391" s="41"/>
      <c r="P391" s="182">
        <f>O391*H391</f>
        <v>0</v>
      </c>
      <c r="Q391" s="182">
        <v>0</v>
      </c>
      <c r="R391" s="182">
        <f>Q391*H391</f>
        <v>0</v>
      </c>
      <c r="S391" s="182">
        <v>0</v>
      </c>
      <c r="T391" s="183">
        <f>S391*H391</f>
        <v>0</v>
      </c>
      <c r="AR391" s="23" t="s">
        <v>201</v>
      </c>
      <c r="AT391" s="23" t="s">
        <v>197</v>
      </c>
      <c r="AU391" s="23" t="s">
        <v>211</v>
      </c>
      <c r="AY391" s="23" t="s">
        <v>195</v>
      </c>
      <c r="BE391" s="184">
        <f>IF(N391="základní",J391,0)</f>
        <v>0</v>
      </c>
      <c r="BF391" s="184">
        <f>IF(N391="snížená",J391,0)</f>
        <v>0</v>
      </c>
      <c r="BG391" s="184">
        <f>IF(N391="zákl. přenesená",J391,0)</f>
        <v>0</v>
      </c>
      <c r="BH391" s="184">
        <f>IF(N391="sníž. přenesená",J391,0)</f>
        <v>0</v>
      </c>
      <c r="BI391" s="184">
        <f>IF(N391="nulová",J391,0)</f>
        <v>0</v>
      </c>
      <c r="BJ391" s="23" t="s">
        <v>83</v>
      </c>
      <c r="BK391" s="184">
        <f>ROUND(I391*H391,2)</f>
        <v>0</v>
      </c>
      <c r="BL391" s="23" t="s">
        <v>201</v>
      </c>
      <c r="BM391" s="23" t="s">
        <v>3570</v>
      </c>
    </row>
    <row r="392" spans="2:65" s="1" customFormat="1" ht="40.5">
      <c r="B392" s="40"/>
      <c r="D392" s="186" t="s">
        <v>209</v>
      </c>
      <c r="F392" s="194" t="s">
        <v>3276</v>
      </c>
      <c r="I392" s="195"/>
      <c r="L392" s="40"/>
      <c r="M392" s="196"/>
      <c r="N392" s="41"/>
      <c r="O392" s="41"/>
      <c r="P392" s="41"/>
      <c r="Q392" s="41"/>
      <c r="R392" s="41"/>
      <c r="S392" s="41"/>
      <c r="T392" s="69"/>
      <c r="AT392" s="23" t="s">
        <v>209</v>
      </c>
      <c r="AU392" s="23" t="s">
        <v>211</v>
      </c>
    </row>
    <row r="393" spans="2:65" s="11" customFormat="1">
      <c r="B393" s="185"/>
      <c r="D393" s="186" t="s">
        <v>203</v>
      </c>
      <c r="E393" s="187" t="s">
        <v>5</v>
      </c>
      <c r="F393" s="188" t="s">
        <v>3571</v>
      </c>
      <c r="H393" s="189">
        <v>158.47</v>
      </c>
      <c r="I393" s="190"/>
      <c r="L393" s="185"/>
      <c r="M393" s="191"/>
      <c r="N393" s="192"/>
      <c r="O393" s="192"/>
      <c r="P393" s="192"/>
      <c r="Q393" s="192"/>
      <c r="R393" s="192"/>
      <c r="S393" s="192"/>
      <c r="T393" s="193"/>
      <c r="AT393" s="187" t="s">
        <v>203</v>
      </c>
      <c r="AU393" s="187" t="s">
        <v>211</v>
      </c>
      <c r="AV393" s="11" t="s">
        <v>85</v>
      </c>
      <c r="AW393" s="11" t="s">
        <v>39</v>
      </c>
      <c r="AX393" s="11" t="s">
        <v>75</v>
      </c>
      <c r="AY393" s="187" t="s">
        <v>195</v>
      </c>
    </row>
    <row r="394" spans="2:65" s="12" customFormat="1">
      <c r="B394" s="197"/>
      <c r="D394" s="186" t="s">
        <v>203</v>
      </c>
      <c r="E394" s="198" t="s">
        <v>5</v>
      </c>
      <c r="F394" s="199" t="s">
        <v>3572</v>
      </c>
      <c r="H394" s="200">
        <v>158.47</v>
      </c>
      <c r="I394" s="201"/>
      <c r="L394" s="197"/>
      <c r="M394" s="202"/>
      <c r="N394" s="203"/>
      <c r="O394" s="203"/>
      <c r="P394" s="203"/>
      <c r="Q394" s="203"/>
      <c r="R394" s="203"/>
      <c r="S394" s="203"/>
      <c r="T394" s="204"/>
      <c r="AT394" s="198" t="s">
        <v>203</v>
      </c>
      <c r="AU394" s="198" t="s">
        <v>211</v>
      </c>
      <c r="AV394" s="12" t="s">
        <v>211</v>
      </c>
      <c r="AW394" s="12" t="s">
        <v>39</v>
      </c>
      <c r="AX394" s="12" t="s">
        <v>75</v>
      </c>
      <c r="AY394" s="198" t="s">
        <v>195</v>
      </c>
    </row>
    <row r="395" spans="2:65" s="11" customFormat="1">
      <c r="B395" s="185"/>
      <c r="D395" s="186" t="s">
        <v>203</v>
      </c>
      <c r="E395" s="187" t="s">
        <v>5</v>
      </c>
      <c r="F395" s="188" t="s">
        <v>3573</v>
      </c>
      <c r="H395" s="189">
        <v>58.35</v>
      </c>
      <c r="I395" s="190"/>
      <c r="L395" s="185"/>
      <c r="M395" s="191"/>
      <c r="N395" s="192"/>
      <c r="O395" s="192"/>
      <c r="P395" s="192"/>
      <c r="Q395" s="192"/>
      <c r="R395" s="192"/>
      <c r="S395" s="192"/>
      <c r="T395" s="193"/>
      <c r="AT395" s="187" t="s">
        <v>203</v>
      </c>
      <c r="AU395" s="187" t="s">
        <v>211</v>
      </c>
      <c r="AV395" s="11" t="s">
        <v>85</v>
      </c>
      <c r="AW395" s="11" t="s">
        <v>39</v>
      </c>
      <c r="AX395" s="11" t="s">
        <v>75</v>
      </c>
      <c r="AY395" s="187" t="s">
        <v>195</v>
      </c>
    </row>
    <row r="396" spans="2:65" s="12" customFormat="1">
      <c r="B396" s="197"/>
      <c r="D396" s="186" t="s">
        <v>203</v>
      </c>
      <c r="E396" s="198" t="s">
        <v>5</v>
      </c>
      <c r="F396" s="199" t="s">
        <v>250</v>
      </c>
      <c r="H396" s="200">
        <v>58.35</v>
      </c>
      <c r="I396" s="201"/>
      <c r="L396" s="197"/>
      <c r="M396" s="202"/>
      <c r="N396" s="203"/>
      <c r="O396" s="203"/>
      <c r="P396" s="203"/>
      <c r="Q396" s="203"/>
      <c r="R396" s="203"/>
      <c r="S396" s="203"/>
      <c r="T396" s="204"/>
      <c r="AT396" s="198" t="s">
        <v>203</v>
      </c>
      <c r="AU396" s="198" t="s">
        <v>211</v>
      </c>
      <c r="AV396" s="12" t="s">
        <v>211</v>
      </c>
      <c r="AW396" s="12" t="s">
        <v>39</v>
      </c>
      <c r="AX396" s="12" t="s">
        <v>75</v>
      </c>
      <c r="AY396" s="198" t="s">
        <v>195</v>
      </c>
    </row>
    <row r="397" spans="2:65" s="13" customFormat="1">
      <c r="B397" s="205"/>
      <c r="D397" s="186" t="s">
        <v>203</v>
      </c>
      <c r="E397" s="206" t="s">
        <v>5</v>
      </c>
      <c r="F397" s="207" t="s">
        <v>254</v>
      </c>
      <c r="H397" s="208">
        <v>216.82</v>
      </c>
      <c r="I397" s="209"/>
      <c r="L397" s="205"/>
      <c r="M397" s="210"/>
      <c r="N397" s="211"/>
      <c r="O397" s="211"/>
      <c r="P397" s="211"/>
      <c r="Q397" s="211"/>
      <c r="R397" s="211"/>
      <c r="S397" s="211"/>
      <c r="T397" s="212"/>
      <c r="AT397" s="206" t="s">
        <v>203</v>
      </c>
      <c r="AU397" s="206" t="s">
        <v>211</v>
      </c>
      <c r="AV397" s="13" t="s">
        <v>201</v>
      </c>
      <c r="AW397" s="13" t="s">
        <v>39</v>
      </c>
      <c r="AX397" s="13" t="s">
        <v>83</v>
      </c>
      <c r="AY397" s="206" t="s">
        <v>195</v>
      </c>
    </row>
    <row r="398" spans="2:65" s="1" customFormat="1" ht="16.5" customHeight="1">
      <c r="B398" s="172"/>
      <c r="C398" s="173" t="s">
        <v>2045</v>
      </c>
      <c r="D398" s="173" t="s">
        <v>197</v>
      </c>
      <c r="E398" s="174" t="s">
        <v>3283</v>
      </c>
      <c r="F398" s="175" t="s">
        <v>3284</v>
      </c>
      <c r="G398" s="176" t="s">
        <v>325</v>
      </c>
      <c r="H398" s="177">
        <v>27</v>
      </c>
      <c r="I398" s="178"/>
      <c r="J398" s="179">
        <f>ROUND(I398*H398,2)</f>
        <v>0</v>
      </c>
      <c r="K398" s="175"/>
      <c r="L398" s="40"/>
      <c r="M398" s="180" t="s">
        <v>5</v>
      </c>
      <c r="N398" s="181" t="s">
        <v>46</v>
      </c>
      <c r="O398" s="41"/>
      <c r="P398" s="182">
        <f>O398*H398</f>
        <v>0</v>
      </c>
      <c r="Q398" s="182">
        <v>0</v>
      </c>
      <c r="R398" s="182">
        <f>Q398*H398</f>
        <v>0</v>
      </c>
      <c r="S398" s="182">
        <v>0</v>
      </c>
      <c r="T398" s="183">
        <f>S398*H398</f>
        <v>0</v>
      </c>
      <c r="AR398" s="23" t="s">
        <v>201</v>
      </c>
      <c r="AT398" s="23" t="s">
        <v>197</v>
      </c>
      <c r="AU398" s="23" t="s">
        <v>211</v>
      </c>
      <c r="AY398" s="23" t="s">
        <v>195</v>
      </c>
      <c r="BE398" s="184">
        <f>IF(N398="základní",J398,0)</f>
        <v>0</v>
      </c>
      <c r="BF398" s="184">
        <f>IF(N398="snížená",J398,0)</f>
        <v>0</v>
      </c>
      <c r="BG398" s="184">
        <f>IF(N398="zákl. přenesená",J398,0)</f>
        <v>0</v>
      </c>
      <c r="BH398" s="184">
        <f>IF(N398="sníž. přenesená",J398,0)</f>
        <v>0</v>
      </c>
      <c r="BI398" s="184">
        <f>IF(N398="nulová",J398,0)</f>
        <v>0</v>
      </c>
      <c r="BJ398" s="23" t="s">
        <v>83</v>
      </c>
      <c r="BK398" s="184">
        <f>ROUND(I398*H398,2)</f>
        <v>0</v>
      </c>
      <c r="BL398" s="23" t="s">
        <v>201</v>
      </c>
      <c r="BM398" s="23" t="s">
        <v>3574</v>
      </c>
    </row>
    <row r="399" spans="2:65" s="1" customFormat="1" ht="27">
      <c r="B399" s="40"/>
      <c r="D399" s="186" t="s">
        <v>209</v>
      </c>
      <c r="F399" s="194" t="s">
        <v>3286</v>
      </c>
      <c r="I399" s="195"/>
      <c r="L399" s="40"/>
      <c r="M399" s="196"/>
      <c r="N399" s="41"/>
      <c r="O399" s="41"/>
      <c r="P399" s="41"/>
      <c r="Q399" s="41"/>
      <c r="R399" s="41"/>
      <c r="S399" s="41"/>
      <c r="T399" s="69"/>
      <c r="AT399" s="23" t="s">
        <v>209</v>
      </c>
      <c r="AU399" s="23" t="s">
        <v>211</v>
      </c>
    </row>
    <row r="400" spans="2:65" s="11" customFormat="1">
      <c r="B400" s="185"/>
      <c r="D400" s="186" t="s">
        <v>203</v>
      </c>
      <c r="E400" s="187" t="s">
        <v>5</v>
      </c>
      <c r="F400" s="188" t="s">
        <v>307</v>
      </c>
      <c r="H400" s="189">
        <v>16</v>
      </c>
      <c r="I400" s="190"/>
      <c r="L400" s="185"/>
      <c r="M400" s="191"/>
      <c r="N400" s="192"/>
      <c r="O400" s="192"/>
      <c r="P400" s="192"/>
      <c r="Q400" s="192"/>
      <c r="R400" s="192"/>
      <c r="S400" s="192"/>
      <c r="T400" s="193"/>
      <c r="AT400" s="187" t="s">
        <v>203</v>
      </c>
      <c r="AU400" s="187" t="s">
        <v>211</v>
      </c>
      <c r="AV400" s="11" t="s">
        <v>85</v>
      </c>
      <c r="AW400" s="11" t="s">
        <v>39</v>
      </c>
      <c r="AX400" s="11" t="s">
        <v>75</v>
      </c>
      <c r="AY400" s="187" t="s">
        <v>195</v>
      </c>
    </row>
    <row r="401" spans="2:65" s="12" customFormat="1">
      <c r="B401" s="197"/>
      <c r="D401" s="186" t="s">
        <v>203</v>
      </c>
      <c r="E401" s="198" t="s">
        <v>5</v>
      </c>
      <c r="F401" s="199" t="s">
        <v>3572</v>
      </c>
      <c r="H401" s="200">
        <v>16</v>
      </c>
      <c r="I401" s="201"/>
      <c r="L401" s="197"/>
      <c r="M401" s="202"/>
      <c r="N401" s="203"/>
      <c r="O401" s="203"/>
      <c r="P401" s="203"/>
      <c r="Q401" s="203"/>
      <c r="R401" s="203"/>
      <c r="S401" s="203"/>
      <c r="T401" s="204"/>
      <c r="AT401" s="198" t="s">
        <v>203</v>
      </c>
      <c r="AU401" s="198" t="s">
        <v>211</v>
      </c>
      <c r="AV401" s="12" t="s">
        <v>211</v>
      </c>
      <c r="AW401" s="12" t="s">
        <v>39</v>
      </c>
      <c r="AX401" s="12" t="s">
        <v>75</v>
      </c>
      <c r="AY401" s="198" t="s">
        <v>195</v>
      </c>
    </row>
    <row r="402" spans="2:65" s="11" customFormat="1">
      <c r="B402" s="185"/>
      <c r="D402" s="186" t="s">
        <v>203</v>
      </c>
      <c r="E402" s="187" t="s">
        <v>5</v>
      </c>
      <c r="F402" s="188" t="s">
        <v>279</v>
      </c>
      <c r="H402" s="189">
        <v>11</v>
      </c>
      <c r="I402" s="190"/>
      <c r="L402" s="185"/>
      <c r="M402" s="191"/>
      <c r="N402" s="192"/>
      <c r="O402" s="192"/>
      <c r="P402" s="192"/>
      <c r="Q402" s="192"/>
      <c r="R402" s="192"/>
      <c r="S402" s="192"/>
      <c r="T402" s="193"/>
      <c r="AT402" s="187" t="s">
        <v>203</v>
      </c>
      <c r="AU402" s="187" t="s">
        <v>211</v>
      </c>
      <c r="AV402" s="11" t="s">
        <v>85</v>
      </c>
      <c r="AW402" s="11" t="s">
        <v>39</v>
      </c>
      <c r="AX402" s="11" t="s">
        <v>75</v>
      </c>
      <c r="AY402" s="187" t="s">
        <v>195</v>
      </c>
    </row>
    <row r="403" spans="2:65" s="12" customFormat="1">
      <c r="B403" s="197"/>
      <c r="D403" s="186" t="s">
        <v>203</v>
      </c>
      <c r="E403" s="198" t="s">
        <v>5</v>
      </c>
      <c r="F403" s="199" t="s">
        <v>3288</v>
      </c>
      <c r="H403" s="200">
        <v>11</v>
      </c>
      <c r="I403" s="201"/>
      <c r="L403" s="197"/>
      <c r="M403" s="202"/>
      <c r="N403" s="203"/>
      <c r="O403" s="203"/>
      <c r="P403" s="203"/>
      <c r="Q403" s="203"/>
      <c r="R403" s="203"/>
      <c r="S403" s="203"/>
      <c r="T403" s="204"/>
      <c r="AT403" s="198" t="s">
        <v>203</v>
      </c>
      <c r="AU403" s="198" t="s">
        <v>211</v>
      </c>
      <c r="AV403" s="12" t="s">
        <v>211</v>
      </c>
      <c r="AW403" s="12" t="s">
        <v>39</v>
      </c>
      <c r="AX403" s="12" t="s">
        <v>75</v>
      </c>
      <c r="AY403" s="198" t="s">
        <v>195</v>
      </c>
    </row>
    <row r="404" spans="2:65" s="13" customFormat="1">
      <c r="B404" s="205"/>
      <c r="D404" s="186" t="s">
        <v>203</v>
      </c>
      <c r="E404" s="206" t="s">
        <v>5</v>
      </c>
      <c r="F404" s="207" t="s">
        <v>254</v>
      </c>
      <c r="H404" s="208">
        <v>27</v>
      </c>
      <c r="I404" s="209"/>
      <c r="L404" s="205"/>
      <c r="M404" s="210"/>
      <c r="N404" s="211"/>
      <c r="O404" s="211"/>
      <c r="P404" s="211"/>
      <c r="Q404" s="211"/>
      <c r="R404" s="211"/>
      <c r="S404" s="211"/>
      <c r="T404" s="212"/>
      <c r="AT404" s="206" t="s">
        <v>203</v>
      </c>
      <c r="AU404" s="206" t="s">
        <v>211</v>
      </c>
      <c r="AV404" s="13" t="s">
        <v>201</v>
      </c>
      <c r="AW404" s="13" t="s">
        <v>39</v>
      </c>
      <c r="AX404" s="13" t="s">
        <v>83</v>
      </c>
      <c r="AY404" s="206" t="s">
        <v>195</v>
      </c>
    </row>
    <row r="405" spans="2:65" s="1" customFormat="1" ht="16.5" customHeight="1">
      <c r="B405" s="172"/>
      <c r="C405" s="173" t="s">
        <v>2047</v>
      </c>
      <c r="D405" s="173" t="s">
        <v>197</v>
      </c>
      <c r="E405" s="174" t="s">
        <v>3290</v>
      </c>
      <c r="F405" s="175" t="s">
        <v>3291</v>
      </c>
      <c r="G405" s="176" t="s">
        <v>325</v>
      </c>
      <c r="H405" s="177">
        <v>11</v>
      </c>
      <c r="I405" s="178"/>
      <c r="J405" s="179">
        <f>ROUND(I405*H405,2)</f>
        <v>0</v>
      </c>
      <c r="K405" s="175"/>
      <c r="L405" s="40"/>
      <c r="M405" s="180" t="s">
        <v>5</v>
      </c>
      <c r="N405" s="181" t="s">
        <v>46</v>
      </c>
      <c r="O405" s="41"/>
      <c r="P405" s="182">
        <f>O405*H405</f>
        <v>0</v>
      </c>
      <c r="Q405" s="182">
        <v>0</v>
      </c>
      <c r="R405" s="182">
        <f>Q405*H405</f>
        <v>0</v>
      </c>
      <c r="S405" s="182">
        <v>0</v>
      </c>
      <c r="T405" s="183">
        <f>S405*H405</f>
        <v>0</v>
      </c>
      <c r="AR405" s="23" t="s">
        <v>201</v>
      </c>
      <c r="AT405" s="23" t="s">
        <v>197</v>
      </c>
      <c r="AU405" s="23" t="s">
        <v>211</v>
      </c>
      <c r="AY405" s="23" t="s">
        <v>195</v>
      </c>
      <c r="BE405" s="184">
        <f>IF(N405="základní",J405,0)</f>
        <v>0</v>
      </c>
      <c r="BF405" s="184">
        <f>IF(N405="snížená",J405,0)</f>
        <v>0</v>
      </c>
      <c r="BG405" s="184">
        <f>IF(N405="zákl. přenesená",J405,0)</f>
        <v>0</v>
      </c>
      <c r="BH405" s="184">
        <f>IF(N405="sníž. přenesená",J405,0)</f>
        <v>0</v>
      </c>
      <c r="BI405" s="184">
        <f>IF(N405="nulová",J405,0)</f>
        <v>0</v>
      </c>
      <c r="BJ405" s="23" t="s">
        <v>83</v>
      </c>
      <c r="BK405" s="184">
        <f>ROUND(I405*H405,2)</f>
        <v>0</v>
      </c>
      <c r="BL405" s="23" t="s">
        <v>201</v>
      </c>
      <c r="BM405" s="23" t="s">
        <v>3575</v>
      </c>
    </row>
    <row r="406" spans="2:65" s="1" customFormat="1" ht="16.5" customHeight="1">
      <c r="B406" s="172"/>
      <c r="C406" s="173" t="s">
        <v>2049</v>
      </c>
      <c r="D406" s="173" t="s">
        <v>197</v>
      </c>
      <c r="E406" s="174" t="s">
        <v>3294</v>
      </c>
      <c r="F406" s="175" t="s">
        <v>3295</v>
      </c>
      <c r="G406" s="176" t="s">
        <v>207</v>
      </c>
      <c r="H406" s="177">
        <v>367.7</v>
      </c>
      <c r="I406" s="178"/>
      <c r="J406" s="179">
        <f>ROUND(I406*H406,2)</f>
        <v>0</v>
      </c>
      <c r="K406" s="175"/>
      <c r="L406" s="40"/>
      <c r="M406" s="180" t="s">
        <v>5</v>
      </c>
      <c r="N406" s="181" t="s">
        <v>46</v>
      </c>
      <c r="O406" s="41"/>
      <c r="P406" s="182">
        <f>O406*H406</f>
        <v>0</v>
      </c>
      <c r="Q406" s="182">
        <v>0</v>
      </c>
      <c r="R406" s="182">
        <f>Q406*H406</f>
        <v>0</v>
      </c>
      <c r="S406" s="182">
        <v>0</v>
      </c>
      <c r="T406" s="183">
        <f>S406*H406</f>
        <v>0</v>
      </c>
      <c r="AR406" s="23" t="s">
        <v>201</v>
      </c>
      <c r="AT406" s="23" t="s">
        <v>197</v>
      </c>
      <c r="AU406" s="23" t="s">
        <v>211</v>
      </c>
      <c r="AY406" s="23" t="s">
        <v>195</v>
      </c>
      <c r="BE406" s="184">
        <f>IF(N406="základní",J406,0)</f>
        <v>0</v>
      </c>
      <c r="BF406" s="184">
        <f>IF(N406="snížená",J406,0)</f>
        <v>0</v>
      </c>
      <c r="BG406" s="184">
        <f>IF(N406="zákl. přenesená",J406,0)</f>
        <v>0</v>
      </c>
      <c r="BH406" s="184">
        <f>IF(N406="sníž. přenesená",J406,0)</f>
        <v>0</v>
      </c>
      <c r="BI406" s="184">
        <f>IF(N406="nulová",J406,0)</f>
        <v>0</v>
      </c>
      <c r="BJ406" s="23" t="s">
        <v>83</v>
      </c>
      <c r="BK406" s="184">
        <f>ROUND(I406*H406,2)</f>
        <v>0</v>
      </c>
      <c r="BL406" s="23" t="s">
        <v>201</v>
      </c>
      <c r="BM406" s="23" t="s">
        <v>3576</v>
      </c>
    </row>
    <row r="407" spans="2:65" s="11" customFormat="1">
      <c r="B407" s="185"/>
      <c r="D407" s="186" t="s">
        <v>203</v>
      </c>
      <c r="E407" s="187" t="s">
        <v>5</v>
      </c>
      <c r="F407" s="188" t="s">
        <v>3577</v>
      </c>
      <c r="H407" s="189">
        <v>232.46</v>
      </c>
      <c r="I407" s="190"/>
      <c r="L407" s="185"/>
      <c r="M407" s="191"/>
      <c r="N407" s="192"/>
      <c r="O407" s="192"/>
      <c r="P407" s="192"/>
      <c r="Q407" s="192"/>
      <c r="R407" s="192"/>
      <c r="S407" s="192"/>
      <c r="T407" s="193"/>
      <c r="AT407" s="187" t="s">
        <v>203</v>
      </c>
      <c r="AU407" s="187" t="s">
        <v>211</v>
      </c>
      <c r="AV407" s="11" t="s">
        <v>85</v>
      </c>
      <c r="AW407" s="11" t="s">
        <v>39</v>
      </c>
      <c r="AX407" s="11" t="s">
        <v>75</v>
      </c>
      <c r="AY407" s="187" t="s">
        <v>195</v>
      </c>
    </row>
    <row r="408" spans="2:65" s="12" customFormat="1">
      <c r="B408" s="197"/>
      <c r="D408" s="186" t="s">
        <v>203</v>
      </c>
      <c r="E408" s="198" t="s">
        <v>5</v>
      </c>
      <c r="F408" s="199" t="s">
        <v>3298</v>
      </c>
      <c r="H408" s="200">
        <v>232.46</v>
      </c>
      <c r="I408" s="201"/>
      <c r="L408" s="197"/>
      <c r="M408" s="202"/>
      <c r="N408" s="203"/>
      <c r="O408" s="203"/>
      <c r="P408" s="203"/>
      <c r="Q408" s="203"/>
      <c r="R408" s="203"/>
      <c r="S408" s="203"/>
      <c r="T408" s="204"/>
      <c r="AT408" s="198" t="s">
        <v>203</v>
      </c>
      <c r="AU408" s="198" t="s">
        <v>211</v>
      </c>
      <c r="AV408" s="12" t="s">
        <v>211</v>
      </c>
      <c r="AW408" s="12" t="s">
        <v>39</v>
      </c>
      <c r="AX408" s="12" t="s">
        <v>75</v>
      </c>
      <c r="AY408" s="198" t="s">
        <v>195</v>
      </c>
    </row>
    <row r="409" spans="2:65" s="11" customFormat="1">
      <c r="B409" s="185"/>
      <c r="D409" s="186" t="s">
        <v>203</v>
      </c>
      <c r="E409" s="187" t="s">
        <v>5</v>
      </c>
      <c r="F409" s="188" t="s">
        <v>3578</v>
      </c>
      <c r="H409" s="189">
        <v>45.24</v>
      </c>
      <c r="I409" s="190"/>
      <c r="L409" s="185"/>
      <c r="M409" s="191"/>
      <c r="N409" s="192"/>
      <c r="O409" s="192"/>
      <c r="P409" s="192"/>
      <c r="Q409" s="192"/>
      <c r="R409" s="192"/>
      <c r="S409" s="192"/>
      <c r="T409" s="193"/>
      <c r="AT409" s="187" t="s">
        <v>203</v>
      </c>
      <c r="AU409" s="187" t="s">
        <v>211</v>
      </c>
      <c r="AV409" s="11" t="s">
        <v>85</v>
      </c>
      <c r="AW409" s="11" t="s">
        <v>39</v>
      </c>
      <c r="AX409" s="11" t="s">
        <v>75</v>
      </c>
      <c r="AY409" s="187" t="s">
        <v>195</v>
      </c>
    </row>
    <row r="410" spans="2:65" s="12" customFormat="1">
      <c r="B410" s="197"/>
      <c r="D410" s="186" t="s">
        <v>203</v>
      </c>
      <c r="E410" s="198" t="s">
        <v>5</v>
      </c>
      <c r="F410" s="199" t="s">
        <v>3300</v>
      </c>
      <c r="H410" s="200">
        <v>45.24</v>
      </c>
      <c r="I410" s="201"/>
      <c r="L410" s="197"/>
      <c r="M410" s="202"/>
      <c r="N410" s="203"/>
      <c r="O410" s="203"/>
      <c r="P410" s="203"/>
      <c r="Q410" s="203"/>
      <c r="R410" s="203"/>
      <c r="S410" s="203"/>
      <c r="T410" s="204"/>
      <c r="AT410" s="198" t="s">
        <v>203</v>
      </c>
      <c r="AU410" s="198" t="s">
        <v>211</v>
      </c>
      <c r="AV410" s="12" t="s">
        <v>211</v>
      </c>
      <c r="AW410" s="12" t="s">
        <v>39</v>
      </c>
      <c r="AX410" s="12" t="s">
        <v>75</v>
      </c>
      <c r="AY410" s="198" t="s">
        <v>195</v>
      </c>
    </row>
    <row r="411" spans="2:65" s="11" customFormat="1">
      <c r="B411" s="185"/>
      <c r="D411" s="186" t="s">
        <v>203</v>
      </c>
      <c r="E411" s="187" t="s">
        <v>5</v>
      </c>
      <c r="F411" s="188" t="s">
        <v>3579</v>
      </c>
      <c r="H411" s="189">
        <v>90</v>
      </c>
      <c r="I411" s="190"/>
      <c r="L411" s="185"/>
      <c r="M411" s="191"/>
      <c r="N411" s="192"/>
      <c r="O411" s="192"/>
      <c r="P411" s="192"/>
      <c r="Q411" s="192"/>
      <c r="R411" s="192"/>
      <c r="S411" s="192"/>
      <c r="T411" s="193"/>
      <c r="AT411" s="187" t="s">
        <v>203</v>
      </c>
      <c r="AU411" s="187" t="s">
        <v>211</v>
      </c>
      <c r="AV411" s="11" t="s">
        <v>85</v>
      </c>
      <c r="AW411" s="11" t="s">
        <v>39</v>
      </c>
      <c r="AX411" s="11" t="s">
        <v>75</v>
      </c>
      <c r="AY411" s="187" t="s">
        <v>195</v>
      </c>
    </row>
    <row r="412" spans="2:65" s="12" customFormat="1">
      <c r="B412" s="197"/>
      <c r="D412" s="186" t="s">
        <v>203</v>
      </c>
      <c r="E412" s="198" t="s">
        <v>5</v>
      </c>
      <c r="F412" s="199" t="s">
        <v>3304</v>
      </c>
      <c r="H412" s="200">
        <v>90</v>
      </c>
      <c r="I412" s="201"/>
      <c r="L412" s="197"/>
      <c r="M412" s="202"/>
      <c r="N412" s="203"/>
      <c r="O412" s="203"/>
      <c r="P412" s="203"/>
      <c r="Q412" s="203"/>
      <c r="R412" s="203"/>
      <c r="S412" s="203"/>
      <c r="T412" s="204"/>
      <c r="AT412" s="198" t="s">
        <v>203</v>
      </c>
      <c r="AU412" s="198" t="s">
        <v>211</v>
      </c>
      <c r="AV412" s="12" t="s">
        <v>211</v>
      </c>
      <c r="AW412" s="12" t="s">
        <v>39</v>
      </c>
      <c r="AX412" s="12" t="s">
        <v>75</v>
      </c>
      <c r="AY412" s="198" t="s">
        <v>195</v>
      </c>
    </row>
    <row r="413" spans="2:65" s="13" customFormat="1">
      <c r="B413" s="205"/>
      <c r="D413" s="186" t="s">
        <v>203</v>
      </c>
      <c r="E413" s="206" t="s">
        <v>5</v>
      </c>
      <c r="F413" s="207" t="s">
        <v>254</v>
      </c>
      <c r="H413" s="208">
        <v>367.7</v>
      </c>
      <c r="I413" s="209"/>
      <c r="L413" s="205"/>
      <c r="M413" s="210"/>
      <c r="N413" s="211"/>
      <c r="O413" s="211"/>
      <c r="P413" s="211"/>
      <c r="Q413" s="211"/>
      <c r="R413" s="211"/>
      <c r="S413" s="211"/>
      <c r="T413" s="212"/>
      <c r="AT413" s="206" t="s">
        <v>203</v>
      </c>
      <c r="AU413" s="206" t="s">
        <v>211</v>
      </c>
      <c r="AV413" s="13" t="s">
        <v>201</v>
      </c>
      <c r="AW413" s="13" t="s">
        <v>39</v>
      </c>
      <c r="AX413" s="13" t="s">
        <v>83</v>
      </c>
      <c r="AY413" s="206" t="s">
        <v>195</v>
      </c>
    </row>
    <row r="414" spans="2:65" s="1" customFormat="1" ht="16.5" customHeight="1">
      <c r="B414" s="172"/>
      <c r="C414" s="173" t="s">
        <v>2051</v>
      </c>
      <c r="D414" s="173" t="s">
        <v>197</v>
      </c>
      <c r="E414" s="174" t="s">
        <v>3306</v>
      </c>
      <c r="F414" s="175" t="s">
        <v>3307</v>
      </c>
      <c r="G414" s="176" t="s">
        <v>303</v>
      </c>
      <c r="H414" s="177">
        <v>70.825000000000003</v>
      </c>
      <c r="I414" s="178"/>
      <c r="J414" s="179">
        <f>ROUND(I414*H414,2)</f>
        <v>0</v>
      </c>
      <c r="K414" s="175"/>
      <c r="L414" s="40"/>
      <c r="M414" s="180" t="s">
        <v>5</v>
      </c>
      <c r="N414" s="181" t="s">
        <v>46</v>
      </c>
      <c r="O414" s="41"/>
      <c r="P414" s="182">
        <f>O414*H414</f>
        <v>0</v>
      </c>
      <c r="Q414" s="182">
        <v>0</v>
      </c>
      <c r="R414" s="182">
        <f>Q414*H414</f>
        <v>0</v>
      </c>
      <c r="S414" s="182">
        <v>0</v>
      </c>
      <c r="T414" s="183">
        <f>S414*H414</f>
        <v>0</v>
      </c>
      <c r="AR414" s="23" t="s">
        <v>201</v>
      </c>
      <c r="AT414" s="23" t="s">
        <v>197</v>
      </c>
      <c r="AU414" s="23" t="s">
        <v>211</v>
      </c>
      <c r="AY414" s="23" t="s">
        <v>195</v>
      </c>
      <c r="BE414" s="184">
        <f>IF(N414="základní",J414,0)</f>
        <v>0</v>
      </c>
      <c r="BF414" s="184">
        <f>IF(N414="snížená",J414,0)</f>
        <v>0</v>
      </c>
      <c r="BG414" s="184">
        <f>IF(N414="zákl. přenesená",J414,0)</f>
        <v>0</v>
      </c>
      <c r="BH414" s="184">
        <f>IF(N414="sníž. přenesená",J414,0)</f>
        <v>0</v>
      </c>
      <c r="BI414" s="184">
        <f>IF(N414="nulová",J414,0)</f>
        <v>0</v>
      </c>
      <c r="BJ414" s="23" t="s">
        <v>83</v>
      </c>
      <c r="BK414" s="184">
        <f>ROUND(I414*H414,2)</f>
        <v>0</v>
      </c>
      <c r="BL414" s="23" t="s">
        <v>201</v>
      </c>
      <c r="BM414" s="23" t="s">
        <v>3580</v>
      </c>
    </row>
    <row r="415" spans="2:65" s="10" customFormat="1" ht="29.85" customHeight="1">
      <c r="B415" s="159"/>
      <c r="D415" s="160" t="s">
        <v>74</v>
      </c>
      <c r="E415" s="170" t="s">
        <v>261</v>
      </c>
      <c r="F415" s="170" t="s">
        <v>3309</v>
      </c>
      <c r="I415" s="162"/>
      <c r="J415" s="171">
        <f>BK415</f>
        <v>0</v>
      </c>
      <c r="L415" s="159"/>
      <c r="M415" s="164"/>
      <c r="N415" s="165"/>
      <c r="O415" s="165"/>
      <c r="P415" s="166">
        <f>P416+P426</f>
        <v>0</v>
      </c>
      <c r="Q415" s="165"/>
      <c r="R415" s="166">
        <f>R416+R426</f>
        <v>0.17859095999999999</v>
      </c>
      <c r="S415" s="165"/>
      <c r="T415" s="167">
        <f>T416+T426</f>
        <v>31.950600000000001</v>
      </c>
      <c r="AR415" s="160" t="s">
        <v>83</v>
      </c>
      <c r="AT415" s="168" t="s">
        <v>74</v>
      </c>
      <c r="AU415" s="168" t="s">
        <v>83</v>
      </c>
      <c r="AY415" s="160" t="s">
        <v>195</v>
      </c>
      <c r="BK415" s="169">
        <f>BK416+BK426</f>
        <v>0</v>
      </c>
    </row>
    <row r="416" spans="2:65" s="10" customFormat="1" ht="14.85" customHeight="1">
      <c r="B416" s="159"/>
      <c r="D416" s="160" t="s">
        <v>74</v>
      </c>
      <c r="E416" s="170" t="s">
        <v>661</v>
      </c>
      <c r="F416" s="170" t="s">
        <v>662</v>
      </c>
      <c r="I416" s="162"/>
      <c r="J416" s="171">
        <f>BK416</f>
        <v>0</v>
      </c>
      <c r="L416" s="159"/>
      <c r="M416" s="164"/>
      <c r="N416" s="165"/>
      <c r="O416" s="165"/>
      <c r="P416" s="166">
        <f>SUM(P417:P425)</f>
        <v>0</v>
      </c>
      <c r="Q416" s="165"/>
      <c r="R416" s="166">
        <f>SUM(R417:R425)</f>
        <v>0</v>
      </c>
      <c r="S416" s="165"/>
      <c r="T416" s="167">
        <f>SUM(T417:T425)</f>
        <v>0</v>
      </c>
      <c r="AR416" s="160" t="s">
        <v>83</v>
      </c>
      <c r="AT416" s="168" t="s">
        <v>74</v>
      </c>
      <c r="AU416" s="168" t="s">
        <v>85</v>
      </c>
      <c r="AY416" s="160" t="s">
        <v>195</v>
      </c>
      <c r="BK416" s="169">
        <f>SUM(BK417:BK425)</f>
        <v>0</v>
      </c>
    </row>
    <row r="417" spans="2:65" s="1" customFormat="1" ht="16.5" customHeight="1">
      <c r="B417" s="172"/>
      <c r="C417" s="173" t="s">
        <v>2053</v>
      </c>
      <c r="D417" s="173" t="s">
        <v>197</v>
      </c>
      <c r="E417" s="174" t="s">
        <v>664</v>
      </c>
      <c r="F417" s="175" t="s">
        <v>665</v>
      </c>
      <c r="G417" s="176" t="s">
        <v>207</v>
      </c>
      <c r="H417" s="177">
        <v>204.98</v>
      </c>
      <c r="I417" s="178"/>
      <c r="J417" s="179">
        <f>ROUND(I417*H417,2)</f>
        <v>0</v>
      </c>
      <c r="K417" s="175"/>
      <c r="L417" s="40"/>
      <c r="M417" s="180" t="s">
        <v>5</v>
      </c>
      <c r="N417" s="181" t="s">
        <v>46</v>
      </c>
      <c r="O417" s="41"/>
      <c r="P417" s="182">
        <f>O417*H417</f>
        <v>0</v>
      </c>
      <c r="Q417" s="182">
        <v>0</v>
      </c>
      <c r="R417" s="182">
        <f>Q417*H417</f>
        <v>0</v>
      </c>
      <c r="S417" s="182">
        <v>0</v>
      </c>
      <c r="T417" s="183">
        <f>S417*H417</f>
        <v>0</v>
      </c>
      <c r="AR417" s="23" t="s">
        <v>201</v>
      </c>
      <c r="AT417" s="23" t="s">
        <v>197</v>
      </c>
      <c r="AU417" s="23" t="s">
        <v>211</v>
      </c>
      <c r="AY417" s="23" t="s">
        <v>195</v>
      </c>
      <c r="BE417" s="184">
        <f>IF(N417="základní",J417,0)</f>
        <v>0</v>
      </c>
      <c r="BF417" s="184">
        <f>IF(N417="snížená",J417,0)</f>
        <v>0</v>
      </c>
      <c r="BG417" s="184">
        <f>IF(N417="zákl. přenesená",J417,0)</f>
        <v>0</v>
      </c>
      <c r="BH417" s="184">
        <f>IF(N417="sníž. přenesená",J417,0)</f>
        <v>0</v>
      </c>
      <c r="BI417" s="184">
        <f>IF(N417="nulová",J417,0)</f>
        <v>0</v>
      </c>
      <c r="BJ417" s="23" t="s">
        <v>83</v>
      </c>
      <c r="BK417" s="184">
        <f>ROUND(I417*H417,2)</f>
        <v>0</v>
      </c>
      <c r="BL417" s="23" t="s">
        <v>201</v>
      </c>
      <c r="BM417" s="23" t="s">
        <v>3581</v>
      </c>
    </row>
    <row r="418" spans="2:65" s="1" customFormat="1" ht="27">
      <c r="B418" s="40"/>
      <c r="D418" s="186" t="s">
        <v>209</v>
      </c>
      <c r="F418" s="194" t="s">
        <v>667</v>
      </c>
      <c r="I418" s="195"/>
      <c r="L418" s="40"/>
      <c r="M418" s="196"/>
      <c r="N418" s="41"/>
      <c r="O418" s="41"/>
      <c r="P418" s="41"/>
      <c r="Q418" s="41"/>
      <c r="R418" s="41"/>
      <c r="S418" s="41"/>
      <c r="T418" s="69"/>
      <c r="AT418" s="23" t="s">
        <v>209</v>
      </c>
      <c r="AU418" s="23" t="s">
        <v>211</v>
      </c>
    </row>
    <row r="419" spans="2:65" s="11" customFormat="1">
      <c r="B419" s="185"/>
      <c r="D419" s="186" t="s">
        <v>203</v>
      </c>
      <c r="E419" s="187" t="s">
        <v>5</v>
      </c>
      <c r="F419" s="188" t="s">
        <v>3582</v>
      </c>
      <c r="H419" s="189">
        <v>78.48</v>
      </c>
      <c r="I419" s="190"/>
      <c r="L419" s="185"/>
      <c r="M419" s="191"/>
      <c r="N419" s="192"/>
      <c r="O419" s="192"/>
      <c r="P419" s="192"/>
      <c r="Q419" s="192"/>
      <c r="R419" s="192"/>
      <c r="S419" s="192"/>
      <c r="T419" s="193"/>
      <c r="AT419" s="187" t="s">
        <v>203</v>
      </c>
      <c r="AU419" s="187" t="s">
        <v>211</v>
      </c>
      <c r="AV419" s="11" t="s">
        <v>85</v>
      </c>
      <c r="AW419" s="11" t="s">
        <v>39</v>
      </c>
      <c r="AX419" s="11" t="s">
        <v>75</v>
      </c>
      <c r="AY419" s="187" t="s">
        <v>195</v>
      </c>
    </row>
    <row r="420" spans="2:65" s="12" customFormat="1">
      <c r="B420" s="197"/>
      <c r="D420" s="186" t="s">
        <v>203</v>
      </c>
      <c r="E420" s="198" t="s">
        <v>5</v>
      </c>
      <c r="F420" s="199" t="s">
        <v>2660</v>
      </c>
      <c r="H420" s="200">
        <v>78.48</v>
      </c>
      <c r="I420" s="201"/>
      <c r="L420" s="197"/>
      <c r="M420" s="202"/>
      <c r="N420" s="203"/>
      <c r="O420" s="203"/>
      <c r="P420" s="203"/>
      <c r="Q420" s="203"/>
      <c r="R420" s="203"/>
      <c r="S420" s="203"/>
      <c r="T420" s="204"/>
      <c r="AT420" s="198" t="s">
        <v>203</v>
      </c>
      <c r="AU420" s="198" t="s">
        <v>211</v>
      </c>
      <c r="AV420" s="12" t="s">
        <v>211</v>
      </c>
      <c r="AW420" s="12" t="s">
        <v>39</v>
      </c>
      <c r="AX420" s="12" t="s">
        <v>75</v>
      </c>
      <c r="AY420" s="198" t="s">
        <v>195</v>
      </c>
    </row>
    <row r="421" spans="2:65" s="11" customFormat="1">
      <c r="B421" s="185"/>
      <c r="D421" s="186" t="s">
        <v>203</v>
      </c>
      <c r="E421" s="187" t="s">
        <v>5</v>
      </c>
      <c r="F421" s="188" t="s">
        <v>3583</v>
      </c>
      <c r="H421" s="189">
        <v>28.8</v>
      </c>
      <c r="I421" s="190"/>
      <c r="L421" s="185"/>
      <c r="M421" s="191"/>
      <c r="N421" s="192"/>
      <c r="O421" s="192"/>
      <c r="P421" s="192"/>
      <c r="Q421" s="192"/>
      <c r="R421" s="192"/>
      <c r="S421" s="192"/>
      <c r="T421" s="193"/>
      <c r="AT421" s="187" t="s">
        <v>203</v>
      </c>
      <c r="AU421" s="187" t="s">
        <v>211</v>
      </c>
      <c r="AV421" s="11" t="s">
        <v>85</v>
      </c>
      <c r="AW421" s="11" t="s">
        <v>39</v>
      </c>
      <c r="AX421" s="11" t="s">
        <v>75</v>
      </c>
      <c r="AY421" s="187" t="s">
        <v>195</v>
      </c>
    </row>
    <row r="422" spans="2:65" s="12" customFormat="1">
      <c r="B422" s="197"/>
      <c r="D422" s="186" t="s">
        <v>203</v>
      </c>
      <c r="E422" s="198" t="s">
        <v>5</v>
      </c>
      <c r="F422" s="199" t="s">
        <v>3584</v>
      </c>
      <c r="H422" s="200">
        <v>28.8</v>
      </c>
      <c r="I422" s="201"/>
      <c r="L422" s="197"/>
      <c r="M422" s="202"/>
      <c r="N422" s="203"/>
      <c r="O422" s="203"/>
      <c r="P422" s="203"/>
      <c r="Q422" s="203"/>
      <c r="R422" s="203"/>
      <c r="S422" s="203"/>
      <c r="T422" s="204"/>
      <c r="AT422" s="198" t="s">
        <v>203</v>
      </c>
      <c r="AU422" s="198" t="s">
        <v>211</v>
      </c>
      <c r="AV422" s="12" t="s">
        <v>211</v>
      </c>
      <c r="AW422" s="12" t="s">
        <v>39</v>
      </c>
      <c r="AX422" s="12" t="s">
        <v>75</v>
      </c>
      <c r="AY422" s="198" t="s">
        <v>195</v>
      </c>
    </row>
    <row r="423" spans="2:65" s="11" customFormat="1">
      <c r="B423" s="185"/>
      <c r="D423" s="186" t="s">
        <v>203</v>
      </c>
      <c r="E423" s="187" t="s">
        <v>5</v>
      </c>
      <c r="F423" s="188" t="s">
        <v>3585</v>
      </c>
      <c r="H423" s="189">
        <v>97.7</v>
      </c>
      <c r="I423" s="190"/>
      <c r="L423" s="185"/>
      <c r="M423" s="191"/>
      <c r="N423" s="192"/>
      <c r="O423" s="192"/>
      <c r="P423" s="192"/>
      <c r="Q423" s="192"/>
      <c r="R423" s="192"/>
      <c r="S423" s="192"/>
      <c r="T423" s="193"/>
      <c r="AT423" s="187" t="s">
        <v>203</v>
      </c>
      <c r="AU423" s="187" t="s">
        <v>211</v>
      </c>
      <c r="AV423" s="11" t="s">
        <v>85</v>
      </c>
      <c r="AW423" s="11" t="s">
        <v>39</v>
      </c>
      <c r="AX423" s="11" t="s">
        <v>75</v>
      </c>
      <c r="AY423" s="187" t="s">
        <v>195</v>
      </c>
    </row>
    <row r="424" spans="2:65" s="12" customFormat="1">
      <c r="B424" s="197"/>
      <c r="D424" s="186" t="s">
        <v>203</v>
      </c>
      <c r="E424" s="198" t="s">
        <v>5</v>
      </c>
      <c r="F424" s="199" t="s">
        <v>250</v>
      </c>
      <c r="H424" s="200">
        <v>97.7</v>
      </c>
      <c r="I424" s="201"/>
      <c r="L424" s="197"/>
      <c r="M424" s="202"/>
      <c r="N424" s="203"/>
      <c r="O424" s="203"/>
      <c r="P424" s="203"/>
      <c r="Q424" s="203"/>
      <c r="R424" s="203"/>
      <c r="S424" s="203"/>
      <c r="T424" s="204"/>
      <c r="AT424" s="198" t="s">
        <v>203</v>
      </c>
      <c r="AU424" s="198" t="s">
        <v>211</v>
      </c>
      <c r="AV424" s="12" t="s">
        <v>211</v>
      </c>
      <c r="AW424" s="12" t="s">
        <v>39</v>
      </c>
      <c r="AX424" s="12" t="s">
        <v>75</v>
      </c>
      <c r="AY424" s="198" t="s">
        <v>195</v>
      </c>
    </row>
    <row r="425" spans="2:65" s="13" customFormat="1">
      <c r="B425" s="205"/>
      <c r="D425" s="186" t="s">
        <v>203</v>
      </c>
      <c r="E425" s="206" t="s">
        <v>5</v>
      </c>
      <c r="F425" s="207" t="s">
        <v>254</v>
      </c>
      <c r="H425" s="208">
        <v>204.98</v>
      </c>
      <c r="I425" s="209"/>
      <c r="L425" s="205"/>
      <c r="M425" s="210"/>
      <c r="N425" s="211"/>
      <c r="O425" s="211"/>
      <c r="P425" s="211"/>
      <c r="Q425" s="211"/>
      <c r="R425" s="211"/>
      <c r="S425" s="211"/>
      <c r="T425" s="212"/>
      <c r="AT425" s="206" t="s">
        <v>203</v>
      </c>
      <c r="AU425" s="206" t="s">
        <v>211</v>
      </c>
      <c r="AV425" s="13" t="s">
        <v>201</v>
      </c>
      <c r="AW425" s="13" t="s">
        <v>39</v>
      </c>
      <c r="AX425" s="13" t="s">
        <v>83</v>
      </c>
      <c r="AY425" s="206" t="s">
        <v>195</v>
      </c>
    </row>
    <row r="426" spans="2:65" s="10" customFormat="1" ht="22.35" customHeight="1">
      <c r="B426" s="159"/>
      <c r="D426" s="160" t="s">
        <v>74</v>
      </c>
      <c r="E426" s="170" t="s">
        <v>670</v>
      </c>
      <c r="F426" s="170" t="s">
        <v>671</v>
      </c>
      <c r="I426" s="162"/>
      <c r="J426" s="171">
        <f>BK426</f>
        <v>0</v>
      </c>
      <c r="L426" s="159"/>
      <c r="M426" s="164"/>
      <c r="N426" s="165"/>
      <c r="O426" s="165"/>
      <c r="P426" s="166">
        <f>SUM(P427:P453)</f>
        <v>0</v>
      </c>
      <c r="Q426" s="165"/>
      <c r="R426" s="166">
        <f>SUM(R427:R453)</f>
        <v>0.17859095999999999</v>
      </c>
      <c r="S426" s="165"/>
      <c r="T426" s="167">
        <f>SUM(T427:T453)</f>
        <v>31.950600000000001</v>
      </c>
      <c r="AR426" s="160" t="s">
        <v>83</v>
      </c>
      <c r="AT426" s="168" t="s">
        <v>74</v>
      </c>
      <c r="AU426" s="168" t="s">
        <v>85</v>
      </c>
      <c r="AY426" s="160" t="s">
        <v>195</v>
      </c>
      <c r="BK426" s="169">
        <f>SUM(BK427:BK453)</f>
        <v>0</v>
      </c>
    </row>
    <row r="427" spans="2:65" s="1" customFormat="1" ht="25.5" customHeight="1">
      <c r="B427" s="172"/>
      <c r="C427" s="173" t="s">
        <v>2057</v>
      </c>
      <c r="D427" s="173" t="s">
        <v>197</v>
      </c>
      <c r="E427" s="174" t="s">
        <v>3319</v>
      </c>
      <c r="F427" s="175" t="s">
        <v>3586</v>
      </c>
      <c r="G427" s="176" t="s">
        <v>228</v>
      </c>
      <c r="H427" s="177">
        <v>14.523</v>
      </c>
      <c r="I427" s="178"/>
      <c r="J427" s="179">
        <f>ROUND(I427*H427,2)</f>
        <v>0</v>
      </c>
      <c r="K427" s="175"/>
      <c r="L427" s="40"/>
      <c r="M427" s="180" t="s">
        <v>5</v>
      </c>
      <c r="N427" s="181" t="s">
        <v>46</v>
      </c>
      <c r="O427" s="41"/>
      <c r="P427" s="182">
        <f>O427*H427</f>
        <v>0</v>
      </c>
      <c r="Q427" s="182">
        <v>0</v>
      </c>
      <c r="R427" s="182">
        <f>Q427*H427</f>
        <v>0</v>
      </c>
      <c r="S427" s="182">
        <v>2.2000000000000002</v>
      </c>
      <c r="T427" s="183">
        <f>S427*H427</f>
        <v>31.950600000000001</v>
      </c>
      <c r="AR427" s="23" t="s">
        <v>201</v>
      </c>
      <c r="AT427" s="23" t="s">
        <v>197</v>
      </c>
      <c r="AU427" s="23" t="s">
        <v>211</v>
      </c>
      <c r="AY427" s="23" t="s">
        <v>195</v>
      </c>
      <c r="BE427" s="184">
        <f>IF(N427="základní",J427,0)</f>
        <v>0</v>
      </c>
      <c r="BF427" s="184">
        <f>IF(N427="snížená",J427,0)</f>
        <v>0</v>
      </c>
      <c r="BG427" s="184">
        <f>IF(N427="zákl. přenesená",J427,0)</f>
        <v>0</v>
      </c>
      <c r="BH427" s="184">
        <f>IF(N427="sníž. přenesená",J427,0)</f>
        <v>0</v>
      </c>
      <c r="BI427" s="184">
        <f>IF(N427="nulová",J427,0)</f>
        <v>0</v>
      </c>
      <c r="BJ427" s="23" t="s">
        <v>83</v>
      </c>
      <c r="BK427" s="184">
        <f>ROUND(I427*H427,2)</f>
        <v>0</v>
      </c>
      <c r="BL427" s="23" t="s">
        <v>201</v>
      </c>
      <c r="BM427" s="23" t="s">
        <v>3587</v>
      </c>
    </row>
    <row r="428" spans="2:65" s="11" customFormat="1">
      <c r="B428" s="185"/>
      <c r="D428" s="186" t="s">
        <v>203</v>
      </c>
      <c r="E428" s="187" t="s">
        <v>5</v>
      </c>
      <c r="F428" s="188" t="s">
        <v>3588</v>
      </c>
      <c r="H428" s="189">
        <v>1.294</v>
      </c>
      <c r="I428" s="190"/>
      <c r="L428" s="185"/>
      <c r="M428" s="191"/>
      <c r="N428" s="192"/>
      <c r="O428" s="192"/>
      <c r="P428" s="192"/>
      <c r="Q428" s="192"/>
      <c r="R428" s="192"/>
      <c r="S428" s="192"/>
      <c r="T428" s="193"/>
      <c r="AT428" s="187" t="s">
        <v>203</v>
      </c>
      <c r="AU428" s="187" t="s">
        <v>211</v>
      </c>
      <c r="AV428" s="11" t="s">
        <v>85</v>
      </c>
      <c r="AW428" s="11" t="s">
        <v>39</v>
      </c>
      <c r="AX428" s="11" t="s">
        <v>75</v>
      </c>
      <c r="AY428" s="187" t="s">
        <v>195</v>
      </c>
    </row>
    <row r="429" spans="2:65" s="12" customFormat="1">
      <c r="B429" s="197"/>
      <c r="D429" s="186" t="s">
        <v>203</v>
      </c>
      <c r="E429" s="198" t="s">
        <v>5</v>
      </c>
      <c r="F429" s="199" t="s">
        <v>3589</v>
      </c>
      <c r="H429" s="200">
        <v>1.294</v>
      </c>
      <c r="I429" s="201"/>
      <c r="L429" s="197"/>
      <c r="M429" s="202"/>
      <c r="N429" s="203"/>
      <c r="O429" s="203"/>
      <c r="P429" s="203"/>
      <c r="Q429" s="203"/>
      <c r="R429" s="203"/>
      <c r="S429" s="203"/>
      <c r="T429" s="204"/>
      <c r="AT429" s="198" t="s">
        <v>203</v>
      </c>
      <c r="AU429" s="198" t="s">
        <v>211</v>
      </c>
      <c r="AV429" s="12" t="s">
        <v>211</v>
      </c>
      <c r="AW429" s="12" t="s">
        <v>39</v>
      </c>
      <c r="AX429" s="12" t="s">
        <v>75</v>
      </c>
      <c r="AY429" s="198" t="s">
        <v>195</v>
      </c>
    </row>
    <row r="430" spans="2:65" s="11" customFormat="1">
      <c r="B430" s="185"/>
      <c r="D430" s="186" t="s">
        <v>203</v>
      </c>
      <c r="E430" s="187" t="s">
        <v>5</v>
      </c>
      <c r="F430" s="188" t="s">
        <v>3590</v>
      </c>
      <c r="H430" s="189">
        <v>3.58</v>
      </c>
      <c r="I430" s="190"/>
      <c r="L430" s="185"/>
      <c r="M430" s="191"/>
      <c r="N430" s="192"/>
      <c r="O430" s="192"/>
      <c r="P430" s="192"/>
      <c r="Q430" s="192"/>
      <c r="R430" s="192"/>
      <c r="S430" s="192"/>
      <c r="T430" s="193"/>
      <c r="AT430" s="187" t="s">
        <v>203</v>
      </c>
      <c r="AU430" s="187" t="s">
        <v>211</v>
      </c>
      <c r="AV430" s="11" t="s">
        <v>85</v>
      </c>
      <c r="AW430" s="11" t="s">
        <v>39</v>
      </c>
      <c r="AX430" s="11" t="s">
        <v>75</v>
      </c>
      <c r="AY430" s="187" t="s">
        <v>195</v>
      </c>
    </row>
    <row r="431" spans="2:65" s="12" customFormat="1">
      <c r="B431" s="197"/>
      <c r="D431" s="186" t="s">
        <v>203</v>
      </c>
      <c r="E431" s="198" t="s">
        <v>5</v>
      </c>
      <c r="F431" s="199" t="s">
        <v>3325</v>
      </c>
      <c r="H431" s="200">
        <v>3.58</v>
      </c>
      <c r="I431" s="201"/>
      <c r="L431" s="197"/>
      <c r="M431" s="202"/>
      <c r="N431" s="203"/>
      <c r="O431" s="203"/>
      <c r="P431" s="203"/>
      <c r="Q431" s="203"/>
      <c r="R431" s="203"/>
      <c r="S431" s="203"/>
      <c r="T431" s="204"/>
      <c r="AT431" s="198" t="s">
        <v>203</v>
      </c>
      <c r="AU431" s="198" t="s">
        <v>211</v>
      </c>
      <c r="AV431" s="12" t="s">
        <v>211</v>
      </c>
      <c r="AW431" s="12" t="s">
        <v>39</v>
      </c>
      <c r="AX431" s="12" t="s">
        <v>75</v>
      </c>
      <c r="AY431" s="198" t="s">
        <v>195</v>
      </c>
    </row>
    <row r="432" spans="2:65" s="11" customFormat="1">
      <c r="B432" s="185"/>
      <c r="D432" s="186" t="s">
        <v>203</v>
      </c>
      <c r="E432" s="187" t="s">
        <v>5</v>
      </c>
      <c r="F432" s="188" t="s">
        <v>3591</v>
      </c>
      <c r="H432" s="189">
        <v>0.377</v>
      </c>
      <c r="I432" s="190"/>
      <c r="L432" s="185"/>
      <c r="M432" s="191"/>
      <c r="N432" s="192"/>
      <c r="O432" s="192"/>
      <c r="P432" s="192"/>
      <c r="Q432" s="192"/>
      <c r="R432" s="192"/>
      <c r="S432" s="192"/>
      <c r="T432" s="193"/>
      <c r="AT432" s="187" t="s">
        <v>203</v>
      </c>
      <c r="AU432" s="187" t="s">
        <v>211</v>
      </c>
      <c r="AV432" s="11" t="s">
        <v>85</v>
      </c>
      <c r="AW432" s="11" t="s">
        <v>39</v>
      </c>
      <c r="AX432" s="11" t="s">
        <v>75</v>
      </c>
      <c r="AY432" s="187" t="s">
        <v>195</v>
      </c>
    </row>
    <row r="433" spans="2:65" s="12" customFormat="1">
      <c r="B433" s="197"/>
      <c r="D433" s="186" t="s">
        <v>203</v>
      </c>
      <c r="E433" s="198" t="s">
        <v>5</v>
      </c>
      <c r="F433" s="199" t="s">
        <v>3327</v>
      </c>
      <c r="H433" s="200">
        <v>0.377</v>
      </c>
      <c r="I433" s="201"/>
      <c r="L433" s="197"/>
      <c r="M433" s="202"/>
      <c r="N433" s="203"/>
      <c r="O433" s="203"/>
      <c r="P433" s="203"/>
      <c r="Q433" s="203"/>
      <c r="R433" s="203"/>
      <c r="S433" s="203"/>
      <c r="T433" s="204"/>
      <c r="AT433" s="198" t="s">
        <v>203</v>
      </c>
      <c r="AU433" s="198" t="s">
        <v>211</v>
      </c>
      <c r="AV433" s="12" t="s">
        <v>211</v>
      </c>
      <c r="AW433" s="12" t="s">
        <v>39</v>
      </c>
      <c r="AX433" s="12" t="s">
        <v>75</v>
      </c>
      <c r="AY433" s="198" t="s">
        <v>195</v>
      </c>
    </row>
    <row r="434" spans="2:65" s="11" customFormat="1">
      <c r="B434" s="185"/>
      <c r="D434" s="186" t="s">
        <v>203</v>
      </c>
      <c r="E434" s="187" t="s">
        <v>5</v>
      </c>
      <c r="F434" s="188" t="s">
        <v>3592</v>
      </c>
      <c r="H434" s="189">
        <v>8.7919999999999998</v>
      </c>
      <c r="I434" s="190"/>
      <c r="L434" s="185"/>
      <c r="M434" s="191"/>
      <c r="N434" s="192"/>
      <c r="O434" s="192"/>
      <c r="P434" s="192"/>
      <c r="Q434" s="192"/>
      <c r="R434" s="192"/>
      <c r="S434" s="192"/>
      <c r="T434" s="193"/>
      <c r="AT434" s="187" t="s">
        <v>203</v>
      </c>
      <c r="AU434" s="187" t="s">
        <v>211</v>
      </c>
      <c r="AV434" s="11" t="s">
        <v>85</v>
      </c>
      <c r="AW434" s="11" t="s">
        <v>39</v>
      </c>
      <c r="AX434" s="11" t="s">
        <v>75</v>
      </c>
      <c r="AY434" s="187" t="s">
        <v>195</v>
      </c>
    </row>
    <row r="435" spans="2:65" s="12" customFormat="1">
      <c r="B435" s="197"/>
      <c r="D435" s="186" t="s">
        <v>203</v>
      </c>
      <c r="E435" s="198" t="s">
        <v>5</v>
      </c>
      <c r="F435" s="199" t="s">
        <v>3593</v>
      </c>
      <c r="H435" s="200">
        <v>8.7919999999999998</v>
      </c>
      <c r="I435" s="201"/>
      <c r="L435" s="197"/>
      <c r="M435" s="202"/>
      <c r="N435" s="203"/>
      <c r="O435" s="203"/>
      <c r="P435" s="203"/>
      <c r="Q435" s="203"/>
      <c r="R435" s="203"/>
      <c r="S435" s="203"/>
      <c r="T435" s="204"/>
      <c r="AT435" s="198" t="s">
        <v>203</v>
      </c>
      <c r="AU435" s="198" t="s">
        <v>211</v>
      </c>
      <c r="AV435" s="12" t="s">
        <v>211</v>
      </c>
      <c r="AW435" s="12" t="s">
        <v>39</v>
      </c>
      <c r="AX435" s="12" t="s">
        <v>75</v>
      </c>
      <c r="AY435" s="198" t="s">
        <v>195</v>
      </c>
    </row>
    <row r="436" spans="2:65" s="11" customFormat="1">
      <c r="B436" s="185"/>
      <c r="D436" s="186" t="s">
        <v>203</v>
      </c>
      <c r="E436" s="187" t="s">
        <v>5</v>
      </c>
      <c r="F436" s="188" t="s">
        <v>3594</v>
      </c>
      <c r="H436" s="189">
        <v>0.48</v>
      </c>
      <c r="I436" s="190"/>
      <c r="L436" s="185"/>
      <c r="M436" s="191"/>
      <c r="N436" s="192"/>
      <c r="O436" s="192"/>
      <c r="P436" s="192"/>
      <c r="Q436" s="192"/>
      <c r="R436" s="192"/>
      <c r="S436" s="192"/>
      <c r="T436" s="193"/>
      <c r="AT436" s="187" t="s">
        <v>203</v>
      </c>
      <c r="AU436" s="187" t="s">
        <v>211</v>
      </c>
      <c r="AV436" s="11" t="s">
        <v>85</v>
      </c>
      <c r="AW436" s="11" t="s">
        <v>39</v>
      </c>
      <c r="AX436" s="11" t="s">
        <v>75</v>
      </c>
      <c r="AY436" s="187" t="s">
        <v>195</v>
      </c>
    </row>
    <row r="437" spans="2:65" s="12" customFormat="1">
      <c r="B437" s="197"/>
      <c r="D437" s="186" t="s">
        <v>203</v>
      </c>
      <c r="E437" s="198" t="s">
        <v>5</v>
      </c>
      <c r="F437" s="199" t="s">
        <v>3595</v>
      </c>
      <c r="H437" s="200">
        <v>0.48</v>
      </c>
      <c r="I437" s="201"/>
      <c r="L437" s="197"/>
      <c r="M437" s="202"/>
      <c r="N437" s="203"/>
      <c r="O437" s="203"/>
      <c r="P437" s="203"/>
      <c r="Q437" s="203"/>
      <c r="R437" s="203"/>
      <c r="S437" s="203"/>
      <c r="T437" s="204"/>
      <c r="AT437" s="198" t="s">
        <v>203</v>
      </c>
      <c r="AU437" s="198" t="s">
        <v>211</v>
      </c>
      <c r="AV437" s="12" t="s">
        <v>211</v>
      </c>
      <c r="AW437" s="12" t="s">
        <v>39</v>
      </c>
      <c r="AX437" s="12" t="s">
        <v>75</v>
      </c>
      <c r="AY437" s="198" t="s">
        <v>195</v>
      </c>
    </row>
    <row r="438" spans="2:65" s="13" customFormat="1">
      <c r="B438" s="205"/>
      <c r="D438" s="186" t="s">
        <v>203</v>
      </c>
      <c r="E438" s="206" t="s">
        <v>5</v>
      </c>
      <c r="F438" s="207" t="s">
        <v>254</v>
      </c>
      <c r="H438" s="208">
        <v>14.523</v>
      </c>
      <c r="I438" s="209"/>
      <c r="L438" s="205"/>
      <c r="M438" s="210"/>
      <c r="N438" s="211"/>
      <c r="O438" s="211"/>
      <c r="P438" s="211"/>
      <c r="Q438" s="211"/>
      <c r="R438" s="211"/>
      <c r="S438" s="211"/>
      <c r="T438" s="212"/>
      <c r="AT438" s="206" t="s">
        <v>203</v>
      </c>
      <c r="AU438" s="206" t="s">
        <v>211</v>
      </c>
      <c r="AV438" s="13" t="s">
        <v>201</v>
      </c>
      <c r="AW438" s="13" t="s">
        <v>39</v>
      </c>
      <c r="AX438" s="13" t="s">
        <v>83</v>
      </c>
      <c r="AY438" s="206" t="s">
        <v>195</v>
      </c>
    </row>
    <row r="439" spans="2:65" s="1" customFormat="1" ht="16.5" customHeight="1">
      <c r="B439" s="172"/>
      <c r="C439" s="173" t="s">
        <v>2059</v>
      </c>
      <c r="D439" s="173" t="s">
        <v>197</v>
      </c>
      <c r="E439" s="174" t="s">
        <v>3339</v>
      </c>
      <c r="F439" s="175" t="s">
        <v>3340</v>
      </c>
      <c r="G439" s="176" t="s">
        <v>325</v>
      </c>
      <c r="H439" s="177">
        <v>10</v>
      </c>
      <c r="I439" s="178"/>
      <c r="J439" s="179">
        <f>ROUND(I439*H439,2)</f>
        <v>0</v>
      </c>
      <c r="K439" s="175"/>
      <c r="L439" s="40"/>
      <c r="M439" s="180" t="s">
        <v>5</v>
      </c>
      <c r="N439" s="181" t="s">
        <v>46</v>
      </c>
      <c r="O439" s="41"/>
      <c r="P439" s="182">
        <f>O439*H439</f>
        <v>0</v>
      </c>
      <c r="Q439" s="182">
        <v>7.0200000000000002E-3</v>
      </c>
      <c r="R439" s="182">
        <f>Q439*H439</f>
        <v>7.0199999999999999E-2</v>
      </c>
      <c r="S439" s="182">
        <v>0</v>
      </c>
      <c r="T439" s="183">
        <f>S439*H439</f>
        <v>0</v>
      </c>
      <c r="AR439" s="23" t="s">
        <v>201</v>
      </c>
      <c r="AT439" s="23" t="s">
        <v>197</v>
      </c>
      <c r="AU439" s="23" t="s">
        <v>211</v>
      </c>
      <c r="AY439" s="23" t="s">
        <v>195</v>
      </c>
      <c r="BE439" s="184">
        <f>IF(N439="základní",J439,0)</f>
        <v>0</v>
      </c>
      <c r="BF439" s="184">
        <f>IF(N439="snížená",J439,0)</f>
        <v>0</v>
      </c>
      <c r="BG439" s="184">
        <f>IF(N439="zákl. přenesená",J439,0)</f>
        <v>0</v>
      </c>
      <c r="BH439" s="184">
        <f>IF(N439="sníž. přenesená",J439,0)</f>
        <v>0</v>
      </c>
      <c r="BI439" s="184">
        <f>IF(N439="nulová",J439,0)</f>
        <v>0</v>
      </c>
      <c r="BJ439" s="23" t="s">
        <v>83</v>
      </c>
      <c r="BK439" s="184">
        <f>ROUND(I439*H439,2)</f>
        <v>0</v>
      </c>
      <c r="BL439" s="23" t="s">
        <v>201</v>
      </c>
      <c r="BM439" s="23" t="s">
        <v>3596</v>
      </c>
    </row>
    <row r="440" spans="2:65" s="1" customFormat="1" ht="40.5">
      <c r="B440" s="40"/>
      <c r="D440" s="186" t="s">
        <v>209</v>
      </c>
      <c r="F440" s="194" t="s">
        <v>3342</v>
      </c>
      <c r="I440" s="195"/>
      <c r="L440" s="40"/>
      <c r="M440" s="196"/>
      <c r="N440" s="41"/>
      <c r="O440" s="41"/>
      <c r="P440" s="41"/>
      <c r="Q440" s="41"/>
      <c r="R440" s="41"/>
      <c r="S440" s="41"/>
      <c r="T440" s="69"/>
      <c r="AT440" s="23" t="s">
        <v>209</v>
      </c>
      <c r="AU440" s="23" t="s">
        <v>211</v>
      </c>
    </row>
    <row r="441" spans="2:65" s="1" customFormat="1" ht="25.5" customHeight="1">
      <c r="B441" s="172"/>
      <c r="C441" s="173" t="s">
        <v>2062</v>
      </c>
      <c r="D441" s="173" t="s">
        <v>197</v>
      </c>
      <c r="E441" s="174" t="s">
        <v>3333</v>
      </c>
      <c r="F441" s="175" t="s">
        <v>3334</v>
      </c>
      <c r="G441" s="176" t="s">
        <v>228</v>
      </c>
      <c r="H441" s="177">
        <v>16.727</v>
      </c>
      <c r="I441" s="178"/>
      <c r="J441" s="179">
        <f>ROUND(I441*H441,2)</f>
        <v>0</v>
      </c>
      <c r="K441" s="175"/>
      <c r="L441" s="40"/>
      <c r="M441" s="180" t="s">
        <v>5</v>
      </c>
      <c r="N441" s="181" t="s">
        <v>46</v>
      </c>
      <c r="O441" s="41"/>
      <c r="P441" s="182">
        <f>O441*H441</f>
        <v>0</v>
      </c>
      <c r="Q441" s="182">
        <v>6.4799999999999996E-3</v>
      </c>
      <c r="R441" s="182">
        <f>Q441*H441</f>
        <v>0.10839095999999999</v>
      </c>
      <c r="S441" s="182">
        <v>0</v>
      </c>
      <c r="T441" s="183">
        <f>S441*H441</f>
        <v>0</v>
      </c>
      <c r="AR441" s="23" t="s">
        <v>201</v>
      </c>
      <c r="AT441" s="23" t="s">
        <v>197</v>
      </c>
      <c r="AU441" s="23" t="s">
        <v>211</v>
      </c>
      <c r="AY441" s="23" t="s">
        <v>195</v>
      </c>
      <c r="BE441" s="184">
        <f>IF(N441="základní",J441,0)</f>
        <v>0</v>
      </c>
      <c r="BF441" s="184">
        <f>IF(N441="snížená",J441,0)</f>
        <v>0</v>
      </c>
      <c r="BG441" s="184">
        <f>IF(N441="zákl. přenesená",J441,0)</f>
        <v>0</v>
      </c>
      <c r="BH441" s="184">
        <f>IF(N441="sníž. přenesená",J441,0)</f>
        <v>0</v>
      </c>
      <c r="BI441" s="184">
        <f>IF(N441="nulová",J441,0)</f>
        <v>0</v>
      </c>
      <c r="BJ441" s="23" t="s">
        <v>83</v>
      </c>
      <c r="BK441" s="184">
        <f>ROUND(I441*H441,2)</f>
        <v>0</v>
      </c>
      <c r="BL441" s="23" t="s">
        <v>201</v>
      </c>
      <c r="BM441" s="23" t="s">
        <v>3597</v>
      </c>
    </row>
    <row r="442" spans="2:65" s="1" customFormat="1" ht="27">
      <c r="B442" s="40"/>
      <c r="D442" s="186" t="s">
        <v>209</v>
      </c>
      <c r="F442" s="194" t="s">
        <v>3598</v>
      </c>
      <c r="I442" s="195"/>
      <c r="L442" s="40"/>
      <c r="M442" s="196"/>
      <c r="N442" s="41"/>
      <c r="O442" s="41"/>
      <c r="P442" s="41"/>
      <c r="Q442" s="41"/>
      <c r="R442" s="41"/>
      <c r="S442" s="41"/>
      <c r="T442" s="69"/>
      <c r="AT442" s="23" t="s">
        <v>209</v>
      </c>
      <c r="AU442" s="23" t="s">
        <v>211</v>
      </c>
    </row>
    <row r="443" spans="2:65" s="11" customFormat="1">
      <c r="B443" s="185"/>
      <c r="D443" s="186" t="s">
        <v>203</v>
      </c>
      <c r="E443" s="187" t="s">
        <v>5</v>
      </c>
      <c r="F443" s="188" t="s">
        <v>3599</v>
      </c>
      <c r="H443" s="189">
        <v>16.727</v>
      </c>
      <c r="I443" s="190"/>
      <c r="L443" s="185"/>
      <c r="M443" s="191"/>
      <c r="N443" s="192"/>
      <c r="O443" s="192"/>
      <c r="P443" s="192"/>
      <c r="Q443" s="192"/>
      <c r="R443" s="192"/>
      <c r="S443" s="192"/>
      <c r="T443" s="193"/>
      <c r="AT443" s="187" t="s">
        <v>203</v>
      </c>
      <c r="AU443" s="187" t="s">
        <v>211</v>
      </c>
      <c r="AV443" s="11" t="s">
        <v>85</v>
      </c>
      <c r="AW443" s="11" t="s">
        <v>39</v>
      </c>
      <c r="AX443" s="11" t="s">
        <v>83</v>
      </c>
      <c r="AY443" s="187" t="s">
        <v>195</v>
      </c>
    </row>
    <row r="444" spans="2:65" s="1" customFormat="1" ht="16.5" customHeight="1">
      <c r="B444" s="172"/>
      <c r="C444" s="173" t="s">
        <v>2064</v>
      </c>
      <c r="D444" s="173" t="s">
        <v>197</v>
      </c>
      <c r="E444" s="174" t="s">
        <v>672</v>
      </c>
      <c r="F444" s="175" t="s">
        <v>673</v>
      </c>
      <c r="G444" s="176" t="s">
        <v>303</v>
      </c>
      <c r="H444" s="177">
        <v>117.80800000000001</v>
      </c>
      <c r="I444" s="178"/>
      <c r="J444" s="179">
        <f>ROUND(I444*H444,2)</f>
        <v>0</v>
      </c>
      <c r="K444" s="175"/>
      <c r="L444" s="40"/>
      <c r="M444" s="180" t="s">
        <v>5</v>
      </c>
      <c r="N444" s="181" t="s">
        <v>46</v>
      </c>
      <c r="O444" s="41"/>
      <c r="P444" s="182">
        <f>O444*H444</f>
        <v>0</v>
      </c>
      <c r="Q444" s="182">
        <v>0</v>
      </c>
      <c r="R444" s="182">
        <f>Q444*H444</f>
        <v>0</v>
      </c>
      <c r="S444" s="182">
        <v>0</v>
      </c>
      <c r="T444" s="183">
        <f>S444*H444</f>
        <v>0</v>
      </c>
      <c r="AR444" s="23" t="s">
        <v>201</v>
      </c>
      <c r="AT444" s="23" t="s">
        <v>197</v>
      </c>
      <c r="AU444" s="23" t="s">
        <v>211</v>
      </c>
      <c r="AY444" s="23" t="s">
        <v>195</v>
      </c>
      <c r="BE444" s="184">
        <f>IF(N444="základní",J444,0)</f>
        <v>0</v>
      </c>
      <c r="BF444" s="184">
        <f>IF(N444="snížená",J444,0)</f>
        <v>0</v>
      </c>
      <c r="BG444" s="184">
        <f>IF(N444="zákl. přenesená",J444,0)</f>
        <v>0</v>
      </c>
      <c r="BH444" s="184">
        <f>IF(N444="sníž. přenesená",J444,0)</f>
        <v>0</v>
      </c>
      <c r="BI444" s="184">
        <f>IF(N444="nulová",J444,0)</f>
        <v>0</v>
      </c>
      <c r="BJ444" s="23" t="s">
        <v>83</v>
      </c>
      <c r="BK444" s="184">
        <f>ROUND(I444*H444,2)</f>
        <v>0</v>
      </c>
      <c r="BL444" s="23" t="s">
        <v>201</v>
      </c>
      <c r="BM444" s="23" t="s">
        <v>3600</v>
      </c>
    </row>
    <row r="445" spans="2:65" s="1" customFormat="1" ht="16.5" customHeight="1">
      <c r="B445" s="172"/>
      <c r="C445" s="173" t="s">
        <v>2066</v>
      </c>
      <c r="D445" s="173" t="s">
        <v>197</v>
      </c>
      <c r="E445" s="174" t="s">
        <v>676</v>
      </c>
      <c r="F445" s="175" t="s">
        <v>677</v>
      </c>
      <c r="G445" s="176" t="s">
        <v>303</v>
      </c>
      <c r="H445" s="177">
        <v>1060.2719999999999</v>
      </c>
      <c r="I445" s="178"/>
      <c r="J445" s="179">
        <f>ROUND(I445*H445,2)</f>
        <v>0</v>
      </c>
      <c r="K445" s="175"/>
      <c r="L445" s="40"/>
      <c r="M445" s="180" t="s">
        <v>5</v>
      </c>
      <c r="N445" s="181" t="s">
        <v>46</v>
      </c>
      <c r="O445" s="41"/>
      <c r="P445" s="182">
        <f>O445*H445</f>
        <v>0</v>
      </c>
      <c r="Q445" s="182">
        <v>0</v>
      </c>
      <c r="R445" s="182">
        <f>Q445*H445</f>
        <v>0</v>
      </c>
      <c r="S445" s="182">
        <v>0</v>
      </c>
      <c r="T445" s="183">
        <f>S445*H445</f>
        <v>0</v>
      </c>
      <c r="AR445" s="23" t="s">
        <v>201</v>
      </c>
      <c r="AT445" s="23" t="s">
        <v>197</v>
      </c>
      <c r="AU445" s="23" t="s">
        <v>211</v>
      </c>
      <c r="AY445" s="23" t="s">
        <v>195</v>
      </c>
      <c r="BE445" s="184">
        <f>IF(N445="základní",J445,0)</f>
        <v>0</v>
      </c>
      <c r="BF445" s="184">
        <f>IF(N445="snížená",J445,0)</f>
        <v>0</v>
      </c>
      <c r="BG445" s="184">
        <f>IF(N445="zákl. přenesená",J445,0)</f>
        <v>0</v>
      </c>
      <c r="BH445" s="184">
        <f>IF(N445="sníž. přenesená",J445,0)</f>
        <v>0</v>
      </c>
      <c r="BI445" s="184">
        <f>IF(N445="nulová",J445,0)</f>
        <v>0</v>
      </c>
      <c r="BJ445" s="23" t="s">
        <v>83</v>
      </c>
      <c r="BK445" s="184">
        <f>ROUND(I445*H445,2)</f>
        <v>0</v>
      </c>
      <c r="BL445" s="23" t="s">
        <v>201</v>
      </c>
      <c r="BM445" s="23" t="s">
        <v>3601</v>
      </c>
    </row>
    <row r="446" spans="2:65" s="1" customFormat="1" ht="54">
      <c r="B446" s="40"/>
      <c r="D446" s="186" t="s">
        <v>209</v>
      </c>
      <c r="F446" s="194" t="s">
        <v>679</v>
      </c>
      <c r="I446" s="195"/>
      <c r="L446" s="40"/>
      <c r="M446" s="196"/>
      <c r="N446" s="41"/>
      <c r="O446" s="41"/>
      <c r="P446" s="41"/>
      <c r="Q446" s="41"/>
      <c r="R446" s="41"/>
      <c r="S446" s="41"/>
      <c r="T446" s="69"/>
      <c r="AT446" s="23" t="s">
        <v>209</v>
      </c>
      <c r="AU446" s="23" t="s">
        <v>211</v>
      </c>
    </row>
    <row r="447" spans="2:65" s="11" customFormat="1">
      <c r="B447" s="185"/>
      <c r="D447" s="186" t="s">
        <v>203</v>
      </c>
      <c r="F447" s="188" t="s">
        <v>3602</v>
      </c>
      <c r="H447" s="189">
        <v>1060.2719999999999</v>
      </c>
      <c r="I447" s="190"/>
      <c r="L447" s="185"/>
      <c r="M447" s="191"/>
      <c r="N447" s="192"/>
      <c r="O447" s="192"/>
      <c r="P447" s="192"/>
      <c r="Q447" s="192"/>
      <c r="R447" s="192"/>
      <c r="S447" s="192"/>
      <c r="T447" s="193"/>
      <c r="AT447" s="187" t="s">
        <v>203</v>
      </c>
      <c r="AU447" s="187" t="s">
        <v>211</v>
      </c>
      <c r="AV447" s="11" t="s">
        <v>85</v>
      </c>
      <c r="AW447" s="11" t="s">
        <v>6</v>
      </c>
      <c r="AX447" s="11" t="s">
        <v>83</v>
      </c>
      <c r="AY447" s="187" t="s">
        <v>195</v>
      </c>
    </row>
    <row r="448" spans="2:65" s="1" customFormat="1" ht="16.5" customHeight="1">
      <c r="B448" s="172"/>
      <c r="C448" s="173" t="s">
        <v>3090</v>
      </c>
      <c r="D448" s="173" t="s">
        <v>197</v>
      </c>
      <c r="E448" s="174" t="s">
        <v>682</v>
      </c>
      <c r="F448" s="175" t="s">
        <v>683</v>
      </c>
      <c r="G448" s="176" t="s">
        <v>303</v>
      </c>
      <c r="H448" s="177">
        <v>117.80800000000001</v>
      </c>
      <c r="I448" s="178"/>
      <c r="J448" s="179">
        <f>ROUND(I448*H448,2)</f>
        <v>0</v>
      </c>
      <c r="K448" s="175"/>
      <c r="L448" s="40"/>
      <c r="M448" s="180" t="s">
        <v>5</v>
      </c>
      <c r="N448" s="181" t="s">
        <v>46</v>
      </c>
      <c r="O448" s="41"/>
      <c r="P448" s="182">
        <f>O448*H448</f>
        <v>0</v>
      </c>
      <c r="Q448" s="182">
        <v>0</v>
      </c>
      <c r="R448" s="182">
        <f>Q448*H448</f>
        <v>0</v>
      </c>
      <c r="S448" s="182">
        <v>0</v>
      </c>
      <c r="T448" s="183">
        <f>S448*H448</f>
        <v>0</v>
      </c>
      <c r="AR448" s="23" t="s">
        <v>201</v>
      </c>
      <c r="AT448" s="23" t="s">
        <v>197</v>
      </c>
      <c r="AU448" s="23" t="s">
        <v>211</v>
      </c>
      <c r="AY448" s="23" t="s">
        <v>195</v>
      </c>
      <c r="BE448" s="184">
        <f>IF(N448="základní",J448,0)</f>
        <v>0</v>
      </c>
      <c r="BF448" s="184">
        <f>IF(N448="snížená",J448,0)</f>
        <v>0</v>
      </c>
      <c r="BG448" s="184">
        <f>IF(N448="zákl. přenesená",J448,0)</f>
        <v>0</v>
      </c>
      <c r="BH448" s="184">
        <f>IF(N448="sníž. přenesená",J448,0)</f>
        <v>0</v>
      </c>
      <c r="BI448" s="184">
        <f>IF(N448="nulová",J448,0)</f>
        <v>0</v>
      </c>
      <c r="BJ448" s="23" t="s">
        <v>83</v>
      </c>
      <c r="BK448" s="184">
        <f>ROUND(I448*H448,2)</f>
        <v>0</v>
      </c>
      <c r="BL448" s="23" t="s">
        <v>201</v>
      </c>
      <c r="BM448" s="23" t="s">
        <v>3603</v>
      </c>
    </row>
    <row r="449" spans="2:65" s="1" customFormat="1" ht="25.5" customHeight="1">
      <c r="B449" s="172"/>
      <c r="C449" s="173" t="s">
        <v>3094</v>
      </c>
      <c r="D449" s="173" t="s">
        <v>197</v>
      </c>
      <c r="E449" s="174" t="s">
        <v>686</v>
      </c>
      <c r="F449" s="175" t="s">
        <v>687</v>
      </c>
      <c r="G449" s="176" t="s">
        <v>303</v>
      </c>
      <c r="H449" s="177">
        <v>42.887999999999998</v>
      </c>
      <c r="I449" s="178"/>
      <c r="J449" s="179">
        <f>ROUND(I449*H449,2)</f>
        <v>0</v>
      </c>
      <c r="K449" s="175"/>
      <c r="L449" s="40"/>
      <c r="M449" s="180" t="s">
        <v>5</v>
      </c>
      <c r="N449" s="181" t="s">
        <v>46</v>
      </c>
      <c r="O449" s="41"/>
      <c r="P449" s="182">
        <f>O449*H449</f>
        <v>0</v>
      </c>
      <c r="Q449" s="182">
        <v>0</v>
      </c>
      <c r="R449" s="182">
        <f>Q449*H449</f>
        <v>0</v>
      </c>
      <c r="S449" s="182">
        <v>0</v>
      </c>
      <c r="T449" s="183">
        <f>S449*H449</f>
        <v>0</v>
      </c>
      <c r="AR449" s="23" t="s">
        <v>201</v>
      </c>
      <c r="AT449" s="23" t="s">
        <v>197</v>
      </c>
      <c r="AU449" s="23" t="s">
        <v>211</v>
      </c>
      <c r="AY449" s="23" t="s">
        <v>195</v>
      </c>
      <c r="BE449" s="184">
        <f>IF(N449="základní",J449,0)</f>
        <v>0</v>
      </c>
      <c r="BF449" s="184">
        <f>IF(N449="snížená",J449,0)</f>
        <v>0</v>
      </c>
      <c r="BG449" s="184">
        <f>IF(N449="zákl. přenesená",J449,0)</f>
        <v>0</v>
      </c>
      <c r="BH449" s="184">
        <f>IF(N449="sníž. přenesená",J449,0)</f>
        <v>0</v>
      </c>
      <c r="BI449" s="184">
        <f>IF(N449="nulová",J449,0)</f>
        <v>0</v>
      </c>
      <c r="BJ449" s="23" t="s">
        <v>83</v>
      </c>
      <c r="BK449" s="184">
        <f>ROUND(I449*H449,2)</f>
        <v>0</v>
      </c>
      <c r="BL449" s="23" t="s">
        <v>201</v>
      </c>
      <c r="BM449" s="23" t="s">
        <v>3604</v>
      </c>
    </row>
    <row r="450" spans="2:65" s="1" customFormat="1" ht="27">
      <c r="B450" s="40"/>
      <c r="D450" s="186" t="s">
        <v>209</v>
      </c>
      <c r="F450" s="194" t="s">
        <v>305</v>
      </c>
      <c r="I450" s="195"/>
      <c r="L450" s="40"/>
      <c r="M450" s="196"/>
      <c r="N450" s="41"/>
      <c r="O450" s="41"/>
      <c r="P450" s="41"/>
      <c r="Q450" s="41"/>
      <c r="R450" s="41"/>
      <c r="S450" s="41"/>
      <c r="T450" s="69"/>
      <c r="AT450" s="23" t="s">
        <v>209</v>
      </c>
      <c r="AU450" s="23" t="s">
        <v>211</v>
      </c>
    </row>
    <row r="451" spans="2:65" s="1" customFormat="1" ht="16.5" customHeight="1">
      <c r="B451" s="172"/>
      <c r="C451" s="173" t="s">
        <v>3098</v>
      </c>
      <c r="D451" s="173" t="s">
        <v>197</v>
      </c>
      <c r="E451" s="174" t="s">
        <v>690</v>
      </c>
      <c r="F451" s="175" t="s">
        <v>691</v>
      </c>
      <c r="G451" s="176" t="s">
        <v>303</v>
      </c>
      <c r="H451" s="177">
        <v>74.92</v>
      </c>
      <c r="I451" s="178"/>
      <c r="J451" s="179">
        <f>ROUND(I451*H451,2)</f>
        <v>0</v>
      </c>
      <c r="K451" s="175"/>
      <c r="L451" s="40"/>
      <c r="M451" s="180" t="s">
        <v>5</v>
      </c>
      <c r="N451" s="181" t="s">
        <v>46</v>
      </c>
      <c r="O451" s="41"/>
      <c r="P451" s="182">
        <f>O451*H451</f>
        <v>0</v>
      </c>
      <c r="Q451" s="182">
        <v>0</v>
      </c>
      <c r="R451" s="182">
        <f>Q451*H451</f>
        <v>0</v>
      </c>
      <c r="S451" s="182">
        <v>0</v>
      </c>
      <c r="T451" s="183">
        <f>S451*H451</f>
        <v>0</v>
      </c>
      <c r="AR451" s="23" t="s">
        <v>201</v>
      </c>
      <c r="AT451" s="23" t="s">
        <v>197</v>
      </c>
      <c r="AU451" s="23" t="s">
        <v>211</v>
      </c>
      <c r="AY451" s="23" t="s">
        <v>195</v>
      </c>
      <c r="BE451" s="184">
        <f>IF(N451="základní",J451,0)</f>
        <v>0</v>
      </c>
      <c r="BF451" s="184">
        <f>IF(N451="snížená",J451,0)</f>
        <v>0</v>
      </c>
      <c r="BG451" s="184">
        <f>IF(N451="zákl. přenesená",J451,0)</f>
        <v>0</v>
      </c>
      <c r="BH451" s="184">
        <f>IF(N451="sníž. přenesená",J451,0)</f>
        <v>0</v>
      </c>
      <c r="BI451" s="184">
        <f>IF(N451="nulová",J451,0)</f>
        <v>0</v>
      </c>
      <c r="BJ451" s="23" t="s">
        <v>83</v>
      </c>
      <c r="BK451" s="184">
        <f>ROUND(I451*H451,2)</f>
        <v>0</v>
      </c>
      <c r="BL451" s="23" t="s">
        <v>201</v>
      </c>
      <c r="BM451" s="23" t="s">
        <v>3605</v>
      </c>
    </row>
    <row r="452" spans="2:65" s="1" customFormat="1" ht="27">
      <c r="B452" s="40"/>
      <c r="D452" s="186" t="s">
        <v>209</v>
      </c>
      <c r="F452" s="194" t="s">
        <v>305</v>
      </c>
      <c r="I452" s="195"/>
      <c r="L452" s="40"/>
      <c r="M452" s="196"/>
      <c r="N452" s="41"/>
      <c r="O452" s="41"/>
      <c r="P452" s="41"/>
      <c r="Q452" s="41"/>
      <c r="R452" s="41"/>
      <c r="S452" s="41"/>
      <c r="T452" s="69"/>
      <c r="AT452" s="23" t="s">
        <v>209</v>
      </c>
      <c r="AU452" s="23" t="s">
        <v>211</v>
      </c>
    </row>
    <row r="453" spans="2:65" s="11" customFormat="1">
      <c r="B453" s="185"/>
      <c r="D453" s="186" t="s">
        <v>203</v>
      </c>
      <c r="E453" s="187" t="s">
        <v>5</v>
      </c>
      <c r="F453" s="188" t="s">
        <v>3606</v>
      </c>
      <c r="H453" s="189">
        <v>74.92</v>
      </c>
      <c r="I453" s="190"/>
      <c r="L453" s="185"/>
      <c r="M453" s="223"/>
      <c r="N453" s="224"/>
      <c r="O453" s="224"/>
      <c r="P453" s="224"/>
      <c r="Q453" s="224"/>
      <c r="R453" s="224"/>
      <c r="S453" s="224"/>
      <c r="T453" s="225"/>
      <c r="AT453" s="187" t="s">
        <v>203</v>
      </c>
      <c r="AU453" s="187" t="s">
        <v>211</v>
      </c>
      <c r="AV453" s="11" t="s">
        <v>85</v>
      </c>
      <c r="AW453" s="11" t="s">
        <v>39</v>
      </c>
      <c r="AX453" s="11" t="s">
        <v>83</v>
      </c>
      <c r="AY453" s="187" t="s">
        <v>195</v>
      </c>
    </row>
    <row r="454" spans="2:65" s="1" customFormat="1" ht="6.95" customHeight="1">
      <c r="B454" s="55"/>
      <c r="C454" s="56"/>
      <c r="D454" s="56"/>
      <c r="E454" s="56"/>
      <c r="F454" s="56"/>
      <c r="G454" s="56"/>
      <c r="H454" s="56"/>
      <c r="I454" s="126"/>
      <c r="J454" s="56"/>
      <c r="K454" s="56"/>
      <c r="L454" s="40"/>
    </row>
  </sheetData>
  <autoFilter ref="C89:K453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582"/>
  <sheetViews>
    <sheetView showGridLines="0" workbookViewId="0">
      <pane ySplit="1" topLeftCell="A531" activePane="bottomLeft" state="frozen"/>
      <selection pane="bottomLeft" activeCell="K92" sqref="K92:K58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133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3607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ROUND(J92,2)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ROUND(SUM(BE92:BE581), 2)</f>
        <v>0</v>
      </c>
      <c r="G30" s="41"/>
      <c r="H30" s="41"/>
      <c r="I30" s="118">
        <v>0.21</v>
      </c>
      <c r="J30" s="117">
        <f>ROUND(ROUND((SUM(BE92:BE581)),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ROUND(SUM(BF92:BF581), 2)</f>
        <v>0</v>
      </c>
      <c r="G31" s="41"/>
      <c r="H31" s="41"/>
      <c r="I31" s="118">
        <v>0.15</v>
      </c>
      <c r="J31" s="117">
        <f>ROUND(ROUND((SUM(BF92:BF581)),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ROUND(SUM(BG92:BG581),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ROUND(SUM(BH92:BH581),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ROUND(SUM(BI92:BI581),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18_2017_17 - SO 17 Ul. Ščerbovského - kanalizace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J92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J93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J94</f>
        <v>0</v>
      </c>
      <c r="K58" s="147"/>
    </row>
    <row r="59" spans="2:47" s="8" customFormat="1" ht="19.899999999999999" customHeight="1">
      <c r="B59" s="141"/>
      <c r="C59" s="142"/>
      <c r="D59" s="143" t="s">
        <v>2644</v>
      </c>
      <c r="E59" s="144"/>
      <c r="F59" s="144"/>
      <c r="G59" s="144"/>
      <c r="H59" s="144"/>
      <c r="I59" s="145"/>
      <c r="J59" s="146">
        <f>J234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J266</f>
        <v>0</v>
      </c>
      <c r="K60" s="147"/>
    </row>
    <row r="61" spans="2:47" s="8" customFormat="1" ht="19.899999999999999" customHeight="1">
      <c r="B61" s="141"/>
      <c r="C61" s="142"/>
      <c r="D61" s="143" t="s">
        <v>2645</v>
      </c>
      <c r="E61" s="144"/>
      <c r="F61" s="144"/>
      <c r="G61" s="144"/>
      <c r="H61" s="144"/>
      <c r="I61" s="145"/>
      <c r="J61" s="146">
        <f>J293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J294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J326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J333</f>
        <v>0</v>
      </c>
      <c r="K64" s="147"/>
    </row>
    <row r="65" spans="2:12" s="8" customFormat="1" ht="14.85" customHeight="1">
      <c r="B65" s="141"/>
      <c r="C65" s="142"/>
      <c r="D65" s="143" t="s">
        <v>2646</v>
      </c>
      <c r="E65" s="144"/>
      <c r="F65" s="144"/>
      <c r="G65" s="144"/>
      <c r="H65" s="144"/>
      <c r="I65" s="145"/>
      <c r="J65" s="146">
        <f>J334</f>
        <v>0</v>
      </c>
      <c r="K65" s="147"/>
    </row>
    <row r="66" spans="2:12" s="8" customFormat="1" ht="14.85" customHeight="1">
      <c r="B66" s="141"/>
      <c r="C66" s="142"/>
      <c r="D66" s="143" t="s">
        <v>2647</v>
      </c>
      <c r="E66" s="144"/>
      <c r="F66" s="144"/>
      <c r="G66" s="144"/>
      <c r="H66" s="144"/>
      <c r="I66" s="145"/>
      <c r="J66" s="146">
        <f>J343</f>
        <v>0</v>
      </c>
      <c r="K66" s="147"/>
    </row>
    <row r="67" spans="2:12" s="8" customFormat="1" ht="14.85" customHeight="1">
      <c r="B67" s="141"/>
      <c r="C67" s="142"/>
      <c r="D67" s="143" t="s">
        <v>2648</v>
      </c>
      <c r="E67" s="144"/>
      <c r="F67" s="144"/>
      <c r="G67" s="144"/>
      <c r="H67" s="144"/>
      <c r="I67" s="145"/>
      <c r="J67" s="146">
        <f>J369</f>
        <v>0</v>
      </c>
      <c r="K67" s="147"/>
    </row>
    <row r="68" spans="2:12" s="8" customFormat="1" ht="14.85" customHeight="1">
      <c r="B68" s="141"/>
      <c r="C68" s="142"/>
      <c r="D68" s="143" t="s">
        <v>2649</v>
      </c>
      <c r="E68" s="144"/>
      <c r="F68" s="144"/>
      <c r="G68" s="144"/>
      <c r="H68" s="144"/>
      <c r="I68" s="145"/>
      <c r="J68" s="146">
        <f>J399</f>
        <v>0</v>
      </c>
      <c r="K68" s="147"/>
    </row>
    <row r="69" spans="2:12" s="8" customFormat="1" ht="14.85" customHeight="1">
      <c r="B69" s="141"/>
      <c r="C69" s="142"/>
      <c r="D69" s="143" t="s">
        <v>2650</v>
      </c>
      <c r="E69" s="144"/>
      <c r="F69" s="144"/>
      <c r="G69" s="144"/>
      <c r="H69" s="144"/>
      <c r="I69" s="145"/>
      <c r="J69" s="146">
        <f>J442</f>
        <v>0</v>
      </c>
      <c r="K69" s="147"/>
    </row>
    <row r="70" spans="2:12" s="8" customFormat="1" ht="19.899999999999999" customHeight="1">
      <c r="B70" s="141"/>
      <c r="C70" s="142"/>
      <c r="D70" s="143" t="s">
        <v>2651</v>
      </c>
      <c r="E70" s="144"/>
      <c r="F70" s="144"/>
      <c r="G70" s="144"/>
      <c r="H70" s="144"/>
      <c r="I70" s="145"/>
      <c r="J70" s="146">
        <f>J546</f>
        <v>0</v>
      </c>
      <c r="K70" s="147"/>
    </row>
    <row r="71" spans="2:12" s="8" customFormat="1" ht="14.85" customHeight="1">
      <c r="B71" s="141"/>
      <c r="C71" s="142"/>
      <c r="D71" s="143" t="s">
        <v>177</v>
      </c>
      <c r="E71" s="144"/>
      <c r="F71" s="144"/>
      <c r="G71" s="144"/>
      <c r="H71" s="144"/>
      <c r="I71" s="145"/>
      <c r="J71" s="146">
        <f>J547</f>
        <v>0</v>
      </c>
      <c r="K71" s="147"/>
    </row>
    <row r="72" spans="2:12" s="8" customFormat="1" ht="14.85" customHeight="1">
      <c r="B72" s="141"/>
      <c r="C72" s="142"/>
      <c r="D72" s="143" t="s">
        <v>178</v>
      </c>
      <c r="E72" s="144"/>
      <c r="F72" s="144"/>
      <c r="G72" s="144"/>
      <c r="H72" s="144"/>
      <c r="I72" s="145"/>
      <c r="J72" s="146">
        <f>J559</f>
        <v>0</v>
      </c>
      <c r="K72" s="147"/>
    </row>
    <row r="73" spans="2:12" s="1" customFormat="1" ht="21.75" customHeight="1">
      <c r="B73" s="40"/>
      <c r="C73" s="41"/>
      <c r="D73" s="41"/>
      <c r="E73" s="41"/>
      <c r="F73" s="41"/>
      <c r="G73" s="41"/>
      <c r="H73" s="41"/>
      <c r="I73" s="105"/>
      <c r="J73" s="41"/>
      <c r="K73" s="44"/>
    </row>
    <row r="74" spans="2:12" s="1" customFormat="1" ht="6.95" customHeight="1">
      <c r="B74" s="55"/>
      <c r="C74" s="56"/>
      <c r="D74" s="56"/>
      <c r="E74" s="56"/>
      <c r="F74" s="56"/>
      <c r="G74" s="56"/>
      <c r="H74" s="56"/>
      <c r="I74" s="126"/>
      <c r="J74" s="56"/>
      <c r="K74" s="57"/>
    </row>
    <row r="78" spans="2:12" s="1" customFormat="1" ht="6.95" customHeight="1">
      <c r="B78" s="58"/>
      <c r="C78" s="59"/>
      <c r="D78" s="59"/>
      <c r="E78" s="59"/>
      <c r="F78" s="59"/>
      <c r="G78" s="59"/>
      <c r="H78" s="59"/>
      <c r="I78" s="127"/>
      <c r="J78" s="59"/>
      <c r="K78" s="59"/>
      <c r="L78" s="40"/>
    </row>
    <row r="79" spans="2:12" s="1" customFormat="1" ht="36.950000000000003" customHeight="1">
      <c r="B79" s="40"/>
      <c r="C79" s="60" t="s">
        <v>179</v>
      </c>
      <c r="L79" s="40"/>
    </row>
    <row r="80" spans="2:12" s="1" customFormat="1" ht="6.95" customHeight="1">
      <c r="B80" s="40"/>
      <c r="L80" s="40"/>
    </row>
    <row r="81" spans="2:65" s="1" customFormat="1" ht="14.45" customHeight="1">
      <c r="B81" s="40"/>
      <c r="C81" s="62" t="s">
        <v>19</v>
      </c>
      <c r="L81" s="40"/>
    </row>
    <row r="82" spans="2:65" s="1" customFormat="1" ht="16.5" customHeight="1">
      <c r="B82" s="40"/>
      <c r="E82" s="345" t="str">
        <f>E7</f>
        <v>Rekonstrukce vodovodu a kanalizace, oblast Radvanice a Bartovice</v>
      </c>
      <c r="F82" s="346"/>
      <c r="G82" s="346"/>
      <c r="H82" s="346"/>
      <c r="L82" s="40"/>
    </row>
    <row r="83" spans="2:65" s="1" customFormat="1" ht="14.45" customHeight="1">
      <c r="B83" s="40"/>
      <c r="C83" s="62" t="s">
        <v>158</v>
      </c>
      <c r="L83" s="40"/>
    </row>
    <row r="84" spans="2:65" s="1" customFormat="1" ht="17.25" customHeight="1">
      <c r="B84" s="40"/>
      <c r="E84" s="318" t="str">
        <f>E9</f>
        <v>18_2017_17 - SO 17 Ul. Ščerbovského - kanalizace</v>
      </c>
      <c r="F84" s="347"/>
      <c r="G84" s="347"/>
      <c r="H84" s="347"/>
      <c r="L84" s="40"/>
    </row>
    <row r="85" spans="2:65" s="1" customFormat="1" ht="6.95" customHeight="1">
      <c r="B85" s="40"/>
      <c r="L85" s="40"/>
    </row>
    <row r="86" spans="2:65" s="1" customFormat="1" ht="18" customHeight="1">
      <c r="B86" s="40"/>
      <c r="C86" s="62" t="s">
        <v>23</v>
      </c>
      <c r="F86" s="148" t="str">
        <f>F12</f>
        <v>Ostrava</v>
      </c>
      <c r="I86" s="149" t="s">
        <v>25</v>
      </c>
      <c r="J86" s="66" t="str">
        <f>IF(J12="","",J12)</f>
        <v>11.12.2017</v>
      </c>
      <c r="L86" s="40"/>
    </row>
    <row r="87" spans="2:65" s="1" customFormat="1" ht="6.95" customHeight="1">
      <c r="B87" s="40"/>
      <c r="L87" s="40"/>
    </row>
    <row r="88" spans="2:65" s="1" customFormat="1" ht="15">
      <c r="B88" s="40"/>
      <c r="C88" s="62" t="s">
        <v>27</v>
      </c>
      <c r="F88" s="148" t="str">
        <f>E15</f>
        <v>Statutární město Ostrava</v>
      </c>
      <c r="I88" s="149" t="s">
        <v>35</v>
      </c>
      <c r="J88" s="148" t="str">
        <f>E21</f>
        <v>Ing. Renata Fuková</v>
      </c>
      <c r="L88" s="40"/>
    </row>
    <row r="89" spans="2:65" s="1" customFormat="1" ht="14.45" customHeight="1">
      <c r="B89" s="40"/>
      <c r="C89" s="62" t="s">
        <v>33</v>
      </c>
      <c r="F89" s="148" t="str">
        <f>IF(E18="","",E18)</f>
        <v/>
      </c>
      <c r="L89" s="40"/>
    </row>
    <row r="90" spans="2:65" s="1" customFormat="1" ht="10.35" customHeight="1">
      <c r="B90" s="40"/>
      <c r="L90" s="40"/>
    </row>
    <row r="91" spans="2:65" s="9" customFormat="1" ht="29.25" customHeight="1">
      <c r="B91" s="150"/>
      <c r="C91" s="151" t="s">
        <v>180</v>
      </c>
      <c r="D91" s="152" t="s">
        <v>60</v>
      </c>
      <c r="E91" s="152" t="s">
        <v>56</v>
      </c>
      <c r="F91" s="152" t="s">
        <v>181</v>
      </c>
      <c r="G91" s="152" t="s">
        <v>182</v>
      </c>
      <c r="H91" s="152" t="s">
        <v>183</v>
      </c>
      <c r="I91" s="153" t="s">
        <v>184</v>
      </c>
      <c r="J91" s="152" t="s">
        <v>162</v>
      </c>
      <c r="K91" s="154" t="s">
        <v>185</v>
      </c>
      <c r="L91" s="150"/>
      <c r="M91" s="72" t="s">
        <v>186</v>
      </c>
      <c r="N91" s="73" t="s">
        <v>45</v>
      </c>
      <c r="O91" s="73" t="s">
        <v>187</v>
      </c>
      <c r="P91" s="73" t="s">
        <v>188</v>
      </c>
      <c r="Q91" s="73" t="s">
        <v>189</v>
      </c>
      <c r="R91" s="73" t="s">
        <v>190</v>
      </c>
      <c r="S91" s="73" t="s">
        <v>191</v>
      </c>
      <c r="T91" s="74" t="s">
        <v>192</v>
      </c>
    </row>
    <row r="92" spans="2:65" s="1" customFormat="1" ht="29.25" customHeight="1">
      <c r="B92" s="40"/>
      <c r="C92" s="76" t="s">
        <v>163</v>
      </c>
      <c r="J92" s="155">
        <f>BK92</f>
        <v>0</v>
      </c>
      <c r="L92" s="40"/>
      <c r="M92" s="75"/>
      <c r="N92" s="67"/>
      <c r="O92" s="67"/>
      <c r="P92" s="156">
        <f>P93</f>
        <v>0</v>
      </c>
      <c r="Q92" s="67"/>
      <c r="R92" s="156">
        <f>R93</f>
        <v>607.06528019000007</v>
      </c>
      <c r="S92" s="67"/>
      <c r="T92" s="157">
        <f>T93</f>
        <v>120.04632599999999</v>
      </c>
      <c r="AT92" s="23" t="s">
        <v>74</v>
      </c>
      <c r="AU92" s="23" t="s">
        <v>164</v>
      </c>
      <c r="BK92" s="158">
        <f>BK93</f>
        <v>0</v>
      </c>
    </row>
    <row r="93" spans="2:65" s="10" customFormat="1" ht="37.35" customHeight="1">
      <c r="B93" s="159"/>
      <c r="D93" s="160" t="s">
        <v>74</v>
      </c>
      <c r="E93" s="161" t="s">
        <v>193</v>
      </c>
      <c r="F93" s="161" t="s">
        <v>194</v>
      </c>
      <c r="I93" s="162"/>
      <c r="J93" s="163">
        <f>BK93</f>
        <v>0</v>
      </c>
      <c r="L93" s="159"/>
      <c r="M93" s="164"/>
      <c r="N93" s="165"/>
      <c r="O93" s="165"/>
      <c r="P93" s="166">
        <f>P94+P234+P266+P293+P333+P546</f>
        <v>0</v>
      </c>
      <c r="Q93" s="165"/>
      <c r="R93" s="166">
        <f>R94+R234+R266+R293+R333+R546</f>
        <v>607.06528019000007</v>
      </c>
      <c r="S93" s="165"/>
      <c r="T93" s="167">
        <f>T94+T234+T266+T293+T333+T546</f>
        <v>120.04632599999999</v>
      </c>
      <c r="AR93" s="160" t="s">
        <v>83</v>
      </c>
      <c r="AT93" s="168" t="s">
        <v>74</v>
      </c>
      <c r="AU93" s="168" t="s">
        <v>75</v>
      </c>
      <c r="AY93" s="160" t="s">
        <v>195</v>
      </c>
      <c r="BK93" s="169">
        <f>BK94+BK234+BK266+BK293+BK333+BK546</f>
        <v>0</v>
      </c>
    </row>
    <row r="94" spans="2:65" s="10" customFormat="1" ht="19.899999999999999" customHeight="1">
      <c r="B94" s="159"/>
      <c r="D94" s="160" t="s">
        <v>74</v>
      </c>
      <c r="E94" s="170" t="s">
        <v>83</v>
      </c>
      <c r="F94" s="170" t="s">
        <v>196</v>
      </c>
      <c r="I94" s="162"/>
      <c r="J94" s="171">
        <f>BK94</f>
        <v>0</v>
      </c>
      <c r="L94" s="159"/>
      <c r="M94" s="164"/>
      <c r="N94" s="165"/>
      <c r="O94" s="165"/>
      <c r="P94" s="166">
        <f>SUM(P95:P233)</f>
        <v>0</v>
      </c>
      <c r="Q94" s="165"/>
      <c r="R94" s="166">
        <f>SUM(R95:R233)</f>
        <v>305.90182929999997</v>
      </c>
      <c r="S94" s="165"/>
      <c r="T94" s="167">
        <f>SUM(T95:T233)</f>
        <v>0</v>
      </c>
      <c r="AR94" s="160" t="s">
        <v>83</v>
      </c>
      <c r="AT94" s="168" t="s">
        <v>74</v>
      </c>
      <c r="AU94" s="168" t="s">
        <v>83</v>
      </c>
      <c r="AY94" s="160" t="s">
        <v>195</v>
      </c>
      <c r="BK94" s="169">
        <f>SUM(BK95:BK233)</f>
        <v>0</v>
      </c>
    </row>
    <row r="95" spans="2:65" s="1" customFormat="1" ht="16.5" customHeight="1">
      <c r="B95" s="172"/>
      <c r="C95" s="173" t="s">
        <v>83</v>
      </c>
      <c r="D95" s="173" t="s">
        <v>197</v>
      </c>
      <c r="E95" s="174" t="s">
        <v>198</v>
      </c>
      <c r="F95" s="175" t="s">
        <v>199</v>
      </c>
      <c r="G95" s="176" t="s">
        <v>200</v>
      </c>
      <c r="H95" s="177">
        <v>8.0000000000000002E-3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0</v>
      </c>
      <c r="R95" s="182">
        <f>Q95*H95</f>
        <v>0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3608</v>
      </c>
    </row>
    <row r="96" spans="2:65" s="11" customFormat="1">
      <c r="B96" s="185"/>
      <c r="D96" s="186" t="s">
        <v>203</v>
      </c>
      <c r="E96" s="187" t="s">
        <v>5</v>
      </c>
      <c r="F96" s="188" t="s">
        <v>3609</v>
      </c>
      <c r="H96" s="189">
        <v>8.0000000000000002E-3</v>
      </c>
      <c r="I96" s="190"/>
      <c r="L96" s="185"/>
      <c r="M96" s="191"/>
      <c r="N96" s="192"/>
      <c r="O96" s="192"/>
      <c r="P96" s="192"/>
      <c r="Q96" s="192"/>
      <c r="R96" s="192"/>
      <c r="S96" s="192"/>
      <c r="T96" s="193"/>
      <c r="AT96" s="187" t="s">
        <v>203</v>
      </c>
      <c r="AU96" s="187" t="s">
        <v>85</v>
      </c>
      <c r="AV96" s="11" t="s">
        <v>85</v>
      </c>
      <c r="AW96" s="11" t="s">
        <v>39</v>
      </c>
      <c r="AX96" s="11" t="s">
        <v>83</v>
      </c>
      <c r="AY96" s="187" t="s">
        <v>195</v>
      </c>
    </row>
    <row r="97" spans="2:65" s="1" customFormat="1" ht="16.5" customHeight="1">
      <c r="B97" s="172"/>
      <c r="C97" s="173" t="s">
        <v>85</v>
      </c>
      <c r="D97" s="173" t="s">
        <v>197</v>
      </c>
      <c r="E97" s="174" t="s">
        <v>2652</v>
      </c>
      <c r="F97" s="175" t="s">
        <v>2653</v>
      </c>
      <c r="G97" s="176" t="s">
        <v>2654</v>
      </c>
      <c r="H97" s="177">
        <v>501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0</v>
      </c>
      <c r="R97" s="182">
        <f>Q97*H97</f>
        <v>0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3610</v>
      </c>
    </row>
    <row r="98" spans="2:65" s="1" customFormat="1" ht="81">
      <c r="B98" s="40"/>
      <c r="D98" s="186" t="s">
        <v>209</v>
      </c>
      <c r="F98" s="194" t="s">
        <v>2656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25.5" customHeight="1">
      <c r="B99" s="172"/>
      <c r="C99" s="173" t="s">
        <v>211</v>
      </c>
      <c r="D99" s="173" t="s">
        <v>197</v>
      </c>
      <c r="E99" s="174" t="s">
        <v>2661</v>
      </c>
      <c r="F99" s="175" t="s">
        <v>2662</v>
      </c>
      <c r="G99" s="176" t="s">
        <v>2663</v>
      </c>
      <c r="H99" s="177">
        <v>21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0</v>
      </c>
      <c r="R99" s="182">
        <f>Q99*H99</f>
        <v>0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3611</v>
      </c>
    </row>
    <row r="100" spans="2:65" s="1" customFormat="1" ht="25.5" customHeight="1">
      <c r="B100" s="172"/>
      <c r="C100" s="173" t="s">
        <v>201</v>
      </c>
      <c r="D100" s="173" t="s">
        <v>197</v>
      </c>
      <c r="E100" s="174" t="s">
        <v>205</v>
      </c>
      <c r="F100" s="175" t="s">
        <v>3360</v>
      </c>
      <c r="G100" s="176" t="s">
        <v>207</v>
      </c>
      <c r="H100" s="177">
        <v>7</v>
      </c>
      <c r="I100" s="178"/>
      <c r="J100" s="179">
        <f>ROUND(I100*H100,2)</f>
        <v>0</v>
      </c>
      <c r="K100" s="175"/>
      <c r="L100" s="40"/>
      <c r="M100" s="180" t="s">
        <v>5</v>
      </c>
      <c r="N100" s="181" t="s">
        <v>46</v>
      </c>
      <c r="O100" s="41"/>
      <c r="P100" s="182">
        <f>O100*H100</f>
        <v>0</v>
      </c>
      <c r="Q100" s="182">
        <v>8.6800000000000002E-3</v>
      </c>
      <c r="R100" s="182">
        <f>Q100*H100</f>
        <v>6.0760000000000002E-2</v>
      </c>
      <c r="S100" s="182">
        <v>0</v>
      </c>
      <c r="T100" s="183">
        <f>S100*H100</f>
        <v>0</v>
      </c>
      <c r="AR100" s="23" t="s">
        <v>201</v>
      </c>
      <c r="AT100" s="23" t="s">
        <v>197</v>
      </c>
      <c r="AU100" s="23" t="s">
        <v>85</v>
      </c>
      <c r="AY100" s="23" t="s">
        <v>195</v>
      </c>
      <c r="BE100" s="184">
        <f>IF(N100="základní",J100,0)</f>
        <v>0</v>
      </c>
      <c r="BF100" s="184">
        <f>IF(N100="snížená",J100,0)</f>
        <v>0</v>
      </c>
      <c r="BG100" s="184">
        <f>IF(N100="zákl. přenesená",J100,0)</f>
        <v>0</v>
      </c>
      <c r="BH100" s="184">
        <f>IF(N100="sníž. přenesená",J100,0)</f>
        <v>0</v>
      </c>
      <c r="BI100" s="184">
        <f>IF(N100="nulová",J100,0)</f>
        <v>0</v>
      </c>
      <c r="BJ100" s="23" t="s">
        <v>83</v>
      </c>
      <c r="BK100" s="184">
        <f>ROUND(I100*H100,2)</f>
        <v>0</v>
      </c>
      <c r="BL100" s="23" t="s">
        <v>201</v>
      </c>
      <c r="BM100" s="23" t="s">
        <v>3612</v>
      </c>
    </row>
    <row r="101" spans="2:65" s="1" customFormat="1" ht="81">
      <c r="B101" s="40"/>
      <c r="D101" s="186" t="s">
        <v>209</v>
      </c>
      <c r="F101" s="194" t="s">
        <v>210</v>
      </c>
      <c r="I101" s="195"/>
      <c r="L101" s="40"/>
      <c r="M101" s="196"/>
      <c r="N101" s="41"/>
      <c r="O101" s="41"/>
      <c r="P101" s="41"/>
      <c r="Q101" s="41"/>
      <c r="R101" s="41"/>
      <c r="S101" s="41"/>
      <c r="T101" s="69"/>
      <c r="AT101" s="23" t="s">
        <v>209</v>
      </c>
      <c r="AU101" s="23" t="s">
        <v>85</v>
      </c>
    </row>
    <row r="102" spans="2:65" s="1" customFormat="1" ht="25.5" customHeight="1">
      <c r="B102" s="172"/>
      <c r="C102" s="173" t="s">
        <v>220</v>
      </c>
      <c r="D102" s="173" t="s">
        <v>197</v>
      </c>
      <c r="E102" s="174" t="s">
        <v>212</v>
      </c>
      <c r="F102" s="175" t="s">
        <v>213</v>
      </c>
      <c r="G102" s="176" t="s">
        <v>207</v>
      </c>
      <c r="H102" s="177">
        <v>6</v>
      </c>
      <c r="I102" s="178"/>
      <c r="J102" s="179">
        <f>ROUND(I102*H102,2)</f>
        <v>0</v>
      </c>
      <c r="K102" s="175"/>
      <c r="L102" s="40"/>
      <c r="M102" s="180" t="s">
        <v>5</v>
      </c>
      <c r="N102" s="181" t="s">
        <v>46</v>
      </c>
      <c r="O102" s="41"/>
      <c r="P102" s="182">
        <f>O102*H102</f>
        <v>0</v>
      </c>
      <c r="Q102" s="182">
        <v>8.6800000000000002E-3</v>
      </c>
      <c r="R102" s="182">
        <f>Q102*H102</f>
        <v>5.2080000000000001E-2</v>
      </c>
      <c r="S102" s="182">
        <v>0</v>
      </c>
      <c r="T102" s="183">
        <f>S102*H102</f>
        <v>0</v>
      </c>
      <c r="AR102" s="23" t="s">
        <v>201</v>
      </c>
      <c r="AT102" s="23" t="s">
        <v>197</v>
      </c>
      <c r="AU102" s="23" t="s">
        <v>85</v>
      </c>
      <c r="AY102" s="23" t="s">
        <v>195</v>
      </c>
      <c r="BE102" s="184">
        <f>IF(N102="základní",J102,0)</f>
        <v>0</v>
      </c>
      <c r="BF102" s="184">
        <f>IF(N102="snížená",J102,0)</f>
        <v>0</v>
      </c>
      <c r="BG102" s="184">
        <f>IF(N102="zákl. přenesená",J102,0)</f>
        <v>0</v>
      </c>
      <c r="BH102" s="184">
        <f>IF(N102="sníž. přenesená",J102,0)</f>
        <v>0</v>
      </c>
      <c r="BI102" s="184">
        <f>IF(N102="nulová",J102,0)</f>
        <v>0</v>
      </c>
      <c r="BJ102" s="23" t="s">
        <v>83</v>
      </c>
      <c r="BK102" s="184">
        <f>ROUND(I102*H102,2)</f>
        <v>0</v>
      </c>
      <c r="BL102" s="23" t="s">
        <v>201</v>
      </c>
      <c r="BM102" s="23" t="s">
        <v>3613</v>
      </c>
    </row>
    <row r="103" spans="2:65" s="1" customFormat="1" ht="121.5">
      <c r="B103" s="40"/>
      <c r="D103" s="186" t="s">
        <v>209</v>
      </c>
      <c r="F103" s="194" t="s">
        <v>2670</v>
      </c>
      <c r="I103" s="195"/>
      <c r="L103" s="40"/>
      <c r="M103" s="196"/>
      <c r="N103" s="41"/>
      <c r="O103" s="41"/>
      <c r="P103" s="41"/>
      <c r="Q103" s="41"/>
      <c r="R103" s="41"/>
      <c r="S103" s="41"/>
      <c r="T103" s="69"/>
      <c r="AT103" s="23" t="s">
        <v>209</v>
      </c>
      <c r="AU103" s="23" t="s">
        <v>85</v>
      </c>
    </row>
    <row r="104" spans="2:65" s="1" customFormat="1" ht="16.5" customHeight="1">
      <c r="B104" s="172"/>
      <c r="C104" s="173" t="s">
        <v>225</v>
      </c>
      <c r="D104" s="173" t="s">
        <v>197</v>
      </c>
      <c r="E104" s="174" t="s">
        <v>221</v>
      </c>
      <c r="F104" s="175" t="s">
        <v>222</v>
      </c>
      <c r="G104" s="176" t="s">
        <v>207</v>
      </c>
      <c r="H104" s="177">
        <v>2</v>
      </c>
      <c r="I104" s="178"/>
      <c r="J104" s="179">
        <f>ROUND(I104*H104,2)</f>
        <v>0</v>
      </c>
      <c r="K104" s="175"/>
      <c r="L104" s="40"/>
      <c r="M104" s="180" t="s">
        <v>5</v>
      </c>
      <c r="N104" s="181" t="s">
        <v>46</v>
      </c>
      <c r="O104" s="41"/>
      <c r="P104" s="182">
        <f>O104*H104</f>
        <v>0</v>
      </c>
      <c r="Q104" s="182">
        <v>3.6900000000000002E-2</v>
      </c>
      <c r="R104" s="182">
        <f>Q104*H104</f>
        <v>7.3800000000000004E-2</v>
      </c>
      <c r="S104" s="182">
        <v>0</v>
      </c>
      <c r="T104" s="183">
        <f>S104*H104</f>
        <v>0</v>
      </c>
      <c r="AR104" s="23" t="s">
        <v>201</v>
      </c>
      <c r="AT104" s="23" t="s">
        <v>197</v>
      </c>
      <c r="AU104" s="23" t="s">
        <v>85</v>
      </c>
      <c r="AY104" s="23" t="s">
        <v>195</v>
      </c>
      <c r="BE104" s="184">
        <f>IF(N104="základní",J104,0)</f>
        <v>0</v>
      </c>
      <c r="BF104" s="184">
        <f>IF(N104="snížená",J104,0)</f>
        <v>0</v>
      </c>
      <c r="BG104" s="184">
        <f>IF(N104="zákl. přenesená",J104,0)</f>
        <v>0</v>
      </c>
      <c r="BH104" s="184">
        <f>IF(N104="sníž. přenesená",J104,0)</f>
        <v>0</v>
      </c>
      <c r="BI104" s="184">
        <f>IF(N104="nulová",J104,0)</f>
        <v>0</v>
      </c>
      <c r="BJ104" s="23" t="s">
        <v>83</v>
      </c>
      <c r="BK104" s="184">
        <f>ROUND(I104*H104,2)</f>
        <v>0</v>
      </c>
      <c r="BL104" s="23" t="s">
        <v>201</v>
      </c>
      <c r="BM104" s="23" t="s">
        <v>3614</v>
      </c>
    </row>
    <row r="105" spans="2:65" s="1" customFormat="1" ht="94.5">
      <c r="B105" s="40"/>
      <c r="D105" s="186" t="s">
        <v>209</v>
      </c>
      <c r="F105" s="194" t="s">
        <v>224</v>
      </c>
      <c r="I105" s="195"/>
      <c r="L105" s="40"/>
      <c r="M105" s="196"/>
      <c r="N105" s="41"/>
      <c r="O105" s="41"/>
      <c r="P105" s="41"/>
      <c r="Q105" s="41"/>
      <c r="R105" s="41"/>
      <c r="S105" s="41"/>
      <c r="T105" s="69"/>
      <c r="AT105" s="23" t="s">
        <v>209</v>
      </c>
      <c r="AU105" s="23" t="s">
        <v>85</v>
      </c>
    </row>
    <row r="106" spans="2:65" s="1" customFormat="1" ht="16.5" customHeight="1">
      <c r="B106" s="172"/>
      <c r="C106" s="173" t="s">
        <v>232</v>
      </c>
      <c r="D106" s="173" t="s">
        <v>197</v>
      </c>
      <c r="E106" s="174" t="s">
        <v>226</v>
      </c>
      <c r="F106" s="175" t="s">
        <v>227</v>
      </c>
      <c r="G106" s="176" t="s">
        <v>228</v>
      </c>
      <c r="H106" s="177">
        <v>105.636</v>
      </c>
      <c r="I106" s="178"/>
      <c r="J106" s="179">
        <f>ROUND(I106*H106,2)</f>
        <v>0</v>
      </c>
      <c r="K106" s="175"/>
      <c r="L106" s="40"/>
      <c r="M106" s="180" t="s">
        <v>5</v>
      </c>
      <c r="N106" s="181" t="s">
        <v>46</v>
      </c>
      <c r="O106" s="41"/>
      <c r="P106" s="182">
        <f>O106*H106</f>
        <v>0</v>
      </c>
      <c r="Q106" s="182">
        <v>0</v>
      </c>
      <c r="R106" s="182">
        <f>Q106*H106</f>
        <v>0</v>
      </c>
      <c r="S106" s="182">
        <v>0</v>
      </c>
      <c r="T106" s="183">
        <f>S106*H106</f>
        <v>0</v>
      </c>
      <c r="AR106" s="23" t="s">
        <v>201</v>
      </c>
      <c r="AT106" s="23" t="s">
        <v>197</v>
      </c>
      <c r="AU106" s="23" t="s">
        <v>85</v>
      </c>
      <c r="AY106" s="23" t="s">
        <v>195</v>
      </c>
      <c r="BE106" s="184">
        <f>IF(N106="základní",J106,0)</f>
        <v>0</v>
      </c>
      <c r="BF106" s="184">
        <f>IF(N106="snížená",J106,0)</f>
        <v>0</v>
      </c>
      <c r="BG106" s="184">
        <f>IF(N106="zákl. přenesená",J106,0)</f>
        <v>0</v>
      </c>
      <c r="BH106" s="184">
        <f>IF(N106="sníž. přenesená",J106,0)</f>
        <v>0</v>
      </c>
      <c r="BI106" s="184">
        <f>IF(N106="nulová",J106,0)</f>
        <v>0</v>
      </c>
      <c r="BJ106" s="23" t="s">
        <v>83</v>
      </c>
      <c r="BK106" s="184">
        <f>ROUND(I106*H106,2)</f>
        <v>0</v>
      </c>
      <c r="BL106" s="23" t="s">
        <v>201</v>
      </c>
      <c r="BM106" s="23" t="s">
        <v>3615</v>
      </c>
    </row>
    <row r="107" spans="2:65" s="1" customFormat="1" ht="40.5">
      <c r="B107" s="40"/>
      <c r="D107" s="186" t="s">
        <v>209</v>
      </c>
      <c r="F107" s="194" t="s">
        <v>230</v>
      </c>
      <c r="I107" s="195"/>
      <c r="L107" s="40"/>
      <c r="M107" s="196"/>
      <c r="N107" s="41"/>
      <c r="O107" s="41"/>
      <c r="P107" s="41"/>
      <c r="Q107" s="41"/>
      <c r="R107" s="41"/>
      <c r="S107" s="41"/>
      <c r="T107" s="69"/>
      <c r="AT107" s="23" t="s">
        <v>209</v>
      </c>
      <c r="AU107" s="23" t="s">
        <v>85</v>
      </c>
    </row>
    <row r="108" spans="2:65" s="11" customFormat="1">
      <c r="B108" s="185"/>
      <c r="D108" s="186" t="s">
        <v>203</v>
      </c>
      <c r="E108" s="187" t="s">
        <v>5</v>
      </c>
      <c r="F108" s="188" t="s">
        <v>3616</v>
      </c>
      <c r="H108" s="189">
        <v>105.636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83</v>
      </c>
      <c r="AY108" s="187" t="s">
        <v>195</v>
      </c>
    </row>
    <row r="109" spans="2:65" s="1" customFormat="1" ht="16.5" customHeight="1">
      <c r="B109" s="172"/>
      <c r="C109" s="173" t="s">
        <v>255</v>
      </c>
      <c r="D109" s="173" t="s">
        <v>197</v>
      </c>
      <c r="E109" s="174" t="s">
        <v>233</v>
      </c>
      <c r="F109" s="175" t="s">
        <v>234</v>
      </c>
      <c r="G109" s="176" t="s">
        <v>228</v>
      </c>
      <c r="H109" s="177">
        <v>264.029</v>
      </c>
      <c r="I109" s="178"/>
      <c r="J109" s="179">
        <f>ROUND(I109*H109,2)</f>
        <v>0</v>
      </c>
      <c r="K109" s="175"/>
      <c r="L109" s="40"/>
      <c r="M109" s="180" t="s">
        <v>5</v>
      </c>
      <c r="N109" s="181" t="s">
        <v>46</v>
      </c>
      <c r="O109" s="41"/>
      <c r="P109" s="182">
        <f>O109*H109</f>
        <v>0</v>
      </c>
      <c r="Q109" s="182">
        <v>0</v>
      </c>
      <c r="R109" s="182">
        <f>Q109*H109</f>
        <v>0</v>
      </c>
      <c r="S109" s="182">
        <v>0</v>
      </c>
      <c r="T109" s="183">
        <f>S109*H109</f>
        <v>0</v>
      </c>
      <c r="AR109" s="23" t="s">
        <v>201</v>
      </c>
      <c r="AT109" s="23" t="s">
        <v>197</v>
      </c>
      <c r="AU109" s="23" t="s">
        <v>85</v>
      </c>
      <c r="AY109" s="23" t="s">
        <v>195</v>
      </c>
      <c r="BE109" s="184">
        <f>IF(N109="základní",J109,0)</f>
        <v>0</v>
      </c>
      <c r="BF109" s="184">
        <f>IF(N109="snížená",J109,0)</f>
        <v>0</v>
      </c>
      <c r="BG109" s="184">
        <f>IF(N109="zákl. přenesená",J109,0)</f>
        <v>0</v>
      </c>
      <c r="BH109" s="184">
        <f>IF(N109="sníž. přenesená",J109,0)</f>
        <v>0</v>
      </c>
      <c r="BI109" s="184">
        <f>IF(N109="nulová",J109,0)</f>
        <v>0</v>
      </c>
      <c r="BJ109" s="23" t="s">
        <v>83</v>
      </c>
      <c r="BK109" s="184">
        <f>ROUND(I109*H109,2)</f>
        <v>0</v>
      </c>
      <c r="BL109" s="23" t="s">
        <v>201</v>
      </c>
      <c r="BM109" s="23" t="s">
        <v>3617</v>
      </c>
    </row>
    <row r="110" spans="2:65" s="1" customFormat="1" ht="40.5">
      <c r="B110" s="40"/>
      <c r="D110" s="186" t="s">
        <v>209</v>
      </c>
      <c r="F110" s="194" t="s">
        <v>236</v>
      </c>
      <c r="I110" s="195"/>
      <c r="L110" s="40"/>
      <c r="M110" s="196"/>
      <c r="N110" s="41"/>
      <c r="O110" s="41"/>
      <c r="P110" s="41"/>
      <c r="Q110" s="41"/>
      <c r="R110" s="41"/>
      <c r="S110" s="41"/>
      <c r="T110" s="69"/>
      <c r="AT110" s="23" t="s">
        <v>209</v>
      </c>
      <c r="AU110" s="23" t="s">
        <v>85</v>
      </c>
    </row>
    <row r="111" spans="2:65" s="11" customFormat="1">
      <c r="B111" s="185"/>
      <c r="D111" s="186" t="s">
        <v>203</v>
      </c>
      <c r="E111" s="187" t="s">
        <v>5</v>
      </c>
      <c r="F111" s="188" t="s">
        <v>3618</v>
      </c>
      <c r="H111" s="189">
        <v>6.5519999999999996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3619</v>
      </c>
      <c r="H112" s="189">
        <v>43.515999999999998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51" s="12" customFormat="1">
      <c r="B113" s="197"/>
      <c r="D113" s="186" t="s">
        <v>203</v>
      </c>
      <c r="E113" s="198" t="s">
        <v>5</v>
      </c>
      <c r="F113" s="199" t="s">
        <v>3620</v>
      </c>
      <c r="H113" s="200">
        <v>50.067999999999998</v>
      </c>
      <c r="I113" s="201"/>
      <c r="L113" s="197"/>
      <c r="M113" s="202"/>
      <c r="N113" s="203"/>
      <c r="O113" s="203"/>
      <c r="P113" s="203"/>
      <c r="Q113" s="203"/>
      <c r="R113" s="203"/>
      <c r="S113" s="203"/>
      <c r="T113" s="204"/>
      <c r="AT113" s="198" t="s">
        <v>203</v>
      </c>
      <c r="AU113" s="198" t="s">
        <v>85</v>
      </c>
      <c r="AV113" s="12" t="s">
        <v>211</v>
      </c>
      <c r="AW113" s="12" t="s">
        <v>39</v>
      </c>
      <c r="AX113" s="12" t="s">
        <v>75</v>
      </c>
      <c r="AY113" s="198" t="s">
        <v>195</v>
      </c>
    </row>
    <row r="114" spans="2:51" s="11" customFormat="1">
      <c r="B114" s="185"/>
      <c r="D114" s="186" t="s">
        <v>203</v>
      </c>
      <c r="E114" s="187" t="s">
        <v>5</v>
      </c>
      <c r="F114" s="188" t="s">
        <v>3621</v>
      </c>
      <c r="H114" s="189">
        <v>11.44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51" s="11" customFormat="1">
      <c r="B115" s="185"/>
      <c r="D115" s="186" t="s">
        <v>203</v>
      </c>
      <c r="E115" s="187" t="s">
        <v>5</v>
      </c>
      <c r="F115" s="188" t="s">
        <v>3376</v>
      </c>
      <c r="H115" s="189">
        <v>6.52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51" s="11" customFormat="1">
      <c r="B116" s="185"/>
      <c r="D116" s="186" t="s">
        <v>203</v>
      </c>
      <c r="E116" s="187" t="s">
        <v>5</v>
      </c>
      <c r="F116" s="188" t="s">
        <v>3376</v>
      </c>
      <c r="H116" s="189">
        <v>6.52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51" s="11" customFormat="1">
      <c r="B117" s="185"/>
      <c r="D117" s="186" t="s">
        <v>203</v>
      </c>
      <c r="E117" s="187" t="s">
        <v>5</v>
      </c>
      <c r="F117" s="188" t="s">
        <v>3622</v>
      </c>
      <c r="H117" s="189">
        <v>7.08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51" s="11" customFormat="1">
      <c r="B118" s="185"/>
      <c r="D118" s="186" t="s">
        <v>203</v>
      </c>
      <c r="E118" s="187" t="s">
        <v>5</v>
      </c>
      <c r="F118" s="188" t="s">
        <v>3370</v>
      </c>
      <c r="H118" s="189">
        <v>5.08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51" s="11" customFormat="1">
      <c r="B119" s="185"/>
      <c r="D119" s="186" t="s">
        <v>203</v>
      </c>
      <c r="E119" s="187" t="s">
        <v>5</v>
      </c>
      <c r="F119" s="188" t="s">
        <v>3623</v>
      </c>
      <c r="H119" s="189">
        <v>7.76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75</v>
      </c>
      <c r="AY119" s="187" t="s">
        <v>195</v>
      </c>
    </row>
    <row r="120" spans="2:51" s="11" customFormat="1">
      <c r="B120" s="185"/>
      <c r="D120" s="186" t="s">
        <v>203</v>
      </c>
      <c r="E120" s="187" t="s">
        <v>5</v>
      </c>
      <c r="F120" s="188" t="s">
        <v>3624</v>
      </c>
      <c r="H120" s="189">
        <v>6.48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51" s="11" customFormat="1">
      <c r="B121" s="185"/>
      <c r="D121" s="186" t="s">
        <v>203</v>
      </c>
      <c r="E121" s="187" t="s">
        <v>5</v>
      </c>
      <c r="F121" s="188" t="s">
        <v>3625</v>
      </c>
      <c r="H121" s="189">
        <v>6.76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51" s="11" customFormat="1">
      <c r="B122" s="185"/>
      <c r="D122" s="186" t="s">
        <v>203</v>
      </c>
      <c r="E122" s="187" t="s">
        <v>5</v>
      </c>
      <c r="F122" s="188" t="s">
        <v>3626</v>
      </c>
      <c r="H122" s="189">
        <v>7.28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51" s="11" customFormat="1">
      <c r="B123" s="185"/>
      <c r="D123" s="186" t="s">
        <v>203</v>
      </c>
      <c r="E123" s="187" t="s">
        <v>5</v>
      </c>
      <c r="F123" s="188" t="s">
        <v>3627</v>
      </c>
      <c r="H123" s="189">
        <v>3.12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75</v>
      </c>
      <c r="AY123" s="187" t="s">
        <v>195</v>
      </c>
    </row>
    <row r="124" spans="2:51" s="12" customFormat="1">
      <c r="B124" s="197"/>
      <c r="D124" s="186" t="s">
        <v>203</v>
      </c>
      <c r="E124" s="198" t="s">
        <v>5</v>
      </c>
      <c r="F124" s="199" t="s">
        <v>3628</v>
      </c>
      <c r="H124" s="200">
        <v>68.040000000000006</v>
      </c>
      <c r="I124" s="201"/>
      <c r="L124" s="197"/>
      <c r="M124" s="202"/>
      <c r="N124" s="203"/>
      <c r="O124" s="203"/>
      <c r="P124" s="203"/>
      <c r="Q124" s="203"/>
      <c r="R124" s="203"/>
      <c r="S124" s="203"/>
      <c r="T124" s="204"/>
      <c r="AT124" s="198" t="s">
        <v>203</v>
      </c>
      <c r="AU124" s="198" t="s">
        <v>85</v>
      </c>
      <c r="AV124" s="12" t="s">
        <v>211</v>
      </c>
      <c r="AW124" s="12" t="s">
        <v>39</v>
      </c>
      <c r="AX124" s="12" t="s">
        <v>75</v>
      </c>
      <c r="AY124" s="198" t="s">
        <v>195</v>
      </c>
    </row>
    <row r="125" spans="2:51" s="11" customFormat="1">
      <c r="B125" s="185"/>
      <c r="D125" s="186" t="s">
        <v>203</v>
      </c>
      <c r="E125" s="187" t="s">
        <v>5</v>
      </c>
      <c r="F125" s="188" t="s">
        <v>3629</v>
      </c>
      <c r="H125" s="189">
        <v>9.8979999999999997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51" s="11" customFormat="1">
      <c r="B126" s="185"/>
      <c r="D126" s="186" t="s">
        <v>203</v>
      </c>
      <c r="E126" s="187" t="s">
        <v>5</v>
      </c>
      <c r="F126" s="188" t="s">
        <v>3630</v>
      </c>
      <c r="H126" s="189">
        <v>5.992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85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51" s="11" customFormat="1">
      <c r="B127" s="185"/>
      <c r="D127" s="186" t="s">
        <v>203</v>
      </c>
      <c r="E127" s="187" t="s">
        <v>5</v>
      </c>
      <c r="F127" s="188" t="s">
        <v>3631</v>
      </c>
      <c r="H127" s="189">
        <v>6.3559999999999999</v>
      </c>
      <c r="I127" s="190"/>
      <c r="L127" s="185"/>
      <c r="M127" s="191"/>
      <c r="N127" s="192"/>
      <c r="O127" s="192"/>
      <c r="P127" s="192"/>
      <c r="Q127" s="192"/>
      <c r="R127" s="192"/>
      <c r="S127" s="192"/>
      <c r="T127" s="193"/>
      <c r="AT127" s="187" t="s">
        <v>203</v>
      </c>
      <c r="AU127" s="187" t="s">
        <v>85</v>
      </c>
      <c r="AV127" s="11" t="s">
        <v>85</v>
      </c>
      <c r="AW127" s="11" t="s">
        <v>39</v>
      </c>
      <c r="AX127" s="11" t="s">
        <v>75</v>
      </c>
      <c r="AY127" s="187" t="s">
        <v>195</v>
      </c>
    </row>
    <row r="128" spans="2:51" s="11" customFormat="1">
      <c r="B128" s="185"/>
      <c r="D128" s="186" t="s">
        <v>203</v>
      </c>
      <c r="E128" s="187" t="s">
        <v>5</v>
      </c>
      <c r="F128" s="188" t="s">
        <v>3632</v>
      </c>
      <c r="H128" s="189">
        <v>6.9630000000000001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85</v>
      </c>
      <c r="AV128" s="11" t="s">
        <v>85</v>
      </c>
      <c r="AW128" s="11" t="s">
        <v>39</v>
      </c>
      <c r="AX128" s="11" t="s">
        <v>75</v>
      </c>
      <c r="AY128" s="187" t="s">
        <v>195</v>
      </c>
    </row>
    <row r="129" spans="2:51" s="11" customFormat="1">
      <c r="B129" s="185"/>
      <c r="D129" s="186" t="s">
        <v>203</v>
      </c>
      <c r="E129" s="187" t="s">
        <v>5</v>
      </c>
      <c r="F129" s="188" t="s">
        <v>3633</v>
      </c>
      <c r="H129" s="189">
        <v>9.3239999999999998</v>
      </c>
      <c r="I129" s="190"/>
      <c r="L129" s="185"/>
      <c r="M129" s="191"/>
      <c r="N129" s="192"/>
      <c r="O129" s="192"/>
      <c r="P129" s="192"/>
      <c r="Q129" s="192"/>
      <c r="R129" s="192"/>
      <c r="S129" s="192"/>
      <c r="T129" s="193"/>
      <c r="AT129" s="187" t="s">
        <v>203</v>
      </c>
      <c r="AU129" s="187" t="s">
        <v>85</v>
      </c>
      <c r="AV129" s="11" t="s">
        <v>85</v>
      </c>
      <c r="AW129" s="11" t="s">
        <v>39</v>
      </c>
      <c r="AX129" s="11" t="s">
        <v>75</v>
      </c>
      <c r="AY129" s="187" t="s">
        <v>195</v>
      </c>
    </row>
    <row r="130" spans="2:51" s="11" customFormat="1">
      <c r="B130" s="185"/>
      <c r="D130" s="186" t="s">
        <v>203</v>
      </c>
      <c r="E130" s="187" t="s">
        <v>5</v>
      </c>
      <c r="F130" s="188" t="s">
        <v>3634</v>
      </c>
      <c r="H130" s="189">
        <v>6.83</v>
      </c>
      <c r="I130" s="190"/>
      <c r="L130" s="185"/>
      <c r="M130" s="191"/>
      <c r="N130" s="192"/>
      <c r="O130" s="192"/>
      <c r="P130" s="192"/>
      <c r="Q130" s="192"/>
      <c r="R130" s="192"/>
      <c r="S130" s="192"/>
      <c r="T130" s="193"/>
      <c r="AT130" s="187" t="s">
        <v>203</v>
      </c>
      <c r="AU130" s="187" t="s">
        <v>85</v>
      </c>
      <c r="AV130" s="11" t="s">
        <v>85</v>
      </c>
      <c r="AW130" s="11" t="s">
        <v>39</v>
      </c>
      <c r="AX130" s="11" t="s">
        <v>75</v>
      </c>
      <c r="AY130" s="187" t="s">
        <v>195</v>
      </c>
    </row>
    <row r="131" spans="2:51" s="11" customFormat="1">
      <c r="B131" s="185"/>
      <c r="D131" s="186" t="s">
        <v>203</v>
      </c>
      <c r="E131" s="187" t="s">
        <v>5</v>
      </c>
      <c r="F131" s="188" t="s">
        <v>3635</v>
      </c>
      <c r="H131" s="189">
        <v>8.1129999999999995</v>
      </c>
      <c r="I131" s="190"/>
      <c r="L131" s="185"/>
      <c r="M131" s="191"/>
      <c r="N131" s="192"/>
      <c r="O131" s="192"/>
      <c r="P131" s="192"/>
      <c r="Q131" s="192"/>
      <c r="R131" s="192"/>
      <c r="S131" s="192"/>
      <c r="T131" s="193"/>
      <c r="AT131" s="187" t="s">
        <v>203</v>
      </c>
      <c r="AU131" s="187" t="s">
        <v>85</v>
      </c>
      <c r="AV131" s="11" t="s">
        <v>85</v>
      </c>
      <c r="AW131" s="11" t="s">
        <v>39</v>
      </c>
      <c r="AX131" s="11" t="s">
        <v>75</v>
      </c>
      <c r="AY131" s="187" t="s">
        <v>195</v>
      </c>
    </row>
    <row r="132" spans="2:51" s="11" customFormat="1">
      <c r="B132" s="185"/>
      <c r="D132" s="186" t="s">
        <v>203</v>
      </c>
      <c r="E132" s="187" t="s">
        <v>5</v>
      </c>
      <c r="F132" s="188" t="s">
        <v>3636</v>
      </c>
      <c r="H132" s="189">
        <v>6.1769999999999996</v>
      </c>
      <c r="I132" s="190"/>
      <c r="L132" s="185"/>
      <c r="M132" s="191"/>
      <c r="N132" s="192"/>
      <c r="O132" s="192"/>
      <c r="P132" s="192"/>
      <c r="Q132" s="192"/>
      <c r="R132" s="192"/>
      <c r="S132" s="192"/>
      <c r="T132" s="193"/>
      <c r="AT132" s="187" t="s">
        <v>203</v>
      </c>
      <c r="AU132" s="187" t="s">
        <v>85</v>
      </c>
      <c r="AV132" s="11" t="s">
        <v>85</v>
      </c>
      <c r="AW132" s="11" t="s">
        <v>39</v>
      </c>
      <c r="AX132" s="11" t="s">
        <v>75</v>
      </c>
      <c r="AY132" s="187" t="s">
        <v>195</v>
      </c>
    </row>
    <row r="133" spans="2:51" s="11" customFormat="1">
      <c r="B133" s="185"/>
      <c r="D133" s="186" t="s">
        <v>203</v>
      </c>
      <c r="E133" s="187" t="s">
        <v>5</v>
      </c>
      <c r="F133" s="188" t="s">
        <v>3637</v>
      </c>
      <c r="H133" s="189">
        <v>0.78500000000000003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75</v>
      </c>
      <c r="AY133" s="187" t="s">
        <v>195</v>
      </c>
    </row>
    <row r="134" spans="2:51" s="11" customFormat="1">
      <c r="B134" s="185"/>
      <c r="D134" s="186" t="s">
        <v>203</v>
      </c>
      <c r="E134" s="187" t="s">
        <v>5</v>
      </c>
      <c r="F134" s="188" t="s">
        <v>3638</v>
      </c>
      <c r="H134" s="189">
        <v>10.295999999999999</v>
      </c>
      <c r="I134" s="190"/>
      <c r="L134" s="185"/>
      <c r="M134" s="191"/>
      <c r="N134" s="192"/>
      <c r="O134" s="192"/>
      <c r="P134" s="192"/>
      <c r="Q134" s="192"/>
      <c r="R134" s="192"/>
      <c r="S134" s="192"/>
      <c r="T134" s="193"/>
      <c r="AT134" s="187" t="s">
        <v>203</v>
      </c>
      <c r="AU134" s="187" t="s">
        <v>85</v>
      </c>
      <c r="AV134" s="11" t="s">
        <v>85</v>
      </c>
      <c r="AW134" s="11" t="s">
        <v>39</v>
      </c>
      <c r="AX134" s="11" t="s">
        <v>75</v>
      </c>
      <c r="AY134" s="187" t="s">
        <v>195</v>
      </c>
    </row>
    <row r="135" spans="2:51" s="11" customFormat="1">
      <c r="B135" s="185"/>
      <c r="D135" s="186" t="s">
        <v>203</v>
      </c>
      <c r="E135" s="187" t="s">
        <v>5</v>
      </c>
      <c r="F135" s="188" t="s">
        <v>3639</v>
      </c>
      <c r="H135" s="189">
        <v>9.86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51" s="11" customFormat="1">
      <c r="B136" s="185"/>
      <c r="D136" s="186" t="s">
        <v>203</v>
      </c>
      <c r="E136" s="187" t="s">
        <v>5</v>
      </c>
      <c r="F136" s="188" t="s">
        <v>3640</v>
      </c>
      <c r="H136" s="189">
        <v>0.92300000000000004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51" s="11" customFormat="1">
      <c r="B137" s="185"/>
      <c r="D137" s="186" t="s">
        <v>203</v>
      </c>
      <c r="E137" s="187" t="s">
        <v>5</v>
      </c>
      <c r="F137" s="188" t="s">
        <v>3641</v>
      </c>
      <c r="H137" s="189">
        <v>8.64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51" s="11" customFormat="1">
      <c r="B138" s="185"/>
      <c r="D138" s="186" t="s">
        <v>203</v>
      </c>
      <c r="E138" s="187" t="s">
        <v>5</v>
      </c>
      <c r="F138" s="188" t="s">
        <v>3642</v>
      </c>
      <c r="H138" s="189">
        <v>9.7880000000000003</v>
      </c>
      <c r="I138" s="190"/>
      <c r="L138" s="185"/>
      <c r="M138" s="191"/>
      <c r="N138" s="192"/>
      <c r="O138" s="192"/>
      <c r="P138" s="192"/>
      <c r="Q138" s="192"/>
      <c r="R138" s="192"/>
      <c r="S138" s="192"/>
      <c r="T138" s="193"/>
      <c r="AT138" s="187" t="s">
        <v>203</v>
      </c>
      <c r="AU138" s="187" t="s">
        <v>85</v>
      </c>
      <c r="AV138" s="11" t="s">
        <v>85</v>
      </c>
      <c r="AW138" s="11" t="s">
        <v>39</v>
      </c>
      <c r="AX138" s="11" t="s">
        <v>75</v>
      </c>
      <c r="AY138" s="187" t="s">
        <v>195</v>
      </c>
    </row>
    <row r="139" spans="2:51" s="11" customFormat="1">
      <c r="B139" s="185"/>
      <c r="D139" s="186" t="s">
        <v>203</v>
      </c>
      <c r="E139" s="187" t="s">
        <v>5</v>
      </c>
      <c r="F139" s="188" t="s">
        <v>3643</v>
      </c>
      <c r="H139" s="189">
        <v>11.88</v>
      </c>
      <c r="I139" s="190"/>
      <c r="L139" s="185"/>
      <c r="M139" s="191"/>
      <c r="N139" s="192"/>
      <c r="O139" s="192"/>
      <c r="P139" s="192"/>
      <c r="Q139" s="192"/>
      <c r="R139" s="192"/>
      <c r="S139" s="192"/>
      <c r="T139" s="193"/>
      <c r="AT139" s="187" t="s">
        <v>203</v>
      </c>
      <c r="AU139" s="187" t="s">
        <v>85</v>
      </c>
      <c r="AV139" s="11" t="s">
        <v>85</v>
      </c>
      <c r="AW139" s="11" t="s">
        <v>39</v>
      </c>
      <c r="AX139" s="11" t="s">
        <v>75</v>
      </c>
      <c r="AY139" s="187" t="s">
        <v>195</v>
      </c>
    </row>
    <row r="140" spans="2:51" s="11" customFormat="1">
      <c r="B140" s="185"/>
      <c r="D140" s="186" t="s">
        <v>203</v>
      </c>
      <c r="E140" s="187" t="s">
        <v>5</v>
      </c>
      <c r="F140" s="188" t="s">
        <v>3644</v>
      </c>
      <c r="H140" s="189">
        <v>7.1879999999999997</v>
      </c>
      <c r="I140" s="190"/>
      <c r="L140" s="185"/>
      <c r="M140" s="191"/>
      <c r="N140" s="192"/>
      <c r="O140" s="192"/>
      <c r="P140" s="192"/>
      <c r="Q140" s="192"/>
      <c r="R140" s="192"/>
      <c r="S140" s="192"/>
      <c r="T140" s="193"/>
      <c r="AT140" s="187" t="s">
        <v>203</v>
      </c>
      <c r="AU140" s="187" t="s">
        <v>85</v>
      </c>
      <c r="AV140" s="11" t="s">
        <v>85</v>
      </c>
      <c r="AW140" s="11" t="s">
        <v>39</v>
      </c>
      <c r="AX140" s="11" t="s">
        <v>75</v>
      </c>
      <c r="AY140" s="187" t="s">
        <v>195</v>
      </c>
    </row>
    <row r="141" spans="2:51" s="11" customFormat="1">
      <c r="B141" s="185"/>
      <c r="D141" s="186" t="s">
        <v>203</v>
      </c>
      <c r="E141" s="187" t="s">
        <v>5</v>
      </c>
      <c r="F141" s="188" t="s">
        <v>3645</v>
      </c>
      <c r="H141" s="189">
        <v>10.143000000000001</v>
      </c>
      <c r="I141" s="190"/>
      <c r="L141" s="185"/>
      <c r="M141" s="191"/>
      <c r="N141" s="192"/>
      <c r="O141" s="192"/>
      <c r="P141" s="192"/>
      <c r="Q141" s="192"/>
      <c r="R141" s="192"/>
      <c r="S141" s="192"/>
      <c r="T141" s="193"/>
      <c r="AT141" s="187" t="s">
        <v>203</v>
      </c>
      <c r="AU141" s="187" t="s">
        <v>85</v>
      </c>
      <c r="AV141" s="11" t="s">
        <v>85</v>
      </c>
      <c r="AW141" s="11" t="s">
        <v>39</v>
      </c>
      <c r="AX141" s="11" t="s">
        <v>75</v>
      </c>
      <c r="AY141" s="187" t="s">
        <v>195</v>
      </c>
    </row>
    <row r="142" spans="2:51" s="11" customFormat="1">
      <c r="B142" s="185"/>
      <c r="D142" s="186" t="s">
        <v>203</v>
      </c>
      <c r="E142" s="187" t="s">
        <v>5</v>
      </c>
      <c r="F142" s="188" t="s">
        <v>3646</v>
      </c>
      <c r="H142" s="189">
        <v>8.9250000000000007</v>
      </c>
      <c r="I142" s="190"/>
      <c r="L142" s="185"/>
      <c r="M142" s="191"/>
      <c r="N142" s="192"/>
      <c r="O142" s="192"/>
      <c r="P142" s="192"/>
      <c r="Q142" s="192"/>
      <c r="R142" s="192"/>
      <c r="S142" s="192"/>
      <c r="T142" s="193"/>
      <c r="AT142" s="187" t="s">
        <v>203</v>
      </c>
      <c r="AU142" s="187" t="s">
        <v>85</v>
      </c>
      <c r="AV142" s="11" t="s">
        <v>85</v>
      </c>
      <c r="AW142" s="11" t="s">
        <v>39</v>
      </c>
      <c r="AX142" s="11" t="s">
        <v>75</v>
      </c>
      <c r="AY142" s="187" t="s">
        <v>195</v>
      </c>
    </row>
    <row r="143" spans="2:51" s="11" customFormat="1">
      <c r="B143" s="185"/>
      <c r="D143" s="186" t="s">
        <v>203</v>
      </c>
      <c r="E143" s="187" t="s">
        <v>5</v>
      </c>
      <c r="F143" s="188" t="s">
        <v>3647</v>
      </c>
      <c r="H143" s="189">
        <v>1.5</v>
      </c>
      <c r="I143" s="190"/>
      <c r="L143" s="185"/>
      <c r="M143" s="191"/>
      <c r="N143" s="192"/>
      <c r="O143" s="192"/>
      <c r="P143" s="192"/>
      <c r="Q143" s="192"/>
      <c r="R143" s="192"/>
      <c r="S143" s="192"/>
      <c r="T143" s="193"/>
      <c r="AT143" s="187" t="s">
        <v>203</v>
      </c>
      <c r="AU143" s="187" t="s">
        <v>85</v>
      </c>
      <c r="AV143" s="11" t="s">
        <v>85</v>
      </c>
      <c r="AW143" s="11" t="s">
        <v>39</v>
      </c>
      <c r="AX143" s="11" t="s">
        <v>75</v>
      </c>
      <c r="AY143" s="187" t="s">
        <v>195</v>
      </c>
    </row>
    <row r="144" spans="2:51" s="11" customFormat="1">
      <c r="B144" s="185"/>
      <c r="D144" s="186" t="s">
        <v>203</v>
      </c>
      <c r="E144" s="187" t="s">
        <v>5</v>
      </c>
      <c r="F144" s="188" t="s">
        <v>3648</v>
      </c>
      <c r="H144" s="189">
        <v>0.45500000000000002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203</v>
      </c>
      <c r="AU144" s="187" t="s">
        <v>85</v>
      </c>
      <c r="AV144" s="11" t="s">
        <v>85</v>
      </c>
      <c r="AW144" s="11" t="s">
        <v>39</v>
      </c>
      <c r="AX144" s="11" t="s">
        <v>75</v>
      </c>
      <c r="AY144" s="187" t="s">
        <v>195</v>
      </c>
    </row>
    <row r="145" spans="2:65" s="12" customFormat="1">
      <c r="B145" s="197"/>
      <c r="D145" s="186" t="s">
        <v>203</v>
      </c>
      <c r="E145" s="198" t="s">
        <v>5</v>
      </c>
      <c r="F145" s="199" t="s">
        <v>250</v>
      </c>
      <c r="H145" s="200">
        <v>140.036</v>
      </c>
      <c r="I145" s="201"/>
      <c r="L145" s="197"/>
      <c r="M145" s="202"/>
      <c r="N145" s="203"/>
      <c r="O145" s="203"/>
      <c r="P145" s="203"/>
      <c r="Q145" s="203"/>
      <c r="R145" s="203"/>
      <c r="S145" s="203"/>
      <c r="T145" s="204"/>
      <c r="AT145" s="198" t="s">
        <v>203</v>
      </c>
      <c r="AU145" s="198" t="s">
        <v>85</v>
      </c>
      <c r="AV145" s="12" t="s">
        <v>211</v>
      </c>
      <c r="AW145" s="12" t="s">
        <v>39</v>
      </c>
      <c r="AX145" s="12" t="s">
        <v>75</v>
      </c>
      <c r="AY145" s="198" t="s">
        <v>195</v>
      </c>
    </row>
    <row r="146" spans="2:65" s="11" customFormat="1">
      <c r="B146" s="185"/>
      <c r="D146" s="186" t="s">
        <v>203</v>
      </c>
      <c r="E146" s="187" t="s">
        <v>5</v>
      </c>
      <c r="F146" s="188" t="s">
        <v>3649</v>
      </c>
      <c r="H146" s="189">
        <v>-11.332000000000001</v>
      </c>
      <c r="I146" s="190"/>
      <c r="L146" s="185"/>
      <c r="M146" s="191"/>
      <c r="N146" s="192"/>
      <c r="O146" s="192"/>
      <c r="P146" s="192"/>
      <c r="Q146" s="192"/>
      <c r="R146" s="192"/>
      <c r="S146" s="192"/>
      <c r="T146" s="193"/>
      <c r="AT146" s="187" t="s">
        <v>203</v>
      </c>
      <c r="AU146" s="187" t="s">
        <v>85</v>
      </c>
      <c r="AV146" s="11" t="s">
        <v>85</v>
      </c>
      <c r="AW146" s="11" t="s">
        <v>39</v>
      </c>
      <c r="AX146" s="11" t="s">
        <v>75</v>
      </c>
      <c r="AY146" s="187" t="s">
        <v>195</v>
      </c>
    </row>
    <row r="147" spans="2:65" s="11" customFormat="1">
      <c r="B147" s="185"/>
      <c r="D147" s="186" t="s">
        <v>203</v>
      </c>
      <c r="E147" s="187" t="s">
        <v>5</v>
      </c>
      <c r="F147" s="188" t="s">
        <v>3650</v>
      </c>
      <c r="H147" s="189">
        <v>-30.033000000000001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65" s="12" customFormat="1">
      <c r="B148" s="197"/>
      <c r="D148" s="186" t="s">
        <v>203</v>
      </c>
      <c r="E148" s="198" t="s">
        <v>5</v>
      </c>
      <c r="F148" s="199" t="s">
        <v>2718</v>
      </c>
      <c r="H148" s="200">
        <v>-41.365000000000002</v>
      </c>
      <c r="I148" s="201"/>
      <c r="L148" s="197"/>
      <c r="M148" s="202"/>
      <c r="N148" s="203"/>
      <c r="O148" s="203"/>
      <c r="P148" s="203"/>
      <c r="Q148" s="203"/>
      <c r="R148" s="203"/>
      <c r="S148" s="203"/>
      <c r="T148" s="204"/>
      <c r="AT148" s="198" t="s">
        <v>203</v>
      </c>
      <c r="AU148" s="198" t="s">
        <v>85</v>
      </c>
      <c r="AV148" s="12" t="s">
        <v>211</v>
      </c>
      <c r="AW148" s="12" t="s">
        <v>39</v>
      </c>
      <c r="AX148" s="12" t="s">
        <v>75</v>
      </c>
      <c r="AY148" s="198" t="s">
        <v>195</v>
      </c>
    </row>
    <row r="149" spans="2:65" s="11" customFormat="1">
      <c r="B149" s="185"/>
      <c r="D149" s="186" t="s">
        <v>203</v>
      </c>
      <c r="E149" s="187" t="s">
        <v>5</v>
      </c>
      <c r="F149" s="188" t="s">
        <v>3651</v>
      </c>
      <c r="H149" s="189">
        <v>47.25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75</v>
      </c>
      <c r="AY149" s="187" t="s">
        <v>195</v>
      </c>
    </row>
    <row r="150" spans="2:65" s="12" customFormat="1">
      <c r="B150" s="197"/>
      <c r="D150" s="186" t="s">
        <v>203</v>
      </c>
      <c r="E150" s="198" t="s">
        <v>5</v>
      </c>
      <c r="F150" s="199" t="s">
        <v>2720</v>
      </c>
      <c r="H150" s="200">
        <v>47.25</v>
      </c>
      <c r="I150" s="201"/>
      <c r="L150" s="197"/>
      <c r="M150" s="202"/>
      <c r="N150" s="203"/>
      <c r="O150" s="203"/>
      <c r="P150" s="203"/>
      <c r="Q150" s="203"/>
      <c r="R150" s="203"/>
      <c r="S150" s="203"/>
      <c r="T150" s="204"/>
      <c r="AT150" s="198" t="s">
        <v>203</v>
      </c>
      <c r="AU150" s="198" t="s">
        <v>85</v>
      </c>
      <c r="AV150" s="12" t="s">
        <v>211</v>
      </c>
      <c r="AW150" s="12" t="s">
        <v>39</v>
      </c>
      <c r="AX150" s="12" t="s">
        <v>75</v>
      </c>
      <c r="AY150" s="198" t="s">
        <v>195</v>
      </c>
    </row>
    <row r="151" spans="2:65" s="13" customFormat="1">
      <c r="B151" s="205"/>
      <c r="D151" s="186" t="s">
        <v>203</v>
      </c>
      <c r="E151" s="206" t="s">
        <v>5</v>
      </c>
      <c r="F151" s="207" t="s">
        <v>254</v>
      </c>
      <c r="H151" s="208">
        <v>264.029</v>
      </c>
      <c r="I151" s="209"/>
      <c r="L151" s="205"/>
      <c r="M151" s="210"/>
      <c r="N151" s="211"/>
      <c r="O151" s="211"/>
      <c r="P151" s="211"/>
      <c r="Q151" s="211"/>
      <c r="R151" s="211"/>
      <c r="S151" s="211"/>
      <c r="T151" s="212"/>
      <c r="AT151" s="206" t="s">
        <v>203</v>
      </c>
      <c r="AU151" s="206" t="s">
        <v>85</v>
      </c>
      <c r="AV151" s="13" t="s">
        <v>201</v>
      </c>
      <c r="AW151" s="13" t="s">
        <v>39</v>
      </c>
      <c r="AX151" s="13" t="s">
        <v>83</v>
      </c>
      <c r="AY151" s="206" t="s">
        <v>195</v>
      </c>
    </row>
    <row r="152" spans="2:65" s="1" customFormat="1" ht="16.5" customHeight="1">
      <c r="B152" s="172"/>
      <c r="C152" s="173" t="s">
        <v>261</v>
      </c>
      <c r="D152" s="173" t="s">
        <v>197</v>
      </c>
      <c r="E152" s="174" t="s">
        <v>256</v>
      </c>
      <c r="F152" s="175" t="s">
        <v>257</v>
      </c>
      <c r="G152" s="176" t="s">
        <v>228</v>
      </c>
      <c r="H152" s="177">
        <v>132.01499999999999</v>
      </c>
      <c r="I152" s="178"/>
      <c r="J152" s="179">
        <f>ROUND(I152*H152,2)</f>
        <v>0</v>
      </c>
      <c r="K152" s="175"/>
      <c r="L152" s="40"/>
      <c r="M152" s="180" t="s">
        <v>5</v>
      </c>
      <c r="N152" s="181" t="s">
        <v>46</v>
      </c>
      <c r="O152" s="41"/>
      <c r="P152" s="182">
        <f>O152*H152</f>
        <v>0</v>
      </c>
      <c r="Q152" s="182">
        <v>0</v>
      </c>
      <c r="R152" s="182">
        <f>Q152*H152</f>
        <v>0</v>
      </c>
      <c r="S152" s="182">
        <v>0</v>
      </c>
      <c r="T152" s="183">
        <f>S152*H152</f>
        <v>0</v>
      </c>
      <c r="AR152" s="23" t="s">
        <v>201</v>
      </c>
      <c r="AT152" s="23" t="s">
        <v>197</v>
      </c>
      <c r="AU152" s="23" t="s">
        <v>85</v>
      </c>
      <c r="AY152" s="23" t="s">
        <v>195</v>
      </c>
      <c r="BE152" s="184">
        <f>IF(N152="základní",J152,0)</f>
        <v>0</v>
      </c>
      <c r="BF152" s="184">
        <f>IF(N152="snížená",J152,0)</f>
        <v>0</v>
      </c>
      <c r="BG152" s="184">
        <f>IF(N152="zákl. přenesená",J152,0)</f>
        <v>0</v>
      </c>
      <c r="BH152" s="184">
        <f>IF(N152="sníž. přenesená",J152,0)</f>
        <v>0</v>
      </c>
      <c r="BI152" s="184">
        <f>IF(N152="nulová",J152,0)</f>
        <v>0</v>
      </c>
      <c r="BJ152" s="23" t="s">
        <v>83</v>
      </c>
      <c r="BK152" s="184">
        <f>ROUND(I152*H152,2)</f>
        <v>0</v>
      </c>
      <c r="BL152" s="23" t="s">
        <v>201</v>
      </c>
      <c r="BM152" s="23" t="s">
        <v>3652</v>
      </c>
    </row>
    <row r="153" spans="2:65" s="1" customFormat="1" ht="54">
      <c r="B153" s="40"/>
      <c r="D153" s="186" t="s">
        <v>209</v>
      </c>
      <c r="F153" s="194" t="s">
        <v>259</v>
      </c>
      <c r="I153" s="195"/>
      <c r="L153" s="40"/>
      <c r="M153" s="196"/>
      <c r="N153" s="41"/>
      <c r="O153" s="41"/>
      <c r="P153" s="41"/>
      <c r="Q153" s="41"/>
      <c r="R153" s="41"/>
      <c r="S153" s="41"/>
      <c r="T153" s="69"/>
      <c r="AT153" s="23" t="s">
        <v>209</v>
      </c>
      <c r="AU153" s="23" t="s">
        <v>85</v>
      </c>
    </row>
    <row r="154" spans="2:65" s="11" customFormat="1">
      <c r="B154" s="185"/>
      <c r="D154" s="186" t="s">
        <v>203</v>
      </c>
      <c r="E154" s="187" t="s">
        <v>5</v>
      </c>
      <c r="F154" s="188" t="s">
        <v>3653</v>
      </c>
      <c r="H154" s="189">
        <v>132.01499999999999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83</v>
      </c>
      <c r="AY154" s="187" t="s">
        <v>195</v>
      </c>
    </row>
    <row r="155" spans="2:65" s="1" customFormat="1" ht="16.5" customHeight="1">
      <c r="B155" s="172"/>
      <c r="C155" s="173" t="s">
        <v>274</v>
      </c>
      <c r="D155" s="173" t="s">
        <v>197</v>
      </c>
      <c r="E155" s="174" t="s">
        <v>2723</v>
      </c>
      <c r="F155" s="175" t="s">
        <v>2724</v>
      </c>
      <c r="G155" s="176" t="s">
        <v>264</v>
      </c>
      <c r="H155" s="177">
        <v>223.08199999999999</v>
      </c>
      <c r="I155" s="178"/>
      <c r="J155" s="179">
        <f>ROUND(I155*H155,2)</f>
        <v>0</v>
      </c>
      <c r="K155" s="175"/>
      <c r="L155" s="40"/>
      <c r="M155" s="180" t="s">
        <v>5</v>
      </c>
      <c r="N155" s="181" t="s">
        <v>46</v>
      </c>
      <c r="O155" s="41"/>
      <c r="P155" s="182">
        <f>O155*H155</f>
        <v>0</v>
      </c>
      <c r="Q155" s="182">
        <v>8.4999999999999995E-4</v>
      </c>
      <c r="R155" s="182">
        <f>Q155*H155</f>
        <v>0.18961969999999997</v>
      </c>
      <c r="S155" s="182">
        <v>0</v>
      </c>
      <c r="T155" s="183">
        <f>S155*H155</f>
        <v>0</v>
      </c>
      <c r="AR155" s="23" t="s">
        <v>201</v>
      </c>
      <c r="AT155" s="23" t="s">
        <v>197</v>
      </c>
      <c r="AU155" s="23" t="s">
        <v>85</v>
      </c>
      <c r="AY155" s="23" t="s">
        <v>195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23" t="s">
        <v>83</v>
      </c>
      <c r="BK155" s="184">
        <f>ROUND(I155*H155,2)</f>
        <v>0</v>
      </c>
      <c r="BL155" s="23" t="s">
        <v>201</v>
      </c>
      <c r="BM155" s="23" t="s">
        <v>3654</v>
      </c>
    </row>
    <row r="156" spans="2:65" s="11" customFormat="1">
      <c r="B156" s="185"/>
      <c r="D156" s="186" t="s">
        <v>203</v>
      </c>
      <c r="E156" s="187" t="s">
        <v>5</v>
      </c>
      <c r="F156" s="188" t="s">
        <v>3655</v>
      </c>
      <c r="H156" s="189">
        <v>19.795999999999999</v>
      </c>
      <c r="I156" s="190"/>
      <c r="L156" s="185"/>
      <c r="M156" s="191"/>
      <c r="N156" s="192"/>
      <c r="O156" s="192"/>
      <c r="P156" s="192"/>
      <c r="Q156" s="192"/>
      <c r="R156" s="192"/>
      <c r="S156" s="192"/>
      <c r="T156" s="193"/>
      <c r="AT156" s="187" t="s">
        <v>203</v>
      </c>
      <c r="AU156" s="187" t="s">
        <v>85</v>
      </c>
      <c r="AV156" s="11" t="s">
        <v>85</v>
      </c>
      <c r="AW156" s="11" t="s">
        <v>39</v>
      </c>
      <c r="AX156" s="11" t="s">
        <v>75</v>
      </c>
      <c r="AY156" s="187" t="s">
        <v>195</v>
      </c>
    </row>
    <row r="157" spans="2:65" s="11" customFormat="1">
      <c r="B157" s="185"/>
      <c r="D157" s="186" t="s">
        <v>203</v>
      </c>
      <c r="E157" s="187" t="s">
        <v>5</v>
      </c>
      <c r="F157" s="188" t="s">
        <v>3656</v>
      </c>
      <c r="H157" s="189">
        <v>11.984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65" s="11" customFormat="1">
      <c r="B158" s="185"/>
      <c r="D158" s="186" t="s">
        <v>203</v>
      </c>
      <c r="E158" s="187" t="s">
        <v>5</v>
      </c>
      <c r="F158" s="188" t="s">
        <v>3657</v>
      </c>
      <c r="H158" s="189">
        <v>12.711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203</v>
      </c>
      <c r="AU158" s="187" t="s">
        <v>85</v>
      </c>
      <c r="AV158" s="11" t="s">
        <v>85</v>
      </c>
      <c r="AW158" s="11" t="s">
        <v>39</v>
      </c>
      <c r="AX158" s="11" t="s">
        <v>75</v>
      </c>
      <c r="AY158" s="187" t="s">
        <v>195</v>
      </c>
    </row>
    <row r="159" spans="2:65" s="11" customFormat="1">
      <c r="B159" s="185"/>
      <c r="D159" s="186" t="s">
        <v>203</v>
      </c>
      <c r="E159" s="187" t="s">
        <v>5</v>
      </c>
      <c r="F159" s="188" t="s">
        <v>3658</v>
      </c>
      <c r="H159" s="189">
        <v>13.926</v>
      </c>
      <c r="I159" s="190"/>
      <c r="L159" s="185"/>
      <c r="M159" s="191"/>
      <c r="N159" s="192"/>
      <c r="O159" s="192"/>
      <c r="P159" s="192"/>
      <c r="Q159" s="192"/>
      <c r="R159" s="192"/>
      <c r="S159" s="192"/>
      <c r="T159" s="193"/>
      <c r="AT159" s="187" t="s">
        <v>203</v>
      </c>
      <c r="AU159" s="187" t="s">
        <v>85</v>
      </c>
      <c r="AV159" s="11" t="s">
        <v>85</v>
      </c>
      <c r="AW159" s="11" t="s">
        <v>39</v>
      </c>
      <c r="AX159" s="11" t="s">
        <v>75</v>
      </c>
      <c r="AY159" s="187" t="s">
        <v>195</v>
      </c>
    </row>
    <row r="160" spans="2:65" s="11" customFormat="1">
      <c r="B160" s="185"/>
      <c r="D160" s="186" t="s">
        <v>203</v>
      </c>
      <c r="E160" s="187" t="s">
        <v>5</v>
      </c>
      <c r="F160" s="188" t="s">
        <v>3659</v>
      </c>
      <c r="H160" s="189">
        <v>18.648</v>
      </c>
      <c r="I160" s="190"/>
      <c r="L160" s="185"/>
      <c r="M160" s="191"/>
      <c r="N160" s="192"/>
      <c r="O160" s="192"/>
      <c r="P160" s="192"/>
      <c r="Q160" s="192"/>
      <c r="R160" s="192"/>
      <c r="S160" s="192"/>
      <c r="T160" s="193"/>
      <c r="AT160" s="187" t="s">
        <v>203</v>
      </c>
      <c r="AU160" s="187" t="s">
        <v>85</v>
      </c>
      <c r="AV160" s="11" t="s">
        <v>85</v>
      </c>
      <c r="AW160" s="11" t="s">
        <v>39</v>
      </c>
      <c r="AX160" s="11" t="s">
        <v>75</v>
      </c>
      <c r="AY160" s="187" t="s">
        <v>195</v>
      </c>
    </row>
    <row r="161" spans="2:65" s="11" customFormat="1">
      <c r="B161" s="185"/>
      <c r="D161" s="186" t="s">
        <v>203</v>
      </c>
      <c r="E161" s="187" t="s">
        <v>5</v>
      </c>
      <c r="F161" s="188" t="s">
        <v>3660</v>
      </c>
      <c r="H161" s="189">
        <v>13.659000000000001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203</v>
      </c>
      <c r="AU161" s="187" t="s">
        <v>85</v>
      </c>
      <c r="AV161" s="11" t="s">
        <v>85</v>
      </c>
      <c r="AW161" s="11" t="s">
        <v>39</v>
      </c>
      <c r="AX161" s="11" t="s">
        <v>75</v>
      </c>
      <c r="AY161" s="187" t="s">
        <v>195</v>
      </c>
    </row>
    <row r="162" spans="2:65" s="11" customFormat="1">
      <c r="B162" s="185"/>
      <c r="D162" s="186" t="s">
        <v>203</v>
      </c>
      <c r="E162" s="187" t="s">
        <v>5</v>
      </c>
      <c r="F162" s="188" t="s">
        <v>3661</v>
      </c>
      <c r="H162" s="189">
        <v>16.225999999999999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75</v>
      </c>
      <c r="AY162" s="187" t="s">
        <v>195</v>
      </c>
    </row>
    <row r="163" spans="2:65" s="11" customFormat="1">
      <c r="B163" s="185"/>
      <c r="D163" s="186" t="s">
        <v>203</v>
      </c>
      <c r="E163" s="187" t="s">
        <v>5</v>
      </c>
      <c r="F163" s="188" t="s">
        <v>3662</v>
      </c>
      <c r="H163" s="189">
        <v>12.353999999999999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75</v>
      </c>
      <c r="AY163" s="187" t="s">
        <v>195</v>
      </c>
    </row>
    <row r="164" spans="2:65" s="11" customFormat="1">
      <c r="B164" s="185"/>
      <c r="D164" s="186" t="s">
        <v>203</v>
      </c>
      <c r="E164" s="187" t="s">
        <v>5</v>
      </c>
      <c r="F164" s="188" t="s">
        <v>3663</v>
      </c>
      <c r="H164" s="189">
        <v>1.57</v>
      </c>
      <c r="I164" s="190"/>
      <c r="L164" s="185"/>
      <c r="M164" s="191"/>
      <c r="N164" s="192"/>
      <c r="O164" s="192"/>
      <c r="P164" s="192"/>
      <c r="Q164" s="192"/>
      <c r="R164" s="192"/>
      <c r="S164" s="192"/>
      <c r="T164" s="193"/>
      <c r="AT164" s="187" t="s">
        <v>203</v>
      </c>
      <c r="AU164" s="187" t="s">
        <v>85</v>
      </c>
      <c r="AV164" s="11" t="s">
        <v>85</v>
      </c>
      <c r="AW164" s="11" t="s">
        <v>39</v>
      </c>
      <c r="AX164" s="11" t="s">
        <v>75</v>
      </c>
      <c r="AY164" s="187" t="s">
        <v>195</v>
      </c>
    </row>
    <row r="165" spans="2:65" s="11" customFormat="1">
      <c r="B165" s="185"/>
      <c r="D165" s="186" t="s">
        <v>203</v>
      </c>
      <c r="E165" s="187" t="s">
        <v>5</v>
      </c>
      <c r="F165" s="188" t="s">
        <v>3664</v>
      </c>
      <c r="H165" s="189">
        <v>20.591999999999999</v>
      </c>
      <c r="I165" s="190"/>
      <c r="L165" s="185"/>
      <c r="M165" s="191"/>
      <c r="N165" s="192"/>
      <c r="O165" s="192"/>
      <c r="P165" s="192"/>
      <c r="Q165" s="192"/>
      <c r="R165" s="192"/>
      <c r="S165" s="192"/>
      <c r="T165" s="193"/>
      <c r="AT165" s="187" t="s">
        <v>203</v>
      </c>
      <c r="AU165" s="187" t="s">
        <v>85</v>
      </c>
      <c r="AV165" s="11" t="s">
        <v>85</v>
      </c>
      <c r="AW165" s="11" t="s">
        <v>39</v>
      </c>
      <c r="AX165" s="11" t="s">
        <v>75</v>
      </c>
      <c r="AY165" s="187" t="s">
        <v>195</v>
      </c>
    </row>
    <row r="166" spans="2:65" s="11" customFormat="1">
      <c r="B166" s="185"/>
      <c r="D166" s="186" t="s">
        <v>203</v>
      </c>
      <c r="E166" s="187" t="s">
        <v>5</v>
      </c>
      <c r="F166" s="188" t="s">
        <v>3665</v>
      </c>
      <c r="H166" s="189">
        <v>19.72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203</v>
      </c>
      <c r="AU166" s="187" t="s">
        <v>85</v>
      </c>
      <c r="AV166" s="11" t="s">
        <v>85</v>
      </c>
      <c r="AW166" s="11" t="s">
        <v>39</v>
      </c>
      <c r="AX166" s="11" t="s">
        <v>75</v>
      </c>
      <c r="AY166" s="187" t="s">
        <v>195</v>
      </c>
    </row>
    <row r="167" spans="2:65" s="11" customFormat="1">
      <c r="B167" s="185"/>
      <c r="D167" s="186" t="s">
        <v>203</v>
      </c>
      <c r="E167" s="187" t="s">
        <v>5</v>
      </c>
      <c r="F167" s="188" t="s">
        <v>3666</v>
      </c>
      <c r="H167" s="189">
        <v>23.76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203</v>
      </c>
      <c r="AU167" s="187" t="s">
        <v>85</v>
      </c>
      <c r="AV167" s="11" t="s">
        <v>85</v>
      </c>
      <c r="AW167" s="11" t="s">
        <v>39</v>
      </c>
      <c r="AX167" s="11" t="s">
        <v>75</v>
      </c>
      <c r="AY167" s="187" t="s">
        <v>195</v>
      </c>
    </row>
    <row r="168" spans="2:65" s="11" customFormat="1">
      <c r="B168" s="185"/>
      <c r="D168" s="186" t="s">
        <v>203</v>
      </c>
      <c r="E168" s="187" t="s">
        <v>5</v>
      </c>
      <c r="F168" s="188" t="s">
        <v>3667</v>
      </c>
      <c r="H168" s="189">
        <v>20.286000000000001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203</v>
      </c>
      <c r="AU168" s="187" t="s">
        <v>85</v>
      </c>
      <c r="AV168" s="11" t="s">
        <v>85</v>
      </c>
      <c r="AW168" s="11" t="s">
        <v>39</v>
      </c>
      <c r="AX168" s="11" t="s">
        <v>75</v>
      </c>
      <c r="AY168" s="187" t="s">
        <v>195</v>
      </c>
    </row>
    <row r="169" spans="2:65" s="11" customFormat="1">
      <c r="B169" s="185"/>
      <c r="D169" s="186" t="s">
        <v>203</v>
      </c>
      <c r="E169" s="187" t="s">
        <v>5</v>
      </c>
      <c r="F169" s="188" t="s">
        <v>3668</v>
      </c>
      <c r="H169" s="189">
        <v>17.850000000000001</v>
      </c>
      <c r="I169" s="190"/>
      <c r="L169" s="185"/>
      <c r="M169" s="191"/>
      <c r="N169" s="192"/>
      <c r="O169" s="192"/>
      <c r="P169" s="192"/>
      <c r="Q169" s="192"/>
      <c r="R169" s="192"/>
      <c r="S169" s="192"/>
      <c r="T169" s="193"/>
      <c r="AT169" s="187" t="s">
        <v>203</v>
      </c>
      <c r="AU169" s="187" t="s">
        <v>85</v>
      </c>
      <c r="AV169" s="11" t="s">
        <v>85</v>
      </c>
      <c r="AW169" s="11" t="s">
        <v>39</v>
      </c>
      <c r="AX169" s="11" t="s">
        <v>75</v>
      </c>
      <c r="AY169" s="187" t="s">
        <v>195</v>
      </c>
    </row>
    <row r="170" spans="2:65" s="12" customFormat="1">
      <c r="B170" s="197"/>
      <c r="D170" s="186" t="s">
        <v>203</v>
      </c>
      <c r="E170" s="198" t="s">
        <v>5</v>
      </c>
      <c r="F170" s="199" t="s">
        <v>250</v>
      </c>
      <c r="H170" s="200">
        <v>223.08199999999999</v>
      </c>
      <c r="I170" s="201"/>
      <c r="L170" s="197"/>
      <c r="M170" s="202"/>
      <c r="N170" s="203"/>
      <c r="O170" s="203"/>
      <c r="P170" s="203"/>
      <c r="Q170" s="203"/>
      <c r="R170" s="203"/>
      <c r="S170" s="203"/>
      <c r="T170" s="204"/>
      <c r="AT170" s="198" t="s">
        <v>203</v>
      </c>
      <c r="AU170" s="198" t="s">
        <v>85</v>
      </c>
      <c r="AV170" s="12" t="s">
        <v>211</v>
      </c>
      <c r="AW170" s="12" t="s">
        <v>39</v>
      </c>
      <c r="AX170" s="12" t="s">
        <v>83</v>
      </c>
      <c r="AY170" s="198" t="s">
        <v>195</v>
      </c>
    </row>
    <row r="171" spans="2:65" s="1" customFormat="1" ht="16.5" customHeight="1">
      <c r="B171" s="172"/>
      <c r="C171" s="173" t="s">
        <v>279</v>
      </c>
      <c r="D171" s="173" t="s">
        <v>197</v>
      </c>
      <c r="E171" s="174" t="s">
        <v>2743</v>
      </c>
      <c r="F171" s="175" t="s">
        <v>2744</v>
      </c>
      <c r="G171" s="176" t="s">
        <v>264</v>
      </c>
      <c r="H171" s="177">
        <v>223.08199999999999</v>
      </c>
      <c r="I171" s="178"/>
      <c r="J171" s="179">
        <f>ROUND(I171*H171,2)</f>
        <v>0</v>
      </c>
      <c r="K171" s="175"/>
      <c r="L171" s="40"/>
      <c r="M171" s="180" t="s">
        <v>5</v>
      </c>
      <c r="N171" s="181" t="s">
        <v>46</v>
      </c>
      <c r="O171" s="41"/>
      <c r="P171" s="182">
        <f>O171*H171</f>
        <v>0</v>
      </c>
      <c r="Q171" s="182">
        <v>0</v>
      </c>
      <c r="R171" s="182">
        <f>Q171*H171</f>
        <v>0</v>
      </c>
      <c r="S171" s="182">
        <v>0</v>
      </c>
      <c r="T171" s="183">
        <f>S171*H171</f>
        <v>0</v>
      </c>
      <c r="AR171" s="23" t="s">
        <v>201</v>
      </c>
      <c r="AT171" s="23" t="s">
        <v>197</v>
      </c>
      <c r="AU171" s="23" t="s">
        <v>85</v>
      </c>
      <c r="AY171" s="23" t="s">
        <v>195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23" t="s">
        <v>83</v>
      </c>
      <c r="BK171" s="184">
        <f>ROUND(I171*H171,2)</f>
        <v>0</v>
      </c>
      <c r="BL171" s="23" t="s">
        <v>201</v>
      </c>
      <c r="BM171" s="23" t="s">
        <v>3669</v>
      </c>
    </row>
    <row r="172" spans="2:65" s="1" customFormat="1" ht="16.5" customHeight="1">
      <c r="B172" s="172"/>
      <c r="C172" s="173" t="s">
        <v>284</v>
      </c>
      <c r="D172" s="173" t="s">
        <v>197</v>
      </c>
      <c r="E172" s="174" t="s">
        <v>2746</v>
      </c>
      <c r="F172" s="175" t="s">
        <v>2747</v>
      </c>
      <c r="G172" s="176" t="s">
        <v>264</v>
      </c>
      <c r="H172" s="177">
        <v>89.76</v>
      </c>
      <c r="I172" s="178"/>
      <c r="J172" s="179">
        <f>ROUND(I172*H172,2)</f>
        <v>0</v>
      </c>
      <c r="K172" s="175"/>
      <c r="L172" s="40"/>
      <c r="M172" s="180" t="s">
        <v>5</v>
      </c>
      <c r="N172" s="181" t="s">
        <v>46</v>
      </c>
      <c r="O172" s="41"/>
      <c r="P172" s="182">
        <f>O172*H172</f>
        <v>0</v>
      </c>
      <c r="Q172" s="182">
        <v>2.0100000000000001E-3</v>
      </c>
      <c r="R172" s="182">
        <f>Q172*H172</f>
        <v>0.18041760000000001</v>
      </c>
      <c r="S172" s="182">
        <v>0</v>
      </c>
      <c r="T172" s="183">
        <f>S172*H172</f>
        <v>0</v>
      </c>
      <c r="AR172" s="23" t="s">
        <v>201</v>
      </c>
      <c r="AT172" s="23" t="s">
        <v>197</v>
      </c>
      <c r="AU172" s="23" t="s">
        <v>85</v>
      </c>
      <c r="AY172" s="23" t="s">
        <v>195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23" t="s">
        <v>83</v>
      </c>
      <c r="BK172" s="184">
        <f>ROUND(I172*H172,2)</f>
        <v>0</v>
      </c>
      <c r="BL172" s="23" t="s">
        <v>201</v>
      </c>
      <c r="BM172" s="23" t="s">
        <v>3670</v>
      </c>
    </row>
    <row r="173" spans="2:65" s="11" customFormat="1">
      <c r="B173" s="185"/>
      <c r="D173" s="186" t="s">
        <v>203</v>
      </c>
      <c r="E173" s="187" t="s">
        <v>5</v>
      </c>
      <c r="F173" s="188" t="s">
        <v>3671</v>
      </c>
      <c r="H173" s="189">
        <v>13.103999999999999</v>
      </c>
      <c r="I173" s="190"/>
      <c r="L173" s="185"/>
      <c r="M173" s="191"/>
      <c r="N173" s="192"/>
      <c r="O173" s="192"/>
      <c r="P173" s="192"/>
      <c r="Q173" s="192"/>
      <c r="R173" s="192"/>
      <c r="S173" s="192"/>
      <c r="T173" s="193"/>
      <c r="AT173" s="187" t="s">
        <v>203</v>
      </c>
      <c r="AU173" s="187" t="s">
        <v>85</v>
      </c>
      <c r="AV173" s="11" t="s">
        <v>85</v>
      </c>
      <c r="AW173" s="11" t="s">
        <v>39</v>
      </c>
      <c r="AX173" s="11" t="s">
        <v>75</v>
      </c>
      <c r="AY173" s="187" t="s">
        <v>195</v>
      </c>
    </row>
    <row r="174" spans="2:65" s="11" customFormat="1">
      <c r="B174" s="185"/>
      <c r="D174" s="186" t="s">
        <v>203</v>
      </c>
      <c r="E174" s="187" t="s">
        <v>5</v>
      </c>
      <c r="F174" s="188" t="s">
        <v>3672</v>
      </c>
      <c r="H174" s="189">
        <v>87.031999999999996</v>
      </c>
      <c r="I174" s="190"/>
      <c r="L174" s="185"/>
      <c r="M174" s="191"/>
      <c r="N174" s="192"/>
      <c r="O174" s="192"/>
      <c r="P174" s="192"/>
      <c r="Q174" s="192"/>
      <c r="R174" s="192"/>
      <c r="S174" s="192"/>
      <c r="T174" s="193"/>
      <c r="AT174" s="187" t="s">
        <v>203</v>
      </c>
      <c r="AU174" s="187" t="s">
        <v>85</v>
      </c>
      <c r="AV174" s="11" t="s">
        <v>85</v>
      </c>
      <c r="AW174" s="11" t="s">
        <v>39</v>
      </c>
      <c r="AX174" s="11" t="s">
        <v>75</v>
      </c>
      <c r="AY174" s="187" t="s">
        <v>195</v>
      </c>
    </row>
    <row r="175" spans="2:65" s="12" customFormat="1">
      <c r="B175" s="197"/>
      <c r="D175" s="186" t="s">
        <v>203</v>
      </c>
      <c r="E175" s="198" t="s">
        <v>5</v>
      </c>
      <c r="F175" s="199" t="s">
        <v>3620</v>
      </c>
      <c r="H175" s="200">
        <v>100.136</v>
      </c>
      <c r="I175" s="201"/>
      <c r="L175" s="197"/>
      <c r="M175" s="202"/>
      <c r="N175" s="203"/>
      <c r="O175" s="203"/>
      <c r="P175" s="203"/>
      <c r="Q175" s="203"/>
      <c r="R175" s="203"/>
      <c r="S175" s="203"/>
      <c r="T175" s="204"/>
      <c r="AT175" s="198" t="s">
        <v>203</v>
      </c>
      <c r="AU175" s="198" t="s">
        <v>85</v>
      </c>
      <c r="AV175" s="12" t="s">
        <v>211</v>
      </c>
      <c r="AW175" s="12" t="s">
        <v>39</v>
      </c>
      <c r="AX175" s="12" t="s">
        <v>75</v>
      </c>
      <c r="AY175" s="198" t="s">
        <v>195</v>
      </c>
    </row>
    <row r="176" spans="2:65" s="11" customFormat="1">
      <c r="B176" s="185"/>
      <c r="D176" s="186" t="s">
        <v>203</v>
      </c>
      <c r="E176" s="187" t="s">
        <v>5</v>
      </c>
      <c r="F176" s="188" t="s">
        <v>3673</v>
      </c>
      <c r="H176" s="189">
        <v>17.16</v>
      </c>
      <c r="I176" s="190"/>
      <c r="L176" s="185"/>
      <c r="M176" s="191"/>
      <c r="N176" s="192"/>
      <c r="O176" s="192"/>
      <c r="P176" s="192"/>
      <c r="Q176" s="192"/>
      <c r="R176" s="192"/>
      <c r="S176" s="192"/>
      <c r="T176" s="193"/>
      <c r="AT176" s="187" t="s">
        <v>203</v>
      </c>
      <c r="AU176" s="187" t="s">
        <v>85</v>
      </c>
      <c r="AV176" s="11" t="s">
        <v>85</v>
      </c>
      <c r="AW176" s="11" t="s">
        <v>39</v>
      </c>
      <c r="AX176" s="11" t="s">
        <v>75</v>
      </c>
      <c r="AY176" s="187" t="s">
        <v>195</v>
      </c>
    </row>
    <row r="177" spans="2:65" s="11" customFormat="1">
      <c r="B177" s="185"/>
      <c r="D177" s="186" t="s">
        <v>203</v>
      </c>
      <c r="E177" s="187" t="s">
        <v>5</v>
      </c>
      <c r="F177" s="188" t="s">
        <v>3416</v>
      </c>
      <c r="H177" s="189">
        <v>9.7799999999999994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203</v>
      </c>
      <c r="AU177" s="187" t="s">
        <v>85</v>
      </c>
      <c r="AV177" s="11" t="s">
        <v>85</v>
      </c>
      <c r="AW177" s="11" t="s">
        <v>39</v>
      </c>
      <c r="AX177" s="11" t="s">
        <v>75</v>
      </c>
      <c r="AY177" s="187" t="s">
        <v>195</v>
      </c>
    </row>
    <row r="178" spans="2:65" s="11" customFormat="1">
      <c r="B178" s="185"/>
      <c r="D178" s="186" t="s">
        <v>203</v>
      </c>
      <c r="E178" s="187" t="s">
        <v>5</v>
      </c>
      <c r="F178" s="188" t="s">
        <v>3416</v>
      </c>
      <c r="H178" s="189">
        <v>9.7799999999999994</v>
      </c>
      <c r="I178" s="190"/>
      <c r="L178" s="185"/>
      <c r="M178" s="191"/>
      <c r="N178" s="192"/>
      <c r="O178" s="192"/>
      <c r="P178" s="192"/>
      <c r="Q178" s="192"/>
      <c r="R178" s="192"/>
      <c r="S178" s="192"/>
      <c r="T178" s="193"/>
      <c r="AT178" s="187" t="s">
        <v>203</v>
      </c>
      <c r="AU178" s="187" t="s">
        <v>85</v>
      </c>
      <c r="AV178" s="11" t="s">
        <v>85</v>
      </c>
      <c r="AW178" s="11" t="s">
        <v>39</v>
      </c>
      <c r="AX178" s="11" t="s">
        <v>75</v>
      </c>
      <c r="AY178" s="187" t="s">
        <v>195</v>
      </c>
    </row>
    <row r="179" spans="2:65" s="11" customFormat="1">
      <c r="B179" s="185"/>
      <c r="D179" s="186" t="s">
        <v>203</v>
      </c>
      <c r="E179" s="187" t="s">
        <v>5</v>
      </c>
      <c r="F179" s="188" t="s">
        <v>3674</v>
      </c>
      <c r="H179" s="189">
        <v>10.62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203</v>
      </c>
      <c r="AU179" s="187" t="s">
        <v>85</v>
      </c>
      <c r="AV179" s="11" t="s">
        <v>85</v>
      </c>
      <c r="AW179" s="11" t="s">
        <v>39</v>
      </c>
      <c r="AX179" s="11" t="s">
        <v>75</v>
      </c>
      <c r="AY179" s="187" t="s">
        <v>195</v>
      </c>
    </row>
    <row r="180" spans="2:65" s="11" customFormat="1">
      <c r="B180" s="185"/>
      <c r="D180" s="186" t="s">
        <v>203</v>
      </c>
      <c r="E180" s="187" t="s">
        <v>5</v>
      </c>
      <c r="F180" s="188" t="s">
        <v>3675</v>
      </c>
      <c r="H180" s="189">
        <v>11.64</v>
      </c>
      <c r="I180" s="190"/>
      <c r="L180" s="185"/>
      <c r="M180" s="191"/>
      <c r="N180" s="192"/>
      <c r="O180" s="192"/>
      <c r="P180" s="192"/>
      <c r="Q180" s="192"/>
      <c r="R180" s="192"/>
      <c r="S180" s="192"/>
      <c r="T180" s="193"/>
      <c r="AT180" s="187" t="s">
        <v>203</v>
      </c>
      <c r="AU180" s="187" t="s">
        <v>85</v>
      </c>
      <c r="AV180" s="11" t="s">
        <v>85</v>
      </c>
      <c r="AW180" s="11" t="s">
        <v>39</v>
      </c>
      <c r="AX180" s="11" t="s">
        <v>75</v>
      </c>
      <c r="AY180" s="187" t="s">
        <v>195</v>
      </c>
    </row>
    <row r="181" spans="2:65" s="11" customFormat="1">
      <c r="B181" s="185"/>
      <c r="D181" s="186" t="s">
        <v>203</v>
      </c>
      <c r="E181" s="187" t="s">
        <v>5</v>
      </c>
      <c r="F181" s="188" t="s">
        <v>3676</v>
      </c>
      <c r="H181" s="189">
        <v>9.7200000000000006</v>
      </c>
      <c r="I181" s="190"/>
      <c r="L181" s="185"/>
      <c r="M181" s="191"/>
      <c r="N181" s="192"/>
      <c r="O181" s="192"/>
      <c r="P181" s="192"/>
      <c r="Q181" s="192"/>
      <c r="R181" s="192"/>
      <c r="S181" s="192"/>
      <c r="T181" s="193"/>
      <c r="AT181" s="187" t="s">
        <v>203</v>
      </c>
      <c r="AU181" s="187" t="s">
        <v>85</v>
      </c>
      <c r="AV181" s="11" t="s">
        <v>85</v>
      </c>
      <c r="AW181" s="11" t="s">
        <v>39</v>
      </c>
      <c r="AX181" s="11" t="s">
        <v>75</v>
      </c>
      <c r="AY181" s="187" t="s">
        <v>195</v>
      </c>
    </row>
    <row r="182" spans="2:65" s="11" customFormat="1">
      <c r="B182" s="185"/>
      <c r="D182" s="186" t="s">
        <v>203</v>
      </c>
      <c r="E182" s="187" t="s">
        <v>5</v>
      </c>
      <c r="F182" s="188" t="s">
        <v>3677</v>
      </c>
      <c r="H182" s="189">
        <v>10.14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203</v>
      </c>
      <c r="AU182" s="187" t="s">
        <v>85</v>
      </c>
      <c r="AV182" s="11" t="s">
        <v>85</v>
      </c>
      <c r="AW182" s="11" t="s">
        <v>39</v>
      </c>
      <c r="AX182" s="11" t="s">
        <v>75</v>
      </c>
      <c r="AY182" s="187" t="s">
        <v>195</v>
      </c>
    </row>
    <row r="183" spans="2:65" s="11" customFormat="1">
      <c r="B183" s="185"/>
      <c r="D183" s="186" t="s">
        <v>203</v>
      </c>
      <c r="E183" s="187" t="s">
        <v>5</v>
      </c>
      <c r="F183" s="188" t="s">
        <v>3678</v>
      </c>
      <c r="H183" s="189">
        <v>10.92</v>
      </c>
      <c r="I183" s="190"/>
      <c r="L183" s="185"/>
      <c r="M183" s="191"/>
      <c r="N183" s="192"/>
      <c r="O183" s="192"/>
      <c r="P183" s="192"/>
      <c r="Q183" s="192"/>
      <c r="R183" s="192"/>
      <c r="S183" s="192"/>
      <c r="T183" s="193"/>
      <c r="AT183" s="187" t="s">
        <v>203</v>
      </c>
      <c r="AU183" s="187" t="s">
        <v>85</v>
      </c>
      <c r="AV183" s="11" t="s">
        <v>85</v>
      </c>
      <c r="AW183" s="11" t="s">
        <v>39</v>
      </c>
      <c r="AX183" s="11" t="s">
        <v>75</v>
      </c>
      <c r="AY183" s="187" t="s">
        <v>195</v>
      </c>
    </row>
    <row r="184" spans="2:65" s="12" customFormat="1">
      <c r="B184" s="197"/>
      <c r="D184" s="186" t="s">
        <v>203</v>
      </c>
      <c r="E184" s="198" t="s">
        <v>5</v>
      </c>
      <c r="F184" s="199" t="s">
        <v>3628</v>
      </c>
      <c r="H184" s="200">
        <v>89.76</v>
      </c>
      <c r="I184" s="201"/>
      <c r="L184" s="197"/>
      <c r="M184" s="202"/>
      <c r="N184" s="203"/>
      <c r="O184" s="203"/>
      <c r="P184" s="203"/>
      <c r="Q184" s="203"/>
      <c r="R184" s="203"/>
      <c r="S184" s="203"/>
      <c r="T184" s="204"/>
      <c r="AT184" s="198" t="s">
        <v>203</v>
      </c>
      <c r="AU184" s="198" t="s">
        <v>85</v>
      </c>
      <c r="AV184" s="12" t="s">
        <v>211</v>
      </c>
      <c r="AW184" s="12" t="s">
        <v>39</v>
      </c>
      <c r="AX184" s="12" t="s">
        <v>83</v>
      </c>
      <c r="AY184" s="198" t="s">
        <v>195</v>
      </c>
    </row>
    <row r="185" spans="2:65" s="1" customFormat="1" ht="16.5" customHeight="1">
      <c r="B185" s="172"/>
      <c r="C185" s="173" t="s">
        <v>293</v>
      </c>
      <c r="D185" s="173" t="s">
        <v>197</v>
      </c>
      <c r="E185" s="174" t="s">
        <v>2760</v>
      </c>
      <c r="F185" s="175" t="s">
        <v>2761</v>
      </c>
      <c r="G185" s="176" t="s">
        <v>264</v>
      </c>
      <c r="H185" s="177">
        <v>89.76</v>
      </c>
      <c r="I185" s="178"/>
      <c r="J185" s="179">
        <f>ROUND(I185*H185,2)</f>
        <v>0</v>
      </c>
      <c r="K185" s="175"/>
      <c r="L185" s="40"/>
      <c r="M185" s="180" t="s">
        <v>5</v>
      </c>
      <c r="N185" s="181" t="s">
        <v>46</v>
      </c>
      <c r="O185" s="41"/>
      <c r="P185" s="182">
        <f>O185*H185</f>
        <v>0</v>
      </c>
      <c r="Q185" s="182">
        <v>0</v>
      </c>
      <c r="R185" s="182">
        <f>Q185*H185</f>
        <v>0</v>
      </c>
      <c r="S185" s="182">
        <v>0</v>
      </c>
      <c r="T185" s="183">
        <f>S185*H185</f>
        <v>0</v>
      </c>
      <c r="AR185" s="23" t="s">
        <v>201</v>
      </c>
      <c r="AT185" s="23" t="s">
        <v>197</v>
      </c>
      <c r="AU185" s="23" t="s">
        <v>85</v>
      </c>
      <c r="AY185" s="23" t="s">
        <v>195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23" t="s">
        <v>83</v>
      </c>
      <c r="BK185" s="184">
        <f>ROUND(I185*H185,2)</f>
        <v>0</v>
      </c>
      <c r="BL185" s="23" t="s">
        <v>201</v>
      </c>
      <c r="BM185" s="23" t="s">
        <v>3679</v>
      </c>
    </row>
    <row r="186" spans="2:65" s="1" customFormat="1" ht="16.5" customHeight="1">
      <c r="B186" s="172"/>
      <c r="C186" s="173" t="s">
        <v>297</v>
      </c>
      <c r="D186" s="173" t="s">
        <v>197</v>
      </c>
      <c r="E186" s="174" t="s">
        <v>280</v>
      </c>
      <c r="F186" s="175" t="s">
        <v>281</v>
      </c>
      <c r="G186" s="176" t="s">
        <v>228</v>
      </c>
      <c r="H186" s="177">
        <v>264.029</v>
      </c>
      <c r="I186" s="178"/>
      <c r="J186" s="179">
        <f>ROUND(I186*H186,2)</f>
        <v>0</v>
      </c>
      <c r="K186" s="175"/>
      <c r="L186" s="40"/>
      <c r="M186" s="180" t="s">
        <v>5</v>
      </c>
      <c r="N186" s="181" t="s">
        <v>46</v>
      </c>
      <c r="O186" s="41"/>
      <c r="P186" s="182">
        <f>O186*H186</f>
        <v>0</v>
      </c>
      <c r="Q186" s="182">
        <v>0</v>
      </c>
      <c r="R186" s="182">
        <f>Q186*H186</f>
        <v>0</v>
      </c>
      <c r="S186" s="182">
        <v>0</v>
      </c>
      <c r="T186" s="183">
        <f>S186*H186</f>
        <v>0</v>
      </c>
      <c r="AR186" s="23" t="s">
        <v>201</v>
      </c>
      <c r="AT186" s="23" t="s">
        <v>197</v>
      </c>
      <c r="AU186" s="23" t="s">
        <v>85</v>
      </c>
      <c r="AY186" s="23" t="s">
        <v>195</v>
      </c>
      <c r="BE186" s="184">
        <f>IF(N186="základní",J186,0)</f>
        <v>0</v>
      </c>
      <c r="BF186" s="184">
        <f>IF(N186="snížená",J186,0)</f>
        <v>0</v>
      </c>
      <c r="BG186" s="184">
        <f>IF(N186="zákl. přenesená",J186,0)</f>
        <v>0</v>
      </c>
      <c r="BH186" s="184">
        <f>IF(N186="sníž. přenesená",J186,0)</f>
        <v>0</v>
      </c>
      <c r="BI186" s="184">
        <f>IF(N186="nulová",J186,0)</f>
        <v>0</v>
      </c>
      <c r="BJ186" s="23" t="s">
        <v>83</v>
      </c>
      <c r="BK186" s="184">
        <f>ROUND(I186*H186,2)</f>
        <v>0</v>
      </c>
      <c r="BL186" s="23" t="s">
        <v>201</v>
      </c>
      <c r="BM186" s="23" t="s">
        <v>3680</v>
      </c>
    </row>
    <row r="187" spans="2:65" s="1" customFormat="1" ht="54">
      <c r="B187" s="40"/>
      <c r="D187" s="186" t="s">
        <v>209</v>
      </c>
      <c r="F187" s="194" t="s">
        <v>283</v>
      </c>
      <c r="I187" s="195"/>
      <c r="L187" s="40"/>
      <c r="M187" s="196"/>
      <c r="N187" s="41"/>
      <c r="O187" s="41"/>
      <c r="P187" s="41"/>
      <c r="Q187" s="41"/>
      <c r="R187" s="41"/>
      <c r="S187" s="41"/>
      <c r="T187" s="69"/>
      <c r="AT187" s="23" t="s">
        <v>209</v>
      </c>
      <c r="AU187" s="23" t="s">
        <v>85</v>
      </c>
    </row>
    <row r="188" spans="2:65" s="1" customFormat="1" ht="16.5" customHeight="1">
      <c r="B188" s="172"/>
      <c r="C188" s="173" t="s">
        <v>11</v>
      </c>
      <c r="D188" s="173" t="s">
        <v>197</v>
      </c>
      <c r="E188" s="174" t="s">
        <v>285</v>
      </c>
      <c r="F188" s="175" t="s">
        <v>286</v>
      </c>
      <c r="G188" s="176" t="s">
        <v>228</v>
      </c>
      <c r="H188" s="177">
        <v>235.499</v>
      </c>
      <c r="I188" s="178"/>
      <c r="J188" s="179">
        <f>ROUND(I188*H188,2)</f>
        <v>0</v>
      </c>
      <c r="K188" s="175"/>
      <c r="L188" s="40"/>
      <c r="M188" s="180" t="s">
        <v>5</v>
      </c>
      <c r="N188" s="181" t="s">
        <v>46</v>
      </c>
      <c r="O188" s="41"/>
      <c r="P188" s="182">
        <f>O188*H188</f>
        <v>0</v>
      </c>
      <c r="Q188" s="182">
        <v>0</v>
      </c>
      <c r="R188" s="182">
        <f>Q188*H188</f>
        <v>0</v>
      </c>
      <c r="S188" s="182">
        <v>0</v>
      </c>
      <c r="T188" s="183">
        <f>S188*H188</f>
        <v>0</v>
      </c>
      <c r="AR188" s="23" t="s">
        <v>201</v>
      </c>
      <c r="AT188" s="23" t="s">
        <v>197</v>
      </c>
      <c r="AU188" s="23" t="s">
        <v>85</v>
      </c>
      <c r="AY188" s="23" t="s">
        <v>195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23" t="s">
        <v>83</v>
      </c>
      <c r="BK188" s="184">
        <f>ROUND(I188*H188,2)</f>
        <v>0</v>
      </c>
      <c r="BL188" s="23" t="s">
        <v>201</v>
      </c>
      <c r="BM188" s="23" t="s">
        <v>3681</v>
      </c>
    </row>
    <row r="189" spans="2:65" s="1" customFormat="1" ht="67.5">
      <c r="B189" s="40"/>
      <c r="D189" s="186" t="s">
        <v>209</v>
      </c>
      <c r="F189" s="194" t="s">
        <v>288</v>
      </c>
      <c r="I189" s="195"/>
      <c r="L189" s="40"/>
      <c r="M189" s="196"/>
      <c r="N189" s="41"/>
      <c r="O189" s="41"/>
      <c r="P189" s="41"/>
      <c r="Q189" s="41"/>
      <c r="R189" s="41"/>
      <c r="S189" s="41"/>
      <c r="T189" s="69"/>
      <c r="AT189" s="23" t="s">
        <v>209</v>
      </c>
      <c r="AU189" s="23" t="s">
        <v>85</v>
      </c>
    </row>
    <row r="190" spans="2:65" s="11" customFormat="1">
      <c r="B190" s="185"/>
      <c r="D190" s="186" t="s">
        <v>203</v>
      </c>
      <c r="E190" s="187" t="s">
        <v>5</v>
      </c>
      <c r="F190" s="188" t="s">
        <v>3682</v>
      </c>
      <c r="H190" s="189">
        <v>264.029</v>
      </c>
      <c r="I190" s="190"/>
      <c r="L190" s="185"/>
      <c r="M190" s="191"/>
      <c r="N190" s="192"/>
      <c r="O190" s="192"/>
      <c r="P190" s="192"/>
      <c r="Q190" s="192"/>
      <c r="R190" s="192"/>
      <c r="S190" s="192"/>
      <c r="T190" s="193"/>
      <c r="AT190" s="187" t="s">
        <v>203</v>
      </c>
      <c r="AU190" s="187" t="s">
        <v>85</v>
      </c>
      <c r="AV190" s="11" t="s">
        <v>85</v>
      </c>
      <c r="AW190" s="11" t="s">
        <v>39</v>
      </c>
      <c r="AX190" s="11" t="s">
        <v>75</v>
      </c>
      <c r="AY190" s="187" t="s">
        <v>195</v>
      </c>
    </row>
    <row r="191" spans="2:65" s="12" customFormat="1">
      <c r="B191" s="197"/>
      <c r="D191" s="186" t="s">
        <v>203</v>
      </c>
      <c r="E191" s="198" t="s">
        <v>5</v>
      </c>
      <c r="F191" s="199" t="s">
        <v>290</v>
      </c>
      <c r="H191" s="200">
        <v>264.029</v>
      </c>
      <c r="I191" s="201"/>
      <c r="L191" s="197"/>
      <c r="M191" s="202"/>
      <c r="N191" s="203"/>
      <c r="O191" s="203"/>
      <c r="P191" s="203"/>
      <c r="Q191" s="203"/>
      <c r="R191" s="203"/>
      <c r="S191" s="203"/>
      <c r="T191" s="204"/>
      <c r="AT191" s="198" t="s">
        <v>203</v>
      </c>
      <c r="AU191" s="198" t="s">
        <v>85</v>
      </c>
      <c r="AV191" s="12" t="s">
        <v>211</v>
      </c>
      <c r="AW191" s="12" t="s">
        <v>39</v>
      </c>
      <c r="AX191" s="12" t="s">
        <v>75</v>
      </c>
      <c r="AY191" s="198" t="s">
        <v>195</v>
      </c>
    </row>
    <row r="192" spans="2:65" s="11" customFormat="1">
      <c r="B192" s="185"/>
      <c r="D192" s="186" t="s">
        <v>203</v>
      </c>
      <c r="E192" s="187" t="s">
        <v>5</v>
      </c>
      <c r="F192" s="188" t="s">
        <v>3683</v>
      </c>
      <c r="H192" s="189">
        <v>-28.53</v>
      </c>
      <c r="I192" s="190"/>
      <c r="L192" s="185"/>
      <c r="M192" s="191"/>
      <c r="N192" s="192"/>
      <c r="O192" s="192"/>
      <c r="P192" s="192"/>
      <c r="Q192" s="192"/>
      <c r="R192" s="192"/>
      <c r="S192" s="192"/>
      <c r="T192" s="193"/>
      <c r="AT192" s="187" t="s">
        <v>203</v>
      </c>
      <c r="AU192" s="187" t="s">
        <v>85</v>
      </c>
      <c r="AV192" s="11" t="s">
        <v>85</v>
      </c>
      <c r="AW192" s="11" t="s">
        <v>39</v>
      </c>
      <c r="AX192" s="11" t="s">
        <v>75</v>
      </c>
      <c r="AY192" s="187" t="s">
        <v>195</v>
      </c>
    </row>
    <row r="193" spans="2:65" s="12" customFormat="1">
      <c r="B193" s="197"/>
      <c r="D193" s="186" t="s">
        <v>203</v>
      </c>
      <c r="E193" s="198" t="s">
        <v>5</v>
      </c>
      <c r="F193" s="199" t="s">
        <v>2767</v>
      </c>
      <c r="H193" s="200">
        <v>-28.53</v>
      </c>
      <c r="I193" s="201"/>
      <c r="L193" s="197"/>
      <c r="M193" s="202"/>
      <c r="N193" s="203"/>
      <c r="O193" s="203"/>
      <c r="P193" s="203"/>
      <c r="Q193" s="203"/>
      <c r="R193" s="203"/>
      <c r="S193" s="203"/>
      <c r="T193" s="204"/>
      <c r="AT193" s="198" t="s">
        <v>203</v>
      </c>
      <c r="AU193" s="198" t="s">
        <v>85</v>
      </c>
      <c r="AV193" s="12" t="s">
        <v>211</v>
      </c>
      <c r="AW193" s="12" t="s">
        <v>39</v>
      </c>
      <c r="AX193" s="12" t="s">
        <v>75</v>
      </c>
      <c r="AY193" s="198" t="s">
        <v>195</v>
      </c>
    </row>
    <row r="194" spans="2:65" s="13" customFormat="1">
      <c r="B194" s="205"/>
      <c r="D194" s="186" t="s">
        <v>203</v>
      </c>
      <c r="E194" s="206" t="s">
        <v>5</v>
      </c>
      <c r="F194" s="207" t="s">
        <v>254</v>
      </c>
      <c r="H194" s="208">
        <v>235.499</v>
      </c>
      <c r="I194" s="209"/>
      <c r="L194" s="205"/>
      <c r="M194" s="210"/>
      <c r="N194" s="211"/>
      <c r="O194" s="211"/>
      <c r="P194" s="211"/>
      <c r="Q194" s="211"/>
      <c r="R194" s="211"/>
      <c r="S194" s="211"/>
      <c r="T194" s="212"/>
      <c r="AT194" s="206" t="s">
        <v>203</v>
      </c>
      <c r="AU194" s="206" t="s">
        <v>85</v>
      </c>
      <c r="AV194" s="13" t="s">
        <v>201</v>
      </c>
      <c r="AW194" s="13" t="s">
        <v>39</v>
      </c>
      <c r="AX194" s="13" t="s">
        <v>83</v>
      </c>
      <c r="AY194" s="206" t="s">
        <v>195</v>
      </c>
    </row>
    <row r="195" spans="2:65" s="1" customFormat="1" ht="16.5" customHeight="1">
      <c r="B195" s="172"/>
      <c r="C195" s="173" t="s">
        <v>307</v>
      </c>
      <c r="D195" s="173" t="s">
        <v>197</v>
      </c>
      <c r="E195" s="174" t="s">
        <v>294</v>
      </c>
      <c r="F195" s="175" t="s">
        <v>295</v>
      </c>
      <c r="G195" s="176" t="s">
        <v>228</v>
      </c>
      <c r="H195" s="177">
        <v>235.499</v>
      </c>
      <c r="I195" s="178"/>
      <c r="J195" s="179">
        <f>ROUND(I195*H195,2)</f>
        <v>0</v>
      </c>
      <c r="K195" s="175"/>
      <c r="L195" s="40"/>
      <c r="M195" s="180" t="s">
        <v>5</v>
      </c>
      <c r="N195" s="181" t="s">
        <v>46</v>
      </c>
      <c r="O195" s="41"/>
      <c r="P195" s="182">
        <f>O195*H195</f>
        <v>0</v>
      </c>
      <c r="Q195" s="182">
        <v>0</v>
      </c>
      <c r="R195" s="182">
        <f>Q195*H195</f>
        <v>0</v>
      </c>
      <c r="S195" s="182">
        <v>0</v>
      </c>
      <c r="T195" s="183">
        <f>S195*H195</f>
        <v>0</v>
      </c>
      <c r="AR195" s="23" t="s">
        <v>201</v>
      </c>
      <c r="AT195" s="23" t="s">
        <v>197</v>
      </c>
      <c r="AU195" s="23" t="s">
        <v>85</v>
      </c>
      <c r="AY195" s="23" t="s">
        <v>195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23" t="s">
        <v>83</v>
      </c>
      <c r="BK195" s="184">
        <f>ROUND(I195*H195,2)</f>
        <v>0</v>
      </c>
      <c r="BL195" s="23" t="s">
        <v>201</v>
      </c>
      <c r="BM195" s="23" t="s">
        <v>3684</v>
      </c>
    </row>
    <row r="196" spans="2:65" s="1" customFormat="1" ht="16.5" customHeight="1">
      <c r="B196" s="172"/>
      <c r="C196" s="173" t="s">
        <v>315</v>
      </c>
      <c r="D196" s="173" t="s">
        <v>197</v>
      </c>
      <c r="E196" s="174" t="s">
        <v>298</v>
      </c>
      <c r="F196" s="175" t="s">
        <v>299</v>
      </c>
      <c r="G196" s="176" t="s">
        <v>228</v>
      </c>
      <c r="H196" s="177">
        <v>235.499</v>
      </c>
      <c r="I196" s="178"/>
      <c r="J196" s="179">
        <f>ROUND(I196*H196,2)</f>
        <v>0</v>
      </c>
      <c r="K196" s="175"/>
      <c r="L196" s="40"/>
      <c r="M196" s="180" t="s">
        <v>5</v>
      </c>
      <c r="N196" s="181" t="s">
        <v>46</v>
      </c>
      <c r="O196" s="41"/>
      <c r="P196" s="182">
        <f>O196*H196</f>
        <v>0</v>
      </c>
      <c r="Q196" s="182">
        <v>0</v>
      </c>
      <c r="R196" s="182">
        <f>Q196*H196</f>
        <v>0</v>
      </c>
      <c r="S196" s="182">
        <v>0</v>
      </c>
      <c r="T196" s="183">
        <f>S196*H196</f>
        <v>0</v>
      </c>
      <c r="AR196" s="23" t="s">
        <v>201</v>
      </c>
      <c r="AT196" s="23" t="s">
        <v>197</v>
      </c>
      <c r="AU196" s="23" t="s">
        <v>85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3685</v>
      </c>
    </row>
    <row r="197" spans="2:65" s="1" customFormat="1" ht="16.5" customHeight="1">
      <c r="B197" s="172"/>
      <c r="C197" s="173" t="s">
        <v>322</v>
      </c>
      <c r="D197" s="173" t="s">
        <v>197</v>
      </c>
      <c r="E197" s="174" t="s">
        <v>301</v>
      </c>
      <c r="F197" s="175" t="s">
        <v>302</v>
      </c>
      <c r="G197" s="176" t="s">
        <v>303</v>
      </c>
      <c r="H197" s="177">
        <v>388.57299999999998</v>
      </c>
      <c r="I197" s="178"/>
      <c r="J197" s="179">
        <f>ROUND(I197*H197,2)</f>
        <v>0</v>
      </c>
      <c r="K197" s="175"/>
      <c r="L197" s="40"/>
      <c r="M197" s="180" t="s">
        <v>5</v>
      </c>
      <c r="N197" s="181" t="s">
        <v>46</v>
      </c>
      <c r="O197" s="41"/>
      <c r="P197" s="182">
        <f>O197*H197</f>
        <v>0</v>
      </c>
      <c r="Q197" s="182">
        <v>0</v>
      </c>
      <c r="R197" s="182">
        <f>Q197*H197</f>
        <v>0</v>
      </c>
      <c r="S197" s="182">
        <v>0</v>
      </c>
      <c r="T197" s="183">
        <f>S197*H197</f>
        <v>0</v>
      </c>
      <c r="AR197" s="23" t="s">
        <v>201</v>
      </c>
      <c r="AT197" s="23" t="s">
        <v>197</v>
      </c>
      <c r="AU197" s="23" t="s">
        <v>85</v>
      </c>
      <c r="AY197" s="23" t="s">
        <v>195</v>
      </c>
      <c r="BE197" s="184">
        <f>IF(N197="základní",J197,0)</f>
        <v>0</v>
      </c>
      <c r="BF197" s="184">
        <f>IF(N197="snížená",J197,0)</f>
        <v>0</v>
      </c>
      <c r="BG197" s="184">
        <f>IF(N197="zákl. přenesená",J197,0)</f>
        <v>0</v>
      </c>
      <c r="BH197" s="184">
        <f>IF(N197="sníž. přenesená",J197,0)</f>
        <v>0</v>
      </c>
      <c r="BI197" s="184">
        <f>IF(N197="nulová",J197,0)</f>
        <v>0</v>
      </c>
      <c r="BJ197" s="23" t="s">
        <v>83</v>
      </c>
      <c r="BK197" s="184">
        <f>ROUND(I197*H197,2)</f>
        <v>0</v>
      </c>
      <c r="BL197" s="23" t="s">
        <v>201</v>
      </c>
      <c r="BM197" s="23" t="s">
        <v>3686</v>
      </c>
    </row>
    <row r="198" spans="2:65" s="1" customFormat="1" ht="27">
      <c r="B198" s="40"/>
      <c r="D198" s="186" t="s">
        <v>209</v>
      </c>
      <c r="F198" s="194" t="s">
        <v>305</v>
      </c>
      <c r="I198" s="195"/>
      <c r="L198" s="40"/>
      <c r="M198" s="196"/>
      <c r="N198" s="41"/>
      <c r="O198" s="41"/>
      <c r="P198" s="41"/>
      <c r="Q198" s="41"/>
      <c r="R198" s="41"/>
      <c r="S198" s="41"/>
      <c r="T198" s="69"/>
      <c r="AT198" s="23" t="s">
        <v>209</v>
      </c>
      <c r="AU198" s="23" t="s">
        <v>85</v>
      </c>
    </row>
    <row r="199" spans="2:65" s="11" customFormat="1">
      <c r="B199" s="185"/>
      <c r="D199" s="186" t="s">
        <v>203</v>
      </c>
      <c r="E199" s="187" t="s">
        <v>5</v>
      </c>
      <c r="F199" s="188" t="s">
        <v>3687</v>
      </c>
      <c r="H199" s="189">
        <v>388.57299999999998</v>
      </c>
      <c r="I199" s="190"/>
      <c r="L199" s="185"/>
      <c r="M199" s="191"/>
      <c r="N199" s="192"/>
      <c r="O199" s="192"/>
      <c r="P199" s="192"/>
      <c r="Q199" s="192"/>
      <c r="R199" s="192"/>
      <c r="S199" s="192"/>
      <c r="T199" s="193"/>
      <c r="AT199" s="187" t="s">
        <v>203</v>
      </c>
      <c r="AU199" s="187" t="s">
        <v>85</v>
      </c>
      <c r="AV199" s="11" t="s">
        <v>85</v>
      </c>
      <c r="AW199" s="11" t="s">
        <v>39</v>
      </c>
      <c r="AX199" s="11" t="s">
        <v>83</v>
      </c>
      <c r="AY199" s="187" t="s">
        <v>195</v>
      </c>
    </row>
    <row r="200" spans="2:65" s="1" customFormat="1" ht="16.5" customHeight="1">
      <c r="B200" s="172"/>
      <c r="C200" s="173" t="s">
        <v>328</v>
      </c>
      <c r="D200" s="173" t="s">
        <v>197</v>
      </c>
      <c r="E200" s="174" t="s">
        <v>308</v>
      </c>
      <c r="F200" s="175" t="s">
        <v>309</v>
      </c>
      <c r="G200" s="176" t="s">
        <v>228</v>
      </c>
      <c r="H200" s="177">
        <v>160.648</v>
      </c>
      <c r="I200" s="178"/>
      <c r="J200" s="179">
        <f>ROUND(I200*H200,2)</f>
        <v>0</v>
      </c>
      <c r="K200" s="175"/>
      <c r="L200" s="40"/>
      <c r="M200" s="180" t="s">
        <v>5</v>
      </c>
      <c r="N200" s="181" t="s">
        <v>46</v>
      </c>
      <c r="O200" s="41"/>
      <c r="P200" s="182">
        <f>O200*H200</f>
        <v>0</v>
      </c>
      <c r="Q200" s="182">
        <v>0</v>
      </c>
      <c r="R200" s="182">
        <f>Q200*H200</f>
        <v>0</v>
      </c>
      <c r="S200" s="182">
        <v>0</v>
      </c>
      <c r="T200" s="183">
        <f>S200*H200</f>
        <v>0</v>
      </c>
      <c r="AR200" s="23" t="s">
        <v>201</v>
      </c>
      <c r="AT200" s="23" t="s">
        <v>197</v>
      </c>
      <c r="AU200" s="23" t="s">
        <v>85</v>
      </c>
      <c r="AY200" s="23" t="s">
        <v>195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23" t="s">
        <v>83</v>
      </c>
      <c r="BK200" s="184">
        <f>ROUND(I200*H200,2)</f>
        <v>0</v>
      </c>
      <c r="BL200" s="23" t="s">
        <v>201</v>
      </c>
      <c r="BM200" s="23" t="s">
        <v>3688</v>
      </c>
    </row>
    <row r="201" spans="2:65" s="1" customFormat="1" ht="81">
      <c r="B201" s="40"/>
      <c r="D201" s="186" t="s">
        <v>209</v>
      </c>
      <c r="F201" s="194" t="s">
        <v>311</v>
      </c>
      <c r="I201" s="195"/>
      <c r="L201" s="40"/>
      <c r="M201" s="196"/>
      <c r="N201" s="41"/>
      <c r="O201" s="41"/>
      <c r="P201" s="41"/>
      <c r="Q201" s="41"/>
      <c r="R201" s="41"/>
      <c r="S201" s="41"/>
      <c r="T201" s="69"/>
      <c r="AT201" s="23" t="s">
        <v>209</v>
      </c>
      <c r="AU201" s="23" t="s">
        <v>85</v>
      </c>
    </row>
    <row r="202" spans="2:65" s="11" customFormat="1">
      <c r="B202" s="185"/>
      <c r="D202" s="186" t="s">
        <v>203</v>
      </c>
      <c r="E202" s="187" t="s">
        <v>5</v>
      </c>
      <c r="F202" s="188" t="s">
        <v>3682</v>
      </c>
      <c r="H202" s="189">
        <v>264.029</v>
      </c>
      <c r="I202" s="190"/>
      <c r="L202" s="185"/>
      <c r="M202" s="191"/>
      <c r="N202" s="192"/>
      <c r="O202" s="192"/>
      <c r="P202" s="192"/>
      <c r="Q202" s="192"/>
      <c r="R202" s="192"/>
      <c r="S202" s="192"/>
      <c r="T202" s="193"/>
      <c r="AT202" s="187" t="s">
        <v>203</v>
      </c>
      <c r="AU202" s="187" t="s">
        <v>85</v>
      </c>
      <c r="AV202" s="11" t="s">
        <v>85</v>
      </c>
      <c r="AW202" s="11" t="s">
        <v>39</v>
      </c>
      <c r="AX202" s="11" t="s">
        <v>75</v>
      </c>
      <c r="AY202" s="187" t="s">
        <v>195</v>
      </c>
    </row>
    <row r="203" spans="2:65" s="12" customFormat="1">
      <c r="B203" s="197"/>
      <c r="D203" s="186" t="s">
        <v>203</v>
      </c>
      <c r="E203" s="198" t="s">
        <v>5</v>
      </c>
      <c r="F203" s="199" t="s">
        <v>290</v>
      </c>
      <c r="H203" s="200">
        <v>264.029</v>
      </c>
      <c r="I203" s="201"/>
      <c r="L203" s="197"/>
      <c r="M203" s="202"/>
      <c r="N203" s="203"/>
      <c r="O203" s="203"/>
      <c r="P203" s="203"/>
      <c r="Q203" s="203"/>
      <c r="R203" s="203"/>
      <c r="S203" s="203"/>
      <c r="T203" s="204"/>
      <c r="AT203" s="198" t="s">
        <v>203</v>
      </c>
      <c r="AU203" s="198" t="s">
        <v>85</v>
      </c>
      <c r="AV203" s="12" t="s">
        <v>211</v>
      </c>
      <c r="AW203" s="12" t="s">
        <v>39</v>
      </c>
      <c r="AX203" s="12" t="s">
        <v>75</v>
      </c>
      <c r="AY203" s="198" t="s">
        <v>195</v>
      </c>
    </row>
    <row r="204" spans="2:65" s="11" customFormat="1">
      <c r="B204" s="185"/>
      <c r="D204" s="186" t="s">
        <v>203</v>
      </c>
      <c r="E204" s="187" t="s">
        <v>5</v>
      </c>
      <c r="F204" s="188" t="s">
        <v>3683</v>
      </c>
      <c r="H204" s="189">
        <v>-28.53</v>
      </c>
      <c r="I204" s="190"/>
      <c r="L204" s="185"/>
      <c r="M204" s="191"/>
      <c r="N204" s="192"/>
      <c r="O204" s="192"/>
      <c r="P204" s="192"/>
      <c r="Q204" s="192"/>
      <c r="R204" s="192"/>
      <c r="S204" s="192"/>
      <c r="T204" s="193"/>
      <c r="AT204" s="187" t="s">
        <v>203</v>
      </c>
      <c r="AU204" s="187" t="s">
        <v>85</v>
      </c>
      <c r="AV204" s="11" t="s">
        <v>85</v>
      </c>
      <c r="AW204" s="11" t="s">
        <v>39</v>
      </c>
      <c r="AX204" s="11" t="s">
        <v>75</v>
      </c>
      <c r="AY204" s="187" t="s">
        <v>195</v>
      </c>
    </row>
    <row r="205" spans="2:65" s="12" customFormat="1">
      <c r="B205" s="197"/>
      <c r="D205" s="186" t="s">
        <v>203</v>
      </c>
      <c r="E205" s="198" t="s">
        <v>5</v>
      </c>
      <c r="F205" s="199" t="s">
        <v>2767</v>
      </c>
      <c r="H205" s="200">
        <v>-28.53</v>
      </c>
      <c r="I205" s="201"/>
      <c r="L205" s="197"/>
      <c r="M205" s="202"/>
      <c r="N205" s="203"/>
      <c r="O205" s="203"/>
      <c r="P205" s="203"/>
      <c r="Q205" s="203"/>
      <c r="R205" s="203"/>
      <c r="S205" s="203"/>
      <c r="T205" s="204"/>
      <c r="AT205" s="198" t="s">
        <v>203</v>
      </c>
      <c r="AU205" s="198" t="s">
        <v>85</v>
      </c>
      <c r="AV205" s="12" t="s">
        <v>211</v>
      </c>
      <c r="AW205" s="12" t="s">
        <v>39</v>
      </c>
      <c r="AX205" s="12" t="s">
        <v>75</v>
      </c>
      <c r="AY205" s="198" t="s">
        <v>195</v>
      </c>
    </row>
    <row r="206" spans="2:65" s="11" customFormat="1">
      <c r="B206" s="185"/>
      <c r="D206" s="186" t="s">
        <v>203</v>
      </c>
      <c r="E206" s="187" t="s">
        <v>5</v>
      </c>
      <c r="F206" s="188" t="s">
        <v>3689</v>
      </c>
      <c r="H206" s="189">
        <v>-1.3819999999999999</v>
      </c>
      <c r="I206" s="190"/>
      <c r="L206" s="185"/>
      <c r="M206" s="191"/>
      <c r="N206" s="192"/>
      <c r="O206" s="192"/>
      <c r="P206" s="192"/>
      <c r="Q206" s="192"/>
      <c r="R206" s="192"/>
      <c r="S206" s="192"/>
      <c r="T206" s="193"/>
      <c r="AT206" s="187" t="s">
        <v>203</v>
      </c>
      <c r="AU206" s="187" t="s">
        <v>85</v>
      </c>
      <c r="AV206" s="11" t="s">
        <v>85</v>
      </c>
      <c r="AW206" s="11" t="s">
        <v>39</v>
      </c>
      <c r="AX206" s="11" t="s">
        <v>75</v>
      </c>
      <c r="AY206" s="187" t="s">
        <v>195</v>
      </c>
    </row>
    <row r="207" spans="2:65" s="11" customFormat="1">
      <c r="B207" s="185"/>
      <c r="D207" s="186" t="s">
        <v>203</v>
      </c>
      <c r="E207" s="187" t="s">
        <v>5</v>
      </c>
      <c r="F207" s="188" t="s">
        <v>3690</v>
      </c>
      <c r="H207" s="189">
        <v>-2</v>
      </c>
      <c r="I207" s="190"/>
      <c r="L207" s="185"/>
      <c r="M207" s="191"/>
      <c r="N207" s="192"/>
      <c r="O207" s="192"/>
      <c r="P207" s="192"/>
      <c r="Q207" s="192"/>
      <c r="R207" s="192"/>
      <c r="S207" s="192"/>
      <c r="T207" s="193"/>
      <c r="AT207" s="187" t="s">
        <v>203</v>
      </c>
      <c r="AU207" s="187" t="s">
        <v>85</v>
      </c>
      <c r="AV207" s="11" t="s">
        <v>85</v>
      </c>
      <c r="AW207" s="11" t="s">
        <v>39</v>
      </c>
      <c r="AX207" s="11" t="s">
        <v>75</v>
      </c>
      <c r="AY207" s="187" t="s">
        <v>195</v>
      </c>
    </row>
    <row r="208" spans="2:65" s="12" customFormat="1">
      <c r="B208" s="197"/>
      <c r="D208" s="186" t="s">
        <v>203</v>
      </c>
      <c r="E208" s="198" t="s">
        <v>5</v>
      </c>
      <c r="F208" s="199" t="s">
        <v>2776</v>
      </c>
      <c r="H208" s="200">
        <v>-3.3820000000000001</v>
      </c>
      <c r="I208" s="201"/>
      <c r="L208" s="197"/>
      <c r="M208" s="202"/>
      <c r="N208" s="203"/>
      <c r="O208" s="203"/>
      <c r="P208" s="203"/>
      <c r="Q208" s="203"/>
      <c r="R208" s="203"/>
      <c r="S208" s="203"/>
      <c r="T208" s="204"/>
      <c r="AT208" s="198" t="s">
        <v>203</v>
      </c>
      <c r="AU208" s="198" t="s">
        <v>85</v>
      </c>
      <c r="AV208" s="12" t="s">
        <v>211</v>
      </c>
      <c r="AW208" s="12" t="s">
        <v>39</v>
      </c>
      <c r="AX208" s="12" t="s">
        <v>75</v>
      </c>
      <c r="AY208" s="198" t="s">
        <v>195</v>
      </c>
    </row>
    <row r="209" spans="2:65" s="11" customFormat="1">
      <c r="B209" s="185"/>
      <c r="D209" s="186" t="s">
        <v>203</v>
      </c>
      <c r="E209" s="187" t="s">
        <v>5</v>
      </c>
      <c r="F209" s="188" t="s">
        <v>3691</v>
      </c>
      <c r="H209" s="189">
        <v>-17.338999999999999</v>
      </c>
      <c r="I209" s="190"/>
      <c r="L209" s="185"/>
      <c r="M209" s="191"/>
      <c r="N209" s="192"/>
      <c r="O209" s="192"/>
      <c r="P209" s="192"/>
      <c r="Q209" s="192"/>
      <c r="R209" s="192"/>
      <c r="S209" s="192"/>
      <c r="T209" s="193"/>
      <c r="AT209" s="187" t="s">
        <v>203</v>
      </c>
      <c r="AU209" s="187" t="s">
        <v>85</v>
      </c>
      <c r="AV209" s="11" t="s">
        <v>85</v>
      </c>
      <c r="AW209" s="11" t="s">
        <v>39</v>
      </c>
      <c r="AX209" s="11" t="s">
        <v>75</v>
      </c>
      <c r="AY209" s="187" t="s">
        <v>195</v>
      </c>
    </row>
    <row r="210" spans="2:65" s="12" customFormat="1">
      <c r="B210" s="197"/>
      <c r="D210" s="186" t="s">
        <v>203</v>
      </c>
      <c r="E210" s="198" t="s">
        <v>5</v>
      </c>
      <c r="F210" s="199" t="s">
        <v>2779</v>
      </c>
      <c r="H210" s="200">
        <v>-17.338999999999999</v>
      </c>
      <c r="I210" s="201"/>
      <c r="L210" s="197"/>
      <c r="M210" s="202"/>
      <c r="N210" s="203"/>
      <c r="O210" s="203"/>
      <c r="P210" s="203"/>
      <c r="Q210" s="203"/>
      <c r="R210" s="203"/>
      <c r="S210" s="203"/>
      <c r="T210" s="204"/>
      <c r="AT210" s="198" t="s">
        <v>203</v>
      </c>
      <c r="AU210" s="198" t="s">
        <v>85</v>
      </c>
      <c r="AV210" s="12" t="s">
        <v>211</v>
      </c>
      <c r="AW210" s="12" t="s">
        <v>39</v>
      </c>
      <c r="AX210" s="12" t="s">
        <v>75</v>
      </c>
      <c r="AY210" s="198" t="s">
        <v>195</v>
      </c>
    </row>
    <row r="211" spans="2:65" s="11" customFormat="1">
      <c r="B211" s="185"/>
      <c r="D211" s="186" t="s">
        <v>203</v>
      </c>
      <c r="E211" s="187" t="s">
        <v>5</v>
      </c>
      <c r="F211" s="188" t="s">
        <v>3692</v>
      </c>
      <c r="H211" s="189">
        <v>-2.25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203</v>
      </c>
      <c r="AU211" s="187" t="s">
        <v>85</v>
      </c>
      <c r="AV211" s="11" t="s">
        <v>85</v>
      </c>
      <c r="AW211" s="11" t="s">
        <v>39</v>
      </c>
      <c r="AX211" s="11" t="s">
        <v>75</v>
      </c>
      <c r="AY211" s="187" t="s">
        <v>195</v>
      </c>
    </row>
    <row r="212" spans="2:65" s="12" customFormat="1">
      <c r="B212" s="197"/>
      <c r="D212" s="186" t="s">
        <v>203</v>
      </c>
      <c r="E212" s="198" t="s">
        <v>5</v>
      </c>
      <c r="F212" s="199" t="s">
        <v>2781</v>
      </c>
      <c r="H212" s="200">
        <v>-2.25</v>
      </c>
      <c r="I212" s="201"/>
      <c r="L212" s="197"/>
      <c r="M212" s="202"/>
      <c r="N212" s="203"/>
      <c r="O212" s="203"/>
      <c r="P212" s="203"/>
      <c r="Q212" s="203"/>
      <c r="R212" s="203"/>
      <c r="S212" s="203"/>
      <c r="T212" s="204"/>
      <c r="AT212" s="198" t="s">
        <v>203</v>
      </c>
      <c r="AU212" s="198" t="s">
        <v>85</v>
      </c>
      <c r="AV212" s="12" t="s">
        <v>211</v>
      </c>
      <c r="AW212" s="12" t="s">
        <v>39</v>
      </c>
      <c r="AX212" s="12" t="s">
        <v>75</v>
      </c>
      <c r="AY212" s="198" t="s">
        <v>195</v>
      </c>
    </row>
    <row r="213" spans="2:65" s="11" customFormat="1">
      <c r="B213" s="185"/>
      <c r="D213" s="186" t="s">
        <v>203</v>
      </c>
      <c r="E213" s="187" t="s">
        <v>5</v>
      </c>
      <c r="F213" s="188" t="s">
        <v>3693</v>
      </c>
      <c r="H213" s="189">
        <v>-5.6319999999999997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203</v>
      </c>
      <c r="AU213" s="187" t="s">
        <v>85</v>
      </c>
      <c r="AV213" s="11" t="s">
        <v>85</v>
      </c>
      <c r="AW213" s="11" t="s">
        <v>39</v>
      </c>
      <c r="AX213" s="11" t="s">
        <v>75</v>
      </c>
      <c r="AY213" s="187" t="s">
        <v>195</v>
      </c>
    </row>
    <row r="214" spans="2:65" s="12" customFormat="1">
      <c r="B214" s="197"/>
      <c r="D214" s="186" t="s">
        <v>203</v>
      </c>
      <c r="E214" s="198" t="s">
        <v>5</v>
      </c>
      <c r="F214" s="199" t="s">
        <v>2784</v>
      </c>
      <c r="H214" s="200">
        <v>-5.6319999999999997</v>
      </c>
      <c r="I214" s="201"/>
      <c r="L214" s="197"/>
      <c r="M214" s="202"/>
      <c r="N214" s="203"/>
      <c r="O214" s="203"/>
      <c r="P214" s="203"/>
      <c r="Q214" s="203"/>
      <c r="R214" s="203"/>
      <c r="S214" s="203"/>
      <c r="T214" s="204"/>
      <c r="AT214" s="198" t="s">
        <v>203</v>
      </c>
      <c r="AU214" s="198" t="s">
        <v>85</v>
      </c>
      <c r="AV214" s="12" t="s">
        <v>211</v>
      </c>
      <c r="AW214" s="12" t="s">
        <v>39</v>
      </c>
      <c r="AX214" s="12" t="s">
        <v>75</v>
      </c>
      <c r="AY214" s="198" t="s">
        <v>195</v>
      </c>
    </row>
    <row r="215" spans="2:65" s="11" customFormat="1">
      <c r="B215" s="185"/>
      <c r="D215" s="186" t="s">
        <v>203</v>
      </c>
      <c r="E215" s="187" t="s">
        <v>5</v>
      </c>
      <c r="F215" s="188" t="s">
        <v>3694</v>
      </c>
      <c r="H215" s="189">
        <v>-16.68</v>
      </c>
      <c r="I215" s="190"/>
      <c r="L215" s="185"/>
      <c r="M215" s="191"/>
      <c r="N215" s="192"/>
      <c r="O215" s="192"/>
      <c r="P215" s="192"/>
      <c r="Q215" s="192"/>
      <c r="R215" s="192"/>
      <c r="S215" s="192"/>
      <c r="T215" s="193"/>
      <c r="AT215" s="187" t="s">
        <v>203</v>
      </c>
      <c r="AU215" s="187" t="s">
        <v>85</v>
      </c>
      <c r="AV215" s="11" t="s">
        <v>85</v>
      </c>
      <c r="AW215" s="11" t="s">
        <v>39</v>
      </c>
      <c r="AX215" s="11" t="s">
        <v>75</v>
      </c>
      <c r="AY215" s="187" t="s">
        <v>195</v>
      </c>
    </row>
    <row r="216" spans="2:65" s="11" customFormat="1">
      <c r="B216" s="185"/>
      <c r="D216" s="186" t="s">
        <v>203</v>
      </c>
      <c r="E216" s="187" t="s">
        <v>5</v>
      </c>
      <c r="F216" s="188" t="s">
        <v>3695</v>
      </c>
      <c r="H216" s="189">
        <v>-29.218</v>
      </c>
      <c r="I216" s="190"/>
      <c r="L216" s="185"/>
      <c r="M216" s="191"/>
      <c r="N216" s="192"/>
      <c r="O216" s="192"/>
      <c r="P216" s="192"/>
      <c r="Q216" s="192"/>
      <c r="R216" s="192"/>
      <c r="S216" s="192"/>
      <c r="T216" s="193"/>
      <c r="AT216" s="187" t="s">
        <v>203</v>
      </c>
      <c r="AU216" s="187" t="s">
        <v>85</v>
      </c>
      <c r="AV216" s="11" t="s">
        <v>85</v>
      </c>
      <c r="AW216" s="11" t="s">
        <v>39</v>
      </c>
      <c r="AX216" s="11" t="s">
        <v>75</v>
      </c>
      <c r="AY216" s="187" t="s">
        <v>195</v>
      </c>
    </row>
    <row r="217" spans="2:65" s="11" customFormat="1">
      <c r="B217" s="185"/>
      <c r="D217" s="186" t="s">
        <v>203</v>
      </c>
      <c r="E217" s="187" t="s">
        <v>5</v>
      </c>
      <c r="F217" s="188" t="s">
        <v>3696</v>
      </c>
      <c r="H217" s="189">
        <v>-0.35</v>
      </c>
      <c r="I217" s="190"/>
      <c r="L217" s="185"/>
      <c r="M217" s="191"/>
      <c r="N217" s="192"/>
      <c r="O217" s="192"/>
      <c r="P217" s="192"/>
      <c r="Q217" s="192"/>
      <c r="R217" s="192"/>
      <c r="S217" s="192"/>
      <c r="T217" s="193"/>
      <c r="AT217" s="187" t="s">
        <v>203</v>
      </c>
      <c r="AU217" s="187" t="s">
        <v>85</v>
      </c>
      <c r="AV217" s="11" t="s">
        <v>85</v>
      </c>
      <c r="AW217" s="11" t="s">
        <v>39</v>
      </c>
      <c r="AX217" s="11" t="s">
        <v>75</v>
      </c>
      <c r="AY217" s="187" t="s">
        <v>195</v>
      </c>
    </row>
    <row r="218" spans="2:65" s="12" customFormat="1">
      <c r="B218" s="197"/>
      <c r="D218" s="186" t="s">
        <v>203</v>
      </c>
      <c r="E218" s="198" t="s">
        <v>5</v>
      </c>
      <c r="F218" s="199" t="s">
        <v>2788</v>
      </c>
      <c r="H218" s="200">
        <v>-46.247999999999998</v>
      </c>
      <c r="I218" s="201"/>
      <c r="L218" s="197"/>
      <c r="M218" s="202"/>
      <c r="N218" s="203"/>
      <c r="O218" s="203"/>
      <c r="P218" s="203"/>
      <c r="Q218" s="203"/>
      <c r="R218" s="203"/>
      <c r="S218" s="203"/>
      <c r="T218" s="204"/>
      <c r="AT218" s="198" t="s">
        <v>203</v>
      </c>
      <c r="AU218" s="198" t="s">
        <v>85</v>
      </c>
      <c r="AV218" s="12" t="s">
        <v>211</v>
      </c>
      <c r="AW218" s="12" t="s">
        <v>39</v>
      </c>
      <c r="AX218" s="12" t="s">
        <v>75</v>
      </c>
      <c r="AY218" s="198" t="s">
        <v>195</v>
      </c>
    </row>
    <row r="219" spans="2:65" s="13" customFormat="1">
      <c r="B219" s="205"/>
      <c r="D219" s="186" t="s">
        <v>203</v>
      </c>
      <c r="E219" s="206" t="s">
        <v>5</v>
      </c>
      <c r="F219" s="207" t="s">
        <v>254</v>
      </c>
      <c r="H219" s="208">
        <v>160.648</v>
      </c>
      <c r="I219" s="209"/>
      <c r="L219" s="205"/>
      <c r="M219" s="210"/>
      <c r="N219" s="211"/>
      <c r="O219" s="211"/>
      <c r="P219" s="211"/>
      <c r="Q219" s="211"/>
      <c r="R219" s="211"/>
      <c r="S219" s="211"/>
      <c r="T219" s="212"/>
      <c r="AT219" s="206" t="s">
        <v>203</v>
      </c>
      <c r="AU219" s="206" t="s">
        <v>85</v>
      </c>
      <c r="AV219" s="13" t="s">
        <v>201</v>
      </c>
      <c r="AW219" s="13" t="s">
        <v>39</v>
      </c>
      <c r="AX219" s="13" t="s">
        <v>83</v>
      </c>
      <c r="AY219" s="206" t="s">
        <v>195</v>
      </c>
    </row>
    <row r="220" spans="2:65" s="1" customFormat="1" ht="16.5" customHeight="1">
      <c r="B220" s="172"/>
      <c r="C220" s="213" t="s">
        <v>334</v>
      </c>
      <c r="D220" s="213" t="s">
        <v>316</v>
      </c>
      <c r="E220" s="214" t="s">
        <v>317</v>
      </c>
      <c r="F220" s="215" t="s">
        <v>318</v>
      </c>
      <c r="G220" s="216" t="s">
        <v>303</v>
      </c>
      <c r="H220" s="217">
        <v>305.23099999999999</v>
      </c>
      <c r="I220" s="218"/>
      <c r="J220" s="219">
        <f>ROUND(I220*H220,2)</f>
        <v>0</v>
      </c>
      <c r="K220" s="215"/>
      <c r="L220" s="220"/>
      <c r="M220" s="221" t="s">
        <v>5</v>
      </c>
      <c r="N220" s="222" t="s">
        <v>46</v>
      </c>
      <c r="O220" s="41"/>
      <c r="P220" s="182">
        <f>O220*H220</f>
        <v>0</v>
      </c>
      <c r="Q220" s="182">
        <v>1</v>
      </c>
      <c r="R220" s="182">
        <f>Q220*H220</f>
        <v>305.23099999999999</v>
      </c>
      <c r="S220" s="182">
        <v>0</v>
      </c>
      <c r="T220" s="183">
        <f>S220*H220</f>
        <v>0</v>
      </c>
      <c r="AR220" s="23" t="s">
        <v>255</v>
      </c>
      <c r="AT220" s="23" t="s">
        <v>316</v>
      </c>
      <c r="AU220" s="23" t="s">
        <v>85</v>
      </c>
      <c r="AY220" s="23" t="s">
        <v>195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23" t="s">
        <v>83</v>
      </c>
      <c r="BK220" s="184">
        <f>ROUND(I220*H220,2)</f>
        <v>0</v>
      </c>
      <c r="BL220" s="23" t="s">
        <v>201</v>
      </c>
      <c r="BM220" s="23" t="s">
        <v>3697</v>
      </c>
    </row>
    <row r="221" spans="2:65" s="1" customFormat="1" ht="27">
      <c r="B221" s="40"/>
      <c r="D221" s="186" t="s">
        <v>209</v>
      </c>
      <c r="F221" s="194" t="s">
        <v>320</v>
      </c>
      <c r="I221" s="195"/>
      <c r="L221" s="40"/>
      <c r="M221" s="196"/>
      <c r="N221" s="41"/>
      <c r="O221" s="41"/>
      <c r="P221" s="41"/>
      <c r="Q221" s="41"/>
      <c r="R221" s="41"/>
      <c r="S221" s="41"/>
      <c r="T221" s="69"/>
      <c r="AT221" s="23" t="s">
        <v>209</v>
      </c>
      <c r="AU221" s="23" t="s">
        <v>85</v>
      </c>
    </row>
    <row r="222" spans="2:65" s="11" customFormat="1">
      <c r="B222" s="185"/>
      <c r="D222" s="186" t="s">
        <v>203</v>
      </c>
      <c r="E222" s="187" t="s">
        <v>5</v>
      </c>
      <c r="F222" s="188" t="s">
        <v>3698</v>
      </c>
      <c r="H222" s="189">
        <v>305.23099999999999</v>
      </c>
      <c r="I222" s="190"/>
      <c r="L222" s="185"/>
      <c r="M222" s="191"/>
      <c r="N222" s="192"/>
      <c r="O222" s="192"/>
      <c r="P222" s="192"/>
      <c r="Q222" s="192"/>
      <c r="R222" s="192"/>
      <c r="S222" s="192"/>
      <c r="T222" s="193"/>
      <c r="AT222" s="187" t="s">
        <v>203</v>
      </c>
      <c r="AU222" s="187" t="s">
        <v>85</v>
      </c>
      <c r="AV222" s="11" t="s">
        <v>85</v>
      </c>
      <c r="AW222" s="11" t="s">
        <v>39</v>
      </c>
      <c r="AX222" s="11" t="s">
        <v>83</v>
      </c>
      <c r="AY222" s="187" t="s">
        <v>195</v>
      </c>
    </row>
    <row r="223" spans="2:65" s="1" customFormat="1" ht="16.5" customHeight="1">
      <c r="B223" s="172"/>
      <c r="C223" s="173" t="s">
        <v>10</v>
      </c>
      <c r="D223" s="173" t="s">
        <v>197</v>
      </c>
      <c r="E223" s="174" t="s">
        <v>323</v>
      </c>
      <c r="F223" s="175" t="s">
        <v>324</v>
      </c>
      <c r="G223" s="176" t="s">
        <v>325</v>
      </c>
      <c r="H223" s="177">
        <v>1</v>
      </c>
      <c r="I223" s="178"/>
      <c r="J223" s="179">
        <f>ROUND(I223*H223,2)</f>
        <v>0</v>
      </c>
      <c r="K223" s="175"/>
      <c r="L223" s="40"/>
      <c r="M223" s="180" t="s">
        <v>5</v>
      </c>
      <c r="N223" s="181" t="s">
        <v>46</v>
      </c>
      <c r="O223" s="41"/>
      <c r="P223" s="182">
        <f>O223*H223</f>
        <v>0</v>
      </c>
      <c r="Q223" s="182">
        <v>0</v>
      </c>
      <c r="R223" s="182">
        <f>Q223*H223</f>
        <v>0</v>
      </c>
      <c r="S223" s="182">
        <v>0</v>
      </c>
      <c r="T223" s="183">
        <f>S223*H223</f>
        <v>0</v>
      </c>
      <c r="AR223" s="23" t="s">
        <v>201</v>
      </c>
      <c r="AT223" s="23" t="s">
        <v>197</v>
      </c>
      <c r="AU223" s="23" t="s">
        <v>85</v>
      </c>
      <c r="AY223" s="23" t="s">
        <v>195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23" t="s">
        <v>83</v>
      </c>
      <c r="BK223" s="184">
        <f>ROUND(I223*H223,2)</f>
        <v>0</v>
      </c>
      <c r="BL223" s="23" t="s">
        <v>201</v>
      </c>
      <c r="BM223" s="23" t="s">
        <v>3699</v>
      </c>
    </row>
    <row r="224" spans="2:65" s="1" customFormat="1" ht="81">
      <c r="B224" s="40"/>
      <c r="D224" s="186" t="s">
        <v>209</v>
      </c>
      <c r="F224" s="194" t="s">
        <v>2792</v>
      </c>
      <c r="I224" s="195"/>
      <c r="L224" s="40"/>
      <c r="M224" s="196"/>
      <c r="N224" s="41"/>
      <c r="O224" s="41"/>
      <c r="P224" s="41"/>
      <c r="Q224" s="41"/>
      <c r="R224" s="41"/>
      <c r="S224" s="41"/>
      <c r="T224" s="69"/>
      <c r="AT224" s="23" t="s">
        <v>209</v>
      </c>
      <c r="AU224" s="23" t="s">
        <v>85</v>
      </c>
    </row>
    <row r="225" spans="2:65" s="1" customFormat="1" ht="16.5" customHeight="1">
      <c r="B225" s="172"/>
      <c r="C225" s="173" t="s">
        <v>344</v>
      </c>
      <c r="D225" s="173" t="s">
        <v>197</v>
      </c>
      <c r="E225" s="174" t="s">
        <v>329</v>
      </c>
      <c r="F225" s="175" t="s">
        <v>330</v>
      </c>
      <c r="G225" s="176" t="s">
        <v>228</v>
      </c>
      <c r="H225" s="177">
        <v>28.53</v>
      </c>
      <c r="I225" s="178"/>
      <c r="J225" s="179">
        <f>ROUND(I225*H225,2)</f>
        <v>0</v>
      </c>
      <c r="K225" s="175"/>
      <c r="L225" s="40"/>
      <c r="M225" s="180" t="s">
        <v>5</v>
      </c>
      <c r="N225" s="181" t="s">
        <v>46</v>
      </c>
      <c r="O225" s="41"/>
      <c r="P225" s="182">
        <f>O225*H225</f>
        <v>0</v>
      </c>
      <c r="Q225" s="182">
        <v>0</v>
      </c>
      <c r="R225" s="182">
        <f>Q225*H225</f>
        <v>0</v>
      </c>
      <c r="S225" s="182">
        <v>0</v>
      </c>
      <c r="T225" s="183">
        <f>S225*H225</f>
        <v>0</v>
      </c>
      <c r="AR225" s="23" t="s">
        <v>201</v>
      </c>
      <c r="AT225" s="23" t="s">
        <v>197</v>
      </c>
      <c r="AU225" s="23" t="s">
        <v>85</v>
      </c>
      <c r="AY225" s="23" t="s">
        <v>195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23" t="s">
        <v>83</v>
      </c>
      <c r="BK225" s="184">
        <f>ROUND(I225*H225,2)</f>
        <v>0</v>
      </c>
      <c r="BL225" s="23" t="s">
        <v>201</v>
      </c>
      <c r="BM225" s="23" t="s">
        <v>3700</v>
      </c>
    </row>
    <row r="226" spans="2:65" s="1" customFormat="1" ht="54">
      <c r="B226" s="40"/>
      <c r="D226" s="186" t="s">
        <v>209</v>
      </c>
      <c r="F226" s="194" t="s">
        <v>332</v>
      </c>
      <c r="I226" s="195"/>
      <c r="L226" s="40"/>
      <c r="M226" s="196"/>
      <c r="N226" s="41"/>
      <c r="O226" s="41"/>
      <c r="P226" s="41"/>
      <c r="Q226" s="41"/>
      <c r="R226" s="41"/>
      <c r="S226" s="41"/>
      <c r="T226" s="69"/>
      <c r="AT226" s="23" t="s">
        <v>209</v>
      </c>
      <c r="AU226" s="23" t="s">
        <v>85</v>
      </c>
    </row>
    <row r="227" spans="2:65" s="11" customFormat="1">
      <c r="B227" s="185"/>
      <c r="D227" s="186" t="s">
        <v>203</v>
      </c>
      <c r="E227" s="187" t="s">
        <v>5</v>
      </c>
      <c r="F227" s="188" t="s">
        <v>3701</v>
      </c>
      <c r="H227" s="189">
        <v>28.53</v>
      </c>
      <c r="I227" s="190"/>
      <c r="L227" s="185"/>
      <c r="M227" s="191"/>
      <c r="N227" s="192"/>
      <c r="O227" s="192"/>
      <c r="P227" s="192"/>
      <c r="Q227" s="192"/>
      <c r="R227" s="192"/>
      <c r="S227" s="192"/>
      <c r="T227" s="193"/>
      <c r="AT227" s="187" t="s">
        <v>203</v>
      </c>
      <c r="AU227" s="187" t="s">
        <v>85</v>
      </c>
      <c r="AV227" s="11" t="s">
        <v>85</v>
      </c>
      <c r="AW227" s="11" t="s">
        <v>39</v>
      </c>
      <c r="AX227" s="11" t="s">
        <v>75</v>
      </c>
      <c r="AY227" s="187" t="s">
        <v>195</v>
      </c>
    </row>
    <row r="228" spans="2:65" s="12" customFormat="1">
      <c r="B228" s="197"/>
      <c r="D228" s="186" t="s">
        <v>203</v>
      </c>
      <c r="E228" s="198" t="s">
        <v>5</v>
      </c>
      <c r="F228" s="199" t="s">
        <v>2767</v>
      </c>
      <c r="H228" s="200">
        <v>28.53</v>
      </c>
      <c r="I228" s="201"/>
      <c r="L228" s="197"/>
      <c r="M228" s="202"/>
      <c r="N228" s="203"/>
      <c r="O228" s="203"/>
      <c r="P228" s="203"/>
      <c r="Q228" s="203"/>
      <c r="R228" s="203"/>
      <c r="S228" s="203"/>
      <c r="T228" s="204"/>
      <c r="AT228" s="198" t="s">
        <v>203</v>
      </c>
      <c r="AU228" s="198" t="s">
        <v>85</v>
      </c>
      <c r="AV228" s="12" t="s">
        <v>211</v>
      </c>
      <c r="AW228" s="12" t="s">
        <v>39</v>
      </c>
      <c r="AX228" s="12" t="s">
        <v>83</v>
      </c>
      <c r="AY228" s="198" t="s">
        <v>195</v>
      </c>
    </row>
    <row r="229" spans="2:65" s="1" customFormat="1" ht="16.5" customHeight="1">
      <c r="B229" s="172"/>
      <c r="C229" s="173" t="s">
        <v>349</v>
      </c>
      <c r="D229" s="173" t="s">
        <v>197</v>
      </c>
      <c r="E229" s="174" t="s">
        <v>335</v>
      </c>
      <c r="F229" s="175" t="s">
        <v>336</v>
      </c>
      <c r="G229" s="176" t="s">
        <v>264</v>
      </c>
      <c r="H229" s="177">
        <v>75.099999999999994</v>
      </c>
      <c r="I229" s="178"/>
      <c r="J229" s="179">
        <f>ROUND(I229*H229,2)</f>
        <v>0</v>
      </c>
      <c r="K229" s="175"/>
      <c r="L229" s="40"/>
      <c r="M229" s="180" t="s">
        <v>5</v>
      </c>
      <c r="N229" s="181" t="s">
        <v>46</v>
      </c>
      <c r="O229" s="41"/>
      <c r="P229" s="182">
        <f>O229*H229</f>
        <v>0</v>
      </c>
      <c r="Q229" s="182">
        <v>1.2700000000000001E-3</v>
      </c>
      <c r="R229" s="182">
        <f>Q229*H229</f>
        <v>9.5377000000000003E-2</v>
      </c>
      <c r="S229" s="182">
        <v>0</v>
      </c>
      <c r="T229" s="183">
        <f>S229*H229</f>
        <v>0</v>
      </c>
      <c r="AR229" s="23" t="s">
        <v>201</v>
      </c>
      <c r="AT229" s="23" t="s">
        <v>197</v>
      </c>
      <c r="AU229" s="23" t="s">
        <v>85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3702</v>
      </c>
    </row>
    <row r="230" spans="2:65" s="11" customFormat="1">
      <c r="B230" s="185"/>
      <c r="D230" s="186" t="s">
        <v>203</v>
      </c>
      <c r="E230" s="187" t="s">
        <v>5</v>
      </c>
      <c r="F230" s="188" t="s">
        <v>3703</v>
      </c>
      <c r="H230" s="189">
        <v>75.099999999999994</v>
      </c>
      <c r="I230" s="190"/>
      <c r="L230" s="185"/>
      <c r="M230" s="191"/>
      <c r="N230" s="192"/>
      <c r="O230" s="192"/>
      <c r="P230" s="192"/>
      <c r="Q230" s="192"/>
      <c r="R230" s="192"/>
      <c r="S230" s="192"/>
      <c r="T230" s="193"/>
      <c r="AT230" s="187" t="s">
        <v>203</v>
      </c>
      <c r="AU230" s="187" t="s">
        <v>85</v>
      </c>
      <c r="AV230" s="11" t="s">
        <v>85</v>
      </c>
      <c r="AW230" s="11" t="s">
        <v>39</v>
      </c>
      <c r="AX230" s="11" t="s">
        <v>83</v>
      </c>
      <c r="AY230" s="187" t="s">
        <v>195</v>
      </c>
    </row>
    <row r="231" spans="2:65" s="1" customFormat="1" ht="16.5" customHeight="1">
      <c r="B231" s="172"/>
      <c r="C231" s="213" t="s">
        <v>355</v>
      </c>
      <c r="D231" s="213" t="s">
        <v>316</v>
      </c>
      <c r="E231" s="214" t="s">
        <v>339</v>
      </c>
      <c r="F231" s="215" t="s">
        <v>340</v>
      </c>
      <c r="G231" s="216" t="s">
        <v>341</v>
      </c>
      <c r="H231" s="217">
        <v>18.774999999999999</v>
      </c>
      <c r="I231" s="218"/>
      <c r="J231" s="219">
        <f>ROUND(I231*H231,2)</f>
        <v>0</v>
      </c>
      <c r="K231" s="215"/>
      <c r="L231" s="220"/>
      <c r="M231" s="221" t="s">
        <v>5</v>
      </c>
      <c r="N231" s="222" t="s">
        <v>46</v>
      </c>
      <c r="O231" s="41"/>
      <c r="P231" s="182">
        <f>O231*H231</f>
        <v>0</v>
      </c>
      <c r="Q231" s="182">
        <v>1E-3</v>
      </c>
      <c r="R231" s="182">
        <f>Q231*H231</f>
        <v>1.8775E-2</v>
      </c>
      <c r="S231" s="182">
        <v>0</v>
      </c>
      <c r="T231" s="183">
        <f>S231*H231</f>
        <v>0</v>
      </c>
      <c r="AR231" s="23" t="s">
        <v>255</v>
      </c>
      <c r="AT231" s="23" t="s">
        <v>316</v>
      </c>
      <c r="AU231" s="23" t="s">
        <v>85</v>
      </c>
      <c r="AY231" s="23" t="s">
        <v>195</v>
      </c>
      <c r="BE231" s="184">
        <f>IF(N231="základní",J231,0)</f>
        <v>0</v>
      </c>
      <c r="BF231" s="184">
        <f>IF(N231="snížená",J231,0)</f>
        <v>0</v>
      </c>
      <c r="BG231" s="184">
        <f>IF(N231="zákl. přenesená",J231,0)</f>
        <v>0</v>
      </c>
      <c r="BH231" s="184">
        <f>IF(N231="sníž. přenesená",J231,0)</f>
        <v>0</v>
      </c>
      <c r="BI231" s="184">
        <f>IF(N231="nulová",J231,0)</f>
        <v>0</v>
      </c>
      <c r="BJ231" s="23" t="s">
        <v>83</v>
      </c>
      <c r="BK231" s="184">
        <f>ROUND(I231*H231,2)</f>
        <v>0</v>
      </c>
      <c r="BL231" s="23" t="s">
        <v>201</v>
      </c>
      <c r="BM231" s="23" t="s">
        <v>3704</v>
      </c>
    </row>
    <row r="232" spans="2:65" s="11" customFormat="1">
      <c r="B232" s="185"/>
      <c r="D232" s="186" t="s">
        <v>203</v>
      </c>
      <c r="E232" s="187" t="s">
        <v>5</v>
      </c>
      <c r="F232" s="188" t="s">
        <v>3705</v>
      </c>
      <c r="H232" s="189">
        <v>18.774999999999999</v>
      </c>
      <c r="I232" s="190"/>
      <c r="L232" s="185"/>
      <c r="M232" s="191"/>
      <c r="N232" s="192"/>
      <c r="O232" s="192"/>
      <c r="P232" s="192"/>
      <c r="Q232" s="192"/>
      <c r="R232" s="192"/>
      <c r="S232" s="192"/>
      <c r="T232" s="193"/>
      <c r="AT232" s="187" t="s">
        <v>203</v>
      </c>
      <c r="AU232" s="187" t="s">
        <v>85</v>
      </c>
      <c r="AV232" s="11" t="s">
        <v>85</v>
      </c>
      <c r="AW232" s="11" t="s">
        <v>39</v>
      </c>
      <c r="AX232" s="11" t="s">
        <v>83</v>
      </c>
      <c r="AY232" s="187" t="s">
        <v>195</v>
      </c>
    </row>
    <row r="233" spans="2:65" s="1" customFormat="1" ht="16.5" customHeight="1">
      <c r="B233" s="172"/>
      <c r="C233" s="173" t="s">
        <v>362</v>
      </c>
      <c r="D233" s="173" t="s">
        <v>197</v>
      </c>
      <c r="E233" s="174" t="s">
        <v>345</v>
      </c>
      <c r="F233" s="175" t="s">
        <v>346</v>
      </c>
      <c r="G233" s="176" t="s">
        <v>303</v>
      </c>
      <c r="H233" s="177">
        <v>305.90199999999999</v>
      </c>
      <c r="I233" s="178"/>
      <c r="J233" s="179">
        <f>ROUND(I233*H233,2)</f>
        <v>0</v>
      </c>
      <c r="K233" s="175"/>
      <c r="L233" s="40"/>
      <c r="M233" s="180" t="s">
        <v>5</v>
      </c>
      <c r="N233" s="181" t="s">
        <v>46</v>
      </c>
      <c r="O233" s="41"/>
      <c r="P233" s="182">
        <f>O233*H233</f>
        <v>0</v>
      </c>
      <c r="Q233" s="182">
        <v>0</v>
      </c>
      <c r="R233" s="182">
        <f>Q233*H233</f>
        <v>0</v>
      </c>
      <c r="S233" s="182">
        <v>0</v>
      </c>
      <c r="T233" s="183">
        <f>S233*H233</f>
        <v>0</v>
      </c>
      <c r="AR233" s="23" t="s">
        <v>201</v>
      </c>
      <c r="AT233" s="23" t="s">
        <v>197</v>
      </c>
      <c r="AU233" s="23" t="s">
        <v>85</v>
      </c>
      <c r="AY233" s="23" t="s">
        <v>195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23" t="s">
        <v>83</v>
      </c>
      <c r="BK233" s="184">
        <f>ROUND(I233*H233,2)</f>
        <v>0</v>
      </c>
      <c r="BL233" s="23" t="s">
        <v>201</v>
      </c>
      <c r="BM233" s="23" t="s">
        <v>3706</v>
      </c>
    </row>
    <row r="234" spans="2:65" s="10" customFormat="1" ht="29.85" customHeight="1">
      <c r="B234" s="159"/>
      <c r="D234" s="160" t="s">
        <v>74</v>
      </c>
      <c r="E234" s="170" t="s">
        <v>279</v>
      </c>
      <c r="F234" s="170" t="s">
        <v>2800</v>
      </c>
      <c r="I234" s="162"/>
      <c r="J234" s="171">
        <f>BK234</f>
        <v>0</v>
      </c>
      <c r="L234" s="159"/>
      <c r="M234" s="164"/>
      <c r="N234" s="165"/>
      <c r="O234" s="165"/>
      <c r="P234" s="166">
        <f>SUM(P235:P265)</f>
        <v>0</v>
      </c>
      <c r="Q234" s="165"/>
      <c r="R234" s="166">
        <f>SUM(R235:R265)</f>
        <v>0</v>
      </c>
      <c r="S234" s="165"/>
      <c r="T234" s="167">
        <f>SUM(T235:T265)</f>
        <v>77.475125999999989</v>
      </c>
      <c r="AR234" s="160" t="s">
        <v>83</v>
      </c>
      <c r="AT234" s="168" t="s">
        <v>74</v>
      </c>
      <c r="AU234" s="168" t="s">
        <v>83</v>
      </c>
      <c r="AY234" s="160" t="s">
        <v>195</v>
      </c>
      <c r="BK234" s="169">
        <f>SUM(BK235:BK265)</f>
        <v>0</v>
      </c>
    </row>
    <row r="235" spans="2:65" s="1" customFormat="1" ht="16.5" customHeight="1">
      <c r="B235" s="172"/>
      <c r="C235" s="173" t="s">
        <v>370</v>
      </c>
      <c r="D235" s="173" t="s">
        <v>197</v>
      </c>
      <c r="E235" s="174" t="s">
        <v>350</v>
      </c>
      <c r="F235" s="175" t="s">
        <v>351</v>
      </c>
      <c r="G235" s="176" t="s">
        <v>264</v>
      </c>
      <c r="H235" s="177">
        <v>3.9</v>
      </c>
      <c r="I235" s="178"/>
      <c r="J235" s="179">
        <f>ROUND(I235*H235,2)</f>
        <v>0</v>
      </c>
      <c r="K235" s="175"/>
      <c r="L235" s="40"/>
      <c r="M235" s="180" t="s">
        <v>5</v>
      </c>
      <c r="N235" s="181" t="s">
        <v>46</v>
      </c>
      <c r="O235" s="41"/>
      <c r="P235" s="182">
        <f>O235*H235</f>
        <v>0</v>
      </c>
      <c r="Q235" s="182">
        <v>0</v>
      </c>
      <c r="R235" s="182">
        <f>Q235*H235</f>
        <v>0</v>
      </c>
      <c r="S235" s="182">
        <v>0.255</v>
      </c>
      <c r="T235" s="183">
        <f>S235*H235</f>
        <v>0.99449999999999994</v>
      </c>
      <c r="AR235" s="23" t="s">
        <v>201</v>
      </c>
      <c r="AT235" s="23" t="s">
        <v>197</v>
      </c>
      <c r="AU235" s="23" t="s">
        <v>85</v>
      </c>
      <c r="AY235" s="23" t="s">
        <v>195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23" t="s">
        <v>83</v>
      </c>
      <c r="BK235" s="184">
        <f>ROUND(I235*H235,2)</f>
        <v>0</v>
      </c>
      <c r="BL235" s="23" t="s">
        <v>201</v>
      </c>
      <c r="BM235" s="23" t="s">
        <v>3707</v>
      </c>
    </row>
    <row r="236" spans="2:65" s="1" customFormat="1" ht="81">
      <c r="B236" s="40"/>
      <c r="D236" s="186" t="s">
        <v>209</v>
      </c>
      <c r="F236" s="194" t="s">
        <v>353</v>
      </c>
      <c r="I236" s="195"/>
      <c r="L236" s="40"/>
      <c r="M236" s="196"/>
      <c r="N236" s="41"/>
      <c r="O236" s="41"/>
      <c r="P236" s="41"/>
      <c r="Q236" s="41"/>
      <c r="R236" s="41"/>
      <c r="S236" s="41"/>
      <c r="T236" s="69"/>
      <c r="AT236" s="23" t="s">
        <v>209</v>
      </c>
      <c r="AU236" s="23" t="s">
        <v>85</v>
      </c>
    </row>
    <row r="237" spans="2:65" s="11" customFormat="1">
      <c r="B237" s="185"/>
      <c r="D237" s="186" t="s">
        <v>203</v>
      </c>
      <c r="E237" s="187" t="s">
        <v>5</v>
      </c>
      <c r="F237" s="188" t="s">
        <v>2513</v>
      </c>
      <c r="H237" s="189">
        <v>1.4</v>
      </c>
      <c r="I237" s="190"/>
      <c r="L237" s="185"/>
      <c r="M237" s="191"/>
      <c r="N237" s="192"/>
      <c r="O237" s="192"/>
      <c r="P237" s="192"/>
      <c r="Q237" s="192"/>
      <c r="R237" s="192"/>
      <c r="S237" s="192"/>
      <c r="T237" s="193"/>
      <c r="AT237" s="187" t="s">
        <v>203</v>
      </c>
      <c r="AU237" s="187" t="s">
        <v>85</v>
      </c>
      <c r="AV237" s="11" t="s">
        <v>85</v>
      </c>
      <c r="AW237" s="11" t="s">
        <v>39</v>
      </c>
      <c r="AX237" s="11" t="s">
        <v>75</v>
      </c>
      <c r="AY237" s="187" t="s">
        <v>195</v>
      </c>
    </row>
    <row r="238" spans="2:65" s="11" customFormat="1">
      <c r="B238" s="185"/>
      <c r="D238" s="186" t="s">
        <v>203</v>
      </c>
      <c r="E238" s="187" t="s">
        <v>5</v>
      </c>
      <c r="F238" s="188" t="s">
        <v>3708</v>
      </c>
      <c r="H238" s="189">
        <v>2.5</v>
      </c>
      <c r="I238" s="190"/>
      <c r="L238" s="185"/>
      <c r="M238" s="191"/>
      <c r="N238" s="192"/>
      <c r="O238" s="192"/>
      <c r="P238" s="192"/>
      <c r="Q238" s="192"/>
      <c r="R238" s="192"/>
      <c r="S238" s="192"/>
      <c r="T238" s="193"/>
      <c r="AT238" s="187" t="s">
        <v>203</v>
      </c>
      <c r="AU238" s="187" t="s">
        <v>85</v>
      </c>
      <c r="AV238" s="11" t="s">
        <v>85</v>
      </c>
      <c r="AW238" s="11" t="s">
        <v>39</v>
      </c>
      <c r="AX238" s="11" t="s">
        <v>75</v>
      </c>
      <c r="AY238" s="187" t="s">
        <v>195</v>
      </c>
    </row>
    <row r="239" spans="2:65" s="13" customFormat="1">
      <c r="B239" s="205"/>
      <c r="D239" s="186" t="s">
        <v>203</v>
      </c>
      <c r="E239" s="206" t="s">
        <v>5</v>
      </c>
      <c r="F239" s="207" t="s">
        <v>254</v>
      </c>
      <c r="H239" s="208">
        <v>3.9</v>
      </c>
      <c r="I239" s="209"/>
      <c r="L239" s="205"/>
      <c r="M239" s="210"/>
      <c r="N239" s="211"/>
      <c r="O239" s="211"/>
      <c r="P239" s="211"/>
      <c r="Q239" s="211"/>
      <c r="R239" s="211"/>
      <c r="S239" s="211"/>
      <c r="T239" s="212"/>
      <c r="AT239" s="206" t="s">
        <v>203</v>
      </c>
      <c r="AU239" s="206" t="s">
        <v>85</v>
      </c>
      <c r="AV239" s="13" t="s">
        <v>201</v>
      </c>
      <c r="AW239" s="13" t="s">
        <v>39</v>
      </c>
      <c r="AX239" s="13" t="s">
        <v>83</v>
      </c>
      <c r="AY239" s="206" t="s">
        <v>195</v>
      </c>
    </row>
    <row r="240" spans="2:65" s="1" customFormat="1" ht="25.5" customHeight="1">
      <c r="B240" s="172"/>
      <c r="C240" s="173" t="s">
        <v>377</v>
      </c>
      <c r="D240" s="173" t="s">
        <v>197</v>
      </c>
      <c r="E240" s="174" t="s">
        <v>885</v>
      </c>
      <c r="F240" s="175" t="s">
        <v>886</v>
      </c>
      <c r="G240" s="176" t="s">
        <v>264</v>
      </c>
      <c r="H240" s="177">
        <v>6.77</v>
      </c>
      <c r="I240" s="178"/>
      <c r="J240" s="179">
        <f>ROUND(I240*H240,2)</f>
        <v>0</v>
      </c>
      <c r="K240" s="175"/>
      <c r="L240" s="40"/>
      <c r="M240" s="180" t="s">
        <v>5</v>
      </c>
      <c r="N240" s="181" t="s">
        <v>46</v>
      </c>
      <c r="O240" s="41"/>
      <c r="P240" s="182">
        <f>O240*H240</f>
        <v>0</v>
      </c>
      <c r="Q240" s="182">
        <v>0</v>
      </c>
      <c r="R240" s="182">
        <f>Q240*H240</f>
        <v>0</v>
      </c>
      <c r="S240" s="182">
        <v>0.625</v>
      </c>
      <c r="T240" s="183">
        <f>S240*H240</f>
        <v>4.2312499999999993</v>
      </c>
      <c r="AR240" s="23" t="s">
        <v>201</v>
      </c>
      <c r="AT240" s="23" t="s">
        <v>197</v>
      </c>
      <c r="AU240" s="23" t="s">
        <v>85</v>
      </c>
      <c r="AY240" s="23" t="s">
        <v>195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23" t="s">
        <v>83</v>
      </c>
      <c r="BK240" s="184">
        <f>ROUND(I240*H240,2)</f>
        <v>0</v>
      </c>
      <c r="BL240" s="23" t="s">
        <v>201</v>
      </c>
      <c r="BM240" s="23" t="s">
        <v>3709</v>
      </c>
    </row>
    <row r="241" spans="2:65" s="11" customFormat="1">
      <c r="B241" s="185"/>
      <c r="D241" s="186" t="s">
        <v>203</v>
      </c>
      <c r="E241" s="187" t="s">
        <v>5</v>
      </c>
      <c r="F241" s="188" t="s">
        <v>3710</v>
      </c>
      <c r="H241" s="189">
        <v>6.17</v>
      </c>
      <c r="I241" s="190"/>
      <c r="L241" s="185"/>
      <c r="M241" s="191"/>
      <c r="N241" s="192"/>
      <c r="O241" s="192"/>
      <c r="P241" s="192"/>
      <c r="Q241" s="192"/>
      <c r="R241" s="192"/>
      <c r="S241" s="192"/>
      <c r="T241" s="193"/>
      <c r="AT241" s="187" t="s">
        <v>203</v>
      </c>
      <c r="AU241" s="187" t="s">
        <v>85</v>
      </c>
      <c r="AV241" s="11" t="s">
        <v>85</v>
      </c>
      <c r="AW241" s="11" t="s">
        <v>39</v>
      </c>
      <c r="AX241" s="11" t="s">
        <v>75</v>
      </c>
      <c r="AY241" s="187" t="s">
        <v>195</v>
      </c>
    </row>
    <row r="242" spans="2:65" s="11" customFormat="1">
      <c r="B242" s="185"/>
      <c r="D242" s="186" t="s">
        <v>203</v>
      </c>
      <c r="E242" s="187" t="s">
        <v>5</v>
      </c>
      <c r="F242" s="188" t="s">
        <v>1606</v>
      </c>
      <c r="H242" s="189">
        <v>0.6</v>
      </c>
      <c r="I242" s="190"/>
      <c r="L242" s="185"/>
      <c r="M242" s="191"/>
      <c r="N242" s="192"/>
      <c r="O242" s="192"/>
      <c r="P242" s="192"/>
      <c r="Q242" s="192"/>
      <c r="R242" s="192"/>
      <c r="S242" s="192"/>
      <c r="T242" s="193"/>
      <c r="AT242" s="187" t="s">
        <v>203</v>
      </c>
      <c r="AU242" s="187" t="s">
        <v>85</v>
      </c>
      <c r="AV242" s="11" t="s">
        <v>85</v>
      </c>
      <c r="AW242" s="11" t="s">
        <v>39</v>
      </c>
      <c r="AX242" s="11" t="s">
        <v>75</v>
      </c>
      <c r="AY242" s="187" t="s">
        <v>195</v>
      </c>
    </row>
    <row r="243" spans="2:65" s="13" customFormat="1">
      <c r="B243" s="205"/>
      <c r="D243" s="186" t="s">
        <v>203</v>
      </c>
      <c r="E243" s="206" t="s">
        <v>5</v>
      </c>
      <c r="F243" s="207" t="s">
        <v>254</v>
      </c>
      <c r="H243" s="208">
        <v>6.77</v>
      </c>
      <c r="I243" s="209"/>
      <c r="L243" s="205"/>
      <c r="M243" s="210"/>
      <c r="N243" s="211"/>
      <c r="O243" s="211"/>
      <c r="P243" s="211"/>
      <c r="Q243" s="211"/>
      <c r="R243" s="211"/>
      <c r="S243" s="211"/>
      <c r="T243" s="212"/>
      <c r="AT243" s="206" t="s">
        <v>203</v>
      </c>
      <c r="AU243" s="206" t="s">
        <v>85</v>
      </c>
      <c r="AV243" s="13" t="s">
        <v>201</v>
      </c>
      <c r="AW243" s="13" t="s">
        <v>39</v>
      </c>
      <c r="AX243" s="13" t="s">
        <v>83</v>
      </c>
      <c r="AY243" s="206" t="s">
        <v>195</v>
      </c>
    </row>
    <row r="244" spans="2:65" s="1" customFormat="1" ht="16.5" customHeight="1">
      <c r="B244" s="172"/>
      <c r="C244" s="173" t="s">
        <v>383</v>
      </c>
      <c r="D244" s="173" t="s">
        <v>197</v>
      </c>
      <c r="E244" s="174" t="s">
        <v>356</v>
      </c>
      <c r="F244" s="175" t="s">
        <v>357</v>
      </c>
      <c r="G244" s="176" t="s">
        <v>264</v>
      </c>
      <c r="H244" s="177">
        <v>80.94</v>
      </c>
      <c r="I244" s="178"/>
      <c r="J244" s="179">
        <f>ROUND(I244*H244,2)</f>
        <v>0</v>
      </c>
      <c r="K244" s="175"/>
      <c r="L244" s="40"/>
      <c r="M244" s="180" t="s">
        <v>5</v>
      </c>
      <c r="N244" s="181" t="s">
        <v>46</v>
      </c>
      <c r="O244" s="41"/>
      <c r="P244" s="182">
        <f>O244*H244</f>
        <v>0</v>
      </c>
      <c r="Q244" s="182">
        <v>0</v>
      </c>
      <c r="R244" s="182">
        <f>Q244*H244</f>
        <v>0</v>
      </c>
      <c r="S244" s="182">
        <v>0.44</v>
      </c>
      <c r="T244" s="183">
        <f>S244*H244</f>
        <v>35.613599999999998</v>
      </c>
      <c r="AR244" s="23" t="s">
        <v>201</v>
      </c>
      <c r="AT244" s="23" t="s">
        <v>197</v>
      </c>
      <c r="AU244" s="23" t="s">
        <v>85</v>
      </c>
      <c r="AY244" s="23" t="s">
        <v>195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23" t="s">
        <v>83</v>
      </c>
      <c r="BK244" s="184">
        <f>ROUND(I244*H244,2)</f>
        <v>0</v>
      </c>
      <c r="BL244" s="23" t="s">
        <v>201</v>
      </c>
      <c r="BM244" s="23" t="s">
        <v>3711</v>
      </c>
    </row>
    <row r="245" spans="2:65" s="1" customFormat="1" ht="67.5">
      <c r="B245" s="40"/>
      <c r="D245" s="186" t="s">
        <v>209</v>
      </c>
      <c r="F245" s="194" t="s">
        <v>359</v>
      </c>
      <c r="I245" s="195"/>
      <c r="L245" s="40"/>
      <c r="M245" s="196"/>
      <c r="N245" s="41"/>
      <c r="O245" s="41"/>
      <c r="P245" s="41"/>
      <c r="Q245" s="41"/>
      <c r="R245" s="41"/>
      <c r="S245" s="41"/>
      <c r="T245" s="69"/>
      <c r="AT245" s="23" t="s">
        <v>209</v>
      </c>
      <c r="AU245" s="23" t="s">
        <v>85</v>
      </c>
    </row>
    <row r="246" spans="2:65" s="11" customFormat="1">
      <c r="B246" s="185"/>
      <c r="D246" s="186" t="s">
        <v>203</v>
      </c>
      <c r="E246" s="187" t="s">
        <v>5</v>
      </c>
      <c r="F246" s="188" t="s">
        <v>3712</v>
      </c>
      <c r="H246" s="189">
        <v>3.34</v>
      </c>
      <c r="I246" s="190"/>
      <c r="L246" s="185"/>
      <c r="M246" s="191"/>
      <c r="N246" s="192"/>
      <c r="O246" s="192"/>
      <c r="P246" s="192"/>
      <c r="Q246" s="192"/>
      <c r="R246" s="192"/>
      <c r="S246" s="192"/>
      <c r="T246" s="193"/>
      <c r="AT246" s="187" t="s">
        <v>203</v>
      </c>
      <c r="AU246" s="187" t="s">
        <v>85</v>
      </c>
      <c r="AV246" s="11" t="s">
        <v>85</v>
      </c>
      <c r="AW246" s="11" t="s">
        <v>39</v>
      </c>
      <c r="AX246" s="11" t="s">
        <v>75</v>
      </c>
      <c r="AY246" s="187" t="s">
        <v>195</v>
      </c>
    </row>
    <row r="247" spans="2:65" s="12" customFormat="1">
      <c r="B247" s="197"/>
      <c r="D247" s="186" t="s">
        <v>203</v>
      </c>
      <c r="E247" s="198" t="s">
        <v>5</v>
      </c>
      <c r="F247" s="199" t="s">
        <v>2660</v>
      </c>
      <c r="H247" s="200">
        <v>3.34</v>
      </c>
      <c r="I247" s="201"/>
      <c r="L247" s="197"/>
      <c r="M247" s="202"/>
      <c r="N247" s="203"/>
      <c r="O247" s="203"/>
      <c r="P247" s="203"/>
      <c r="Q247" s="203"/>
      <c r="R247" s="203"/>
      <c r="S247" s="203"/>
      <c r="T247" s="204"/>
      <c r="AT247" s="198" t="s">
        <v>203</v>
      </c>
      <c r="AU247" s="198" t="s">
        <v>85</v>
      </c>
      <c r="AV247" s="12" t="s">
        <v>211</v>
      </c>
      <c r="AW247" s="12" t="s">
        <v>39</v>
      </c>
      <c r="AX247" s="12" t="s">
        <v>75</v>
      </c>
      <c r="AY247" s="198" t="s">
        <v>195</v>
      </c>
    </row>
    <row r="248" spans="2:65" s="11" customFormat="1">
      <c r="B248" s="185"/>
      <c r="D248" s="186" t="s">
        <v>203</v>
      </c>
      <c r="E248" s="187" t="s">
        <v>5</v>
      </c>
      <c r="F248" s="188" t="s">
        <v>3713</v>
      </c>
      <c r="H248" s="189">
        <v>8</v>
      </c>
      <c r="I248" s="190"/>
      <c r="L248" s="185"/>
      <c r="M248" s="191"/>
      <c r="N248" s="192"/>
      <c r="O248" s="192"/>
      <c r="P248" s="192"/>
      <c r="Q248" s="192"/>
      <c r="R248" s="192"/>
      <c r="S248" s="192"/>
      <c r="T248" s="193"/>
      <c r="AT248" s="187" t="s">
        <v>203</v>
      </c>
      <c r="AU248" s="187" t="s">
        <v>85</v>
      </c>
      <c r="AV248" s="11" t="s">
        <v>85</v>
      </c>
      <c r="AW248" s="11" t="s">
        <v>39</v>
      </c>
      <c r="AX248" s="11" t="s">
        <v>75</v>
      </c>
      <c r="AY248" s="187" t="s">
        <v>195</v>
      </c>
    </row>
    <row r="249" spans="2:65" s="12" customFormat="1">
      <c r="B249" s="197"/>
      <c r="D249" s="186" t="s">
        <v>203</v>
      </c>
      <c r="E249" s="198" t="s">
        <v>5</v>
      </c>
      <c r="F249" s="199" t="s">
        <v>2809</v>
      </c>
      <c r="H249" s="200">
        <v>8</v>
      </c>
      <c r="I249" s="201"/>
      <c r="L249" s="197"/>
      <c r="M249" s="202"/>
      <c r="N249" s="203"/>
      <c r="O249" s="203"/>
      <c r="P249" s="203"/>
      <c r="Q249" s="203"/>
      <c r="R249" s="203"/>
      <c r="S249" s="203"/>
      <c r="T249" s="204"/>
      <c r="AT249" s="198" t="s">
        <v>203</v>
      </c>
      <c r="AU249" s="198" t="s">
        <v>85</v>
      </c>
      <c r="AV249" s="12" t="s">
        <v>211</v>
      </c>
      <c r="AW249" s="12" t="s">
        <v>39</v>
      </c>
      <c r="AX249" s="12" t="s">
        <v>75</v>
      </c>
      <c r="AY249" s="198" t="s">
        <v>195</v>
      </c>
    </row>
    <row r="250" spans="2:65" s="11" customFormat="1">
      <c r="B250" s="185"/>
      <c r="D250" s="186" t="s">
        <v>203</v>
      </c>
      <c r="E250" s="187" t="s">
        <v>5</v>
      </c>
      <c r="F250" s="188" t="s">
        <v>3714</v>
      </c>
      <c r="H250" s="189">
        <v>11.25</v>
      </c>
      <c r="I250" s="190"/>
      <c r="L250" s="185"/>
      <c r="M250" s="191"/>
      <c r="N250" s="192"/>
      <c r="O250" s="192"/>
      <c r="P250" s="192"/>
      <c r="Q250" s="192"/>
      <c r="R250" s="192"/>
      <c r="S250" s="192"/>
      <c r="T250" s="193"/>
      <c r="AT250" s="187" t="s">
        <v>203</v>
      </c>
      <c r="AU250" s="187" t="s">
        <v>85</v>
      </c>
      <c r="AV250" s="11" t="s">
        <v>85</v>
      </c>
      <c r="AW250" s="11" t="s">
        <v>39</v>
      </c>
      <c r="AX250" s="11" t="s">
        <v>75</v>
      </c>
      <c r="AY250" s="187" t="s">
        <v>195</v>
      </c>
    </row>
    <row r="251" spans="2:65" s="12" customFormat="1">
      <c r="B251" s="197"/>
      <c r="D251" s="186" t="s">
        <v>203</v>
      </c>
      <c r="E251" s="198" t="s">
        <v>5</v>
      </c>
      <c r="F251" s="199" t="s">
        <v>2811</v>
      </c>
      <c r="H251" s="200">
        <v>11.25</v>
      </c>
      <c r="I251" s="201"/>
      <c r="L251" s="197"/>
      <c r="M251" s="202"/>
      <c r="N251" s="203"/>
      <c r="O251" s="203"/>
      <c r="P251" s="203"/>
      <c r="Q251" s="203"/>
      <c r="R251" s="203"/>
      <c r="S251" s="203"/>
      <c r="T251" s="204"/>
      <c r="AT251" s="198" t="s">
        <v>203</v>
      </c>
      <c r="AU251" s="198" t="s">
        <v>85</v>
      </c>
      <c r="AV251" s="12" t="s">
        <v>211</v>
      </c>
      <c r="AW251" s="12" t="s">
        <v>39</v>
      </c>
      <c r="AX251" s="12" t="s">
        <v>75</v>
      </c>
      <c r="AY251" s="198" t="s">
        <v>195</v>
      </c>
    </row>
    <row r="252" spans="2:65" s="11" customFormat="1">
      <c r="B252" s="185"/>
      <c r="D252" s="186" t="s">
        <v>203</v>
      </c>
      <c r="E252" s="187" t="s">
        <v>5</v>
      </c>
      <c r="F252" s="188" t="s">
        <v>3715</v>
      </c>
      <c r="H252" s="189">
        <v>58.35</v>
      </c>
      <c r="I252" s="190"/>
      <c r="L252" s="185"/>
      <c r="M252" s="191"/>
      <c r="N252" s="192"/>
      <c r="O252" s="192"/>
      <c r="P252" s="192"/>
      <c r="Q252" s="192"/>
      <c r="R252" s="192"/>
      <c r="S252" s="192"/>
      <c r="T252" s="193"/>
      <c r="AT252" s="187" t="s">
        <v>203</v>
      </c>
      <c r="AU252" s="187" t="s">
        <v>85</v>
      </c>
      <c r="AV252" s="11" t="s">
        <v>85</v>
      </c>
      <c r="AW252" s="11" t="s">
        <v>39</v>
      </c>
      <c r="AX252" s="11" t="s">
        <v>75</v>
      </c>
      <c r="AY252" s="187" t="s">
        <v>195</v>
      </c>
    </row>
    <row r="253" spans="2:65" s="12" customFormat="1">
      <c r="B253" s="197"/>
      <c r="D253" s="186" t="s">
        <v>203</v>
      </c>
      <c r="E253" s="198" t="s">
        <v>5</v>
      </c>
      <c r="F253" s="199" t="s">
        <v>250</v>
      </c>
      <c r="H253" s="200">
        <v>58.35</v>
      </c>
      <c r="I253" s="201"/>
      <c r="L253" s="197"/>
      <c r="M253" s="202"/>
      <c r="N253" s="203"/>
      <c r="O253" s="203"/>
      <c r="P253" s="203"/>
      <c r="Q253" s="203"/>
      <c r="R253" s="203"/>
      <c r="S253" s="203"/>
      <c r="T253" s="204"/>
      <c r="AT253" s="198" t="s">
        <v>203</v>
      </c>
      <c r="AU253" s="198" t="s">
        <v>85</v>
      </c>
      <c r="AV253" s="12" t="s">
        <v>211</v>
      </c>
      <c r="AW253" s="12" t="s">
        <v>39</v>
      </c>
      <c r="AX253" s="12" t="s">
        <v>75</v>
      </c>
      <c r="AY253" s="198" t="s">
        <v>195</v>
      </c>
    </row>
    <row r="254" spans="2:65" s="13" customFormat="1">
      <c r="B254" s="205"/>
      <c r="D254" s="186" t="s">
        <v>203</v>
      </c>
      <c r="E254" s="206" t="s">
        <v>5</v>
      </c>
      <c r="F254" s="207" t="s">
        <v>254</v>
      </c>
      <c r="H254" s="208">
        <v>80.94</v>
      </c>
      <c r="I254" s="209"/>
      <c r="L254" s="205"/>
      <c r="M254" s="210"/>
      <c r="N254" s="211"/>
      <c r="O254" s="211"/>
      <c r="P254" s="211"/>
      <c r="Q254" s="211"/>
      <c r="R254" s="211"/>
      <c r="S254" s="211"/>
      <c r="T254" s="212"/>
      <c r="AT254" s="206" t="s">
        <v>203</v>
      </c>
      <c r="AU254" s="206" t="s">
        <v>85</v>
      </c>
      <c r="AV254" s="13" t="s">
        <v>201</v>
      </c>
      <c r="AW254" s="13" t="s">
        <v>39</v>
      </c>
      <c r="AX254" s="13" t="s">
        <v>83</v>
      </c>
      <c r="AY254" s="206" t="s">
        <v>195</v>
      </c>
    </row>
    <row r="255" spans="2:65" s="1" customFormat="1" ht="16.5" customHeight="1">
      <c r="B255" s="172"/>
      <c r="C255" s="173" t="s">
        <v>388</v>
      </c>
      <c r="D255" s="173" t="s">
        <v>197</v>
      </c>
      <c r="E255" s="174" t="s">
        <v>363</v>
      </c>
      <c r="F255" s="175" t="s">
        <v>364</v>
      </c>
      <c r="G255" s="176" t="s">
        <v>264</v>
      </c>
      <c r="H255" s="177">
        <v>115.93600000000001</v>
      </c>
      <c r="I255" s="178"/>
      <c r="J255" s="179">
        <f>ROUND(I255*H255,2)</f>
        <v>0</v>
      </c>
      <c r="K255" s="175"/>
      <c r="L255" s="40"/>
      <c r="M255" s="180" t="s">
        <v>5</v>
      </c>
      <c r="N255" s="181" t="s">
        <v>46</v>
      </c>
      <c r="O255" s="41"/>
      <c r="P255" s="182">
        <f>O255*H255</f>
        <v>0</v>
      </c>
      <c r="Q255" s="182">
        <v>0</v>
      </c>
      <c r="R255" s="182">
        <f>Q255*H255</f>
        <v>0</v>
      </c>
      <c r="S255" s="182">
        <v>0.316</v>
      </c>
      <c r="T255" s="183">
        <f>S255*H255</f>
        <v>36.635776</v>
      </c>
      <c r="AR255" s="23" t="s">
        <v>201</v>
      </c>
      <c r="AT255" s="23" t="s">
        <v>197</v>
      </c>
      <c r="AU255" s="23" t="s">
        <v>85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3716</v>
      </c>
    </row>
    <row r="256" spans="2:65" s="1" customFormat="1" ht="67.5">
      <c r="B256" s="40"/>
      <c r="D256" s="186" t="s">
        <v>209</v>
      </c>
      <c r="F256" s="194" t="s">
        <v>366</v>
      </c>
      <c r="I256" s="195"/>
      <c r="L256" s="40"/>
      <c r="M256" s="196"/>
      <c r="N256" s="41"/>
      <c r="O256" s="41"/>
      <c r="P256" s="41"/>
      <c r="Q256" s="41"/>
      <c r="R256" s="41"/>
      <c r="S256" s="41"/>
      <c r="T256" s="69"/>
      <c r="AT256" s="23" t="s">
        <v>209</v>
      </c>
      <c r="AU256" s="23" t="s">
        <v>85</v>
      </c>
    </row>
    <row r="257" spans="2:65" s="11" customFormat="1">
      <c r="B257" s="185"/>
      <c r="D257" s="186" t="s">
        <v>203</v>
      </c>
      <c r="E257" s="187" t="s">
        <v>5</v>
      </c>
      <c r="F257" s="188" t="s">
        <v>3717</v>
      </c>
      <c r="H257" s="189">
        <v>4.6760000000000002</v>
      </c>
      <c r="I257" s="190"/>
      <c r="L257" s="185"/>
      <c r="M257" s="191"/>
      <c r="N257" s="192"/>
      <c r="O257" s="192"/>
      <c r="P257" s="192"/>
      <c r="Q257" s="192"/>
      <c r="R257" s="192"/>
      <c r="S257" s="192"/>
      <c r="T257" s="193"/>
      <c r="AT257" s="187" t="s">
        <v>203</v>
      </c>
      <c r="AU257" s="187" t="s">
        <v>85</v>
      </c>
      <c r="AV257" s="11" t="s">
        <v>85</v>
      </c>
      <c r="AW257" s="11" t="s">
        <v>39</v>
      </c>
      <c r="AX257" s="11" t="s">
        <v>75</v>
      </c>
      <c r="AY257" s="187" t="s">
        <v>195</v>
      </c>
    </row>
    <row r="258" spans="2:65" s="12" customFormat="1">
      <c r="B258" s="197"/>
      <c r="D258" s="186" t="s">
        <v>203</v>
      </c>
      <c r="E258" s="198" t="s">
        <v>5</v>
      </c>
      <c r="F258" s="199" t="s">
        <v>2660</v>
      </c>
      <c r="H258" s="200">
        <v>4.6760000000000002</v>
      </c>
      <c r="I258" s="201"/>
      <c r="L258" s="197"/>
      <c r="M258" s="202"/>
      <c r="N258" s="203"/>
      <c r="O258" s="203"/>
      <c r="P258" s="203"/>
      <c r="Q258" s="203"/>
      <c r="R258" s="203"/>
      <c r="S258" s="203"/>
      <c r="T258" s="204"/>
      <c r="AT258" s="198" t="s">
        <v>203</v>
      </c>
      <c r="AU258" s="198" t="s">
        <v>85</v>
      </c>
      <c r="AV258" s="12" t="s">
        <v>211</v>
      </c>
      <c r="AW258" s="12" t="s">
        <v>39</v>
      </c>
      <c r="AX258" s="12" t="s">
        <v>75</v>
      </c>
      <c r="AY258" s="198" t="s">
        <v>195</v>
      </c>
    </row>
    <row r="259" spans="2:65" s="11" customFormat="1">
      <c r="B259" s="185"/>
      <c r="D259" s="186" t="s">
        <v>203</v>
      </c>
      <c r="E259" s="187" t="s">
        <v>5</v>
      </c>
      <c r="F259" s="188" t="s">
        <v>3718</v>
      </c>
      <c r="H259" s="189">
        <v>11.52</v>
      </c>
      <c r="I259" s="190"/>
      <c r="L259" s="185"/>
      <c r="M259" s="191"/>
      <c r="N259" s="192"/>
      <c r="O259" s="192"/>
      <c r="P259" s="192"/>
      <c r="Q259" s="192"/>
      <c r="R259" s="192"/>
      <c r="S259" s="192"/>
      <c r="T259" s="193"/>
      <c r="AT259" s="187" t="s">
        <v>203</v>
      </c>
      <c r="AU259" s="187" t="s">
        <v>85</v>
      </c>
      <c r="AV259" s="11" t="s">
        <v>85</v>
      </c>
      <c r="AW259" s="11" t="s">
        <v>39</v>
      </c>
      <c r="AX259" s="11" t="s">
        <v>75</v>
      </c>
      <c r="AY259" s="187" t="s">
        <v>195</v>
      </c>
    </row>
    <row r="260" spans="2:65" s="12" customFormat="1">
      <c r="B260" s="197"/>
      <c r="D260" s="186" t="s">
        <v>203</v>
      </c>
      <c r="E260" s="198" t="s">
        <v>5</v>
      </c>
      <c r="F260" s="199" t="s">
        <v>2809</v>
      </c>
      <c r="H260" s="200">
        <v>11.52</v>
      </c>
      <c r="I260" s="201"/>
      <c r="L260" s="197"/>
      <c r="M260" s="202"/>
      <c r="N260" s="203"/>
      <c r="O260" s="203"/>
      <c r="P260" s="203"/>
      <c r="Q260" s="203"/>
      <c r="R260" s="203"/>
      <c r="S260" s="203"/>
      <c r="T260" s="204"/>
      <c r="AT260" s="198" t="s">
        <v>203</v>
      </c>
      <c r="AU260" s="198" t="s">
        <v>85</v>
      </c>
      <c r="AV260" s="12" t="s">
        <v>211</v>
      </c>
      <c r="AW260" s="12" t="s">
        <v>39</v>
      </c>
      <c r="AX260" s="12" t="s">
        <v>75</v>
      </c>
      <c r="AY260" s="198" t="s">
        <v>195</v>
      </c>
    </row>
    <row r="261" spans="2:65" s="11" customFormat="1">
      <c r="B261" s="185"/>
      <c r="D261" s="186" t="s">
        <v>203</v>
      </c>
      <c r="E261" s="187" t="s">
        <v>5</v>
      </c>
      <c r="F261" s="188" t="s">
        <v>3719</v>
      </c>
      <c r="H261" s="189">
        <v>18.05</v>
      </c>
      <c r="I261" s="190"/>
      <c r="L261" s="185"/>
      <c r="M261" s="191"/>
      <c r="N261" s="192"/>
      <c r="O261" s="192"/>
      <c r="P261" s="192"/>
      <c r="Q261" s="192"/>
      <c r="R261" s="192"/>
      <c r="S261" s="192"/>
      <c r="T261" s="193"/>
      <c r="AT261" s="187" t="s">
        <v>203</v>
      </c>
      <c r="AU261" s="187" t="s">
        <v>85</v>
      </c>
      <c r="AV261" s="11" t="s">
        <v>85</v>
      </c>
      <c r="AW261" s="11" t="s">
        <v>39</v>
      </c>
      <c r="AX261" s="11" t="s">
        <v>75</v>
      </c>
      <c r="AY261" s="187" t="s">
        <v>195</v>
      </c>
    </row>
    <row r="262" spans="2:65" s="12" customFormat="1">
      <c r="B262" s="197"/>
      <c r="D262" s="186" t="s">
        <v>203</v>
      </c>
      <c r="E262" s="198" t="s">
        <v>5</v>
      </c>
      <c r="F262" s="199" t="s">
        <v>2811</v>
      </c>
      <c r="H262" s="200">
        <v>18.05</v>
      </c>
      <c r="I262" s="201"/>
      <c r="L262" s="197"/>
      <c r="M262" s="202"/>
      <c r="N262" s="203"/>
      <c r="O262" s="203"/>
      <c r="P262" s="203"/>
      <c r="Q262" s="203"/>
      <c r="R262" s="203"/>
      <c r="S262" s="203"/>
      <c r="T262" s="204"/>
      <c r="AT262" s="198" t="s">
        <v>203</v>
      </c>
      <c r="AU262" s="198" t="s">
        <v>85</v>
      </c>
      <c r="AV262" s="12" t="s">
        <v>211</v>
      </c>
      <c r="AW262" s="12" t="s">
        <v>39</v>
      </c>
      <c r="AX262" s="12" t="s">
        <v>75</v>
      </c>
      <c r="AY262" s="198" t="s">
        <v>195</v>
      </c>
    </row>
    <row r="263" spans="2:65" s="11" customFormat="1">
      <c r="B263" s="185"/>
      <c r="D263" s="186" t="s">
        <v>203</v>
      </c>
      <c r="E263" s="187" t="s">
        <v>5</v>
      </c>
      <c r="F263" s="188" t="s">
        <v>3720</v>
      </c>
      <c r="H263" s="189">
        <v>81.69</v>
      </c>
      <c r="I263" s="190"/>
      <c r="L263" s="185"/>
      <c r="M263" s="191"/>
      <c r="N263" s="192"/>
      <c r="O263" s="192"/>
      <c r="P263" s="192"/>
      <c r="Q263" s="192"/>
      <c r="R263" s="192"/>
      <c r="S263" s="192"/>
      <c r="T263" s="193"/>
      <c r="AT263" s="187" t="s">
        <v>203</v>
      </c>
      <c r="AU263" s="187" t="s">
        <v>85</v>
      </c>
      <c r="AV263" s="11" t="s">
        <v>85</v>
      </c>
      <c r="AW263" s="11" t="s">
        <v>39</v>
      </c>
      <c r="AX263" s="11" t="s">
        <v>75</v>
      </c>
      <c r="AY263" s="187" t="s">
        <v>195</v>
      </c>
    </row>
    <row r="264" spans="2:65" s="12" customFormat="1">
      <c r="B264" s="197"/>
      <c r="D264" s="186" t="s">
        <v>203</v>
      </c>
      <c r="E264" s="198" t="s">
        <v>5</v>
      </c>
      <c r="F264" s="199" t="s">
        <v>250</v>
      </c>
      <c r="H264" s="200">
        <v>81.69</v>
      </c>
      <c r="I264" s="201"/>
      <c r="L264" s="197"/>
      <c r="M264" s="202"/>
      <c r="N264" s="203"/>
      <c r="O264" s="203"/>
      <c r="P264" s="203"/>
      <c r="Q264" s="203"/>
      <c r="R264" s="203"/>
      <c r="S264" s="203"/>
      <c r="T264" s="204"/>
      <c r="AT264" s="198" t="s">
        <v>203</v>
      </c>
      <c r="AU264" s="198" t="s">
        <v>85</v>
      </c>
      <c r="AV264" s="12" t="s">
        <v>211</v>
      </c>
      <c r="AW264" s="12" t="s">
        <v>39</v>
      </c>
      <c r="AX264" s="12" t="s">
        <v>75</v>
      </c>
      <c r="AY264" s="198" t="s">
        <v>195</v>
      </c>
    </row>
    <row r="265" spans="2:65" s="13" customFormat="1">
      <c r="B265" s="205"/>
      <c r="D265" s="186" t="s">
        <v>203</v>
      </c>
      <c r="E265" s="206" t="s">
        <v>5</v>
      </c>
      <c r="F265" s="207" t="s">
        <v>254</v>
      </c>
      <c r="H265" s="208">
        <v>115.93600000000001</v>
      </c>
      <c r="I265" s="209"/>
      <c r="L265" s="205"/>
      <c r="M265" s="210"/>
      <c r="N265" s="211"/>
      <c r="O265" s="211"/>
      <c r="P265" s="211"/>
      <c r="Q265" s="211"/>
      <c r="R265" s="211"/>
      <c r="S265" s="211"/>
      <c r="T265" s="212"/>
      <c r="AT265" s="206" t="s">
        <v>203</v>
      </c>
      <c r="AU265" s="206" t="s">
        <v>85</v>
      </c>
      <c r="AV265" s="13" t="s">
        <v>201</v>
      </c>
      <c r="AW265" s="13" t="s">
        <v>39</v>
      </c>
      <c r="AX265" s="13" t="s">
        <v>83</v>
      </c>
      <c r="AY265" s="206" t="s">
        <v>195</v>
      </c>
    </row>
    <row r="266" spans="2:65" s="10" customFormat="1" ht="29.85" customHeight="1">
      <c r="B266" s="159"/>
      <c r="D266" s="160" t="s">
        <v>74</v>
      </c>
      <c r="E266" s="170" t="s">
        <v>201</v>
      </c>
      <c r="F266" s="170" t="s">
        <v>369</v>
      </c>
      <c r="I266" s="162"/>
      <c r="J266" s="171">
        <f>BK266</f>
        <v>0</v>
      </c>
      <c r="L266" s="159"/>
      <c r="M266" s="164"/>
      <c r="N266" s="165"/>
      <c r="O266" s="165"/>
      <c r="P266" s="166">
        <f>SUM(P267:P292)</f>
        <v>0</v>
      </c>
      <c r="Q266" s="165"/>
      <c r="R266" s="166">
        <f>SUM(R267:R292)</f>
        <v>143.59767879</v>
      </c>
      <c r="S266" s="165"/>
      <c r="T266" s="167">
        <f>SUM(T267:T292)</f>
        <v>0</v>
      </c>
      <c r="AR266" s="160" t="s">
        <v>83</v>
      </c>
      <c r="AT266" s="168" t="s">
        <v>74</v>
      </c>
      <c r="AU266" s="168" t="s">
        <v>83</v>
      </c>
      <c r="AY266" s="160" t="s">
        <v>195</v>
      </c>
      <c r="BK266" s="169">
        <f>SUM(BK267:BK292)</f>
        <v>0</v>
      </c>
    </row>
    <row r="267" spans="2:65" s="1" customFormat="1" ht="16.5" customHeight="1">
      <c r="B267" s="172"/>
      <c r="C267" s="173" t="s">
        <v>393</v>
      </c>
      <c r="D267" s="173" t="s">
        <v>197</v>
      </c>
      <c r="E267" s="174" t="s">
        <v>2819</v>
      </c>
      <c r="F267" s="175" t="s">
        <v>2820</v>
      </c>
      <c r="G267" s="176" t="s">
        <v>228</v>
      </c>
      <c r="H267" s="177">
        <v>3.3820000000000001</v>
      </c>
      <c r="I267" s="178"/>
      <c r="J267" s="179">
        <f>ROUND(I267*H267,2)</f>
        <v>0</v>
      </c>
      <c r="K267" s="175"/>
      <c r="L267" s="40"/>
      <c r="M267" s="180" t="s">
        <v>5</v>
      </c>
      <c r="N267" s="181" t="s">
        <v>46</v>
      </c>
      <c r="O267" s="41"/>
      <c r="P267" s="182">
        <f>O267*H267</f>
        <v>0</v>
      </c>
      <c r="Q267" s="182">
        <v>1.7034</v>
      </c>
      <c r="R267" s="182">
        <f>Q267*H267</f>
        <v>5.7608988000000005</v>
      </c>
      <c r="S267" s="182">
        <v>0</v>
      </c>
      <c r="T267" s="183">
        <f>S267*H267</f>
        <v>0</v>
      </c>
      <c r="AR267" s="23" t="s">
        <v>201</v>
      </c>
      <c r="AT267" s="23" t="s">
        <v>197</v>
      </c>
      <c r="AU267" s="23" t="s">
        <v>85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3721</v>
      </c>
    </row>
    <row r="268" spans="2:65" s="1" customFormat="1" ht="27">
      <c r="B268" s="40"/>
      <c r="D268" s="186" t="s">
        <v>209</v>
      </c>
      <c r="F268" s="194" t="s">
        <v>2822</v>
      </c>
      <c r="I268" s="195"/>
      <c r="L268" s="40"/>
      <c r="M268" s="196"/>
      <c r="N268" s="41"/>
      <c r="O268" s="41"/>
      <c r="P268" s="41"/>
      <c r="Q268" s="41"/>
      <c r="R268" s="41"/>
      <c r="S268" s="41"/>
      <c r="T268" s="69"/>
      <c r="AT268" s="23" t="s">
        <v>209</v>
      </c>
      <c r="AU268" s="23" t="s">
        <v>85</v>
      </c>
    </row>
    <row r="269" spans="2:65" s="11" customFormat="1">
      <c r="B269" s="185"/>
      <c r="D269" s="186" t="s">
        <v>203</v>
      </c>
      <c r="E269" s="187" t="s">
        <v>5</v>
      </c>
      <c r="F269" s="188" t="s">
        <v>3722</v>
      </c>
      <c r="H269" s="189">
        <v>1.3819999999999999</v>
      </c>
      <c r="I269" s="190"/>
      <c r="L269" s="185"/>
      <c r="M269" s="191"/>
      <c r="N269" s="192"/>
      <c r="O269" s="192"/>
      <c r="P269" s="192"/>
      <c r="Q269" s="192"/>
      <c r="R269" s="192"/>
      <c r="S269" s="192"/>
      <c r="T269" s="193"/>
      <c r="AT269" s="187" t="s">
        <v>203</v>
      </c>
      <c r="AU269" s="187" t="s">
        <v>85</v>
      </c>
      <c r="AV269" s="11" t="s">
        <v>85</v>
      </c>
      <c r="AW269" s="11" t="s">
        <v>39</v>
      </c>
      <c r="AX269" s="11" t="s">
        <v>75</v>
      </c>
      <c r="AY269" s="187" t="s">
        <v>195</v>
      </c>
    </row>
    <row r="270" spans="2:65" s="11" customFormat="1">
      <c r="B270" s="185"/>
      <c r="D270" s="186" t="s">
        <v>203</v>
      </c>
      <c r="E270" s="187" t="s">
        <v>5</v>
      </c>
      <c r="F270" s="188" t="s">
        <v>3723</v>
      </c>
      <c r="H270" s="189">
        <v>2</v>
      </c>
      <c r="I270" s="190"/>
      <c r="L270" s="185"/>
      <c r="M270" s="191"/>
      <c r="N270" s="192"/>
      <c r="O270" s="192"/>
      <c r="P270" s="192"/>
      <c r="Q270" s="192"/>
      <c r="R270" s="192"/>
      <c r="S270" s="192"/>
      <c r="T270" s="193"/>
      <c r="AT270" s="187" t="s">
        <v>203</v>
      </c>
      <c r="AU270" s="187" t="s">
        <v>85</v>
      </c>
      <c r="AV270" s="11" t="s">
        <v>85</v>
      </c>
      <c r="AW270" s="11" t="s">
        <v>39</v>
      </c>
      <c r="AX270" s="11" t="s">
        <v>75</v>
      </c>
      <c r="AY270" s="187" t="s">
        <v>195</v>
      </c>
    </row>
    <row r="271" spans="2:65" s="12" customFormat="1">
      <c r="B271" s="197"/>
      <c r="D271" s="186" t="s">
        <v>203</v>
      </c>
      <c r="E271" s="198" t="s">
        <v>5</v>
      </c>
      <c r="F271" s="199" t="s">
        <v>2776</v>
      </c>
      <c r="H271" s="200">
        <v>3.3820000000000001</v>
      </c>
      <c r="I271" s="201"/>
      <c r="L271" s="197"/>
      <c r="M271" s="202"/>
      <c r="N271" s="203"/>
      <c r="O271" s="203"/>
      <c r="P271" s="203"/>
      <c r="Q271" s="203"/>
      <c r="R271" s="203"/>
      <c r="S271" s="203"/>
      <c r="T271" s="204"/>
      <c r="AT271" s="198" t="s">
        <v>203</v>
      </c>
      <c r="AU271" s="198" t="s">
        <v>85</v>
      </c>
      <c r="AV271" s="12" t="s">
        <v>211</v>
      </c>
      <c r="AW271" s="12" t="s">
        <v>39</v>
      </c>
      <c r="AX271" s="12" t="s">
        <v>83</v>
      </c>
      <c r="AY271" s="198" t="s">
        <v>195</v>
      </c>
    </row>
    <row r="272" spans="2:65" s="1" customFormat="1" ht="16.5" customHeight="1">
      <c r="B272" s="172"/>
      <c r="C272" s="173" t="s">
        <v>398</v>
      </c>
      <c r="D272" s="173" t="s">
        <v>197</v>
      </c>
      <c r="E272" s="174" t="s">
        <v>2826</v>
      </c>
      <c r="F272" s="175" t="s">
        <v>2827</v>
      </c>
      <c r="G272" s="176" t="s">
        <v>325</v>
      </c>
      <c r="H272" s="177">
        <v>1</v>
      </c>
      <c r="I272" s="178"/>
      <c r="J272" s="179">
        <f>ROUND(I272*H272,2)</f>
        <v>0</v>
      </c>
      <c r="K272" s="175"/>
      <c r="L272" s="40"/>
      <c r="M272" s="180" t="s">
        <v>5</v>
      </c>
      <c r="N272" s="181" t="s">
        <v>46</v>
      </c>
      <c r="O272" s="41"/>
      <c r="P272" s="182">
        <f>O272*H272</f>
        <v>0</v>
      </c>
      <c r="Q272" s="182">
        <v>0</v>
      </c>
      <c r="R272" s="182">
        <f>Q272*H272</f>
        <v>0</v>
      </c>
      <c r="S272" s="182">
        <v>0</v>
      </c>
      <c r="T272" s="183">
        <f>S272*H272</f>
        <v>0</v>
      </c>
      <c r="AR272" s="23" t="s">
        <v>201</v>
      </c>
      <c r="AT272" s="23" t="s">
        <v>197</v>
      </c>
      <c r="AU272" s="23" t="s">
        <v>85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3724</v>
      </c>
    </row>
    <row r="273" spans="2:65" s="1" customFormat="1" ht="27">
      <c r="B273" s="40"/>
      <c r="D273" s="186" t="s">
        <v>209</v>
      </c>
      <c r="F273" s="194" t="s">
        <v>2829</v>
      </c>
      <c r="I273" s="195"/>
      <c r="L273" s="40"/>
      <c r="M273" s="196"/>
      <c r="N273" s="41"/>
      <c r="O273" s="41"/>
      <c r="P273" s="41"/>
      <c r="Q273" s="41"/>
      <c r="R273" s="41"/>
      <c r="S273" s="41"/>
      <c r="T273" s="69"/>
      <c r="AT273" s="23" t="s">
        <v>209</v>
      </c>
      <c r="AU273" s="23" t="s">
        <v>85</v>
      </c>
    </row>
    <row r="274" spans="2:65" s="1" customFormat="1" ht="16.5" customHeight="1">
      <c r="B274" s="172"/>
      <c r="C274" s="173" t="s">
        <v>403</v>
      </c>
      <c r="D274" s="173" t="s">
        <v>197</v>
      </c>
      <c r="E274" s="174" t="s">
        <v>371</v>
      </c>
      <c r="F274" s="175" t="s">
        <v>2830</v>
      </c>
      <c r="G274" s="176" t="s">
        <v>228</v>
      </c>
      <c r="H274" s="177">
        <v>17.338999999999999</v>
      </c>
      <c r="I274" s="178"/>
      <c r="J274" s="179">
        <f>ROUND(I274*H274,2)</f>
        <v>0</v>
      </c>
      <c r="K274" s="175"/>
      <c r="L274" s="40"/>
      <c r="M274" s="180" t="s">
        <v>5</v>
      </c>
      <c r="N274" s="181" t="s">
        <v>46</v>
      </c>
      <c r="O274" s="41"/>
      <c r="P274" s="182">
        <f>O274*H274</f>
        <v>0</v>
      </c>
      <c r="Q274" s="182">
        <v>1.8907700000000001</v>
      </c>
      <c r="R274" s="182">
        <f>Q274*H274</f>
        <v>32.784061029999997</v>
      </c>
      <c r="S274" s="182">
        <v>0</v>
      </c>
      <c r="T274" s="183">
        <f>S274*H274</f>
        <v>0</v>
      </c>
      <c r="AR274" s="23" t="s">
        <v>201</v>
      </c>
      <c r="AT274" s="23" t="s">
        <v>197</v>
      </c>
      <c r="AU274" s="23" t="s">
        <v>85</v>
      </c>
      <c r="AY274" s="23" t="s">
        <v>195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23" t="s">
        <v>83</v>
      </c>
      <c r="BK274" s="184">
        <f>ROUND(I274*H274,2)</f>
        <v>0</v>
      </c>
      <c r="BL274" s="23" t="s">
        <v>201</v>
      </c>
      <c r="BM274" s="23" t="s">
        <v>3725</v>
      </c>
    </row>
    <row r="275" spans="2:65" s="1" customFormat="1" ht="27">
      <c r="B275" s="40"/>
      <c r="D275" s="186" t="s">
        <v>209</v>
      </c>
      <c r="F275" s="194" t="s">
        <v>2832</v>
      </c>
      <c r="I275" s="195"/>
      <c r="L275" s="40"/>
      <c r="M275" s="196"/>
      <c r="N275" s="41"/>
      <c r="O275" s="41"/>
      <c r="P275" s="41"/>
      <c r="Q275" s="41"/>
      <c r="R275" s="41"/>
      <c r="S275" s="41"/>
      <c r="T275" s="69"/>
      <c r="AT275" s="23" t="s">
        <v>209</v>
      </c>
      <c r="AU275" s="23" t="s">
        <v>85</v>
      </c>
    </row>
    <row r="276" spans="2:65" s="11" customFormat="1">
      <c r="B276" s="185"/>
      <c r="D276" s="186" t="s">
        <v>203</v>
      </c>
      <c r="E276" s="187" t="s">
        <v>5</v>
      </c>
      <c r="F276" s="188" t="s">
        <v>3726</v>
      </c>
      <c r="H276" s="189">
        <v>17.338999999999999</v>
      </c>
      <c r="I276" s="190"/>
      <c r="L276" s="185"/>
      <c r="M276" s="191"/>
      <c r="N276" s="192"/>
      <c r="O276" s="192"/>
      <c r="P276" s="192"/>
      <c r="Q276" s="192"/>
      <c r="R276" s="192"/>
      <c r="S276" s="192"/>
      <c r="T276" s="193"/>
      <c r="AT276" s="187" t="s">
        <v>203</v>
      </c>
      <c r="AU276" s="187" t="s">
        <v>85</v>
      </c>
      <c r="AV276" s="11" t="s">
        <v>85</v>
      </c>
      <c r="AW276" s="11" t="s">
        <v>39</v>
      </c>
      <c r="AX276" s="11" t="s">
        <v>75</v>
      </c>
      <c r="AY276" s="187" t="s">
        <v>195</v>
      </c>
    </row>
    <row r="277" spans="2:65" s="12" customFormat="1">
      <c r="B277" s="197"/>
      <c r="D277" s="186" t="s">
        <v>203</v>
      </c>
      <c r="E277" s="198" t="s">
        <v>5</v>
      </c>
      <c r="F277" s="199" t="s">
        <v>2779</v>
      </c>
      <c r="H277" s="200">
        <v>17.338999999999999</v>
      </c>
      <c r="I277" s="201"/>
      <c r="L277" s="197"/>
      <c r="M277" s="202"/>
      <c r="N277" s="203"/>
      <c r="O277" s="203"/>
      <c r="P277" s="203"/>
      <c r="Q277" s="203"/>
      <c r="R277" s="203"/>
      <c r="S277" s="203"/>
      <c r="T277" s="204"/>
      <c r="AT277" s="198" t="s">
        <v>203</v>
      </c>
      <c r="AU277" s="198" t="s">
        <v>85</v>
      </c>
      <c r="AV277" s="12" t="s">
        <v>211</v>
      </c>
      <c r="AW277" s="12" t="s">
        <v>39</v>
      </c>
      <c r="AX277" s="12" t="s">
        <v>83</v>
      </c>
      <c r="AY277" s="198" t="s">
        <v>195</v>
      </c>
    </row>
    <row r="278" spans="2:65" s="1" customFormat="1" ht="16.5" customHeight="1">
      <c r="B278" s="172"/>
      <c r="C278" s="173" t="s">
        <v>408</v>
      </c>
      <c r="D278" s="173" t="s">
        <v>197</v>
      </c>
      <c r="E278" s="174" t="s">
        <v>2849</v>
      </c>
      <c r="F278" s="175" t="s">
        <v>2850</v>
      </c>
      <c r="G278" s="176" t="s">
        <v>228</v>
      </c>
      <c r="H278" s="177">
        <v>46.247999999999998</v>
      </c>
      <c r="I278" s="178"/>
      <c r="J278" s="179">
        <f>ROUND(I278*H278,2)</f>
        <v>0</v>
      </c>
      <c r="K278" s="175"/>
      <c r="L278" s="40"/>
      <c r="M278" s="180" t="s">
        <v>5</v>
      </c>
      <c r="N278" s="181" t="s">
        <v>46</v>
      </c>
      <c r="O278" s="41"/>
      <c r="P278" s="182">
        <f>O278*H278</f>
        <v>0</v>
      </c>
      <c r="Q278" s="182">
        <v>1.8907700000000001</v>
      </c>
      <c r="R278" s="182">
        <f>Q278*H278</f>
        <v>87.444330960000002</v>
      </c>
      <c r="S278" s="182">
        <v>0</v>
      </c>
      <c r="T278" s="183">
        <f>S278*H278</f>
        <v>0</v>
      </c>
      <c r="AR278" s="23" t="s">
        <v>201</v>
      </c>
      <c r="AT278" s="23" t="s">
        <v>197</v>
      </c>
      <c r="AU278" s="23" t="s">
        <v>85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3727</v>
      </c>
    </row>
    <row r="279" spans="2:65" s="1" customFormat="1" ht="94.5">
      <c r="B279" s="40"/>
      <c r="D279" s="186" t="s">
        <v>209</v>
      </c>
      <c r="F279" s="194" t="s">
        <v>2852</v>
      </c>
      <c r="I279" s="195"/>
      <c r="L279" s="40"/>
      <c r="M279" s="196"/>
      <c r="N279" s="41"/>
      <c r="O279" s="41"/>
      <c r="P279" s="41"/>
      <c r="Q279" s="41"/>
      <c r="R279" s="41"/>
      <c r="S279" s="41"/>
      <c r="T279" s="69"/>
      <c r="AT279" s="23" t="s">
        <v>209</v>
      </c>
      <c r="AU279" s="23" t="s">
        <v>85</v>
      </c>
    </row>
    <row r="280" spans="2:65" s="11" customFormat="1">
      <c r="B280" s="185"/>
      <c r="D280" s="186" t="s">
        <v>203</v>
      </c>
      <c r="E280" s="187" t="s">
        <v>5</v>
      </c>
      <c r="F280" s="188" t="s">
        <v>3728</v>
      </c>
      <c r="H280" s="189">
        <v>16.68</v>
      </c>
      <c r="I280" s="190"/>
      <c r="L280" s="185"/>
      <c r="M280" s="191"/>
      <c r="N280" s="192"/>
      <c r="O280" s="192"/>
      <c r="P280" s="192"/>
      <c r="Q280" s="192"/>
      <c r="R280" s="192"/>
      <c r="S280" s="192"/>
      <c r="T280" s="193"/>
      <c r="AT280" s="187" t="s">
        <v>203</v>
      </c>
      <c r="AU280" s="187" t="s">
        <v>85</v>
      </c>
      <c r="AV280" s="11" t="s">
        <v>85</v>
      </c>
      <c r="AW280" s="11" t="s">
        <v>39</v>
      </c>
      <c r="AX280" s="11" t="s">
        <v>75</v>
      </c>
      <c r="AY280" s="187" t="s">
        <v>195</v>
      </c>
    </row>
    <row r="281" spans="2:65" s="11" customFormat="1">
      <c r="B281" s="185"/>
      <c r="D281" s="186" t="s">
        <v>203</v>
      </c>
      <c r="E281" s="187" t="s">
        <v>5</v>
      </c>
      <c r="F281" s="188" t="s">
        <v>3729</v>
      </c>
      <c r="H281" s="189">
        <v>29.218</v>
      </c>
      <c r="I281" s="190"/>
      <c r="L281" s="185"/>
      <c r="M281" s="191"/>
      <c r="N281" s="192"/>
      <c r="O281" s="192"/>
      <c r="P281" s="192"/>
      <c r="Q281" s="192"/>
      <c r="R281" s="192"/>
      <c r="S281" s="192"/>
      <c r="T281" s="193"/>
      <c r="AT281" s="187" t="s">
        <v>203</v>
      </c>
      <c r="AU281" s="187" t="s">
        <v>85</v>
      </c>
      <c r="AV281" s="11" t="s">
        <v>85</v>
      </c>
      <c r="AW281" s="11" t="s">
        <v>39</v>
      </c>
      <c r="AX281" s="11" t="s">
        <v>75</v>
      </c>
      <c r="AY281" s="187" t="s">
        <v>195</v>
      </c>
    </row>
    <row r="282" spans="2:65" s="11" customFormat="1">
      <c r="B282" s="185"/>
      <c r="D282" s="186" t="s">
        <v>203</v>
      </c>
      <c r="E282" s="187" t="s">
        <v>5</v>
      </c>
      <c r="F282" s="188" t="s">
        <v>3730</v>
      </c>
      <c r="H282" s="189">
        <v>0.35</v>
      </c>
      <c r="I282" s="190"/>
      <c r="L282" s="185"/>
      <c r="M282" s="191"/>
      <c r="N282" s="192"/>
      <c r="O282" s="192"/>
      <c r="P282" s="192"/>
      <c r="Q282" s="192"/>
      <c r="R282" s="192"/>
      <c r="S282" s="192"/>
      <c r="T282" s="193"/>
      <c r="AT282" s="187" t="s">
        <v>203</v>
      </c>
      <c r="AU282" s="187" t="s">
        <v>85</v>
      </c>
      <c r="AV282" s="11" t="s">
        <v>85</v>
      </c>
      <c r="AW282" s="11" t="s">
        <v>39</v>
      </c>
      <c r="AX282" s="11" t="s">
        <v>75</v>
      </c>
      <c r="AY282" s="187" t="s">
        <v>195</v>
      </c>
    </row>
    <row r="283" spans="2:65" s="12" customFormat="1">
      <c r="B283" s="197"/>
      <c r="D283" s="186" t="s">
        <v>203</v>
      </c>
      <c r="E283" s="198" t="s">
        <v>5</v>
      </c>
      <c r="F283" s="199" t="s">
        <v>2788</v>
      </c>
      <c r="H283" s="200">
        <v>46.247999999999998</v>
      </c>
      <c r="I283" s="201"/>
      <c r="L283" s="197"/>
      <c r="M283" s="202"/>
      <c r="N283" s="203"/>
      <c r="O283" s="203"/>
      <c r="P283" s="203"/>
      <c r="Q283" s="203"/>
      <c r="R283" s="203"/>
      <c r="S283" s="203"/>
      <c r="T283" s="204"/>
      <c r="AT283" s="198" t="s">
        <v>203</v>
      </c>
      <c r="AU283" s="198" t="s">
        <v>85</v>
      </c>
      <c r="AV283" s="12" t="s">
        <v>211</v>
      </c>
      <c r="AW283" s="12" t="s">
        <v>39</v>
      </c>
      <c r="AX283" s="12" t="s">
        <v>83</v>
      </c>
      <c r="AY283" s="198" t="s">
        <v>195</v>
      </c>
    </row>
    <row r="284" spans="2:65" s="1" customFormat="1" ht="16.5" customHeight="1">
      <c r="B284" s="172"/>
      <c r="C284" s="173" t="s">
        <v>410</v>
      </c>
      <c r="D284" s="173" t="s">
        <v>197</v>
      </c>
      <c r="E284" s="174" t="s">
        <v>2836</v>
      </c>
      <c r="F284" s="175" t="s">
        <v>2837</v>
      </c>
      <c r="G284" s="176" t="s">
        <v>228</v>
      </c>
      <c r="H284" s="177">
        <v>2.25</v>
      </c>
      <c r="I284" s="178"/>
      <c r="J284" s="179">
        <f>ROUND(I284*H284,2)</f>
        <v>0</v>
      </c>
      <c r="K284" s="175"/>
      <c r="L284" s="40"/>
      <c r="M284" s="180" t="s">
        <v>5</v>
      </c>
      <c r="N284" s="181" t="s">
        <v>46</v>
      </c>
      <c r="O284" s="41"/>
      <c r="P284" s="182">
        <f>O284*H284</f>
        <v>0</v>
      </c>
      <c r="Q284" s="182">
        <v>2.234</v>
      </c>
      <c r="R284" s="182">
        <f>Q284*H284</f>
        <v>5.0265000000000004</v>
      </c>
      <c r="S284" s="182">
        <v>0</v>
      </c>
      <c r="T284" s="183">
        <f>S284*H284</f>
        <v>0</v>
      </c>
      <c r="AR284" s="23" t="s">
        <v>201</v>
      </c>
      <c r="AT284" s="23" t="s">
        <v>197</v>
      </c>
      <c r="AU284" s="23" t="s">
        <v>85</v>
      </c>
      <c r="AY284" s="23" t="s">
        <v>195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23" t="s">
        <v>83</v>
      </c>
      <c r="BK284" s="184">
        <f>ROUND(I284*H284,2)</f>
        <v>0</v>
      </c>
      <c r="BL284" s="23" t="s">
        <v>201</v>
      </c>
      <c r="BM284" s="23" t="s">
        <v>3731</v>
      </c>
    </row>
    <row r="285" spans="2:65" s="1" customFormat="1" ht="27">
      <c r="B285" s="40"/>
      <c r="D285" s="186" t="s">
        <v>209</v>
      </c>
      <c r="F285" s="194" t="s">
        <v>2839</v>
      </c>
      <c r="I285" s="195"/>
      <c r="L285" s="40"/>
      <c r="M285" s="196"/>
      <c r="N285" s="41"/>
      <c r="O285" s="41"/>
      <c r="P285" s="41"/>
      <c r="Q285" s="41"/>
      <c r="R285" s="41"/>
      <c r="S285" s="41"/>
      <c r="T285" s="69"/>
      <c r="AT285" s="23" t="s">
        <v>209</v>
      </c>
      <c r="AU285" s="23" t="s">
        <v>85</v>
      </c>
    </row>
    <row r="286" spans="2:65" s="11" customFormat="1">
      <c r="B286" s="185"/>
      <c r="D286" s="186" t="s">
        <v>203</v>
      </c>
      <c r="E286" s="187" t="s">
        <v>5</v>
      </c>
      <c r="F286" s="188" t="s">
        <v>3732</v>
      </c>
      <c r="H286" s="189">
        <v>2.25</v>
      </c>
      <c r="I286" s="190"/>
      <c r="L286" s="185"/>
      <c r="M286" s="191"/>
      <c r="N286" s="192"/>
      <c r="O286" s="192"/>
      <c r="P286" s="192"/>
      <c r="Q286" s="192"/>
      <c r="R286" s="192"/>
      <c r="S286" s="192"/>
      <c r="T286" s="193"/>
      <c r="AT286" s="187" t="s">
        <v>203</v>
      </c>
      <c r="AU286" s="187" t="s">
        <v>85</v>
      </c>
      <c r="AV286" s="11" t="s">
        <v>85</v>
      </c>
      <c r="AW286" s="11" t="s">
        <v>39</v>
      </c>
      <c r="AX286" s="11" t="s">
        <v>75</v>
      </c>
      <c r="AY286" s="187" t="s">
        <v>195</v>
      </c>
    </row>
    <row r="287" spans="2:65" s="12" customFormat="1">
      <c r="B287" s="197"/>
      <c r="D287" s="186" t="s">
        <v>203</v>
      </c>
      <c r="E287" s="198" t="s">
        <v>5</v>
      </c>
      <c r="F287" s="199" t="s">
        <v>2781</v>
      </c>
      <c r="H287" s="200">
        <v>2.25</v>
      </c>
      <c r="I287" s="201"/>
      <c r="L287" s="197"/>
      <c r="M287" s="202"/>
      <c r="N287" s="203"/>
      <c r="O287" s="203"/>
      <c r="P287" s="203"/>
      <c r="Q287" s="203"/>
      <c r="R287" s="203"/>
      <c r="S287" s="203"/>
      <c r="T287" s="204"/>
      <c r="AT287" s="198" t="s">
        <v>203</v>
      </c>
      <c r="AU287" s="198" t="s">
        <v>85</v>
      </c>
      <c r="AV287" s="12" t="s">
        <v>211</v>
      </c>
      <c r="AW287" s="12" t="s">
        <v>39</v>
      </c>
      <c r="AX287" s="12" t="s">
        <v>83</v>
      </c>
      <c r="AY287" s="198" t="s">
        <v>195</v>
      </c>
    </row>
    <row r="288" spans="2:65" s="1" customFormat="1" ht="16.5" customHeight="1">
      <c r="B288" s="172"/>
      <c r="C288" s="173" t="s">
        <v>414</v>
      </c>
      <c r="D288" s="173" t="s">
        <v>197</v>
      </c>
      <c r="E288" s="174" t="s">
        <v>2842</v>
      </c>
      <c r="F288" s="175" t="s">
        <v>2843</v>
      </c>
      <c r="G288" s="176" t="s">
        <v>228</v>
      </c>
      <c r="H288" s="177">
        <v>5.6319999999999997</v>
      </c>
      <c r="I288" s="178"/>
      <c r="J288" s="179">
        <f>ROUND(I288*H288,2)</f>
        <v>0</v>
      </c>
      <c r="K288" s="175"/>
      <c r="L288" s="40"/>
      <c r="M288" s="180" t="s">
        <v>5</v>
      </c>
      <c r="N288" s="181" t="s">
        <v>46</v>
      </c>
      <c r="O288" s="41"/>
      <c r="P288" s="182">
        <f>O288*H288</f>
        <v>0</v>
      </c>
      <c r="Q288" s="182">
        <v>2.234</v>
      </c>
      <c r="R288" s="182">
        <f>Q288*H288</f>
        <v>12.581887999999999</v>
      </c>
      <c r="S288" s="182">
        <v>0</v>
      </c>
      <c r="T288" s="183">
        <f>S288*H288</f>
        <v>0</v>
      </c>
      <c r="AR288" s="23" t="s">
        <v>201</v>
      </c>
      <c r="AT288" s="23" t="s">
        <v>197</v>
      </c>
      <c r="AU288" s="23" t="s">
        <v>85</v>
      </c>
      <c r="AY288" s="23" t="s">
        <v>195</v>
      </c>
      <c r="BE288" s="184">
        <f>IF(N288="základní",J288,0)</f>
        <v>0</v>
      </c>
      <c r="BF288" s="184">
        <f>IF(N288="snížená",J288,0)</f>
        <v>0</v>
      </c>
      <c r="BG288" s="184">
        <f>IF(N288="zákl. přenesená",J288,0)</f>
        <v>0</v>
      </c>
      <c r="BH288" s="184">
        <f>IF(N288="sníž. přenesená",J288,0)</f>
        <v>0</v>
      </c>
      <c r="BI288" s="184">
        <f>IF(N288="nulová",J288,0)</f>
        <v>0</v>
      </c>
      <c r="BJ288" s="23" t="s">
        <v>83</v>
      </c>
      <c r="BK288" s="184">
        <f>ROUND(I288*H288,2)</f>
        <v>0</v>
      </c>
      <c r="BL288" s="23" t="s">
        <v>201</v>
      </c>
      <c r="BM288" s="23" t="s">
        <v>3733</v>
      </c>
    </row>
    <row r="289" spans="2:65" s="1" customFormat="1" ht="27">
      <c r="B289" s="40"/>
      <c r="D289" s="186" t="s">
        <v>209</v>
      </c>
      <c r="F289" s="194" t="s">
        <v>2845</v>
      </c>
      <c r="I289" s="195"/>
      <c r="L289" s="40"/>
      <c r="M289" s="196"/>
      <c r="N289" s="41"/>
      <c r="O289" s="41"/>
      <c r="P289" s="41"/>
      <c r="Q289" s="41"/>
      <c r="R289" s="41"/>
      <c r="S289" s="41"/>
      <c r="T289" s="69"/>
      <c r="AT289" s="23" t="s">
        <v>209</v>
      </c>
      <c r="AU289" s="23" t="s">
        <v>85</v>
      </c>
    </row>
    <row r="290" spans="2:65" s="11" customFormat="1">
      <c r="B290" s="185"/>
      <c r="D290" s="186" t="s">
        <v>203</v>
      </c>
      <c r="E290" s="187" t="s">
        <v>5</v>
      </c>
      <c r="F290" s="188" t="s">
        <v>3734</v>
      </c>
      <c r="H290" s="189">
        <v>5.6319999999999997</v>
      </c>
      <c r="I290" s="190"/>
      <c r="L290" s="185"/>
      <c r="M290" s="191"/>
      <c r="N290" s="192"/>
      <c r="O290" s="192"/>
      <c r="P290" s="192"/>
      <c r="Q290" s="192"/>
      <c r="R290" s="192"/>
      <c r="S290" s="192"/>
      <c r="T290" s="193"/>
      <c r="AT290" s="187" t="s">
        <v>203</v>
      </c>
      <c r="AU290" s="187" t="s">
        <v>85</v>
      </c>
      <c r="AV290" s="11" t="s">
        <v>85</v>
      </c>
      <c r="AW290" s="11" t="s">
        <v>39</v>
      </c>
      <c r="AX290" s="11" t="s">
        <v>75</v>
      </c>
      <c r="AY290" s="187" t="s">
        <v>195</v>
      </c>
    </row>
    <row r="291" spans="2:65" s="12" customFormat="1">
      <c r="B291" s="197"/>
      <c r="D291" s="186" t="s">
        <v>203</v>
      </c>
      <c r="E291" s="198" t="s">
        <v>5</v>
      </c>
      <c r="F291" s="199" t="s">
        <v>2784</v>
      </c>
      <c r="H291" s="200">
        <v>5.6319999999999997</v>
      </c>
      <c r="I291" s="201"/>
      <c r="L291" s="197"/>
      <c r="M291" s="202"/>
      <c r="N291" s="203"/>
      <c r="O291" s="203"/>
      <c r="P291" s="203"/>
      <c r="Q291" s="203"/>
      <c r="R291" s="203"/>
      <c r="S291" s="203"/>
      <c r="T291" s="204"/>
      <c r="AT291" s="198" t="s">
        <v>203</v>
      </c>
      <c r="AU291" s="198" t="s">
        <v>85</v>
      </c>
      <c r="AV291" s="12" t="s">
        <v>211</v>
      </c>
      <c r="AW291" s="12" t="s">
        <v>39</v>
      </c>
      <c r="AX291" s="12" t="s">
        <v>83</v>
      </c>
      <c r="AY291" s="198" t="s">
        <v>195</v>
      </c>
    </row>
    <row r="292" spans="2:65" s="1" customFormat="1" ht="16.5" customHeight="1">
      <c r="B292" s="172"/>
      <c r="C292" s="173" t="s">
        <v>419</v>
      </c>
      <c r="D292" s="173" t="s">
        <v>197</v>
      </c>
      <c r="E292" s="174" t="s">
        <v>345</v>
      </c>
      <c r="F292" s="175" t="s">
        <v>346</v>
      </c>
      <c r="G292" s="176" t="s">
        <v>303</v>
      </c>
      <c r="H292" s="177">
        <v>143.59800000000001</v>
      </c>
      <c r="I292" s="178"/>
      <c r="J292" s="179">
        <f>ROUND(I292*H292,2)</f>
        <v>0</v>
      </c>
      <c r="K292" s="175"/>
      <c r="L292" s="40"/>
      <c r="M292" s="180" t="s">
        <v>5</v>
      </c>
      <c r="N292" s="181" t="s">
        <v>46</v>
      </c>
      <c r="O292" s="41"/>
      <c r="P292" s="182">
        <f>O292*H292</f>
        <v>0</v>
      </c>
      <c r="Q292" s="182">
        <v>0</v>
      </c>
      <c r="R292" s="182">
        <f>Q292*H292</f>
        <v>0</v>
      </c>
      <c r="S292" s="182">
        <v>0</v>
      </c>
      <c r="T292" s="183">
        <f>S292*H292</f>
        <v>0</v>
      </c>
      <c r="AR292" s="23" t="s">
        <v>201</v>
      </c>
      <c r="AT292" s="23" t="s">
        <v>197</v>
      </c>
      <c r="AU292" s="23" t="s">
        <v>85</v>
      </c>
      <c r="AY292" s="23" t="s">
        <v>195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23" t="s">
        <v>83</v>
      </c>
      <c r="BK292" s="184">
        <f>ROUND(I292*H292,2)</f>
        <v>0</v>
      </c>
      <c r="BL292" s="23" t="s">
        <v>201</v>
      </c>
      <c r="BM292" s="23" t="s">
        <v>3735</v>
      </c>
    </row>
    <row r="293" spans="2:65" s="10" customFormat="1" ht="29.85" customHeight="1">
      <c r="B293" s="159"/>
      <c r="D293" s="160" t="s">
        <v>74</v>
      </c>
      <c r="E293" s="170" t="s">
        <v>220</v>
      </c>
      <c r="F293" s="170" t="s">
        <v>2857</v>
      </c>
      <c r="I293" s="162"/>
      <c r="J293" s="171">
        <f>BK293</f>
        <v>0</v>
      </c>
      <c r="L293" s="159"/>
      <c r="M293" s="164"/>
      <c r="N293" s="165"/>
      <c r="O293" s="165"/>
      <c r="P293" s="166">
        <f>P294+P326</f>
        <v>0</v>
      </c>
      <c r="Q293" s="165"/>
      <c r="R293" s="166">
        <f>R294+R326</f>
        <v>75.607376700000003</v>
      </c>
      <c r="S293" s="165"/>
      <c r="T293" s="167">
        <f>T294+T326</f>
        <v>0</v>
      </c>
      <c r="AR293" s="160" t="s">
        <v>83</v>
      </c>
      <c r="AT293" s="168" t="s">
        <v>74</v>
      </c>
      <c r="AU293" s="168" t="s">
        <v>83</v>
      </c>
      <c r="AY293" s="160" t="s">
        <v>195</v>
      </c>
      <c r="BK293" s="169">
        <f>BK294+BK326</f>
        <v>0</v>
      </c>
    </row>
    <row r="294" spans="2:65" s="10" customFormat="1" ht="14.85" customHeight="1">
      <c r="B294" s="159"/>
      <c r="D294" s="160" t="s">
        <v>74</v>
      </c>
      <c r="E294" s="170" t="s">
        <v>391</v>
      </c>
      <c r="F294" s="170" t="s">
        <v>392</v>
      </c>
      <c r="I294" s="162"/>
      <c r="J294" s="171">
        <f>BK294</f>
        <v>0</v>
      </c>
      <c r="L294" s="159"/>
      <c r="M294" s="164"/>
      <c r="N294" s="165"/>
      <c r="O294" s="165"/>
      <c r="P294" s="166">
        <f>SUM(P295:P325)</f>
        <v>0</v>
      </c>
      <c r="Q294" s="165"/>
      <c r="R294" s="166">
        <f>SUM(R295:R325)</f>
        <v>75.213476700000001</v>
      </c>
      <c r="S294" s="165"/>
      <c r="T294" s="167">
        <f>SUM(T295:T325)</f>
        <v>0</v>
      </c>
      <c r="AR294" s="160" t="s">
        <v>83</v>
      </c>
      <c r="AT294" s="168" t="s">
        <v>74</v>
      </c>
      <c r="AU294" s="168" t="s">
        <v>85</v>
      </c>
      <c r="AY294" s="160" t="s">
        <v>195</v>
      </c>
      <c r="BK294" s="169">
        <f>SUM(BK295:BK325)</f>
        <v>0</v>
      </c>
    </row>
    <row r="295" spans="2:65" s="1" customFormat="1" ht="16.5" customHeight="1">
      <c r="B295" s="172"/>
      <c r="C295" s="173" t="s">
        <v>424</v>
      </c>
      <c r="D295" s="173" t="s">
        <v>197</v>
      </c>
      <c r="E295" s="174" t="s">
        <v>394</v>
      </c>
      <c r="F295" s="175" t="s">
        <v>395</v>
      </c>
      <c r="G295" s="176" t="s">
        <v>264</v>
      </c>
      <c r="H295" s="177">
        <v>80.94</v>
      </c>
      <c r="I295" s="178"/>
      <c r="J295" s="179">
        <f>ROUND(I295*H295,2)</f>
        <v>0</v>
      </c>
      <c r="K295" s="175"/>
      <c r="L295" s="40"/>
      <c r="M295" s="180" t="s">
        <v>5</v>
      </c>
      <c r="N295" s="181" t="s">
        <v>46</v>
      </c>
      <c r="O295" s="41"/>
      <c r="P295" s="182">
        <f>O295*H295</f>
        <v>0</v>
      </c>
      <c r="Q295" s="182">
        <v>0.29699999999999999</v>
      </c>
      <c r="R295" s="182">
        <f>Q295*H295</f>
        <v>24.039179999999998</v>
      </c>
      <c r="S295" s="182">
        <v>0</v>
      </c>
      <c r="T295" s="183">
        <f>S295*H295</f>
        <v>0</v>
      </c>
      <c r="AR295" s="23" t="s">
        <v>201</v>
      </c>
      <c r="AT295" s="23" t="s">
        <v>197</v>
      </c>
      <c r="AU295" s="23" t="s">
        <v>211</v>
      </c>
      <c r="AY295" s="23" t="s">
        <v>195</v>
      </c>
      <c r="BE295" s="184">
        <f>IF(N295="základní",J295,0)</f>
        <v>0</v>
      </c>
      <c r="BF295" s="184">
        <f>IF(N295="snížená",J295,0)</f>
        <v>0</v>
      </c>
      <c r="BG295" s="184">
        <f>IF(N295="zákl. přenesená",J295,0)</f>
        <v>0</v>
      </c>
      <c r="BH295" s="184">
        <f>IF(N295="sníž. přenesená",J295,0)</f>
        <v>0</v>
      </c>
      <c r="BI295" s="184">
        <f>IF(N295="nulová",J295,0)</f>
        <v>0</v>
      </c>
      <c r="BJ295" s="23" t="s">
        <v>83</v>
      </c>
      <c r="BK295" s="184">
        <f>ROUND(I295*H295,2)</f>
        <v>0</v>
      </c>
      <c r="BL295" s="23" t="s">
        <v>201</v>
      </c>
      <c r="BM295" s="23" t="s">
        <v>3736</v>
      </c>
    </row>
    <row r="296" spans="2:65" s="1" customFormat="1" ht="54">
      <c r="B296" s="40"/>
      <c r="D296" s="186" t="s">
        <v>209</v>
      </c>
      <c r="F296" s="194" t="s">
        <v>397</v>
      </c>
      <c r="I296" s="195"/>
      <c r="L296" s="40"/>
      <c r="M296" s="196"/>
      <c r="N296" s="41"/>
      <c r="O296" s="41"/>
      <c r="P296" s="41"/>
      <c r="Q296" s="41"/>
      <c r="R296" s="41"/>
      <c r="S296" s="41"/>
      <c r="T296" s="69"/>
      <c r="AT296" s="23" t="s">
        <v>209</v>
      </c>
      <c r="AU296" s="23" t="s">
        <v>211</v>
      </c>
    </row>
    <row r="297" spans="2:65" s="11" customFormat="1">
      <c r="B297" s="185"/>
      <c r="D297" s="186" t="s">
        <v>203</v>
      </c>
      <c r="E297" s="187" t="s">
        <v>5</v>
      </c>
      <c r="F297" s="188" t="s">
        <v>3712</v>
      </c>
      <c r="H297" s="189">
        <v>3.34</v>
      </c>
      <c r="I297" s="190"/>
      <c r="L297" s="185"/>
      <c r="M297" s="191"/>
      <c r="N297" s="192"/>
      <c r="O297" s="192"/>
      <c r="P297" s="192"/>
      <c r="Q297" s="192"/>
      <c r="R297" s="192"/>
      <c r="S297" s="192"/>
      <c r="T297" s="193"/>
      <c r="AT297" s="187" t="s">
        <v>203</v>
      </c>
      <c r="AU297" s="187" t="s">
        <v>211</v>
      </c>
      <c r="AV297" s="11" t="s">
        <v>85</v>
      </c>
      <c r="AW297" s="11" t="s">
        <v>39</v>
      </c>
      <c r="AX297" s="11" t="s">
        <v>75</v>
      </c>
      <c r="AY297" s="187" t="s">
        <v>195</v>
      </c>
    </row>
    <row r="298" spans="2:65" s="12" customFormat="1">
      <c r="B298" s="197"/>
      <c r="D298" s="186" t="s">
        <v>203</v>
      </c>
      <c r="E298" s="198" t="s">
        <v>5</v>
      </c>
      <c r="F298" s="199" t="s">
        <v>2660</v>
      </c>
      <c r="H298" s="200">
        <v>3.34</v>
      </c>
      <c r="I298" s="201"/>
      <c r="L298" s="197"/>
      <c r="M298" s="202"/>
      <c r="N298" s="203"/>
      <c r="O298" s="203"/>
      <c r="P298" s="203"/>
      <c r="Q298" s="203"/>
      <c r="R298" s="203"/>
      <c r="S298" s="203"/>
      <c r="T298" s="204"/>
      <c r="AT298" s="198" t="s">
        <v>203</v>
      </c>
      <c r="AU298" s="198" t="s">
        <v>211</v>
      </c>
      <c r="AV298" s="12" t="s">
        <v>211</v>
      </c>
      <c r="AW298" s="12" t="s">
        <v>39</v>
      </c>
      <c r="AX298" s="12" t="s">
        <v>75</v>
      </c>
      <c r="AY298" s="198" t="s">
        <v>195</v>
      </c>
    </row>
    <row r="299" spans="2:65" s="11" customFormat="1">
      <c r="B299" s="185"/>
      <c r="D299" s="186" t="s">
        <v>203</v>
      </c>
      <c r="E299" s="187" t="s">
        <v>5</v>
      </c>
      <c r="F299" s="188" t="s">
        <v>3713</v>
      </c>
      <c r="H299" s="189">
        <v>8</v>
      </c>
      <c r="I299" s="190"/>
      <c r="L299" s="185"/>
      <c r="M299" s="191"/>
      <c r="N299" s="192"/>
      <c r="O299" s="192"/>
      <c r="P299" s="192"/>
      <c r="Q299" s="192"/>
      <c r="R299" s="192"/>
      <c r="S299" s="192"/>
      <c r="T299" s="193"/>
      <c r="AT299" s="187" t="s">
        <v>203</v>
      </c>
      <c r="AU299" s="187" t="s">
        <v>211</v>
      </c>
      <c r="AV299" s="11" t="s">
        <v>85</v>
      </c>
      <c r="AW299" s="11" t="s">
        <v>39</v>
      </c>
      <c r="AX299" s="11" t="s">
        <v>75</v>
      </c>
      <c r="AY299" s="187" t="s">
        <v>195</v>
      </c>
    </row>
    <row r="300" spans="2:65" s="12" customFormat="1">
      <c r="B300" s="197"/>
      <c r="D300" s="186" t="s">
        <v>203</v>
      </c>
      <c r="E300" s="198" t="s">
        <v>5</v>
      </c>
      <c r="F300" s="199" t="s">
        <v>2809</v>
      </c>
      <c r="H300" s="200">
        <v>8</v>
      </c>
      <c r="I300" s="201"/>
      <c r="L300" s="197"/>
      <c r="M300" s="202"/>
      <c r="N300" s="203"/>
      <c r="O300" s="203"/>
      <c r="P300" s="203"/>
      <c r="Q300" s="203"/>
      <c r="R300" s="203"/>
      <c r="S300" s="203"/>
      <c r="T300" s="204"/>
      <c r="AT300" s="198" t="s">
        <v>203</v>
      </c>
      <c r="AU300" s="198" t="s">
        <v>211</v>
      </c>
      <c r="AV300" s="12" t="s">
        <v>211</v>
      </c>
      <c r="AW300" s="12" t="s">
        <v>39</v>
      </c>
      <c r="AX300" s="12" t="s">
        <v>75</v>
      </c>
      <c r="AY300" s="198" t="s">
        <v>195</v>
      </c>
    </row>
    <row r="301" spans="2:65" s="11" customFormat="1">
      <c r="B301" s="185"/>
      <c r="D301" s="186" t="s">
        <v>203</v>
      </c>
      <c r="E301" s="187" t="s">
        <v>5</v>
      </c>
      <c r="F301" s="188" t="s">
        <v>3714</v>
      </c>
      <c r="H301" s="189">
        <v>11.25</v>
      </c>
      <c r="I301" s="190"/>
      <c r="L301" s="185"/>
      <c r="M301" s="191"/>
      <c r="N301" s="192"/>
      <c r="O301" s="192"/>
      <c r="P301" s="192"/>
      <c r="Q301" s="192"/>
      <c r="R301" s="192"/>
      <c r="S301" s="192"/>
      <c r="T301" s="193"/>
      <c r="AT301" s="187" t="s">
        <v>203</v>
      </c>
      <c r="AU301" s="187" t="s">
        <v>211</v>
      </c>
      <c r="AV301" s="11" t="s">
        <v>85</v>
      </c>
      <c r="AW301" s="11" t="s">
        <v>39</v>
      </c>
      <c r="AX301" s="11" t="s">
        <v>75</v>
      </c>
      <c r="AY301" s="187" t="s">
        <v>195</v>
      </c>
    </row>
    <row r="302" spans="2:65" s="12" customFormat="1">
      <c r="B302" s="197"/>
      <c r="D302" s="186" t="s">
        <v>203</v>
      </c>
      <c r="E302" s="198" t="s">
        <v>5</v>
      </c>
      <c r="F302" s="199" t="s">
        <v>2811</v>
      </c>
      <c r="H302" s="200">
        <v>11.25</v>
      </c>
      <c r="I302" s="201"/>
      <c r="L302" s="197"/>
      <c r="M302" s="202"/>
      <c r="N302" s="203"/>
      <c r="O302" s="203"/>
      <c r="P302" s="203"/>
      <c r="Q302" s="203"/>
      <c r="R302" s="203"/>
      <c r="S302" s="203"/>
      <c r="T302" s="204"/>
      <c r="AT302" s="198" t="s">
        <v>203</v>
      </c>
      <c r="AU302" s="198" t="s">
        <v>211</v>
      </c>
      <c r="AV302" s="12" t="s">
        <v>211</v>
      </c>
      <c r="AW302" s="12" t="s">
        <v>39</v>
      </c>
      <c r="AX302" s="12" t="s">
        <v>75</v>
      </c>
      <c r="AY302" s="198" t="s">
        <v>195</v>
      </c>
    </row>
    <row r="303" spans="2:65" s="11" customFormat="1">
      <c r="B303" s="185"/>
      <c r="D303" s="186" t="s">
        <v>203</v>
      </c>
      <c r="E303" s="187" t="s">
        <v>5</v>
      </c>
      <c r="F303" s="188" t="s">
        <v>3715</v>
      </c>
      <c r="H303" s="189">
        <v>58.35</v>
      </c>
      <c r="I303" s="190"/>
      <c r="L303" s="185"/>
      <c r="M303" s="191"/>
      <c r="N303" s="192"/>
      <c r="O303" s="192"/>
      <c r="P303" s="192"/>
      <c r="Q303" s="192"/>
      <c r="R303" s="192"/>
      <c r="S303" s="192"/>
      <c r="T303" s="193"/>
      <c r="AT303" s="187" t="s">
        <v>203</v>
      </c>
      <c r="AU303" s="187" t="s">
        <v>211</v>
      </c>
      <c r="AV303" s="11" t="s">
        <v>85</v>
      </c>
      <c r="AW303" s="11" t="s">
        <v>39</v>
      </c>
      <c r="AX303" s="11" t="s">
        <v>75</v>
      </c>
      <c r="AY303" s="187" t="s">
        <v>195</v>
      </c>
    </row>
    <row r="304" spans="2:65" s="12" customFormat="1">
      <c r="B304" s="197"/>
      <c r="D304" s="186" t="s">
        <v>203</v>
      </c>
      <c r="E304" s="198" t="s">
        <v>5</v>
      </c>
      <c r="F304" s="199" t="s">
        <v>250</v>
      </c>
      <c r="H304" s="200">
        <v>58.35</v>
      </c>
      <c r="I304" s="201"/>
      <c r="L304" s="197"/>
      <c r="M304" s="202"/>
      <c r="N304" s="203"/>
      <c r="O304" s="203"/>
      <c r="P304" s="203"/>
      <c r="Q304" s="203"/>
      <c r="R304" s="203"/>
      <c r="S304" s="203"/>
      <c r="T304" s="204"/>
      <c r="AT304" s="198" t="s">
        <v>203</v>
      </c>
      <c r="AU304" s="198" t="s">
        <v>211</v>
      </c>
      <c r="AV304" s="12" t="s">
        <v>211</v>
      </c>
      <c r="AW304" s="12" t="s">
        <v>39</v>
      </c>
      <c r="AX304" s="12" t="s">
        <v>75</v>
      </c>
      <c r="AY304" s="198" t="s">
        <v>195</v>
      </c>
    </row>
    <row r="305" spans="2:65" s="13" customFormat="1">
      <c r="B305" s="205"/>
      <c r="D305" s="186" t="s">
        <v>203</v>
      </c>
      <c r="E305" s="206" t="s">
        <v>5</v>
      </c>
      <c r="F305" s="207" t="s">
        <v>254</v>
      </c>
      <c r="H305" s="208">
        <v>80.94</v>
      </c>
      <c r="I305" s="209"/>
      <c r="L305" s="205"/>
      <c r="M305" s="210"/>
      <c r="N305" s="211"/>
      <c r="O305" s="211"/>
      <c r="P305" s="211"/>
      <c r="Q305" s="211"/>
      <c r="R305" s="211"/>
      <c r="S305" s="211"/>
      <c r="T305" s="212"/>
      <c r="AT305" s="206" t="s">
        <v>203</v>
      </c>
      <c r="AU305" s="206" t="s">
        <v>211</v>
      </c>
      <c r="AV305" s="13" t="s">
        <v>201</v>
      </c>
      <c r="AW305" s="13" t="s">
        <v>39</v>
      </c>
      <c r="AX305" s="13" t="s">
        <v>83</v>
      </c>
      <c r="AY305" s="206" t="s">
        <v>195</v>
      </c>
    </row>
    <row r="306" spans="2:65" s="1" customFormat="1" ht="16.5" customHeight="1">
      <c r="B306" s="172"/>
      <c r="C306" s="173" t="s">
        <v>428</v>
      </c>
      <c r="D306" s="173" t="s">
        <v>197</v>
      </c>
      <c r="E306" s="174" t="s">
        <v>399</v>
      </c>
      <c r="F306" s="175" t="s">
        <v>400</v>
      </c>
      <c r="G306" s="176" t="s">
        <v>264</v>
      </c>
      <c r="H306" s="177">
        <v>80.94</v>
      </c>
      <c r="I306" s="178"/>
      <c r="J306" s="179">
        <f>ROUND(I306*H306,2)</f>
        <v>0</v>
      </c>
      <c r="K306" s="175"/>
      <c r="L306" s="40"/>
      <c r="M306" s="180" t="s">
        <v>5</v>
      </c>
      <c r="N306" s="181" t="s">
        <v>46</v>
      </c>
      <c r="O306" s="41"/>
      <c r="P306" s="182">
        <f>O306*H306</f>
        <v>0</v>
      </c>
      <c r="Q306" s="182">
        <v>0.29160000000000003</v>
      </c>
      <c r="R306" s="182">
        <f>Q306*H306</f>
        <v>23.602104000000001</v>
      </c>
      <c r="S306" s="182">
        <v>0</v>
      </c>
      <c r="T306" s="183">
        <f>S306*H306</f>
        <v>0</v>
      </c>
      <c r="AR306" s="23" t="s">
        <v>201</v>
      </c>
      <c r="AT306" s="23" t="s">
        <v>197</v>
      </c>
      <c r="AU306" s="23" t="s">
        <v>211</v>
      </c>
      <c r="AY306" s="23" t="s">
        <v>195</v>
      </c>
      <c r="BE306" s="184">
        <f>IF(N306="základní",J306,0)</f>
        <v>0</v>
      </c>
      <c r="BF306" s="184">
        <f>IF(N306="snížená",J306,0)</f>
        <v>0</v>
      </c>
      <c r="BG306" s="184">
        <f>IF(N306="zákl. přenesená",J306,0)</f>
        <v>0</v>
      </c>
      <c r="BH306" s="184">
        <f>IF(N306="sníž. přenesená",J306,0)</f>
        <v>0</v>
      </c>
      <c r="BI306" s="184">
        <f>IF(N306="nulová",J306,0)</f>
        <v>0</v>
      </c>
      <c r="BJ306" s="23" t="s">
        <v>83</v>
      </c>
      <c r="BK306" s="184">
        <f>ROUND(I306*H306,2)</f>
        <v>0</v>
      </c>
      <c r="BL306" s="23" t="s">
        <v>201</v>
      </c>
      <c r="BM306" s="23" t="s">
        <v>3737</v>
      </c>
    </row>
    <row r="307" spans="2:65" s="1" customFormat="1" ht="54">
      <c r="B307" s="40"/>
      <c r="D307" s="186" t="s">
        <v>209</v>
      </c>
      <c r="F307" s="194" t="s">
        <v>402</v>
      </c>
      <c r="I307" s="195"/>
      <c r="L307" s="40"/>
      <c r="M307" s="196"/>
      <c r="N307" s="41"/>
      <c r="O307" s="41"/>
      <c r="P307" s="41"/>
      <c r="Q307" s="41"/>
      <c r="R307" s="41"/>
      <c r="S307" s="41"/>
      <c r="T307" s="69"/>
      <c r="AT307" s="23" t="s">
        <v>209</v>
      </c>
      <c r="AU307" s="23" t="s">
        <v>211</v>
      </c>
    </row>
    <row r="308" spans="2:65" s="1" customFormat="1" ht="16.5" customHeight="1">
      <c r="B308" s="172"/>
      <c r="C308" s="173" t="s">
        <v>433</v>
      </c>
      <c r="D308" s="173" t="s">
        <v>197</v>
      </c>
      <c r="E308" s="174" t="s">
        <v>404</v>
      </c>
      <c r="F308" s="175" t="s">
        <v>405</v>
      </c>
      <c r="G308" s="176" t="s">
        <v>264</v>
      </c>
      <c r="H308" s="177">
        <v>115.93600000000001</v>
      </c>
      <c r="I308" s="178"/>
      <c r="J308" s="179">
        <f>ROUND(I308*H308,2)</f>
        <v>0</v>
      </c>
      <c r="K308" s="175"/>
      <c r="L308" s="40"/>
      <c r="M308" s="180" t="s">
        <v>5</v>
      </c>
      <c r="N308" s="181" t="s">
        <v>46</v>
      </c>
      <c r="O308" s="41"/>
      <c r="P308" s="182">
        <f>O308*H308</f>
        <v>0</v>
      </c>
      <c r="Q308" s="182">
        <v>0.108</v>
      </c>
      <c r="R308" s="182">
        <f>Q308*H308</f>
        <v>12.521088000000001</v>
      </c>
      <c r="S308" s="182">
        <v>0</v>
      </c>
      <c r="T308" s="183">
        <f>S308*H308</f>
        <v>0</v>
      </c>
      <c r="AR308" s="23" t="s">
        <v>201</v>
      </c>
      <c r="AT308" s="23" t="s">
        <v>197</v>
      </c>
      <c r="AU308" s="23" t="s">
        <v>211</v>
      </c>
      <c r="AY308" s="23" t="s">
        <v>195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23" t="s">
        <v>83</v>
      </c>
      <c r="BK308" s="184">
        <f>ROUND(I308*H308,2)</f>
        <v>0</v>
      </c>
      <c r="BL308" s="23" t="s">
        <v>201</v>
      </c>
      <c r="BM308" s="23" t="s">
        <v>3738</v>
      </c>
    </row>
    <row r="309" spans="2:65" s="1" customFormat="1" ht="40.5">
      <c r="B309" s="40"/>
      <c r="D309" s="186" t="s">
        <v>209</v>
      </c>
      <c r="F309" s="194" t="s">
        <v>407</v>
      </c>
      <c r="I309" s="195"/>
      <c r="L309" s="40"/>
      <c r="M309" s="196"/>
      <c r="N309" s="41"/>
      <c r="O309" s="41"/>
      <c r="P309" s="41"/>
      <c r="Q309" s="41"/>
      <c r="R309" s="41"/>
      <c r="S309" s="41"/>
      <c r="T309" s="69"/>
      <c r="AT309" s="23" t="s">
        <v>209</v>
      </c>
      <c r="AU309" s="23" t="s">
        <v>211</v>
      </c>
    </row>
    <row r="310" spans="2:65" s="11" customFormat="1">
      <c r="B310" s="185"/>
      <c r="D310" s="186" t="s">
        <v>203</v>
      </c>
      <c r="E310" s="187" t="s">
        <v>5</v>
      </c>
      <c r="F310" s="188" t="s">
        <v>3717</v>
      </c>
      <c r="H310" s="189">
        <v>4.6760000000000002</v>
      </c>
      <c r="I310" s="190"/>
      <c r="L310" s="185"/>
      <c r="M310" s="191"/>
      <c r="N310" s="192"/>
      <c r="O310" s="192"/>
      <c r="P310" s="192"/>
      <c r="Q310" s="192"/>
      <c r="R310" s="192"/>
      <c r="S310" s="192"/>
      <c r="T310" s="193"/>
      <c r="AT310" s="187" t="s">
        <v>203</v>
      </c>
      <c r="AU310" s="187" t="s">
        <v>211</v>
      </c>
      <c r="AV310" s="11" t="s">
        <v>85</v>
      </c>
      <c r="AW310" s="11" t="s">
        <v>39</v>
      </c>
      <c r="AX310" s="11" t="s">
        <v>75</v>
      </c>
      <c r="AY310" s="187" t="s">
        <v>195</v>
      </c>
    </row>
    <row r="311" spans="2:65" s="12" customFormat="1">
      <c r="B311" s="197"/>
      <c r="D311" s="186" t="s">
        <v>203</v>
      </c>
      <c r="E311" s="198" t="s">
        <v>5</v>
      </c>
      <c r="F311" s="199" t="s">
        <v>2660</v>
      </c>
      <c r="H311" s="200">
        <v>4.6760000000000002</v>
      </c>
      <c r="I311" s="201"/>
      <c r="L311" s="197"/>
      <c r="M311" s="202"/>
      <c r="N311" s="203"/>
      <c r="O311" s="203"/>
      <c r="P311" s="203"/>
      <c r="Q311" s="203"/>
      <c r="R311" s="203"/>
      <c r="S311" s="203"/>
      <c r="T311" s="204"/>
      <c r="AT311" s="198" t="s">
        <v>203</v>
      </c>
      <c r="AU311" s="198" t="s">
        <v>211</v>
      </c>
      <c r="AV311" s="12" t="s">
        <v>211</v>
      </c>
      <c r="AW311" s="12" t="s">
        <v>39</v>
      </c>
      <c r="AX311" s="12" t="s">
        <v>75</v>
      </c>
      <c r="AY311" s="198" t="s">
        <v>195</v>
      </c>
    </row>
    <row r="312" spans="2:65" s="11" customFormat="1">
      <c r="B312" s="185"/>
      <c r="D312" s="186" t="s">
        <v>203</v>
      </c>
      <c r="E312" s="187" t="s">
        <v>5</v>
      </c>
      <c r="F312" s="188" t="s">
        <v>3718</v>
      </c>
      <c r="H312" s="189">
        <v>11.52</v>
      </c>
      <c r="I312" s="190"/>
      <c r="L312" s="185"/>
      <c r="M312" s="191"/>
      <c r="N312" s="192"/>
      <c r="O312" s="192"/>
      <c r="P312" s="192"/>
      <c r="Q312" s="192"/>
      <c r="R312" s="192"/>
      <c r="S312" s="192"/>
      <c r="T312" s="193"/>
      <c r="AT312" s="187" t="s">
        <v>203</v>
      </c>
      <c r="AU312" s="187" t="s">
        <v>211</v>
      </c>
      <c r="AV312" s="11" t="s">
        <v>85</v>
      </c>
      <c r="AW312" s="11" t="s">
        <v>39</v>
      </c>
      <c r="AX312" s="11" t="s">
        <v>75</v>
      </c>
      <c r="AY312" s="187" t="s">
        <v>195</v>
      </c>
    </row>
    <row r="313" spans="2:65" s="12" customFormat="1">
      <c r="B313" s="197"/>
      <c r="D313" s="186" t="s">
        <v>203</v>
      </c>
      <c r="E313" s="198" t="s">
        <v>5</v>
      </c>
      <c r="F313" s="199" t="s">
        <v>2809</v>
      </c>
      <c r="H313" s="200">
        <v>11.52</v>
      </c>
      <c r="I313" s="201"/>
      <c r="L313" s="197"/>
      <c r="M313" s="202"/>
      <c r="N313" s="203"/>
      <c r="O313" s="203"/>
      <c r="P313" s="203"/>
      <c r="Q313" s="203"/>
      <c r="R313" s="203"/>
      <c r="S313" s="203"/>
      <c r="T313" s="204"/>
      <c r="AT313" s="198" t="s">
        <v>203</v>
      </c>
      <c r="AU313" s="198" t="s">
        <v>211</v>
      </c>
      <c r="AV313" s="12" t="s">
        <v>211</v>
      </c>
      <c r="AW313" s="12" t="s">
        <v>39</v>
      </c>
      <c r="AX313" s="12" t="s">
        <v>75</v>
      </c>
      <c r="AY313" s="198" t="s">
        <v>195</v>
      </c>
    </row>
    <row r="314" spans="2:65" s="11" customFormat="1">
      <c r="B314" s="185"/>
      <c r="D314" s="186" t="s">
        <v>203</v>
      </c>
      <c r="E314" s="187" t="s">
        <v>5</v>
      </c>
      <c r="F314" s="188" t="s">
        <v>3719</v>
      </c>
      <c r="H314" s="189">
        <v>18.05</v>
      </c>
      <c r="I314" s="190"/>
      <c r="L314" s="185"/>
      <c r="M314" s="191"/>
      <c r="N314" s="192"/>
      <c r="O314" s="192"/>
      <c r="P314" s="192"/>
      <c r="Q314" s="192"/>
      <c r="R314" s="192"/>
      <c r="S314" s="192"/>
      <c r="T314" s="193"/>
      <c r="AT314" s="187" t="s">
        <v>203</v>
      </c>
      <c r="AU314" s="187" t="s">
        <v>211</v>
      </c>
      <c r="AV314" s="11" t="s">
        <v>85</v>
      </c>
      <c r="AW314" s="11" t="s">
        <v>39</v>
      </c>
      <c r="AX314" s="11" t="s">
        <v>75</v>
      </c>
      <c r="AY314" s="187" t="s">
        <v>195</v>
      </c>
    </row>
    <row r="315" spans="2:65" s="12" customFormat="1">
      <c r="B315" s="197"/>
      <c r="D315" s="186" t="s">
        <v>203</v>
      </c>
      <c r="E315" s="198" t="s">
        <v>5</v>
      </c>
      <c r="F315" s="199" t="s">
        <v>2811</v>
      </c>
      <c r="H315" s="200">
        <v>18.05</v>
      </c>
      <c r="I315" s="201"/>
      <c r="L315" s="197"/>
      <c r="M315" s="202"/>
      <c r="N315" s="203"/>
      <c r="O315" s="203"/>
      <c r="P315" s="203"/>
      <c r="Q315" s="203"/>
      <c r="R315" s="203"/>
      <c r="S315" s="203"/>
      <c r="T315" s="204"/>
      <c r="AT315" s="198" t="s">
        <v>203</v>
      </c>
      <c r="AU315" s="198" t="s">
        <v>211</v>
      </c>
      <c r="AV315" s="12" t="s">
        <v>211</v>
      </c>
      <c r="AW315" s="12" t="s">
        <v>39</v>
      </c>
      <c r="AX315" s="12" t="s">
        <v>75</v>
      </c>
      <c r="AY315" s="198" t="s">
        <v>195</v>
      </c>
    </row>
    <row r="316" spans="2:65" s="11" customFormat="1">
      <c r="B316" s="185"/>
      <c r="D316" s="186" t="s">
        <v>203</v>
      </c>
      <c r="E316" s="187" t="s">
        <v>5</v>
      </c>
      <c r="F316" s="188" t="s">
        <v>3720</v>
      </c>
      <c r="H316" s="189">
        <v>81.69</v>
      </c>
      <c r="I316" s="190"/>
      <c r="L316" s="185"/>
      <c r="M316" s="191"/>
      <c r="N316" s="192"/>
      <c r="O316" s="192"/>
      <c r="P316" s="192"/>
      <c r="Q316" s="192"/>
      <c r="R316" s="192"/>
      <c r="S316" s="192"/>
      <c r="T316" s="193"/>
      <c r="AT316" s="187" t="s">
        <v>203</v>
      </c>
      <c r="AU316" s="187" t="s">
        <v>211</v>
      </c>
      <c r="AV316" s="11" t="s">
        <v>85</v>
      </c>
      <c r="AW316" s="11" t="s">
        <v>39</v>
      </c>
      <c r="AX316" s="11" t="s">
        <v>75</v>
      </c>
      <c r="AY316" s="187" t="s">
        <v>195</v>
      </c>
    </row>
    <row r="317" spans="2:65" s="12" customFormat="1">
      <c r="B317" s="197"/>
      <c r="D317" s="186" t="s">
        <v>203</v>
      </c>
      <c r="E317" s="198" t="s">
        <v>5</v>
      </c>
      <c r="F317" s="199" t="s">
        <v>250</v>
      </c>
      <c r="H317" s="200">
        <v>81.69</v>
      </c>
      <c r="I317" s="201"/>
      <c r="L317" s="197"/>
      <c r="M317" s="202"/>
      <c r="N317" s="203"/>
      <c r="O317" s="203"/>
      <c r="P317" s="203"/>
      <c r="Q317" s="203"/>
      <c r="R317" s="203"/>
      <c r="S317" s="203"/>
      <c r="T317" s="204"/>
      <c r="AT317" s="198" t="s">
        <v>203</v>
      </c>
      <c r="AU317" s="198" t="s">
        <v>211</v>
      </c>
      <c r="AV317" s="12" t="s">
        <v>211</v>
      </c>
      <c r="AW317" s="12" t="s">
        <v>39</v>
      </c>
      <c r="AX317" s="12" t="s">
        <v>75</v>
      </c>
      <c r="AY317" s="198" t="s">
        <v>195</v>
      </c>
    </row>
    <row r="318" spans="2:65" s="13" customFormat="1">
      <c r="B318" s="205"/>
      <c r="D318" s="186" t="s">
        <v>203</v>
      </c>
      <c r="E318" s="206" t="s">
        <v>5</v>
      </c>
      <c r="F318" s="207" t="s">
        <v>254</v>
      </c>
      <c r="H318" s="208">
        <v>115.93600000000001</v>
      </c>
      <c r="I318" s="209"/>
      <c r="L318" s="205"/>
      <c r="M318" s="210"/>
      <c r="N318" s="211"/>
      <c r="O318" s="211"/>
      <c r="P318" s="211"/>
      <c r="Q318" s="211"/>
      <c r="R318" s="211"/>
      <c r="S318" s="211"/>
      <c r="T318" s="212"/>
      <c r="AT318" s="206" t="s">
        <v>203</v>
      </c>
      <c r="AU318" s="206" t="s">
        <v>211</v>
      </c>
      <c r="AV318" s="13" t="s">
        <v>201</v>
      </c>
      <c r="AW318" s="13" t="s">
        <v>39</v>
      </c>
      <c r="AX318" s="13" t="s">
        <v>83</v>
      </c>
      <c r="AY318" s="206" t="s">
        <v>195</v>
      </c>
    </row>
    <row r="319" spans="2:65" s="1" customFormat="1" ht="16.5" customHeight="1">
      <c r="B319" s="172"/>
      <c r="C319" s="173" t="s">
        <v>438</v>
      </c>
      <c r="D319" s="173" t="s">
        <v>197</v>
      </c>
      <c r="E319" s="174" t="s">
        <v>404</v>
      </c>
      <c r="F319" s="175" t="s">
        <v>405</v>
      </c>
      <c r="G319" s="176" t="s">
        <v>264</v>
      </c>
      <c r="H319" s="177">
        <v>115.93600000000001</v>
      </c>
      <c r="I319" s="178"/>
      <c r="J319" s="179">
        <f>ROUND(I319*H319,2)</f>
        <v>0</v>
      </c>
      <c r="K319" s="175"/>
      <c r="L319" s="40"/>
      <c r="M319" s="180" t="s">
        <v>5</v>
      </c>
      <c r="N319" s="181" t="s">
        <v>46</v>
      </c>
      <c r="O319" s="41"/>
      <c r="P319" s="182">
        <f>O319*H319</f>
        <v>0</v>
      </c>
      <c r="Q319" s="182">
        <v>0.108</v>
      </c>
      <c r="R319" s="182">
        <f>Q319*H319</f>
        <v>12.521088000000001</v>
      </c>
      <c r="S319" s="182">
        <v>0</v>
      </c>
      <c r="T319" s="183">
        <f>S319*H319</f>
        <v>0</v>
      </c>
      <c r="AR319" s="23" t="s">
        <v>201</v>
      </c>
      <c r="AT319" s="23" t="s">
        <v>197</v>
      </c>
      <c r="AU319" s="23" t="s">
        <v>211</v>
      </c>
      <c r="AY319" s="23" t="s">
        <v>195</v>
      </c>
      <c r="BE319" s="184">
        <f>IF(N319="základní",J319,0)</f>
        <v>0</v>
      </c>
      <c r="BF319" s="184">
        <f>IF(N319="snížená",J319,0)</f>
        <v>0</v>
      </c>
      <c r="BG319" s="184">
        <f>IF(N319="zákl. přenesená",J319,0)</f>
        <v>0</v>
      </c>
      <c r="BH319" s="184">
        <f>IF(N319="sníž. přenesená",J319,0)</f>
        <v>0</v>
      </c>
      <c r="BI319" s="184">
        <f>IF(N319="nulová",J319,0)</f>
        <v>0</v>
      </c>
      <c r="BJ319" s="23" t="s">
        <v>83</v>
      </c>
      <c r="BK319" s="184">
        <f>ROUND(I319*H319,2)</f>
        <v>0</v>
      </c>
      <c r="BL319" s="23" t="s">
        <v>201</v>
      </c>
      <c r="BM319" s="23" t="s">
        <v>3739</v>
      </c>
    </row>
    <row r="320" spans="2:65" s="1" customFormat="1" ht="40.5">
      <c r="B320" s="40"/>
      <c r="D320" s="186" t="s">
        <v>209</v>
      </c>
      <c r="F320" s="194" t="s">
        <v>407</v>
      </c>
      <c r="I320" s="195"/>
      <c r="L320" s="40"/>
      <c r="M320" s="196"/>
      <c r="N320" s="41"/>
      <c r="O320" s="41"/>
      <c r="P320" s="41"/>
      <c r="Q320" s="41"/>
      <c r="R320" s="41"/>
      <c r="S320" s="41"/>
      <c r="T320" s="69"/>
      <c r="AT320" s="23" t="s">
        <v>209</v>
      </c>
      <c r="AU320" s="23" t="s">
        <v>211</v>
      </c>
    </row>
    <row r="321" spans="2:65" s="1" customFormat="1" ht="16.5" customHeight="1">
      <c r="B321" s="172"/>
      <c r="C321" s="173" t="s">
        <v>443</v>
      </c>
      <c r="D321" s="173" t="s">
        <v>197</v>
      </c>
      <c r="E321" s="174" t="s">
        <v>905</v>
      </c>
      <c r="F321" s="175" t="s">
        <v>906</v>
      </c>
      <c r="G321" s="176" t="s">
        <v>264</v>
      </c>
      <c r="H321" s="177">
        <v>6.77</v>
      </c>
      <c r="I321" s="178"/>
      <c r="J321" s="179">
        <f>ROUND(I321*H321,2)</f>
        <v>0</v>
      </c>
      <c r="K321" s="175"/>
      <c r="L321" s="40"/>
      <c r="M321" s="180" t="s">
        <v>5</v>
      </c>
      <c r="N321" s="181" t="s">
        <v>46</v>
      </c>
      <c r="O321" s="41"/>
      <c r="P321" s="182">
        <f>O321*H321</f>
        <v>0</v>
      </c>
      <c r="Q321" s="182">
        <v>0.37370999999999999</v>
      </c>
      <c r="R321" s="182">
        <f>Q321*H321</f>
        <v>2.5300166999999996</v>
      </c>
      <c r="S321" s="182">
        <v>0</v>
      </c>
      <c r="T321" s="183">
        <f>S321*H321</f>
        <v>0</v>
      </c>
      <c r="AR321" s="23" t="s">
        <v>201</v>
      </c>
      <c r="AT321" s="23" t="s">
        <v>197</v>
      </c>
      <c r="AU321" s="23" t="s">
        <v>211</v>
      </c>
      <c r="AY321" s="23" t="s">
        <v>195</v>
      </c>
      <c r="BE321" s="184">
        <f>IF(N321="základní",J321,0)</f>
        <v>0</v>
      </c>
      <c r="BF321" s="184">
        <f>IF(N321="snížená",J321,0)</f>
        <v>0</v>
      </c>
      <c r="BG321" s="184">
        <f>IF(N321="zákl. přenesená",J321,0)</f>
        <v>0</v>
      </c>
      <c r="BH321" s="184">
        <f>IF(N321="sníž. přenesená",J321,0)</f>
        <v>0</v>
      </c>
      <c r="BI321" s="184">
        <f>IF(N321="nulová",J321,0)</f>
        <v>0</v>
      </c>
      <c r="BJ321" s="23" t="s">
        <v>83</v>
      </c>
      <c r="BK321" s="184">
        <f>ROUND(I321*H321,2)</f>
        <v>0</v>
      </c>
      <c r="BL321" s="23" t="s">
        <v>201</v>
      </c>
      <c r="BM321" s="23" t="s">
        <v>3740</v>
      </c>
    </row>
    <row r="322" spans="2:65" s="11" customFormat="1">
      <c r="B322" s="185"/>
      <c r="D322" s="186" t="s">
        <v>203</v>
      </c>
      <c r="E322" s="187" t="s">
        <v>5</v>
      </c>
      <c r="F322" s="188" t="s">
        <v>3710</v>
      </c>
      <c r="H322" s="189">
        <v>6.17</v>
      </c>
      <c r="I322" s="190"/>
      <c r="L322" s="185"/>
      <c r="M322" s="191"/>
      <c r="N322" s="192"/>
      <c r="O322" s="192"/>
      <c r="P322" s="192"/>
      <c r="Q322" s="192"/>
      <c r="R322" s="192"/>
      <c r="S322" s="192"/>
      <c r="T322" s="193"/>
      <c r="AT322" s="187" t="s">
        <v>203</v>
      </c>
      <c r="AU322" s="187" t="s">
        <v>211</v>
      </c>
      <c r="AV322" s="11" t="s">
        <v>85</v>
      </c>
      <c r="AW322" s="11" t="s">
        <v>39</v>
      </c>
      <c r="AX322" s="11" t="s">
        <v>75</v>
      </c>
      <c r="AY322" s="187" t="s">
        <v>195</v>
      </c>
    </row>
    <row r="323" spans="2:65" s="11" customFormat="1">
      <c r="B323" s="185"/>
      <c r="D323" s="186" t="s">
        <v>203</v>
      </c>
      <c r="E323" s="187" t="s">
        <v>5</v>
      </c>
      <c r="F323" s="188" t="s">
        <v>1606</v>
      </c>
      <c r="H323" s="189">
        <v>0.6</v>
      </c>
      <c r="I323" s="190"/>
      <c r="L323" s="185"/>
      <c r="M323" s="191"/>
      <c r="N323" s="192"/>
      <c r="O323" s="192"/>
      <c r="P323" s="192"/>
      <c r="Q323" s="192"/>
      <c r="R323" s="192"/>
      <c r="S323" s="192"/>
      <c r="T323" s="193"/>
      <c r="AT323" s="187" t="s">
        <v>203</v>
      </c>
      <c r="AU323" s="187" t="s">
        <v>211</v>
      </c>
      <c r="AV323" s="11" t="s">
        <v>85</v>
      </c>
      <c r="AW323" s="11" t="s">
        <v>39</v>
      </c>
      <c r="AX323" s="11" t="s">
        <v>75</v>
      </c>
      <c r="AY323" s="187" t="s">
        <v>195</v>
      </c>
    </row>
    <row r="324" spans="2:65" s="13" customFormat="1">
      <c r="B324" s="205"/>
      <c r="D324" s="186" t="s">
        <v>203</v>
      </c>
      <c r="E324" s="206" t="s">
        <v>5</v>
      </c>
      <c r="F324" s="207" t="s">
        <v>254</v>
      </c>
      <c r="H324" s="208">
        <v>6.77</v>
      </c>
      <c r="I324" s="209"/>
      <c r="L324" s="205"/>
      <c r="M324" s="210"/>
      <c r="N324" s="211"/>
      <c r="O324" s="211"/>
      <c r="P324" s="211"/>
      <c r="Q324" s="211"/>
      <c r="R324" s="211"/>
      <c r="S324" s="211"/>
      <c r="T324" s="212"/>
      <c r="AT324" s="206" t="s">
        <v>203</v>
      </c>
      <c r="AU324" s="206" t="s">
        <v>211</v>
      </c>
      <c r="AV324" s="13" t="s">
        <v>201</v>
      </c>
      <c r="AW324" s="13" t="s">
        <v>39</v>
      </c>
      <c r="AX324" s="13" t="s">
        <v>83</v>
      </c>
      <c r="AY324" s="206" t="s">
        <v>195</v>
      </c>
    </row>
    <row r="325" spans="2:65" s="1" customFormat="1" ht="16.5" customHeight="1">
      <c r="B325" s="172"/>
      <c r="C325" s="173" t="s">
        <v>447</v>
      </c>
      <c r="D325" s="173" t="s">
        <v>197</v>
      </c>
      <c r="E325" s="174" t="s">
        <v>345</v>
      </c>
      <c r="F325" s="175" t="s">
        <v>346</v>
      </c>
      <c r="G325" s="176" t="s">
        <v>303</v>
      </c>
      <c r="H325" s="177">
        <v>75.212999999999994</v>
      </c>
      <c r="I325" s="178"/>
      <c r="J325" s="179">
        <f>ROUND(I325*H325,2)</f>
        <v>0</v>
      </c>
      <c r="K325" s="175"/>
      <c r="L325" s="40"/>
      <c r="M325" s="180" t="s">
        <v>5</v>
      </c>
      <c r="N325" s="181" t="s">
        <v>46</v>
      </c>
      <c r="O325" s="41"/>
      <c r="P325" s="182">
        <f>O325*H325</f>
        <v>0</v>
      </c>
      <c r="Q325" s="182">
        <v>0</v>
      </c>
      <c r="R325" s="182">
        <f>Q325*H325</f>
        <v>0</v>
      </c>
      <c r="S325" s="182">
        <v>0</v>
      </c>
      <c r="T325" s="183">
        <f>S325*H325</f>
        <v>0</v>
      </c>
      <c r="AR325" s="23" t="s">
        <v>201</v>
      </c>
      <c r="AT325" s="23" t="s">
        <v>197</v>
      </c>
      <c r="AU325" s="23" t="s">
        <v>211</v>
      </c>
      <c r="AY325" s="23" t="s">
        <v>195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23" t="s">
        <v>83</v>
      </c>
      <c r="BK325" s="184">
        <f>ROUND(I325*H325,2)</f>
        <v>0</v>
      </c>
      <c r="BL325" s="23" t="s">
        <v>201</v>
      </c>
      <c r="BM325" s="23" t="s">
        <v>3741</v>
      </c>
    </row>
    <row r="326" spans="2:65" s="10" customFormat="1" ht="22.35" customHeight="1">
      <c r="B326" s="159"/>
      <c r="D326" s="160" t="s">
        <v>74</v>
      </c>
      <c r="E326" s="170" t="s">
        <v>412</v>
      </c>
      <c r="F326" s="170" t="s">
        <v>413</v>
      </c>
      <c r="I326" s="162"/>
      <c r="J326" s="171">
        <f>BK326</f>
        <v>0</v>
      </c>
      <c r="L326" s="159"/>
      <c r="M326" s="164"/>
      <c r="N326" s="165"/>
      <c r="O326" s="165"/>
      <c r="P326" s="166">
        <f>SUM(P327:P332)</f>
        <v>0</v>
      </c>
      <c r="Q326" s="165"/>
      <c r="R326" s="166">
        <f>SUM(R327:R332)</f>
        <v>0.39390000000000003</v>
      </c>
      <c r="S326" s="165"/>
      <c r="T326" s="167">
        <f>SUM(T327:T332)</f>
        <v>0</v>
      </c>
      <c r="AR326" s="160" t="s">
        <v>83</v>
      </c>
      <c r="AT326" s="168" t="s">
        <v>74</v>
      </c>
      <c r="AU326" s="168" t="s">
        <v>85</v>
      </c>
      <c r="AY326" s="160" t="s">
        <v>195</v>
      </c>
      <c r="BK326" s="169">
        <f>SUM(BK327:BK332)</f>
        <v>0</v>
      </c>
    </row>
    <row r="327" spans="2:65" s="1" customFormat="1" ht="25.5" customHeight="1">
      <c r="B327" s="172"/>
      <c r="C327" s="173" t="s">
        <v>452</v>
      </c>
      <c r="D327" s="173" t="s">
        <v>197</v>
      </c>
      <c r="E327" s="174" t="s">
        <v>415</v>
      </c>
      <c r="F327" s="175" t="s">
        <v>416</v>
      </c>
      <c r="G327" s="176" t="s">
        <v>264</v>
      </c>
      <c r="H327" s="177">
        <v>3.9</v>
      </c>
      <c r="I327" s="178"/>
      <c r="J327" s="179">
        <f>ROUND(I327*H327,2)</f>
        <v>0</v>
      </c>
      <c r="K327" s="175"/>
      <c r="L327" s="40"/>
      <c r="M327" s="180" t="s">
        <v>5</v>
      </c>
      <c r="N327" s="181" t="s">
        <v>46</v>
      </c>
      <c r="O327" s="41"/>
      <c r="P327" s="182">
        <f>O327*H327</f>
        <v>0</v>
      </c>
      <c r="Q327" s="182">
        <v>0.10100000000000001</v>
      </c>
      <c r="R327" s="182">
        <f>Q327*H327</f>
        <v>0.39390000000000003</v>
      </c>
      <c r="S327" s="182">
        <v>0</v>
      </c>
      <c r="T327" s="183">
        <f>S327*H327</f>
        <v>0</v>
      </c>
      <c r="AR327" s="23" t="s">
        <v>201</v>
      </c>
      <c r="AT327" s="23" t="s">
        <v>197</v>
      </c>
      <c r="AU327" s="23" t="s">
        <v>211</v>
      </c>
      <c r="AY327" s="23" t="s">
        <v>195</v>
      </c>
      <c r="BE327" s="184">
        <f>IF(N327="základní",J327,0)</f>
        <v>0</v>
      </c>
      <c r="BF327" s="184">
        <f>IF(N327="snížená",J327,0)</f>
        <v>0</v>
      </c>
      <c r="BG327" s="184">
        <f>IF(N327="zákl. přenesená",J327,0)</f>
        <v>0</v>
      </c>
      <c r="BH327" s="184">
        <f>IF(N327="sníž. přenesená",J327,0)</f>
        <v>0</v>
      </c>
      <c r="BI327" s="184">
        <f>IF(N327="nulová",J327,0)</f>
        <v>0</v>
      </c>
      <c r="BJ327" s="23" t="s">
        <v>83</v>
      </c>
      <c r="BK327" s="184">
        <f>ROUND(I327*H327,2)</f>
        <v>0</v>
      </c>
      <c r="BL327" s="23" t="s">
        <v>201</v>
      </c>
      <c r="BM327" s="23" t="s">
        <v>3742</v>
      </c>
    </row>
    <row r="328" spans="2:65" s="1" customFormat="1" ht="81">
      <c r="B328" s="40"/>
      <c r="D328" s="186" t="s">
        <v>209</v>
      </c>
      <c r="F328" s="194" t="s">
        <v>418</v>
      </c>
      <c r="I328" s="195"/>
      <c r="L328" s="40"/>
      <c r="M328" s="196"/>
      <c r="N328" s="41"/>
      <c r="O328" s="41"/>
      <c r="P328" s="41"/>
      <c r="Q328" s="41"/>
      <c r="R328" s="41"/>
      <c r="S328" s="41"/>
      <c r="T328" s="69"/>
      <c r="AT328" s="23" t="s">
        <v>209</v>
      </c>
      <c r="AU328" s="23" t="s">
        <v>211</v>
      </c>
    </row>
    <row r="329" spans="2:65" s="11" customFormat="1">
      <c r="B329" s="185"/>
      <c r="D329" s="186" t="s">
        <v>203</v>
      </c>
      <c r="E329" s="187" t="s">
        <v>5</v>
      </c>
      <c r="F329" s="188" t="s">
        <v>2513</v>
      </c>
      <c r="H329" s="189">
        <v>1.4</v>
      </c>
      <c r="I329" s="190"/>
      <c r="L329" s="185"/>
      <c r="M329" s="191"/>
      <c r="N329" s="192"/>
      <c r="O329" s="192"/>
      <c r="P329" s="192"/>
      <c r="Q329" s="192"/>
      <c r="R329" s="192"/>
      <c r="S329" s="192"/>
      <c r="T329" s="193"/>
      <c r="AT329" s="187" t="s">
        <v>203</v>
      </c>
      <c r="AU329" s="187" t="s">
        <v>211</v>
      </c>
      <c r="AV329" s="11" t="s">
        <v>85</v>
      </c>
      <c r="AW329" s="11" t="s">
        <v>39</v>
      </c>
      <c r="AX329" s="11" t="s">
        <v>75</v>
      </c>
      <c r="AY329" s="187" t="s">
        <v>195</v>
      </c>
    </row>
    <row r="330" spans="2:65" s="11" customFormat="1">
      <c r="B330" s="185"/>
      <c r="D330" s="186" t="s">
        <v>203</v>
      </c>
      <c r="E330" s="187" t="s">
        <v>5</v>
      </c>
      <c r="F330" s="188" t="s">
        <v>3708</v>
      </c>
      <c r="H330" s="189">
        <v>2.5</v>
      </c>
      <c r="I330" s="190"/>
      <c r="L330" s="185"/>
      <c r="M330" s="191"/>
      <c r="N330" s="192"/>
      <c r="O330" s="192"/>
      <c r="P330" s="192"/>
      <c r="Q330" s="192"/>
      <c r="R330" s="192"/>
      <c r="S330" s="192"/>
      <c r="T330" s="193"/>
      <c r="AT330" s="187" t="s">
        <v>203</v>
      </c>
      <c r="AU330" s="187" t="s">
        <v>211</v>
      </c>
      <c r="AV330" s="11" t="s">
        <v>85</v>
      </c>
      <c r="AW330" s="11" t="s">
        <v>39</v>
      </c>
      <c r="AX330" s="11" t="s">
        <v>75</v>
      </c>
      <c r="AY330" s="187" t="s">
        <v>195</v>
      </c>
    </row>
    <row r="331" spans="2:65" s="13" customFormat="1">
      <c r="B331" s="205"/>
      <c r="D331" s="186" t="s">
        <v>203</v>
      </c>
      <c r="E331" s="206" t="s">
        <v>5</v>
      </c>
      <c r="F331" s="207" t="s">
        <v>254</v>
      </c>
      <c r="H331" s="208">
        <v>3.9</v>
      </c>
      <c r="I331" s="209"/>
      <c r="L331" s="205"/>
      <c r="M331" s="210"/>
      <c r="N331" s="211"/>
      <c r="O331" s="211"/>
      <c r="P331" s="211"/>
      <c r="Q331" s="211"/>
      <c r="R331" s="211"/>
      <c r="S331" s="211"/>
      <c r="T331" s="212"/>
      <c r="AT331" s="206" t="s">
        <v>203</v>
      </c>
      <c r="AU331" s="206" t="s">
        <v>211</v>
      </c>
      <c r="AV331" s="13" t="s">
        <v>201</v>
      </c>
      <c r="AW331" s="13" t="s">
        <v>39</v>
      </c>
      <c r="AX331" s="13" t="s">
        <v>83</v>
      </c>
      <c r="AY331" s="206" t="s">
        <v>195</v>
      </c>
    </row>
    <row r="332" spans="2:65" s="1" customFormat="1" ht="16.5" customHeight="1">
      <c r="B332" s="172"/>
      <c r="C332" s="173" t="s">
        <v>456</v>
      </c>
      <c r="D332" s="173" t="s">
        <v>197</v>
      </c>
      <c r="E332" s="174" t="s">
        <v>345</v>
      </c>
      <c r="F332" s="175" t="s">
        <v>346</v>
      </c>
      <c r="G332" s="176" t="s">
        <v>303</v>
      </c>
      <c r="H332" s="177">
        <v>0.39400000000000002</v>
      </c>
      <c r="I332" s="178"/>
      <c r="J332" s="179">
        <f>ROUND(I332*H332,2)</f>
        <v>0</v>
      </c>
      <c r="K332" s="175"/>
      <c r="L332" s="40"/>
      <c r="M332" s="180" t="s">
        <v>5</v>
      </c>
      <c r="N332" s="181" t="s">
        <v>46</v>
      </c>
      <c r="O332" s="41"/>
      <c r="P332" s="182">
        <f>O332*H332</f>
        <v>0</v>
      </c>
      <c r="Q332" s="182">
        <v>0</v>
      </c>
      <c r="R332" s="182">
        <f>Q332*H332</f>
        <v>0</v>
      </c>
      <c r="S332" s="182">
        <v>0</v>
      </c>
      <c r="T332" s="183">
        <f>S332*H332</f>
        <v>0</v>
      </c>
      <c r="AR332" s="23" t="s">
        <v>201</v>
      </c>
      <c r="AT332" s="23" t="s">
        <v>197</v>
      </c>
      <c r="AU332" s="23" t="s">
        <v>211</v>
      </c>
      <c r="AY332" s="23" t="s">
        <v>195</v>
      </c>
      <c r="BE332" s="184">
        <f>IF(N332="základní",J332,0)</f>
        <v>0</v>
      </c>
      <c r="BF332" s="184">
        <f>IF(N332="snížená",J332,0)</f>
        <v>0</v>
      </c>
      <c r="BG332" s="184">
        <f>IF(N332="zákl. přenesená",J332,0)</f>
        <v>0</v>
      </c>
      <c r="BH332" s="184">
        <f>IF(N332="sníž. přenesená",J332,0)</f>
        <v>0</v>
      </c>
      <c r="BI332" s="184">
        <f>IF(N332="nulová",J332,0)</f>
        <v>0</v>
      </c>
      <c r="BJ332" s="23" t="s">
        <v>83</v>
      </c>
      <c r="BK332" s="184">
        <f>ROUND(I332*H332,2)</f>
        <v>0</v>
      </c>
      <c r="BL332" s="23" t="s">
        <v>201</v>
      </c>
      <c r="BM332" s="23" t="s">
        <v>3743</v>
      </c>
    </row>
    <row r="333" spans="2:65" s="10" customFormat="1" ht="29.85" customHeight="1">
      <c r="B333" s="159"/>
      <c r="D333" s="160" t="s">
        <v>74</v>
      </c>
      <c r="E333" s="170" t="s">
        <v>255</v>
      </c>
      <c r="F333" s="170" t="s">
        <v>421</v>
      </c>
      <c r="I333" s="162"/>
      <c r="J333" s="171">
        <f>BK333</f>
        <v>0</v>
      </c>
      <c r="L333" s="159"/>
      <c r="M333" s="164"/>
      <c r="N333" s="165"/>
      <c r="O333" s="165"/>
      <c r="P333" s="166">
        <f>P334+P343+P369+P399+P442</f>
        <v>0</v>
      </c>
      <c r="Q333" s="165"/>
      <c r="R333" s="166">
        <f>R334+R343+R369+R399+R442</f>
        <v>81.860115400000026</v>
      </c>
      <c r="S333" s="165"/>
      <c r="T333" s="167">
        <f>T334+T343+T369+T399+T442</f>
        <v>0.21679999999999999</v>
      </c>
      <c r="AR333" s="160" t="s">
        <v>83</v>
      </c>
      <c r="AT333" s="168" t="s">
        <v>74</v>
      </c>
      <c r="AU333" s="168" t="s">
        <v>83</v>
      </c>
      <c r="AY333" s="160" t="s">
        <v>195</v>
      </c>
      <c r="BK333" s="169">
        <f>BK334+BK343+BK369+BK399+BK442</f>
        <v>0</v>
      </c>
    </row>
    <row r="334" spans="2:65" s="10" customFormat="1" ht="14.85" customHeight="1">
      <c r="B334" s="159"/>
      <c r="D334" s="160" t="s">
        <v>74</v>
      </c>
      <c r="E334" s="170" t="s">
        <v>633</v>
      </c>
      <c r="F334" s="170" t="s">
        <v>2866</v>
      </c>
      <c r="I334" s="162"/>
      <c r="J334" s="171">
        <f>BK334</f>
        <v>0</v>
      </c>
      <c r="L334" s="159"/>
      <c r="M334" s="164"/>
      <c r="N334" s="165"/>
      <c r="O334" s="165"/>
      <c r="P334" s="166">
        <f>SUM(P335:P342)</f>
        <v>0</v>
      </c>
      <c r="Q334" s="165"/>
      <c r="R334" s="166">
        <f>SUM(R335:R342)</f>
        <v>2.5151711999999993</v>
      </c>
      <c r="S334" s="165"/>
      <c r="T334" s="167">
        <f>SUM(T335:T342)</f>
        <v>0</v>
      </c>
      <c r="AR334" s="160" t="s">
        <v>83</v>
      </c>
      <c r="AT334" s="168" t="s">
        <v>74</v>
      </c>
      <c r="AU334" s="168" t="s">
        <v>85</v>
      </c>
      <c r="AY334" s="160" t="s">
        <v>195</v>
      </c>
      <c r="BK334" s="169">
        <f>SUM(BK335:BK342)</f>
        <v>0</v>
      </c>
    </row>
    <row r="335" spans="2:65" s="1" customFormat="1" ht="25.5" customHeight="1">
      <c r="B335" s="172"/>
      <c r="C335" s="173" t="s">
        <v>462</v>
      </c>
      <c r="D335" s="173" t="s">
        <v>197</v>
      </c>
      <c r="E335" s="174" t="s">
        <v>2874</v>
      </c>
      <c r="F335" s="175" t="s">
        <v>2875</v>
      </c>
      <c r="G335" s="176" t="s">
        <v>207</v>
      </c>
      <c r="H335" s="177">
        <v>29.64</v>
      </c>
      <c r="I335" s="178"/>
      <c r="J335" s="179">
        <f>ROUND(I335*H335,2)</f>
        <v>0</v>
      </c>
      <c r="K335" s="175"/>
      <c r="L335" s="40"/>
      <c r="M335" s="180" t="s">
        <v>5</v>
      </c>
      <c r="N335" s="181" t="s">
        <v>46</v>
      </c>
      <c r="O335" s="41"/>
      <c r="P335" s="182">
        <f>O335*H335</f>
        <v>0</v>
      </c>
      <c r="Q335" s="182">
        <v>8.0000000000000007E-5</v>
      </c>
      <c r="R335" s="182">
        <f>Q335*H335</f>
        <v>2.3712000000000004E-3</v>
      </c>
      <c r="S335" s="182">
        <v>0</v>
      </c>
      <c r="T335" s="183">
        <f>S335*H335</f>
        <v>0</v>
      </c>
      <c r="AR335" s="23" t="s">
        <v>201</v>
      </c>
      <c r="AT335" s="23" t="s">
        <v>197</v>
      </c>
      <c r="AU335" s="23" t="s">
        <v>211</v>
      </c>
      <c r="AY335" s="23" t="s">
        <v>195</v>
      </c>
      <c r="BE335" s="184">
        <f>IF(N335="základní",J335,0)</f>
        <v>0</v>
      </c>
      <c r="BF335" s="184">
        <f>IF(N335="snížená",J335,0)</f>
        <v>0</v>
      </c>
      <c r="BG335" s="184">
        <f>IF(N335="zákl. přenesená",J335,0)</f>
        <v>0</v>
      </c>
      <c r="BH335" s="184">
        <f>IF(N335="sníž. přenesená",J335,0)</f>
        <v>0</v>
      </c>
      <c r="BI335" s="184">
        <f>IF(N335="nulová",J335,0)</f>
        <v>0</v>
      </c>
      <c r="BJ335" s="23" t="s">
        <v>83</v>
      </c>
      <c r="BK335" s="184">
        <f>ROUND(I335*H335,2)</f>
        <v>0</v>
      </c>
      <c r="BL335" s="23" t="s">
        <v>201</v>
      </c>
      <c r="BM335" s="23" t="s">
        <v>3744</v>
      </c>
    </row>
    <row r="336" spans="2:65" s="1" customFormat="1" ht="16.5" customHeight="1">
      <c r="B336" s="172"/>
      <c r="C336" s="213" t="s">
        <v>466</v>
      </c>
      <c r="D336" s="213" t="s">
        <v>316</v>
      </c>
      <c r="E336" s="214" t="s">
        <v>2877</v>
      </c>
      <c r="F336" s="215" t="s">
        <v>2878</v>
      </c>
      <c r="G336" s="216" t="s">
        <v>207</v>
      </c>
      <c r="H336" s="217">
        <v>30</v>
      </c>
      <c r="I336" s="218"/>
      <c r="J336" s="219">
        <f>ROUND(I336*H336,2)</f>
        <v>0</v>
      </c>
      <c r="K336" s="215"/>
      <c r="L336" s="220"/>
      <c r="M336" s="221" t="s">
        <v>5</v>
      </c>
      <c r="N336" s="222" t="s">
        <v>46</v>
      </c>
      <c r="O336" s="41"/>
      <c r="P336" s="182">
        <f>O336*H336</f>
        <v>0</v>
      </c>
      <c r="Q336" s="182">
        <v>7.1999999999999995E-2</v>
      </c>
      <c r="R336" s="182">
        <f>Q336*H336</f>
        <v>2.1599999999999997</v>
      </c>
      <c r="S336" s="182">
        <v>0</v>
      </c>
      <c r="T336" s="183">
        <f>S336*H336</f>
        <v>0</v>
      </c>
      <c r="AR336" s="23" t="s">
        <v>255</v>
      </c>
      <c r="AT336" s="23" t="s">
        <v>316</v>
      </c>
      <c r="AU336" s="23" t="s">
        <v>211</v>
      </c>
      <c r="AY336" s="23" t="s">
        <v>195</v>
      </c>
      <c r="BE336" s="184">
        <f>IF(N336="základní",J336,0)</f>
        <v>0</v>
      </c>
      <c r="BF336" s="184">
        <f>IF(N336="snížená",J336,0)</f>
        <v>0</v>
      </c>
      <c r="BG336" s="184">
        <f>IF(N336="zákl. přenesená",J336,0)</f>
        <v>0</v>
      </c>
      <c r="BH336" s="184">
        <f>IF(N336="sníž. přenesená",J336,0)</f>
        <v>0</v>
      </c>
      <c r="BI336" s="184">
        <f>IF(N336="nulová",J336,0)</f>
        <v>0</v>
      </c>
      <c r="BJ336" s="23" t="s">
        <v>83</v>
      </c>
      <c r="BK336" s="184">
        <f>ROUND(I336*H336,2)</f>
        <v>0</v>
      </c>
      <c r="BL336" s="23" t="s">
        <v>201</v>
      </c>
      <c r="BM336" s="23" t="s">
        <v>3745</v>
      </c>
    </row>
    <row r="337" spans="2:65" s="1" customFormat="1" ht="54">
      <c r="B337" s="40"/>
      <c r="D337" s="186" t="s">
        <v>209</v>
      </c>
      <c r="F337" s="194" t="s">
        <v>2880</v>
      </c>
      <c r="I337" s="195"/>
      <c r="L337" s="40"/>
      <c r="M337" s="196"/>
      <c r="N337" s="41"/>
      <c r="O337" s="41"/>
      <c r="P337" s="41"/>
      <c r="Q337" s="41"/>
      <c r="R337" s="41"/>
      <c r="S337" s="41"/>
      <c r="T337" s="69"/>
      <c r="AT337" s="23" t="s">
        <v>209</v>
      </c>
      <c r="AU337" s="23" t="s">
        <v>211</v>
      </c>
    </row>
    <row r="338" spans="2:65" s="1" customFormat="1" ht="25.5" customHeight="1">
      <c r="B338" s="172"/>
      <c r="C338" s="173" t="s">
        <v>471</v>
      </c>
      <c r="D338" s="173" t="s">
        <v>197</v>
      </c>
      <c r="E338" s="174" t="s">
        <v>2887</v>
      </c>
      <c r="F338" s="175" t="s">
        <v>2888</v>
      </c>
      <c r="G338" s="176" t="s">
        <v>325</v>
      </c>
      <c r="H338" s="177">
        <v>5</v>
      </c>
      <c r="I338" s="178"/>
      <c r="J338" s="179">
        <f>ROUND(I338*H338,2)</f>
        <v>0</v>
      </c>
      <c r="K338" s="175"/>
      <c r="L338" s="40"/>
      <c r="M338" s="180" t="s">
        <v>5</v>
      </c>
      <c r="N338" s="181" t="s">
        <v>46</v>
      </c>
      <c r="O338" s="41"/>
      <c r="P338" s="182">
        <f>O338*H338</f>
        <v>0</v>
      </c>
      <c r="Q338" s="182">
        <v>1.6000000000000001E-4</v>
      </c>
      <c r="R338" s="182">
        <f>Q338*H338</f>
        <v>8.0000000000000004E-4</v>
      </c>
      <c r="S338" s="182">
        <v>0</v>
      </c>
      <c r="T338" s="183">
        <f>S338*H338</f>
        <v>0</v>
      </c>
      <c r="AR338" s="23" t="s">
        <v>201</v>
      </c>
      <c r="AT338" s="23" t="s">
        <v>197</v>
      </c>
      <c r="AU338" s="23" t="s">
        <v>211</v>
      </c>
      <c r="AY338" s="23" t="s">
        <v>195</v>
      </c>
      <c r="BE338" s="184">
        <f>IF(N338="základní",J338,0)</f>
        <v>0</v>
      </c>
      <c r="BF338" s="184">
        <f>IF(N338="snížená",J338,0)</f>
        <v>0</v>
      </c>
      <c r="BG338" s="184">
        <f>IF(N338="zákl. přenesená",J338,0)</f>
        <v>0</v>
      </c>
      <c r="BH338" s="184">
        <f>IF(N338="sníž. přenesená",J338,0)</f>
        <v>0</v>
      </c>
      <c r="BI338" s="184">
        <f>IF(N338="nulová",J338,0)</f>
        <v>0</v>
      </c>
      <c r="BJ338" s="23" t="s">
        <v>83</v>
      </c>
      <c r="BK338" s="184">
        <f>ROUND(I338*H338,2)</f>
        <v>0</v>
      </c>
      <c r="BL338" s="23" t="s">
        <v>201</v>
      </c>
      <c r="BM338" s="23" t="s">
        <v>3746</v>
      </c>
    </row>
    <row r="339" spans="2:65" s="1" customFormat="1" ht="25.5" customHeight="1">
      <c r="B339" s="172"/>
      <c r="C339" s="213" t="s">
        <v>476</v>
      </c>
      <c r="D339" s="213" t="s">
        <v>316</v>
      </c>
      <c r="E339" s="214" t="s">
        <v>2890</v>
      </c>
      <c r="F339" s="215" t="s">
        <v>2891</v>
      </c>
      <c r="G339" s="216" t="s">
        <v>325</v>
      </c>
      <c r="H339" s="217">
        <v>3</v>
      </c>
      <c r="I339" s="218"/>
      <c r="J339" s="219">
        <f>ROUND(I339*H339,2)</f>
        <v>0</v>
      </c>
      <c r="K339" s="215"/>
      <c r="L339" s="220"/>
      <c r="M339" s="221" t="s">
        <v>5</v>
      </c>
      <c r="N339" s="222" t="s">
        <v>46</v>
      </c>
      <c r="O339" s="41"/>
      <c r="P339" s="182">
        <f>O339*H339</f>
        <v>0</v>
      </c>
      <c r="Q339" s="182">
        <v>7.2999999999999995E-2</v>
      </c>
      <c r="R339" s="182">
        <f>Q339*H339</f>
        <v>0.21899999999999997</v>
      </c>
      <c r="S339" s="182">
        <v>0</v>
      </c>
      <c r="T339" s="183">
        <f>S339*H339</f>
        <v>0</v>
      </c>
      <c r="AR339" s="23" t="s">
        <v>255</v>
      </c>
      <c r="AT339" s="23" t="s">
        <v>316</v>
      </c>
      <c r="AU339" s="23" t="s">
        <v>211</v>
      </c>
      <c r="AY339" s="23" t="s">
        <v>195</v>
      </c>
      <c r="BE339" s="184">
        <f>IF(N339="základní",J339,0)</f>
        <v>0</v>
      </c>
      <c r="BF339" s="184">
        <f>IF(N339="snížená",J339,0)</f>
        <v>0</v>
      </c>
      <c r="BG339" s="184">
        <f>IF(N339="zákl. přenesená",J339,0)</f>
        <v>0</v>
      </c>
      <c r="BH339" s="184">
        <f>IF(N339="sníž. přenesená",J339,0)</f>
        <v>0</v>
      </c>
      <c r="BI339" s="184">
        <f>IF(N339="nulová",J339,0)</f>
        <v>0</v>
      </c>
      <c r="BJ339" s="23" t="s">
        <v>83</v>
      </c>
      <c r="BK339" s="184">
        <f>ROUND(I339*H339,2)</f>
        <v>0</v>
      </c>
      <c r="BL339" s="23" t="s">
        <v>201</v>
      </c>
      <c r="BM339" s="23" t="s">
        <v>3747</v>
      </c>
    </row>
    <row r="340" spans="2:65" s="1" customFormat="1" ht="25.5" customHeight="1">
      <c r="B340" s="172"/>
      <c r="C340" s="213" t="s">
        <v>480</v>
      </c>
      <c r="D340" s="213" t="s">
        <v>316</v>
      </c>
      <c r="E340" s="214" t="s">
        <v>3477</v>
      </c>
      <c r="F340" s="215" t="s">
        <v>3478</v>
      </c>
      <c r="G340" s="216" t="s">
        <v>325</v>
      </c>
      <c r="H340" s="217">
        <v>1</v>
      </c>
      <c r="I340" s="218"/>
      <c r="J340" s="219">
        <f>ROUND(I340*H340,2)</f>
        <v>0</v>
      </c>
      <c r="K340" s="215"/>
      <c r="L340" s="220"/>
      <c r="M340" s="221" t="s">
        <v>5</v>
      </c>
      <c r="N340" s="222" t="s">
        <v>46</v>
      </c>
      <c r="O340" s="41"/>
      <c r="P340" s="182">
        <f>O340*H340</f>
        <v>0</v>
      </c>
      <c r="Q340" s="182">
        <v>0.06</v>
      </c>
      <c r="R340" s="182">
        <f>Q340*H340</f>
        <v>0.06</v>
      </c>
      <c r="S340" s="182">
        <v>0</v>
      </c>
      <c r="T340" s="183">
        <f>S340*H340</f>
        <v>0</v>
      </c>
      <c r="AR340" s="23" t="s">
        <v>255</v>
      </c>
      <c r="AT340" s="23" t="s">
        <v>316</v>
      </c>
      <c r="AU340" s="23" t="s">
        <v>211</v>
      </c>
      <c r="AY340" s="23" t="s">
        <v>195</v>
      </c>
      <c r="BE340" s="184">
        <f>IF(N340="základní",J340,0)</f>
        <v>0</v>
      </c>
      <c r="BF340" s="184">
        <f>IF(N340="snížená",J340,0)</f>
        <v>0</v>
      </c>
      <c r="BG340" s="184">
        <f>IF(N340="zákl. přenesená",J340,0)</f>
        <v>0</v>
      </c>
      <c r="BH340" s="184">
        <f>IF(N340="sníž. přenesená",J340,0)</f>
        <v>0</v>
      </c>
      <c r="BI340" s="184">
        <f>IF(N340="nulová",J340,0)</f>
        <v>0</v>
      </c>
      <c r="BJ340" s="23" t="s">
        <v>83</v>
      </c>
      <c r="BK340" s="184">
        <f>ROUND(I340*H340,2)</f>
        <v>0</v>
      </c>
      <c r="BL340" s="23" t="s">
        <v>201</v>
      </c>
      <c r="BM340" s="23" t="s">
        <v>3748</v>
      </c>
    </row>
    <row r="341" spans="2:65" s="1" customFormat="1" ht="25.5" customHeight="1">
      <c r="B341" s="172"/>
      <c r="C341" s="213" t="s">
        <v>485</v>
      </c>
      <c r="D341" s="213" t="s">
        <v>316</v>
      </c>
      <c r="E341" s="214" t="s">
        <v>3749</v>
      </c>
      <c r="F341" s="215" t="s">
        <v>3750</v>
      </c>
      <c r="G341" s="216" t="s">
        <v>325</v>
      </c>
      <c r="H341" s="217">
        <v>1</v>
      </c>
      <c r="I341" s="218"/>
      <c r="J341" s="219">
        <f>ROUND(I341*H341,2)</f>
        <v>0</v>
      </c>
      <c r="K341" s="215"/>
      <c r="L341" s="220"/>
      <c r="M341" s="221" t="s">
        <v>5</v>
      </c>
      <c r="N341" s="222" t="s">
        <v>46</v>
      </c>
      <c r="O341" s="41"/>
      <c r="P341" s="182">
        <f>O341*H341</f>
        <v>0</v>
      </c>
      <c r="Q341" s="182">
        <v>7.2999999999999995E-2</v>
      </c>
      <c r="R341" s="182">
        <f>Q341*H341</f>
        <v>7.2999999999999995E-2</v>
      </c>
      <c r="S341" s="182">
        <v>0</v>
      </c>
      <c r="T341" s="183">
        <f>S341*H341</f>
        <v>0</v>
      </c>
      <c r="AR341" s="23" t="s">
        <v>255</v>
      </c>
      <c r="AT341" s="23" t="s">
        <v>316</v>
      </c>
      <c r="AU341" s="23" t="s">
        <v>211</v>
      </c>
      <c r="AY341" s="23" t="s">
        <v>195</v>
      </c>
      <c r="BE341" s="184">
        <f>IF(N341="základní",J341,0)</f>
        <v>0</v>
      </c>
      <c r="BF341" s="184">
        <f>IF(N341="snížená",J341,0)</f>
        <v>0</v>
      </c>
      <c r="BG341" s="184">
        <f>IF(N341="zákl. přenesená",J341,0)</f>
        <v>0</v>
      </c>
      <c r="BH341" s="184">
        <f>IF(N341="sníž. přenesená",J341,0)</f>
        <v>0</v>
      </c>
      <c r="BI341" s="184">
        <f>IF(N341="nulová",J341,0)</f>
        <v>0</v>
      </c>
      <c r="BJ341" s="23" t="s">
        <v>83</v>
      </c>
      <c r="BK341" s="184">
        <f>ROUND(I341*H341,2)</f>
        <v>0</v>
      </c>
      <c r="BL341" s="23" t="s">
        <v>201</v>
      </c>
      <c r="BM341" s="23" t="s">
        <v>3751</v>
      </c>
    </row>
    <row r="342" spans="2:65" s="1" customFormat="1" ht="16.5" customHeight="1">
      <c r="B342" s="172"/>
      <c r="C342" s="173" t="s">
        <v>490</v>
      </c>
      <c r="D342" s="173" t="s">
        <v>197</v>
      </c>
      <c r="E342" s="174" t="s">
        <v>2893</v>
      </c>
      <c r="F342" s="175" t="s">
        <v>2894</v>
      </c>
      <c r="G342" s="176" t="s">
        <v>303</v>
      </c>
      <c r="H342" s="177">
        <v>2.5150000000000001</v>
      </c>
      <c r="I342" s="178"/>
      <c r="J342" s="179">
        <f>ROUND(I342*H342,2)</f>
        <v>0</v>
      </c>
      <c r="K342" s="175"/>
      <c r="L342" s="40"/>
      <c r="M342" s="180" t="s">
        <v>5</v>
      </c>
      <c r="N342" s="181" t="s">
        <v>46</v>
      </c>
      <c r="O342" s="41"/>
      <c r="P342" s="182">
        <f>O342*H342</f>
        <v>0</v>
      </c>
      <c r="Q342" s="182">
        <v>0</v>
      </c>
      <c r="R342" s="182">
        <f>Q342*H342</f>
        <v>0</v>
      </c>
      <c r="S342" s="182">
        <v>0</v>
      </c>
      <c r="T342" s="183">
        <f>S342*H342</f>
        <v>0</v>
      </c>
      <c r="AR342" s="23" t="s">
        <v>201</v>
      </c>
      <c r="AT342" s="23" t="s">
        <v>197</v>
      </c>
      <c r="AU342" s="23" t="s">
        <v>211</v>
      </c>
      <c r="AY342" s="23" t="s">
        <v>195</v>
      </c>
      <c r="BE342" s="184">
        <f>IF(N342="základní",J342,0)</f>
        <v>0</v>
      </c>
      <c r="BF342" s="184">
        <f>IF(N342="snížená",J342,0)</f>
        <v>0</v>
      </c>
      <c r="BG342" s="184">
        <f>IF(N342="zákl. přenesená",J342,0)</f>
        <v>0</v>
      </c>
      <c r="BH342" s="184">
        <f>IF(N342="sníž. přenesená",J342,0)</f>
        <v>0</v>
      </c>
      <c r="BI342" s="184">
        <f>IF(N342="nulová",J342,0)</f>
        <v>0</v>
      </c>
      <c r="BJ342" s="23" t="s">
        <v>83</v>
      </c>
      <c r="BK342" s="184">
        <f>ROUND(I342*H342,2)</f>
        <v>0</v>
      </c>
      <c r="BL342" s="23" t="s">
        <v>201</v>
      </c>
      <c r="BM342" s="23" t="s">
        <v>3752</v>
      </c>
    </row>
    <row r="343" spans="2:65" s="10" customFormat="1" ht="22.35" customHeight="1">
      <c r="B343" s="159"/>
      <c r="D343" s="160" t="s">
        <v>74</v>
      </c>
      <c r="E343" s="170" t="s">
        <v>637</v>
      </c>
      <c r="F343" s="170" t="s">
        <v>2896</v>
      </c>
      <c r="I343" s="162"/>
      <c r="J343" s="171">
        <f>BK343</f>
        <v>0</v>
      </c>
      <c r="L343" s="159"/>
      <c r="M343" s="164"/>
      <c r="N343" s="165"/>
      <c r="O343" s="165"/>
      <c r="P343" s="166">
        <f>SUM(P344:P368)</f>
        <v>0</v>
      </c>
      <c r="Q343" s="165"/>
      <c r="R343" s="166">
        <f>SUM(R344:R368)</f>
        <v>0</v>
      </c>
      <c r="S343" s="165"/>
      <c r="T343" s="167">
        <f>SUM(T344:T368)</f>
        <v>0</v>
      </c>
      <c r="AR343" s="160" t="s">
        <v>83</v>
      </c>
      <c r="AT343" s="168" t="s">
        <v>74</v>
      </c>
      <c r="AU343" s="168" t="s">
        <v>85</v>
      </c>
      <c r="AY343" s="160" t="s">
        <v>195</v>
      </c>
      <c r="BK343" s="169">
        <f>SUM(BK344:BK368)</f>
        <v>0</v>
      </c>
    </row>
    <row r="344" spans="2:65" s="1" customFormat="1" ht="16.5" customHeight="1">
      <c r="B344" s="172"/>
      <c r="C344" s="173" t="s">
        <v>494</v>
      </c>
      <c r="D344" s="173" t="s">
        <v>197</v>
      </c>
      <c r="E344" s="174" t="s">
        <v>2901</v>
      </c>
      <c r="F344" s="175" t="s">
        <v>2902</v>
      </c>
      <c r="G344" s="176" t="s">
        <v>325</v>
      </c>
      <c r="H344" s="177">
        <v>9</v>
      </c>
      <c r="I344" s="178"/>
      <c r="J344" s="179">
        <f>ROUND(I344*H344,2)</f>
        <v>0</v>
      </c>
      <c r="K344" s="175"/>
      <c r="L344" s="40"/>
      <c r="M344" s="180" t="s">
        <v>5</v>
      </c>
      <c r="N344" s="181" t="s">
        <v>46</v>
      </c>
      <c r="O344" s="41"/>
      <c r="P344" s="182">
        <f>O344*H344</f>
        <v>0</v>
      </c>
      <c r="Q344" s="182">
        <v>0</v>
      </c>
      <c r="R344" s="182">
        <f>Q344*H344</f>
        <v>0</v>
      </c>
      <c r="S344" s="182">
        <v>0</v>
      </c>
      <c r="T344" s="183">
        <f>S344*H344</f>
        <v>0</v>
      </c>
      <c r="AR344" s="23" t="s">
        <v>201</v>
      </c>
      <c r="AT344" s="23" t="s">
        <v>197</v>
      </c>
      <c r="AU344" s="23" t="s">
        <v>211</v>
      </c>
      <c r="AY344" s="23" t="s">
        <v>195</v>
      </c>
      <c r="BE344" s="184">
        <f>IF(N344="základní",J344,0)</f>
        <v>0</v>
      </c>
      <c r="BF344" s="184">
        <f>IF(N344="snížená",J344,0)</f>
        <v>0</v>
      </c>
      <c r="BG344" s="184">
        <f>IF(N344="zákl. přenesená",J344,0)</f>
        <v>0</v>
      </c>
      <c r="BH344" s="184">
        <f>IF(N344="sníž. přenesená",J344,0)</f>
        <v>0</v>
      </c>
      <c r="BI344" s="184">
        <f>IF(N344="nulová",J344,0)</f>
        <v>0</v>
      </c>
      <c r="BJ344" s="23" t="s">
        <v>83</v>
      </c>
      <c r="BK344" s="184">
        <f>ROUND(I344*H344,2)</f>
        <v>0</v>
      </c>
      <c r="BL344" s="23" t="s">
        <v>201</v>
      </c>
      <c r="BM344" s="23" t="s">
        <v>3753</v>
      </c>
    </row>
    <row r="345" spans="2:65" s="1" customFormat="1" ht="81">
      <c r="B345" s="40"/>
      <c r="D345" s="186" t="s">
        <v>209</v>
      </c>
      <c r="F345" s="194" t="s">
        <v>3754</v>
      </c>
      <c r="I345" s="195"/>
      <c r="L345" s="40"/>
      <c r="M345" s="196"/>
      <c r="N345" s="41"/>
      <c r="O345" s="41"/>
      <c r="P345" s="41"/>
      <c r="Q345" s="41"/>
      <c r="R345" s="41"/>
      <c r="S345" s="41"/>
      <c r="T345" s="69"/>
      <c r="AT345" s="23" t="s">
        <v>209</v>
      </c>
      <c r="AU345" s="23" t="s">
        <v>211</v>
      </c>
    </row>
    <row r="346" spans="2:65" s="1" customFormat="1" ht="16.5" customHeight="1">
      <c r="B346" s="172"/>
      <c r="C346" s="173" t="s">
        <v>499</v>
      </c>
      <c r="D346" s="173" t="s">
        <v>197</v>
      </c>
      <c r="E346" s="174" t="s">
        <v>2905</v>
      </c>
      <c r="F346" s="175" t="s">
        <v>2906</v>
      </c>
      <c r="G346" s="176" t="s">
        <v>325</v>
      </c>
      <c r="H346" s="177">
        <v>3</v>
      </c>
      <c r="I346" s="178"/>
      <c r="J346" s="179">
        <f>ROUND(I346*H346,2)</f>
        <v>0</v>
      </c>
      <c r="K346" s="175"/>
      <c r="L346" s="40"/>
      <c r="M346" s="180" t="s">
        <v>5</v>
      </c>
      <c r="N346" s="181" t="s">
        <v>46</v>
      </c>
      <c r="O346" s="41"/>
      <c r="P346" s="182">
        <f>O346*H346</f>
        <v>0</v>
      </c>
      <c r="Q346" s="182">
        <v>0</v>
      </c>
      <c r="R346" s="182">
        <f>Q346*H346</f>
        <v>0</v>
      </c>
      <c r="S346" s="182">
        <v>0</v>
      </c>
      <c r="T346" s="183">
        <f>S346*H346</f>
        <v>0</v>
      </c>
      <c r="AR346" s="23" t="s">
        <v>201</v>
      </c>
      <c r="AT346" s="23" t="s">
        <v>197</v>
      </c>
      <c r="AU346" s="23" t="s">
        <v>211</v>
      </c>
      <c r="AY346" s="23" t="s">
        <v>195</v>
      </c>
      <c r="BE346" s="184">
        <f>IF(N346="základní",J346,0)</f>
        <v>0</v>
      </c>
      <c r="BF346" s="184">
        <f>IF(N346="snížená",J346,0)</f>
        <v>0</v>
      </c>
      <c r="BG346" s="184">
        <f>IF(N346="zákl. přenesená",J346,0)</f>
        <v>0</v>
      </c>
      <c r="BH346" s="184">
        <f>IF(N346="sníž. přenesená",J346,0)</f>
        <v>0</v>
      </c>
      <c r="BI346" s="184">
        <f>IF(N346="nulová",J346,0)</f>
        <v>0</v>
      </c>
      <c r="BJ346" s="23" t="s">
        <v>83</v>
      </c>
      <c r="BK346" s="184">
        <f>ROUND(I346*H346,2)</f>
        <v>0</v>
      </c>
      <c r="BL346" s="23" t="s">
        <v>201</v>
      </c>
      <c r="BM346" s="23" t="s">
        <v>3755</v>
      </c>
    </row>
    <row r="347" spans="2:65" s="1" customFormat="1" ht="67.5">
      <c r="B347" s="40"/>
      <c r="D347" s="186" t="s">
        <v>209</v>
      </c>
      <c r="F347" s="194" t="s">
        <v>3756</v>
      </c>
      <c r="I347" s="195"/>
      <c r="L347" s="40"/>
      <c r="M347" s="196"/>
      <c r="N347" s="41"/>
      <c r="O347" s="41"/>
      <c r="P347" s="41"/>
      <c r="Q347" s="41"/>
      <c r="R347" s="41"/>
      <c r="S347" s="41"/>
      <c r="T347" s="69"/>
      <c r="AT347" s="23" t="s">
        <v>209</v>
      </c>
      <c r="AU347" s="23" t="s">
        <v>211</v>
      </c>
    </row>
    <row r="348" spans="2:65" s="1" customFormat="1" ht="16.5" customHeight="1">
      <c r="B348" s="172"/>
      <c r="C348" s="173" t="s">
        <v>504</v>
      </c>
      <c r="D348" s="173" t="s">
        <v>197</v>
      </c>
      <c r="E348" s="174" t="s">
        <v>3485</v>
      </c>
      <c r="F348" s="175" t="s">
        <v>3486</v>
      </c>
      <c r="G348" s="176" t="s">
        <v>325</v>
      </c>
      <c r="H348" s="177">
        <v>1</v>
      </c>
      <c r="I348" s="178"/>
      <c r="J348" s="179">
        <f>ROUND(I348*H348,2)</f>
        <v>0</v>
      </c>
      <c r="K348" s="175"/>
      <c r="L348" s="40"/>
      <c r="M348" s="180" t="s">
        <v>5</v>
      </c>
      <c r="N348" s="181" t="s">
        <v>46</v>
      </c>
      <c r="O348" s="41"/>
      <c r="P348" s="182">
        <f>O348*H348</f>
        <v>0</v>
      </c>
      <c r="Q348" s="182">
        <v>0</v>
      </c>
      <c r="R348" s="182">
        <f>Q348*H348</f>
        <v>0</v>
      </c>
      <c r="S348" s="182">
        <v>0</v>
      </c>
      <c r="T348" s="183">
        <f>S348*H348</f>
        <v>0</v>
      </c>
      <c r="AR348" s="23" t="s">
        <v>201</v>
      </c>
      <c r="AT348" s="23" t="s">
        <v>197</v>
      </c>
      <c r="AU348" s="23" t="s">
        <v>211</v>
      </c>
      <c r="AY348" s="23" t="s">
        <v>195</v>
      </c>
      <c r="BE348" s="184">
        <f>IF(N348="základní",J348,0)</f>
        <v>0</v>
      </c>
      <c r="BF348" s="184">
        <f>IF(N348="snížená",J348,0)</f>
        <v>0</v>
      </c>
      <c r="BG348" s="184">
        <f>IF(N348="zákl. přenesená",J348,0)</f>
        <v>0</v>
      </c>
      <c r="BH348" s="184">
        <f>IF(N348="sníž. přenesená",J348,0)</f>
        <v>0</v>
      </c>
      <c r="BI348" s="184">
        <f>IF(N348="nulová",J348,0)</f>
        <v>0</v>
      </c>
      <c r="BJ348" s="23" t="s">
        <v>83</v>
      </c>
      <c r="BK348" s="184">
        <f>ROUND(I348*H348,2)</f>
        <v>0</v>
      </c>
      <c r="BL348" s="23" t="s">
        <v>201</v>
      </c>
      <c r="BM348" s="23" t="s">
        <v>3757</v>
      </c>
    </row>
    <row r="349" spans="2:65" s="1" customFormat="1" ht="40.5">
      <c r="B349" s="40"/>
      <c r="D349" s="186" t="s">
        <v>209</v>
      </c>
      <c r="F349" s="194" t="s">
        <v>3758</v>
      </c>
      <c r="I349" s="195"/>
      <c r="L349" s="40"/>
      <c r="M349" s="196"/>
      <c r="N349" s="41"/>
      <c r="O349" s="41"/>
      <c r="P349" s="41"/>
      <c r="Q349" s="41"/>
      <c r="R349" s="41"/>
      <c r="S349" s="41"/>
      <c r="T349" s="69"/>
      <c r="AT349" s="23" t="s">
        <v>209</v>
      </c>
      <c r="AU349" s="23" t="s">
        <v>211</v>
      </c>
    </row>
    <row r="350" spans="2:65" s="1" customFormat="1" ht="16.5" customHeight="1">
      <c r="B350" s="172"/>
      <c r="C350" s="173" t="s">
        <v>508</v>
      </c>
      <c r="D350" s="173" t="s">
        <v>197</v>
      </c>
      <c r="E350" s="174" t="s">
        <v>3759</v>
      </c>
      <c r="F350" s="175" t="s">
        <v>3760</v>
      </c>
      <c r="G350" s="176" t="s">
        <v>325</v>
      </c>
      <c r="H350" s="177">
        <v>1</v>
      </c>
      <c r="I350" s="178"/>
      <c r="J350" s="179">
        <f>ROUND(I350*H350,2)</f>
        <v>0</v>
      </c>
      <c r="K350" s="175"/>
      <c r="L350" s="40"/>
      <c r="M350" s="180" t="s">
        <v>5</v>
      </c>
      <c r="N350" s="181" t="s">
        <v>46</v>
      </c>
      <c r="O350" s="41"/>
      <c r="P350" s="182">
        <f>O350*H350</f>
        <v>0</v>
      </c>
      <c r="Q350" s="182">
        <v>0</v>
      </c>
      <c r="R350" s="182">
        <f>Q350*H350</f>
        <v>0</v>
      </c>
      <c r="S350" s="182">
        <v>0</v>
      </c>
      <c r="T350" s="183">
        <f>S350*H350</f>
        <v>0</v>
      </c>
      <c r="AR350" s="23" t="s">
        <v>201</v>
      </c>
      <c r="AT350" s="23" t="s">
        <v>197</v>
      </c>
      <c r="AU350" s="23" t="s">
        <v>211</v>
      </c>
      <c r="AY350" s="23" t="s">
        <v>195</v>
      </c>
      <c r="BE350" s="184">
        <f>IF(N350="základní",J350,0)</f>
        <v>0</v>
      </c>
      <c r="BF350" s="184">
        <f>IF(N350="snížená",J350,0)</f>
        <v>0</v>
      </c>
      <c r="BG350" s="184">
        <f>IF(N350="zákl. přenesená",J350,0)</f>
        <v>0</v>
      </c>
      <c r="BH350" s="184">
        <f>IF(N350="sníž. přenesená",J350,0)</f>
        <v>0</v>
      </c>
      <c r="BI350" s="184">
        <f>IF(N350="nulová",J350,0)</f>
        <v>0</v>
      </c>
      <c r="BJ350" s="23" t="s">
        <v>83</v>
      </c>
      <c r="BK350" s="184">
        <f>ROUND(I350*H350,2)</f>
        <v>0</v>
      </c>
      <c r="BL350" s="23" t="s">
        <v>201</v>
      </c>
      <c r="BM350" s="23" t="s">
        <v>3761</v>
      </c>
    </row>
    <row r="351" spans="2:65" s="1" customFormat="1" ht="40.5">
      <c r="B351" s="40"/>
      <c r="D351" s="186" t="s">
        <v>209</v>
      </c>
      <c r="F351" s="194" t="s">
        <v>3762</v>
      </c>
      <c r="I351" s="195"/>
      <c r="L351" s="40"/>
      <c r="M351" s="196"/>
      <c r="N351" s="41"/>
      <c r="O351" s="41"/>
      <c r="P351" s="41"/>
      <c r="Q351" s="41"/>
      <c r="R351" s="41"/>
      <c r="S351" s="41"/>
      <c r="T351" s="69"/>
      <c r="AT351" s="23" t="s">
        <v>209</v>
      </c>
      <c r="AU351" s="23" t="s">
        <v>211</v>
      </c>
    </row>
    <row r="352" spans="2:65" s="1" customFormat="1" ht="16.5" customHeight="1">
      <c r="B352" s="172"/>
      <c r="C352" s="173" t="s">
        <v>391</v>
      </c>
      <c r="D352" s="173" t="s">
        <v>197</v>
      </c>
      <c r="E352" s="174" t="s">
        <v>3489</v>
      </c>
      <c r="F352" s="175" t="s">
        <v>3490</v>
      </c>
      <c r="G352" s="176" t="s">
        <v>207</v>
      </c>
      <c r="H352" s="177">
        <v>75.8</v>
      </c>
      <c r="I352" s="178"/>
      <c r="J352" s="179">
        <f>ROUND(I352*H352,2)</f>
        <v>0</v>
      </c>
      <c r="K352" s="175"/>
      <c r="L352" s="40"/>
      <c r="M352" s="180" t="s">
        <v>5</v>
      </c>
      <c r="N352" s="181" t="s">
        <v>46</v>
      </c>
      <c r="O352" s="41"/>
      <c r="P352" s="182">
        <f>O352*H352</f>
        <v>0</v>
      </c>
      <c r="Q352" s="182">
        <v>0</v>
      </c>
      <c r="R352" s="182">
        <f>Q352*H352</f>
        <v>0</v>
      </c>
      <c r="S352" s="182">
        <v>0</v>
      </c>
      <c r="T352" s="183">
        <f>S352*H352</f>
        <v>0</v>
      </c>
      <c r="AR352" s="23" t="s">
        <v>201</v>
      </c>
      <c r="AT352" s="23" t="s">
        <v>197</v>
      </c>
      <c r="AU352" s="23" t="s">
        <v>211</v>
      </c>
      <c r="AY352" s="23" t="s">
        <v>195</v>
      </c>
      <c r="BE352" s="184">
        <f>IF(N352="základní",J352,0)</f>
        <v>0</v>
      </c>
      <c r="BF352" s="184">
        <f>IF(N352="snížená",J352,0)</f>
        <v>0</v>
      </c>
      <c r="BG352" s="184">
        <f>IF(N352="zákl. přenesená",J352,0)</f>
        <v>0</v>
      </c>
      <c r="BH352" s="184">
        <f>IF(N352="sníž. přenesená",J352,0)</f>
        <v>0</v>
      </c>
      <c r="BI352" s="184">
        <f>IF(N352="nulová",J352,0)</f>
        <v>0</v>
      </c>
      <c r="BJ352" s="23" t="s">
        <v>83</v>
      </c>
      <c r="BK352" s="184">
        <f>ROUND(I352*H352,2)</f>
        <v>0</v>
      </c>
      <c r="BL352" s="23" t="s">
        <v>201</v>
      </c>
      <c r="BM352" s="23" t="s">
        <v>3763</v>
      </c>
    </row>
    <row r="353" spans="2:65" s="1" customFormat="1" ht="175.5">
      <c r="B353" s="40"/>
      <c r="D353" s="186" t="s">
        <v>209</v>
      </c>
      <c r="F353" s="194" t="s">
        <v>3764</v>
      </c>
      <c r="I353" s="195"/>
      <c r="L353" s="40"/>
      <c r="M353" s="196"/>
      <c r="N353" s="41"/>
      <c r="O353" s="41"/>
      <c r="P353" s="41"/>
      <c r="Q353" s="41"/>
      <c r="R353" s="41"/>
      <c r="S353" s="41"/>
      <c r="T353" s="69"/>
      <c r="AT353" s="23" t="s">
        <v>209</v>
      </c>
      <c r="AU353" s="23" t="s">
        <v>211</v>
      </c>
    </row>
    <row r="354" spans="2:65" s="11" customFormat="1">
      <c r="B354" s="185"/>
      <c r="D354" s="186" t="s">
        <v>203</v>
      </c>
      <c r="E354" s="187" t="s">
        <v>5</v>
      </c>
      <c r="F354" s="188" t="s">
        <v>3765</v>
      </c>
      <c r="H354" s="189">
        <v>11.2</v>
      </c>
      <c r="I354" s="190"/>
      <c r="L354" s="185"/>
      <c r="M354" s="191"/>
      <c r="N354" s="192"/>
      <c r="O354" s="192"/>
      <c r="P354" s="192"/>
      <c r="Q354" s="192"/>
      <c r="R354" s="192"/>
      <c r="S354" s="192"/>
      <c r="T354" s="193"/>
      <c r="AT354" s="187" t="s">
        <v>203</v>
      </c>
      <c r="AU354" s="187" t="s">
        <v>211</v>
      </c>
      <c r="AV354" s="11" t="s">
        <v>85</v>
      </c>
      <c r="AW354" s="11" t="s">
        <v>39</v>
      </c>
      <c r="AX354" s="11" t="s">
        <v>75</v>
      </c>
      <c r="AY354" s="187" t="s">
        <v>195</v>
      </c>
    </row>
    <row r="355" spans="2:65" s="12" customFormat="1">
      <c r="B355" s="197"/>
      <c r="D355" s="186" t="s">
        <v>203</v>
      </c>
      <c r="E355" s="198" t="s">
        <v>5</v>
      </c>
      <c r="F355" s="199" t="s">
        <v>3766</v>
      </c>
      <c r="H355" s="200">
        <v>11.2</v>
      </c>
      <c r="I355" s="201"/>
      <c r="L355" s="197"/>
      <c r="M355" s="202"/>
      <c r="N355" s="203"/>
      <c r="O355" s="203"/>
      <c r="P355" s="203"/>
      <c r="Q355" s="203"/>
      <c r="R355" s="203"/>
      <c r="S355" s="203"/>
      <c r="T355" s="204"/>
      <c r="AT355" s="198" t="s">
        <v>203</v>
      </c>
      <c r="AU355" s="198" t="s">
        <v>211</v>
      </c>
      <c r="AV355" s="12" t="s">
        <v>211</v>
      </c>
      <c r="AW355" s="12" t="s">
        <v>39</v>
      </c>
      <c r="AX355" s="12" t="s">
        <v>75</v>
      </c>
      <c r="AY355" s="198" t="s">
        <v>195</v>
      </c>
    </row>
    <row r="356" spans="2:65" s="11" customFormat="1">
      <c r="B356" s="185"/>
      <c r="D356" s="186" t="s">
        <v>203</v>
      </c>
      <c r="E356" s="187" t="s">
        <v>5</v>
      </c>
      <c r="F356" s="188" t="s">
        <v>3767</v>
      </c>
      <c r="H356" s="189">
        <v>27.7</v>
      </c>
      <c r="I356" s="190"/>
      <c r="L356" s="185"/>
      <c r="M356" s="191"/>
      <c r="N356" s="192"/>
      <c r="O356" s="192"/>
      <c r="P356" s="192"/>
      <c r="Q356" s="192"/>
      <c r="R356" s="192"/>
      <c r="S356" s="192"/>
      <c r="T356" s="193"/>
      <c r="AT356" s="187" t="s">
        <v>203</v>
      </c>
      <c r="AU356" s="187" t="s">
        <v>211</v>
      </c>
      <c r="AV356" s="11" t="s">
        <v>85</v>
      </c>
      <c r="AW356" s="11" t="s">
        <v>39</v>
      </c>
      <c r="AX356" s="11" t="s">
        <v>75</v>
      </c>
      <c r="AY356" s="187" t="s">
        <v>195</v>
      </c>
    </row>
    <row r="357" spans="2:65" s="12" customFormat="1">
      <c r="B357" s="197"/>
      <c r="D357" s="186" t="s">
        <v>203</v>
      </c>
      <c r="E357" s="198" t="s">
        <v>5</v>
      </c>
      <c r="F357" s="199" t="s">
        <v>3768</v>
      </c>
      <c r="H357" s="200">
        <v>27.7</v>
      </c>
      <c r="I357" s="201"/>
      <c r="L357" s="197"/>
      <c r="M357" s="202"/>
      <c r="N357" s="203"/>
      <c r="O357" s="203"/>
      <c r="P357" s="203"/>
      <c r="Q357" s="203"/>
      <c r="R357" s="203"/>
      <c r="S357" s="203"/>
      <c r="T357" s="204"/>
      <c r="AT357" s="198" t="s">
        <v>203</v>
      </c>
      <c r="AU357" s="198" t="s">
        <v>211</v>
      </c>
      <c r="AV357" s="12" t="s">
        <v>211</v>
      </c>
      <c r="AW357" s="12" t="s">
        <v>39</v>
      </c>
      <c r="AX357" s="12" t="s">
        <v>75</v>
      </c>
      <c r="AY357" s="198" t="s">
        <v>195</v>
      </c>
    </row>
    <row r="358" spans="2:65" s="11" customFormat="1">
      <c r="B358" s="185"/>
      <c r="D358" s="186" t="s">
        <v>203</v>
      </c>
      <c r="E358" s="187" t="s">
        <v>5</v>
      </c>
      <c r="F358" s="188" t="s">
        <v>3769</v>
      </c>
      <c r="H358" s="189">
        <v>36.9</v>
      </c>
      <c r="I358" s="190"/>
      <c r="L358" s="185"/>
      <c r="M358" s="191"/>
      <c r="N358" s="192"/>
      <c r="O358" s="192"/>
      <c r="P358" s="192"/>
      <c r="Q358" s="192"/>
      <c r="R358" s="192"/>
      <c r="S358" s="192"/>
      <c r="T358" s="193"/>
      <c r="AT358" s="187" t="s">
        <v>203</v>
      </c>
      <c r="AU358" s="187" t="s">
        <v>211</v>
      </c>
      <c r="AV358" s="11" t="s">
        <v>85</v>
      </c>
      <c r="AW358" s="11" t="s">
        <v>39</v>
      </c>
      <c r="AX358" s="11" t="s">
        <v>75</v>
      </c>
      <c r="AY358" s="187" t="s">
        <v>195</v>
      </c>
    </row>
    <row r="359" spans="2:65" s="12" customFormat="1">
      <c r="B359" s="197"/>
      <c r="D359" s="186" t="s">
        <v>203</v>
      </c>
      <c r="E359" s="198" t="s">
        <v>5</v>
      </c>
      <c r="F359" s="199" t="s">
        <v>3770</v>
      </c>
      <c r="H359" s="200">
        <v>36.9</v>
      </c>
      <c r="I359" s="201"/>
      <c r="L359" s="197"/>
      <c r="M359" s="202"/>
      <c r="N359" s="203"/>
      <c r="O359" s="203"/>
      <c r="P359" s="203"/>
      <c r="Q359" s="203"/>
      <c r="R359" s="203"/>
      <c r="S359" s="203"/>
      <c r="T359" s="204"/>
      <c r="AT359" s="198" t="s">
        <v>203</v>
      </c>
      <c r="AU359" s="198" t="s">
        <v>211</v>
      </c>
      <c r="AV359" s="12" t="s">
        <v>211</v>
      </c>
      <c r="AW359" s="12" t="s">
        <v>39</v>
      </c>
      <c r="AX359" s="12" t="s">
        <v>75</v>
      </c>
      <c r="AY359" s="198" t="s">
        <v>195</v>
      </c>
    </row>
    <row r="360" spans="2:65" s="13" customFormat="1">
      <c r="B360" s="205"/>
      <c r="D360" s="186" t="s">
        <v>203</v>
      </c>
      <c r="E360" s="206" t="s">
        <v>5</v>
      </c>
      <c r="F360" s="207" t="s">
        <v>254</v>
      </c>
      <c r="H360" s="208">
        <v>75.8</v>
      </c>
      <c r="I360" s="209"/>
      <c r="L360" s="205"/>
      <c r="M360" s="210"/>
      <c r="N360" s="211"/>
      <c r="O360" s="211"/>
      <c r="P360" s="211"/>
      <c r="Q360" s="211"/>
      <c r="R360" s="211"/>
      <c r="S360" s="211"/>
      <c r="T360" s="212"/>
      <c r="AT360" s="206" t="s">
        <v>203</v>
      </c>
      <c r="AU360" s="206" t="s">
        <v>211</v>
      </c>
      <c r="AV360" s="13" t="s">
        <v>201</v>
      </c>
      <c r="AW360" s="13" t="s">
        <v>39</v>
      </c>
      <c r="AX360" s="13" t="s">
        <v>83</v>
      </c>
      <c r="AY360" s="206" t="s">
        <v>195</v>
      </c>
    </row>
    <row r="361" spans="2:65" s="1" customFormat="1" ht="16.5" customHeight="1">
      <c r="B361" s="172"/>
      <c r="C361" s="173" t="s">
        <v>412</v>
      </c>
      <c r="D361" s="173" t="s">
        <v>197</v>
      </c>
      <c r="E361" s="174" t="s">
        <v>3771</v>
      </c>
      <c r="F361" s="175" t="s">
        <v>3772</v>
      </c>
      <c r="G361" s="176" t="s">
        <v>325</v>
      </c>
      <c r="H361" s="177">
        <v>5</v>
      </c>
      <c r="I361" s="178"/>
      <c r="J361" s="179">
        <f>ROUND(I361*H361,2)</f>
        <v>0</v>
      </c>
      <c r="K361" s="175"/>
      <c r="L361" s="40"/>
      <c r="M361" s="180" t="s">
        <v>5</v>
      </c>
      <c r="N361" s="181" t="s">
        <v>46</v>
      </c>
      <c r="O361" s="41"/>
      <c r="P361" s="182">
        <f>O361*H361</f>
        <v>0</v>
      </c>
      <c r="Q361" s="182">
        <v>0</v>
      </c>
      <c r="R361" s="182">
        <f>Q361*H361</f>
        <v>0</v>
      </c>
      <c r="S361" s="182">
        <v>0</v>
      </c>
      <c r="T361" s="183">
        <f>S361*H361</f>
        <v>0</v>
      </c>
      <c r="AR361" s="23" t="s">
        <v>201</v>
      </c>
      <c r="AT361" s="23" t="s">
        <v>197</v>
      </c>
      <c r="AU361" s="23" t="s">
        <v>211</v>
      </c>
      <c r="AY361" s="23" t="s">
        <v>195</v>
      </c>
      <c r="BE361" s="184">
        <f>IF(N361="základní",J361,0)</f>
        <v>0</v>
      </c>
      <c r="BF361" s="184">
        <f>IF(N361="snížená",J361,0)</f>
        <v>0</v>
      </c>
      <c r="BG361" s="184">
        <f>IF(N361="zákl. přenesená",J361,0)</f>
        <v>0</v>
      </c>
      <c r="BH361" s="184">
        <f>IF(N361="sníž. přenesená",J361,0)</f>
        <v>0</v>
      </c>
      <c r="BI361" s="184">
        <f>IF(N361="nulová",J361,0)</f>
        <v>0</v>
      </c>
      <c r="BJ361" s="23" t="s">
        <v>83</v>
      </c>
      <c r="BK361" s="184">
        <f>ROUND(I361*H361,2)</f>
        <v>0</v>
      </c>
      <c r="BL361" s="23" t="s">
        <v>201</v>
      </c>
      <c r="BM361" s="23" t="s">
        <v>3773</v>
      </c>
    </row>
    <row r="362" spans="2:65" s="1" customFormat="1" ht="67.5">
      <c r="B362" s="40"/>
      <c r="D362" s="186" t="s">
        <v>209</v>
      </c>
      <c r="F362" s="194" t="s">
        <v>3774</v>
      </c>
      <c r="I362" s="195"/>
      <c r="L362" s="40"/>
      <c r="M362" s="196"/>
      <c r="N362" s="41"/>
      <c r="O362" s="41"/>
      <c r="P362" s="41"/>
      <c r="Q362" s="41"/>
      <c r="R362" s="41"/>
      <c r="S362" s="41"/>
      <c r="T362" s="69"/>
      <c r="AT362" s="23" t="s">
        <v>209</v>
      </c>
      <c r="AU362" s="23" t="s">
        <v>211</v>
      </c>
    </row>
    <row r="363" spans="2:65" s="1" customFormat="1" ht="16.5" customHeight="1">
      <c r="B363" s="172"/>
      <c r="C363" s="173" t="s">
        <v>520</v>
      </c>
      <c r="D363" s="173" t="s">
        <v>197</v>
      </c>
      <c r="E363" s="174" t="s">
        <v>3775</v>
      </c>
      <c r="F363" s="175" t="s">
        <v>3776</v>
      </c>
      <c r="G363" s="176" t="s">
        <v>325</v>
      </c>
      <c r="H363" s="177">
        <v>1</v>
      </c>
      <c r="I363" s="178"/>
      <c r="J363" s="179">
        <f>ROUND(I363*H363,2)</f>
        <v>0</v>
      </c>
      <c r="K363" s="175"/>
      <c r="L363" s="40"/>
      <c r="M363" s="180" t="s">
        <v>5</v>
      </c>
      <c r="N363" s="181" t="s">
        <v>46</v>
      </c>
      <c r="O363" s="41"/>
      <c r="P363" s="182">
        <f>O363*H363</f>
        <v>0</v>
      </c>
      <c r="Q363" s="182">
        <v>0</v>
      </c>
      <c r="R363" s="182">
        <f>Q363*H363</f>
        <v>0</v>
      </c>
      <c r="S363" s="182">
        <v>0</v>
      </c>
      <c r="T363" s="183">
        <f>S363*H363</f>
        <v>0</v>
      </c>
      <c r="AR363" s="23" t="s">
        <v>201</v>
      </c>
      <c r="AT363" s="23" t="s">
        <v>197</v>
      </c>
      <c r="AU363" s="23" t="s">
        <v>211</v>
      </c>
      <c r="AY363" s="23" t="s">
        <v>195</v>
      </c>
      <c r="BE363" s="184">
        <f>IF(N363="základní",J363,0)</f>
        <v>0</v>
      </c>
      <c r="BF363" s="184">
        <f>IF(N363="snížená",J363,0)</f>
        <v>0</v>
      </c>
      <c r="BG363" s="184">
        <f>IF(N363="zákl. přenesená",J363,0)</f>
        <v>0</v>
      </c>
      <c r="BH363" s="184">
        <f>IF(N363="sníž. přenesená",J363,0)</f>
        <v>0</v>
      </c>
      <c r="BI363" s="184">
        <f>IF(N363="nulová",J363,0)</f>
        <v>0</v>
      </c>
      <c r="BJ363" s="23" t="s">
        <v>83</v>
      </c>
      <c r="BK363" s="184">
        <f>ROUND(I363*H363,2)</f>
        <v>0</v>
      </c>
      <c r="BL363" s="23" t="s">
        <v>201</v>
      </c>
      <c r="BM363" s="23" t="s">
        <v>3777</v>
      </c>
    </row>
    <row r="364" spans="2:65" s="1" customFormat="1" ht="40.5">
      <c r="B364" s="40"/>
      <c r="D364" s="186" t="s">
        <v>209</v>
      </c>
      <c r="F364" s="194" t="s">
        <v>3778</v>
      </c>
      <c r="I364" s="195"/>
      <c r="L364" s="40"/>
      <c r="M364" s="196"/>
      <c r="N364" s="41"/>
      <c r="O364" s="41"/>
      <c r="P364" s="41"/>
      <c r="Q364" s="41"/>
      <c r="R364" s="41"/>
      <c r="S364" s="41"/>
      <c r="T364" s="69"/>
      <c r="AT364" s="23" t="s">
        <v>209</v>
      </c>
      <c r="AU364" s="23" t="s">
        <v>211</v>
      </c>
    </row>
    <row r="365" spans="2:65" s="1" customFormat="1" ht="16.5" customHeight="1">
      <c r="B365" s="172"/>
      <c r="C365" s="173" t="s">
        <v>524</v>
      </c>
      <c r="D365" s="173" t="s">
        <v>197</v>
      </c>
      <c r="E365" s="174" t="s">
        <v>3779</v>
      </c>
      <c r="F365" s="175" t="s">
        <v>3780</v>
      </c>
      <c r="G365" s="176" t="s">
        <v>325</v>
      </c>
      <c r="H365" s="177">
        <v>9</v>
      </c>
      <c r="I365" s="178"/>
      <c r="J365" s="179">
        <f>ROUND(I365*H365,2)</f>
        <v>0</v>
      </c>
      <c r="K365" s="175"/>
      <c r="L365" s="40"/>
      <c r="M365" s="180" t="s">
        <v>5</v>
      </c>
      <c r="N365" s="181" t="s">
        <v>46</v>
      </c>
      <c r="O365" s="41"/>
      <c r="P365" s="182">
        <f>O365*H365</f>
        <v>0</v>
      </c>
      <c r="Q365" s="182">
        <v>0</v>
      </c>
      <c r="R365" s="182">
        <f>Q365*H365</f>
        <v>0</v>
      </c>
      <c r="S365" s="182">
        <v>0</v>
      </c>
      <c r="T365" s="183">
        <f>S365*H365</f>
        <v>0</v>
      </c>
      <c r="AR365" s="23" t="s">
        <v>201</v>
      </c>
      <c r="AT365" s="23" t="s">
        <v>197</v>
      </c>
      <c r="AU365" s="23" t="s">
        <v>211</v>
      </c>
      <c r="AY365" s="23" t="s">
        <v>195</v>
      </c>
      <c r="BE365" s="184">
        <f>IF(N365="základní",J365,0)</f>
        <v>0</v>
      </c>
      <c r="BF365" s="184">
        <f>IF(N365="snížená",J365,0)</f>
        <v>0</v>
      </c>
      <c r="BG365" s="184">
        <f>IF(N365="zákl. přenesená",J365,0)</f>
        <v>0</v>
      </c>
      <c r="BH365" s="184">
        <f>IF(N365="sníž. přenesená",J365,0)</f>
        <v>0</v>
      </c>
      <c r="BI365" s="184">
        <f>IF(N365="nulová",J365,0)</f>
        <v>0</v>
      </c>
      <c r="BJ365" s="23" t="s">
        <v>83</v>
      </c>
      <c r="BK365" s="184">
        <f>ROUND(I365*H365,2)</f>
        <v>0</v>
      </c>
      <c r="BL365" s="23" t="s">
        <v>201</v>
      </c>
      <c r="BM365" s="23" t="s">
        <v>3781</v>
      </c>
    </row>
    <row r="366" spans="2:65" s="1" customFormat="1" ht="81">
      <c r="B366" s="40"/>
      <c r="D366" s="186" t="s">
        <v>209</v>
      </c>
      <c r="F366" s="194" t="s">
        <v>3782</v>
      </c>
      <c r="I366" s="195"/>
      <c r="L366" s="40"/>
      <c r="M366" s="196"/>
      <c r="N366" s="41"/>
      <c r="O366" s="41"/>
      <c r="P366" s="41"/>
      <c r="Q366" s="41"/>
      <c r="R366" s="41"/>
      <c r="S366" s="41"/>
      <c r="T366" s="69"/>
      <c r="AT366" s="23" t="s">
        <v>209</v>
      </c>
      <c r="AU366" s="23" t="s">
        <v>211</v>
      </c>
    </row>
    <row r="367" spans="2:65" s="1" customFormat="1" ht="16.5" customHeight="1">
      <c r="B367" s="172"/>
      <c r="C367" s="173" t="s">
        <v>528</v>
      </c>
      <c r="D367" s="173" t="s">
        <v>197</v>
      </c>
      <c r="E367" s="174" t="s">
        <v>3783</v>
      </c>
      <c r="F367" s="175" t="s">
        <v>3784</v>
      </c>
      <c r="G367" s="176" t="s">
        <v>325</v>
      </c>
      <c r="H367" s="177">
        <v>1</v>
      </c>
      <c r="I367" s="178"/>
      <c r="J367" s="179">
        <f>ROUND(I367*H367,2)</f>
        <v>0</v>
      </c>
      <c r="K367" s="175"/>
      <c r="L367" s="40"/>
      <c r="M367" s="180" t="s">
        <v>5</v>
      </c>
      <c r="N367" s="181" t="s">
        <v>46</v>
      </c>
      <c r="O367" s="41"/>
      <c r="P367" s="182">
        <f>O367*H367</f>
        <v>0</v>
      </c>
      <c r="Q367" s="182">
        <v>0</v>
      </c>
      <c r="R367" s="182">
        <f>Q367*H367</f>
        <v>0</v>
      </c>
      <c r="S367" s="182">
        <v>0</v>
      </c>
      <c r="T367" s="183">
        <f>S367*H367</f>
        <v>0</v>
      </c>
      <c r="AR367" s="23" t="s">
        <v>201</v>
      </c>
      <c r="AT367" s="23" t="s">
        <v>197</v>
      </c>
      <c r="AU367" s="23" t="s">
        <v>211</v>
      </c>
      <c r="AY367" s="23" t="s">
        <v>195</v>
      </c>
      <c r="BE367" s="184">
        <f>IF(N367="základní",J367,0)</f>
        <v>0</v>
      </c>
      <c r="BF367" s="184">
        <f>IF(N367="snížená",J367,0)</f>
        <v>0</v>
      </c>
      <c r="BG367" s="184">
        <f>IF(N367="zákl. přenesená",J367,0)</f>
        <v>0</v>
      </c>
      <c r="BH367" s="184">
        <f>IF(N367="sníž. přenesená",J367,0)</f>
        <v>0</v>
      </c>
      <c r="BI367" s="184">
        <f>IF(N367="nulová",J367,0)</f>
        <v>0</v>
      </c>
      <c r="BJ367" s="23" t="s">
        <v>83</v>
      </c>
      <c r="BK367" s="184">
        <f>ROUND(I367*H367,2)</f>
        <v>0</v>
      </c>
      <c r="BL367" s="23" t="s">
        <v>201</v>
      </c>
      <c r="BM367" s="23" t="s">
        <v>3785</v>
      </c>
    </row>
    <row r="368" spans="2:65" s="1" customFormat="1" ht="40.5">
      <c r="B368" s="40"/>
      <c r="D368" s="186" t="s">
        <v>209</v>
      </c>
      <c r="F368" s="194" t="s">
        <v>3778</v>
      </c>
      <c r="I368" s="195"/>
      <c r="L368" s="40"/>
      <c r="M368" s="196"/>
      <c r="N368" s="41"/>
      <c r="O368" s="41"/>
      <c r="P368" s="41"/>
      <c r="Q368" s="41"/>
      <c r="R368" s="41"/>
      <c r="S368" s="41"/>
      <c r="T368" s="69"/>
      <c r="AT368" s="23" t="s">
        <v>209</v>
      </c>
      <c r="AU368" s="23" t="s">
        <v>211</v>
      </c>
    </row>
    <row r="369" spans="2:65" s="10" customFormat="1" ht="22.35" customHeight="1">
      <c r="B369" s="159"/>
      <c r="D369" s="160" t="s">
        <v>74</v>
      </c>
      <c r="E369" s="170" t="s">
        <v>422</v>
      </c>
      <c r="F369" s="170" t="s">
        <v>2912</v>
      </c>
      <c r="I369" s="162"/>
      <c r="J369" s="171">
        <f>BK369</f>
        <v>0</v>
      </c>
      <c r="L369" s="159"/>
      <c r="M369" s="164"/>
      <c r="N369" s="165"/>
      <c r="O369" s="165"/>
      <c r="P369" s="166">
        <f>SUM(P370:P398)</f>
        <v>0</v>
      </c>
      <c r="Q369" s="165"/>
      <c r="R369" s="166">
        <f>SUM(R370:R398)</f>
        <v>4.8238022000000012</v>
      </c>
      <c r="S369" s="165"/>
      <c r="T369" s="167">
        <f>SUM(T370:T398)</f>
        <v>0</v>
      </c>
      <c r="AR369" s="160" t="s">
        <v>83</v>
      </c>
      <c r="AT369" s="168" t="s">
        <v>74</v>
      </c>
      <c r="AU369" s="168" t="s">
        <v>85</v>
      </c>
      <c r="AY369" s="160" t="s">
        <v>195</v>
      </c>
      <c r="BK369" s="169">
        <f>SUM(BK370:BK398)</f>
        <v>0</v>
      </c>
    </row>
    <row r="370" spans="2:65" s="1" customFormat="1" ht="16.5" customHeight="1">
      <c r="B370" s="172"/>
      <c r="C370" s="173" t="s">
        <v>532</v>
      </c>
      <c r="D370" s="173" t="s">
        <v>197</v>
      </c>
      <c r="E370" s="174" t="s">
        <v>3786</v>
      </c>
      <c r="F370" s="175" t="s">
        <v>3787</v>
      </c>
      <c r="G370" s="176" t="s">
        <v>207</v>
      </c>
      <c r="H370" s="177">
        <v>5</v>
      </c>
      <c r="I370" s="178"/>
      <c r="J370" s="179">
        <f>ROUND(I370*H370,2)</f>
        <v>0</v>
      </c>
      <c r="K370" s="175"/>
      <c r="L370" s="40"/>
      <c r="M370" s="180" t="s">
        <v>5</v>
      </c>
      <c r="N370" s="181" t="s">
        <v>46</v>
      </c>
      <c r="O370" s="41"/>
      <c r="P370" s="182">
        <f>O370*H370</f>
        <v>0</v>
      </c>
      <c r="Q370" s="182">
        <v>0</v>
      </c>
      <c r="R370" s="182">
        <f>Q370*H370</f>
        <v>0</v>
      </c>
      <c r="S370" s="182">
        <v>0</v>
      </c>
      <c r="T370" s="183">
        <f>S370*H370</f>
        <v>0</v>
      </c>
      <c r="AR370" s="23" t="s">
        <v>201</v>
      </c>
      <c r="AT370" s="23" t="s">
        <v>197</v>
      </c>
      <c r="AU370" s="23" t="s">
        <v>211</v>
      </c>
      <c r="AY370" s="23" t="s">
        <v>195</v>
      </c>
      <c r="BE370" s="184">
        <f>IF(N370="základní",J370,0)</f>
        <v>0</v>
      </c>
      <c r="BF370" s="184">
        <f>IF(N370="snížená",J370,0)</f>
        <v>0</v>
      </c>
      <c r="BG370" s="184">
        <f>IF(N370="zákl. přenesená",J370,0)</f>
        <v>0</v>
      </c>
      <c r="BH370" s="184">
        <f>IF(N370="sníž. přenesená",J370,0)</f>
        <v>0</v>
      </c>
      <c r="BI370" s="184">
        <f>IF(N370="nulová",J370,0)</f>
        <v>0</v>
      </c>
      <c r="BJ370" s="23" t="s">
        <v>83</v>
      </c>
      <c r="BK370" s="184">
        <f>ROUND(I370*H370,2)</f>
        <v>0</v>
      </c>
      <c r="BL370" s="23" t="s">
        <v>201</v>
      </c>
      <c r="BM370" s="23" t="s">
        <v>3788</v>
      </c>
    </row>
    <row r="371" spans="2:65" s="1" customFormat="1" ht="25.5" customHeight="1">
      <c r="B371" s="172"/>
      <c r="C371" s="173" t="s">
        <v>537</v>
      </c>
      <c r="D371" s="173" t="s">
        <v>197</v>
      </c>
      <c r="E371" s="174" t="s">
        <v>2916</v>
      </c>
      <c r="F371" s="175" t="s">
        <v>2917</v>
      </c>
      <c r="G371" s="176" t="s">
        <v>228</v>
      </c>
      <c r="H371" s="177">
        <v>1.25</v>
      </c>
      <c r="I371" s="178"/>
      <c r="J371" s="179">
        <f>ROUND(I371*H371,2)</f>
        <v>0</v>
      </c>
      <c r="K371" s="175"/>
      <c r="L371" s="40"/>
      <c r="M371" s="180" t="s">
        <v>5</v>
      </c>
      <c r="N371" s="181" t="s">
        <v>46</v>
      </c>
      <c r="O371" s="41"/>
      <c r="P371" s="182">
        <f>O371*H371</f>
        <v>0</v>
      </c>
      <c r="Q371" s="182">
        <v>2.4775800000000001</v>
      </c>
      <c r="R371" s="182">
        <f>Q371*H371</f>
        <v>3.096975</v>
      </c>
      <c r="S371" s="182">
        <v>0</v>
      </c>
      <c r="T371" s="183">
        <f>S371*H371</f>
        <v>0</v>
      </c>
      <c r="AR371" s="23" t="s">
        <v>201</v>
      </c>
      <c r="AT371" s="23" t="s">
        <v>197</v>
      </c>
      <c r="AU371" s="23" t="s">
        <v>211</v>
      </c>
      <c r="AY371" s="23" t="s">
        <v>195</v>
      </c>
      <c r="BE371" s="184">
        <f>IF(N371="základní",J371,0)</f>
        <v>0</v>
      </c>
      <c r="BF371" s="184">
        <f>IF(N371="snížená",J371,0)</f>
        <v>0</v>
      </c>
      <c r="BG371" s="184">
        <f>IF(N371="zákl. přenesená",J371,0)</f>
        <v>0</v>
      </c>
      <c r="BH371" s="184">
        <f>IF(N371="sníž. přenesená",J371,0)</f>
        <v>0</v>
      </c>
      <c r="BI371" s="184">
        <f>IF(N371="nulová",J371,0)</f>
        <v>0</v>
      </c>
      <c r="BJ371" s="23" t="s">
        <v>83</v>
      </c>
      <c r="BK371" s="184">
        <f>ROUND(I371*H371,2)</f>
        <v>0</v>
      </c>
      <c r="BL371" s="23" t="s">
        <v>201</v>
      </c>
      <c r="BM371" s="23" t="s">
        <v>3789</v>
      </c>
    </row>
    <row r="372" spans="2:65" s="11" customFormat="1">
      <c r="B372" s="185"/>
      <c r="D372" s="186" t="s">
        <v>203</v>
      </c>
      <c r="E372" s="187" t="s">
        <v>5</v>
      </c>
      <c r="F372" s="188" t="s">
        <v>3790</v>
      </c>
      <c r="H372" s="189">
        <v>1.25</v>
      </c>
      <c r="I372" s="190"/>
      <c r="L372" s="185"/>
      <c r="M372" s="191"/>
      <c r="N372" s="192"/>
      <c r="O372" s="192"/>
      <c r="P372" s="192"/>
      <c r="Q372" s="192"/>
      <c r="R372" s="192"/>
      <c r="S372" s="192"/>
      <c r="T372" s="193"/>
      <c r="AT372" s="187" t="s">
        <v>203</v>
      </c>
      <c r="AU372" s="187" t="s">
        <v>211</v>
      </c>
      <c r="AV372" s="11" t="s">
        <v>85</v>
      </c>
      <c r="AW372" s="11" t="s">
        <v>39</v>
      </c>
      <c r="AX372" s="11" t="s">
        <v>75</v>
      </c>
      <c r="AY372" s="187" t="s">
        <v>195</v>
      </c>
    </row>
    <row r="373" spans="2:65" s="13" customFormat="1">
      <c r="B373" s="205"/>
      <c r="D373" s="186" t="s">
        <v>203</v>
      </c>
      <c r="E373" s="206" t="s">
        <v>5</v>
      </c>
      <c r="F373" s="207" t="s">
        <v>254</v>
      </c>
      <c r="H373" s="208">
        <v>1.25</v>
      </c>
      <c r="I373" s="209"/>
      <c r="L373" s="205"/>
      <c r="M373" s="210"/>
      <c r="N373" s="211"/>
      <c r="O373" s="211"/>
      <c r="P373" s="211"/>
      <c r="Q373" s="211"/>
      <c r="R373" s="211"/>
      <c r="S373" s="211"/>
      <c r="T373" s="212"/>
      <c r="AT373" s="206" t="s">
        <v>203</v>
      </c>
      <c r="AU373" s="206" t="s">
        <v>211</v>
      </c>
      <c r="AV373" s="13" t="s">
        <v>201</v>
      </c>
      <c r="AW373" s="13" t="s">
        <v>39</v>
      </c>
      <c r="AX373" s="13" t="s">
        <v>83</v>
      </c>
      <c r="AY373" s="206" t="s">
        <v>195</v>
      </c>
    </row>
    <row r="374" spans="2:65" s="1" customFormat="1" ht="25.5" customHeight="1">
      <c r="B374" s="172"/>
      <c r="C374" s="173" t="s">
        <v>543</v>
      </c>
      <c r="D374" s="173" t="s">
        <v>197</v>
      </c>
      <c r="E374" s="174" t="s">
        <v>2920</v>
      </c>
      <c r="F374" s="175" t="s">
        <v>2921</v>
      </c>
      <c r="G374" s="176" t="s">
        <v>325</v>
      </c>
      <c r="H374" s="177">
        <v>34</v>
      </c>
      <c r="I374" s="178"/>
      <c r="J374" s="179">
        <f t="shared" ref="J374:J396" si="0">ROUND(I374*H374,2)</f>
        <v>0</v>
      </c>
      <c r="K374" s="175"/>
      <c r="L374" s="40"/>
      <c r="M374" s="180" t="s">
        <v>5</v>
      </c>
      <c r="N374" s="181" t="s">
        <v>46</v>
      </c>
      <c r="O374" s="41"/>
      <c r="P374" s="182">
        <f t="shared" ref="P374:P396" si="1">O374*H374</f>
        <v>0</v>
      </c>
      <c r="Q374" s="182">
        <v>1.298E-2</v>
      </c>
      <c r="R374" s="182">
        <f t="shared" ref="R374:R396" si="2">Q374*H374</f>
        <v>0.44131999999999999</v>
      </c>
      <c r="S374" s="182">
        <v>0</v>
      </c>
      <c r="T374" s="183">
        <f t="shared" ref="T374:T396" si="3">S374*H374</f>
        <v>0</v>
      </c>
      <c r="AR374" s="23" t="s">
        <v>201</v>
      </c>
      <c r="AT374" s="23" t="s">
        <v>197</v>
      </c>
      <c r="AU374" s="23" t="s">
        <v>211</v>
      </c>
      <c r="AY374" s="23" t="s">
        <v>195</v>
      </c>
      <c r="BE374" s="184">
        <f t="shared" ref="BE374:BE396" si="4">IF(N374="základní",J374,0)</f>
        <v>0</v>
      </c>
      <c r="BF374" s="184">
        <f t="shared" ref="BF374:BF396" si="5">IF(N374="snížená",J374,0)</f>
        <v>0</v>
      </c>
      <c r="BG374" s="184">
        <f t="shared" ref="BG374:BG396" si="6">IF(N374="zákl. přenesená",J374,0)</f>
        <v>0</v>
      </c>
      <c r="BH374" s="184">
        <f t="shared" ref="BH374:BH396" si="7">IF(N374="sníž. přenesená",J374,0)</f>
        <v>0</v>
      </c>
      <c r="BI374" s="184">
        <f t="shared" ref="BI374:BI396" si="8">IF(N374="nulová",J374,0)</f>
        <v>0</v>
      </c>
      <c r="BJ374" s="23" t="s">
        <v>83</v>
      </c>
      <c r="BK374" s="184">
        <f t="shared" ref="BK374:BK396" si="9">ROUND(I374*H374,2)</f>
        <v>0</v>
      </c>
      <c r="BL374" s="23" t="s">
        <v>201</v>
      </c>
      <c r="BM374" s="23" t="s">
        <v>3791</v>
      </c>
    </row>
    <row r="375" spans="2:65" s="1" customFormat="1" ht="16.5" customHeight="1">
      <c r="B375" s="172"/>
      <c r="C375" s="173" t="s">
        <v>547</v>
      </c>
      <c r="D375" s="173" t="s">
        <v>197</v>
      </c>
      <c r="E375" s="174" t="s">
        <v>2923</v>
      </c>
      <c r="F375" s="175" t="s">
        <v>2924</v>
      </c>
      <c r="G375" s="176" t="s">
        <v>228</v>
      </c>
      <c r="H375" s="177">
        <v>0.94</v>
      </c>
      <c r="I375" s="178"/>
      <c r="J375" s="179">
        <f t="shared" si="0"/>
        <v>0</v>
      </c>
      <c r="K375" s="175"/>
      <c r="L375" s="40"/>
      <c r="M375" s="180" t="s">
        <v>5</v>
      </c>
      <c r="N375" s="181" t="s">
        <v>46</v>
      </c>
      <c r="O375" s="41"/>
      <c r="P375" s="182">
        <f t="shared" si="1"/>
        <v>0</v>
      </c>
      <c r="Q375" s="182">
        <v>0</v>
      </c>
      <c r="R375" s="182">
        <f t="shared" si="2"/>
        <v>0</v>
      </c>
      <c r="S375" s="182">
        <v>0</v>
      </c>
      <c r="T375" s="183">
        <f t="shared" si="3"/>
        <v>0</v>
      </c>
      <c r="AR375" s="23" t="s">
        <v>201</v>
      </c>
      <c r="AT375" s="23" t="s">
        <v>197</v>
      </c>
      <c r="AU375" s="23" t="s">
        <v>211</v>
      </c>
      <c r="AY375" s="23" t="s">
        <v>195</v>
      </c>
      <c r="BE375" s="184">
        <f t="shared" si="4"/>
        <v>0</v>
      </c>
      <c r="BF375" s="184">
        <f t="shared" si="5"/>
        <v>0</v>
      </c>
      <c r="BG375" s="184">
        <f t="shared" si="6"/>
        <v>0</v>
      </c>
      <c r="BH375" s="184">
        <f t="shared" si="7"/>
        <v>0</v>
      </c>
      <c r="BI375" s="184">
        <f t="shared" si="8"/>
        <v>0</v>
      </c>
      <c r="BJ375" s="23" t="s">
        <v>83</v>
      </c>
      <c r="BK375" s="184">
        <f t="shared" si="9"/>
        <v>0</v>
      </c>
      <c r="BL375" s="23" t="s">
        <v>201</v>
      </c>
      <c r="BM375" s="23" t="s">
        <v>3792</v>
      </c>
    </row>
    <row r="376" spans="2:65" s="1" customFormat="1" ht="25.5" customHeight="1">
      <c r="B376" s="172"/>
      <c r="C376" s="173" t="s">
        <v>552</v>
      </c>
      <c r="D376" s="173" t="s">
        <v>197</v>
      </c>
      <c r="E376" s="174" t="s">
        <v>2926</v>
      </c>
      <c r="F376" s="175" t="s">
        <v>2927</v>
      </c>
      <c r="G376" s="176" t="s">
        <v>264</v>
      </c>
      <c r="H376" s="177">
        <v>28.72</v>
      </c>
      <c r="I376" s="178"/>
      <c r="J376" s="179">
        <f t="shared" si="0"/>
        <v>0</v>
      </c>
      <c r="K376" s="175"/>
      <c r="L376" s="40"/>
      <c r="M376" s="180" t="s">
        <v>5</v>
      </c>
      <c r="N376" s="181" t="s">
        <v>46</v>
      </c>
      <c r="O376" s="41"/>
      <c r="P376" s="182">
        <f t="shared" si="1"/>
        <v>0</v>
      </c>
      <c r="Q376" s="182">
        <v>0</v>
      </c>
      <c r="R376" s="182">
        <f t="shared" si="2"/>
        <v>0</v>
      </c>
      <c r="S376" s="182">
        <v>0</v>
      </c>
      <c r="T376" s="183">
        <f t="shared" si="3"/>
        <v>0</v>
      </c>
      <c r="AR376" s="23" t="s">
        <v>201</v>
      </c>
      <c r="AT376" s="23" t="s">
        <v>197</v>
      </c>
      <c r="AU376" s="23" t="s">
        <v>211</v>
      </c>
      <c r="AY376" s="23" t="s">
        <v>195</v>
      </c>
      <c r="BE376" s="184">
        <f t="shared" si="4"/>
        <v>0</v>
      </c>
      <c r="BF376" s="184">
        <f t="shared" si="5"/>
        <v>0</v>
      </c>
      <c r="BG376" s="184">
        <f t="shared" si="6"/>
        <v>0</v>
      </c>
      <c r="BH376" s="184">
        <f t="shared" si="7"/>
        <v>0</v>
      </c>
      <c r="BI376" s="184">
        <f t="shared" si="8"/>
        <v>0</v>
      </c>
      <c r="BJ376" s="23" t="s">
        <v>83</v>
      </c>
      <c r="BK376" s="184">
        <f t="shared" si="9"/>
        <v>0</v>
      </c>
      <c r="BL376" s="23" t="s">
        <v>201</v>
      </c>
      <c r="BM376" s="23" t="s">
        <v>3793</v>
      </c>
    </row>
    <row r="377" spans="2:65" s="1" customFormat="1" ht="16.5" customHeight="1">
      <c r="B377" s="172"/>
      <c r="C377" s="173" t="s">
        <v>557</v>
      </c>
      <c r="D377" s="173" t="s">
        <v>197</v>
      </c>
      <c r="E377" s="174" t="s">
        <v>2929</v>
      </c>
      <c r="F377" s="175" t="s">
        <v>2930</v>
      </c>
      <c r="G377" s="176" t="s">
        <v>264</v>
      </c>
      <c r="H377" s="177">
        <v>28.72</v>
      </c>
      <c r="I377" s="178"/>
      <c r="J377" s="179">
        <f t="shared" si="0"/>
        <v>0</v>
      </c>
      <c r="K377" s="175"/>
      <c r="L377" s="40"/>
      <c r="M377" s="180" t="s">
        <v>5</v>
      </c>
      <c r="N377" s="181" t="s">
        <v>46</v>
      </c>
      <c r="O377" s="41"/>
      <c r="P377" s="182">
        <f t="shared" si="1"/>
        <v>0</v>
      </c>
      <c r="Q377" s="182">
        <v>0</v>
      </c>
      <c r="R377" s="182">
        <f t="shared" si="2"/>
        <v>0</v>
      </c>
      <c r="S377" s="182">
        <v>0</v>
      </c>
      <c r="T377" s="183">
        <f t="shared" si="3"/>
        <v>0</v>
      </c>
      <c r="AR377" s="23" t="s">
        <v>201</v>
      </c>
      <c r="AT377" s="23" t="s">
        <v>197</v>
      </c>
      <c r="AU377" s="23" t="s">
        <v>211</v>
      </c>
      <c r="AY377" s="23" t="s">
        <v>195</v>
      </c>
      <c r="BE377" s="184">
        <f t="shared" si="4"/>
        <v>0</v>
      </c>
      <c r="BF377" s="184">
        <f t="shared" si="5"/>
        <v>0</v>
      </c>
      <c r="BG377" s="184">
        <f t="shared" si="6"/>
        <v>0</v>
      </c>
      <c r="BH377" s="184">
        <f t="shared" si="7"/>
        <v>0</v>
      </c>
      <c r="BI377" s="184">
        <f t="shared" si="8"/>
        <v>0</v>
      </c>
      <c r="BJ377" s="23" t="s">
        <v>83</v>
      </c>
      <c r="BK377" s="184">
        <f t="shared" si="9"/>
        <v>0</v>
      </c>
      <c r="BL377" s="23" t="s">
        <v>201</v>
      </c>
      <c r="BM377" s="23" t="s">
        <v>3794</v>
      </c>
    </row>
    <row r="378" spans="2:65" s="1" customFormat="1" ht="16.5" customHeight="1">
      <c r="B378" s="172"/>
      <c r="C378" s="173" t="s">
        <v>561</v>
      </c>
      <c r="D378" s="173" t="s">
        <v>197</v>
      </c>
      <c r="E378" s="174" t="s">
        <v>2932</v>
      </c>
      <c r="F378" s="175" t="s">
        <v>2933</v>
      </c>
      <c r="G378" s="176" t="s">
        <v>264</v>
      </c>
      <c r="H378" s="177">
        <v>28.72</v>
      </c>
      <c r="I378" s="178"/>
      <c r="J378" s="179">
        <f t="shared" si="0"/>
        <v>0</v>
      </c>
      <c r="K378" s="175"/>
      <c r="L378" s="40"/>
      <c r="M378" s="180" t="s">
        <v>5</v>
      </c>
      <c r="N378" s="181" t="s">
        <v>46</v>
      </c>
      <c r="O378" s="41"/>
      <c r="P378" s="182">
        <f t="shared" si="1"/>
        <v>0</v>
      </c>
      <c r="Q378" s="182">
        <v>0</v>
      </c>
      <c r="R378" s="182">
        <f t="shared" si="2"/>
        <v>0</v>
      </c>
      <c r="S378" s="182">
        <v>0</v>
      </c>
      <c r="T378" s="183">
        <f t="shared" si="3"/>
        <v>0</v>
      </c>
      <c r="AR378" s="23" t="s">
        <v>201</v>
      </c>
      <c r="AT378" s="23" t="s">
        <v>197</v>
      </c>
      <c r="AU378" s="23" t="s">
        <v>211</v>
      </c>
      <c r="AY378" s="23" t="s">
        <v>195</v>
      </c>
      <c r="BE378" s="184">
        <f t="shared" si="4"/>
        <v>0</v>
      </c>
      <c r="BF378" s="184">
        <f t="shared" si="5"/>
        <v>0</v>
      </c>
      <c r="BG378" s="184">
        <f t="shared" si="6"/>
        <v>0</v>
      </c>
      <c r="BH378" s="184">
        <f t="shared" si="7"/>
        <v>0</v>
      </c>
      <c r="BI378" s="184">
        <f t="shared" si="8"/>
        <v>0</v>
      </c>
      <c r="BJ378" s="23" t="s">
        <v>83</v>
      </c>
      <c r="BK378" s="184">
        <f t="shared" si="9"/>
        <v>0</v>
      </c>
      <c r="BL378" s="23" t="s">
        <v>201</v>
      </c>
      <c r="BM378" s="23" t="s">
        <v>3795</v>
      </c>
    </row>
    <row r="379" spans="2:65" s="1" customFormat="1" ht="16.5" customHeight="1">
      <c r="B379" s="172"/>
      <c r="C379" s="173" t="s">
        <v>565</v>
      </c>
      <c r="D379" s="173" t="s">
        <v>197</v>
      </c>
      <c r="E379" s="174" t="s">
        <v>2935</v>
      </c>
      <c r="F379" s="175" t="s">
        <v>2936</v>
      </c>
      <c r="G379" s="176" t="s">
        <v>264</v>
      </c>
      <c r="H379" s="177">
        <v>28.72</v>
      </c>
      <c r="I379" s="178"/>
      <c r="J379" s="179">
        <f t="shared" si="0"/>
        <v>0</v>
      </c>
      <c r="K379" s="175"/>
      <c r="L379" s="40"/>
      <c r="M379" s="180" t="s">
        <v>5</v>
      </c>
      <c r="N379" s="181" t="s">
        <v>46</v>
      </c>
      <c r="O379" s="41"/>
      <c r="P379" s="182">
        <f t="shared" si="1"/>
        <v>0</v>
      </c>
      <c r="Q379" s="182">
        <v>0</v>
      </c>
      <c r="R379" s="182">
        <f t="shared" si="2"/>
        <v>0</v>
      </c>
      <c r="S379" s="182">
        <v>0</v>
      </c>
      <c r="T379" s="183">
        <f t="shared" si="3"/>
        <v>0</v>
      </c>
      <c r="AR379" s="23" t="s">
        <v>201</v>
      </c>
      <c r="AT379" s="23" t="s">
        <v>197</v>
      </c>
      <c r="AU379" s="23" t="s">
        <v>211</v>
      </c>
      <c r="AY379" s="23" t="s">
        <v>195</v>
      </c>
      <c r="BE379" s="184">
        <f t="shared" si="4"/>
        <v>0</v>
      </c>
      <c r="BF379" s="184">
        <f t="shared" si="5"/>
        <v>0</v>
      </c>
      <c r="BG379" s="184">
        <f t="shared" si="6"/>
        <v>0</v>
      </c>
      <c r="BH379" s="184">
        <f t="shared" si="7"/>
        <v>0</v>
      </c>
      <c r="BI379" s="184">
        <f t="shared" si="8"/>
        <v>0</v>
      </c>
      <c r="BJ379" s="23" t="s">
        <v>83</v>
      </c>
      <c r="BK379" s="184">
        <f t="shared" si="9"/>
        <v>0</v>
      </c>
      <c r="BL379" s="23" t="s">
        <v>201</v>
      </c>
      <c r="BM379" s="23" t="s">
        <v>3796</v>
      </c>
    </row>
    <row r="380" spans="2:65" s="1" customFormat="1" ht="16.5" customHeight="1">
      <c r="B380" s="172"/>
      <c r="C380" s="173" t="s">
        <v>569</v>
      </c>
      <c r="D380" s="173" t="s">
        <v>197</v>
      </c>
      <c r="E380" s="174" t="s">
        <v>2938</v>
      </c>
      <c r="F380" s="175" t="s">
        <v>2939</v>
      </c>
      <c r="G380" s="176" t="s">
        <v>264</v>
      </c>
      <c r="H380" s="177">
        <v>28.72</v>
      </c>
      <c r="I380" s="178"/>
      <c r="J380" s="179">
        <f t="shared" si="0"/>
        <v>0</v>
      </c>
      <c r="K380" s="175"/>
      <c r="L380" s="40"/>
      <c r="M380" s="180" t="s">
        <v>5</v>
      </c>
      <c r="N380" s="181" t="s">
        <v>46</v>
      </c>
      <c r="O380" s="41"/>
      <c r="P380" s="182">
        <f t="shared" si="1"/>
        <v>0</v>
      </c>
      <c r="Q380" s="182">
        <v>3.8850000000000003E-2</v>
      </c>
      <c r="R380" s="182">
        <f t="shared" si="2"/>
        <v>1.115772</v>
      </c>
      <c r="S380" s="182">
        <v>0</v>
      </c>
      <c r="T380" s="183">
        <f t="shared" si="3"/>
        <v>0</v>
      </c>
      <c r="AR380" s="23" t="s">
        <v>201</v>
      </c>
      <c r="AT380" s="23" t="s">
        <v>197</v>
      </c>
      <c r="AU380" s="23" t="s">
        <v>211</v>
      </c>
      <c r="AY380" s="23" t="s">
        <v>195</v>
      </c>
      <c r="BE380" s="184">
        <f t="shared" si="4"/>
        <v>0</v>
      </c>
      <c r="BF380" s="184">
        <f t="shared" si="5"/>
        <v>0</v>
      </c>
      <c r="BG380" s="184">
        <f t="shared" si="6"/>
        <v>0</v>
      </c>
      <c r="BH380" s="184">
        <f t="shared" si="7"/>
        <v>0</v>
      </c>
      <c r="BI380" s="184">
        <f t="shared" si="8"/>
        <v>0</v>
      </c>
      <c r="BJ380" s="23" t="s">
        <v>83</v>
      </c>
      <c r="BK380" s="184">
        <f t="shared" si="9"/>
        <v>0</v>
      </c>
      <c r="BL380" s="23" t="s">
        <v>201</v>
      </c>
      <c r="BM380" s="23" t="s">
        <v>3797</v>
      </c>
    </row>
    <row r="381" spans="2:65" s="1" customFormat="1" ht="16.5" customHeight="1">
      <c r="B381" s="172"/>
      <c r="C381" s="173" t="s">
        <v>573</v>
      </c>
      <c r="D381" s="173" t="s">
        <v>197</v>
      </c>
      <c r="E381" s="174" t="s">
        <v>2941</v>
      </c>
      <c r="F381" s="175" t="s">
        <v>2942</v>
      </c>
      <c r="G381" s="176" t="s">
        <v>264</v>
      </c>
      <c r="H381" s="177">
        <v>28.72</v>
      </c>
      <c r="I381" s="178"/>
      <c r="J381" s="179">
        <f t="shared" si="0"/>
        <v>0</v>
      </c>
      <c r="K381" s="175"/>
      <c r="L381" s="40"/>
      <c r="M381" s="180" t="s">
        <v>5</v>
      </c>
      <c r="N381" s="181" t="s">
        <v>46</v>
      </c>
      <c r="O381" s="41"/>
      <c r="P381" s="182">
        <f t="shared" si="1"/>
        <v>0</v>
      </c>
      <c r="Q381" s="182">
        <v>0</v>
      </c>
      <c r="R381" s="182">
        <f t="shared" si="2"/>
        <v>0</v>
      </c>
      <c r="S381" s="182">
        <v>0</v>
      </c>
      <c r="T381" s="183">
        <f t="shared" si="3"/>
        <v>0</v>
      </c>
      <c r="AR381" s="23" t="s">
        <v>201</v>
      </c>
      <c r="AT381" s="23" t="s">
        <v>197</v>
      </c>
      <c r="AU381" s="23" t="s">
        <v>211</v>
      </c>
      <c r="AY381" s="23" t="s">
        <v>195</v>
      </c>
      <c r="BE381" s="184">
        <f t="shared" si="4"/>
        <v>0</v>
      </c>
      <c r="BF381" s="184">
        <f t="shared" si="5"/>
        <v>0</v>
      </c>
      <c r="BG381" s="184">
        <f t="shared" si="6"/>
        <v>0</v>
      </c>
      <c r="BH381" s="184">
        <f t="shared" si="7"/>
        <v>0</v>
      </c>
      <c r="BI381" s="184">
        <f t="shared" si="8"/>
        <v>0</v>
      </c>
      <c r="BJ381" s="23" t="s">
        <v>83</v>
      </c>
      <c r="BK381" s="184">
        <f t="shared" si="9"/>
        <v>0</v>
      </c>
      <c r="BL381" s="23" t="s">
        <v>201</v>
      </c>
      <c r="BM381" s="23" t="s">
        <v>3798</v>
      </c>
    </row>
    <row r="382" spans="2:65" s="1" customFormat="1" ht="16.5" customHeight="1">
      <c r="B382" s="172"/>
      <c r="C382" s="173" t="s">
        <v>578</v>
      </c>
      <c r="D382" s="173" t="s">
        <v>197</v>
      </c>
      <c r="E382" s="174" t="s">
        <v>2944</v>
      </c>
      <c r="F382" s="175" t="s">
        <v>2945</v>
      </c>
      <c r="G382" s="176" t="s">
        <v>264</v>
      </c>
      <c r="H382" s="177">
        <v>28.72</v>
      </c>
      <c r="I382" s="178"/>
      <c r="J382" s="179">
        <f t="shared" si="0"/>
        <v>0</v>
      </c>
      <c r="K382" s="175"/>
      <c r="L382" s="40"/>
      <c r="M382" s="180" t="s">
        <v>5</v>
      </c>
      <c r="N382" s="181" t="s">
        <v>46</v>
      </c>
      <c r="O382" s="41"/>
      <c r="P382" s="182">
        <f t="shared" si="1"/>
        <v>0</v>
      </c>
      <c r="Q382" s="182">
        <v>3.15E-3</v>
      </c>
      <c r="R382" s="182">
        <f t="shared" si="2"/>
        <v>9.0467999999999993E-2</v>
      </c>
      <c r="S382" s="182">
        <v>0</v>
      </c>
      <c r="T382" s="183">
        <f t="shared" si="3"/>
        <v>0</v>
      </c>
      <c r="AR382" s="23" t="s">
        <v>201</v>
      </c>
      <c r="AT382" s="23" t="s">
        <v>197</v>
      </c>
      <c r="AU382" s="23" t="s">
        <v>211</v>
      </c>
      <c r="AY382" s="23" t="s">
        <v>195</v>
      </c>
      <c r="BE382" s="184">
        <f t="shared" si="4"/>
        <v>0</v>
      </c>
      <c r="BF382" s="184">
        <f t="shared" si="5"/>
        <v>0</v>
      </c>
      <c r="BG382" s="184">
        <f t="shared" si="6"/>
        <v>0</v>
      </c>
      <c r="BH382" s="184">
        <f t="shared" si="7"/>
        <v>0</v>
      </c>
      <c r="BI382" s="184">
        <f t="shared" si="8"/>
        <v>0</v>
      </c>
      <c r="BJ382" s="23" t="s">
        <v>83</v>
      </c>
      <c r="BK382" s="184">
        <f t="shared" si="9"/>
        <v>0</v>
      </c>
      <c r="BL382" s="23" t="s">
        <v>201</v>
      </c>
      <c r="BM382" s="23" t="s">
        <v>3799</v>
      </c>
    </row>
    <row r="383" spans="2:65" s="1" customFormat="1" ht="16.5" customHeight="1">
      <c r="B383" s="172"/>
      <c r="C383" s="173" t="s">
        <v>582</v>
      </c>
      <c r="D383" s="173" t="s">
        <v>197</v>
      </c>
      <c r="E383" s="174" t="s">
        <v>2947</v>
      </c>
      <c r="F383" s="175" t="s">
        <v>2948</v>
      </c>
      <c r="G383" s="176" t="s">
        <v>264</v>
      </c>
      <c r="H383" s="177">
        <v>28.72</v>
      </c>
      <c r="I383" s="178"/>
      <c r="J383" s="179">
        <f t="shared" si="0"/>
        <v>0</v>
      </c>
      <c r="K383" s="175"/>
      <c r="L383" s="40"/>
      <c r="M383" s="180" t="s">
        <v>5</v>
      </c>
      <c r="N383" s="181" t="s">
        <v>46</v>
      </c>
      <c r="O383" s="41"/>
      <c r="P383" s="182">
        <f t="shared" si="1"/>
        <v>0</v>
      </c>
      <c r="Q383" s="182">
        <v>0</v>
      </c>
      <c r="R383" s="182">
        <f t="shared" si="2"/>
        <v>0</v>
      </c>
      <c r="S383" s="182">
        <v>0</v>
      </c>
      <c r="T383" s="183">
        <f t="shared" si="3"/>
        <v>0</v>
      </c>
      <c r="AR383" s="23" t="s">
        <v>201</v>
      </c>
      <c r="AT383" s="23" t="s">
        <v>197</v>
      </c>
      <c r="AU383" s="23" t="s">
        <v>211</v>
      </c>
      <c r="AY383" s="23" t="s">
        <v>195</v>
      </c>
      <c r="BE383" s="184">
        <f t="shared" si="4"/>
        <v>0</v>
      </c>
      <c r="BF383" s="184">
        <f t="shared" si="5"/>
        <v>0</v>
      </c>
      <c r="BG383" s="184">
        <f t="shared" si="6"/>
        <v>0</v>
      </c>
      <c r="BH383" s="184">
        <f t="shared" si="7"/>
        <v>0</v>
      </c>
      <c r="BI383" s="184">
        <f t="shared" si="8"/>
        <v>0</v>
      </c>
      <c r="BJ383" s="23" t="s">
        <v>83</v>
      </c>
      <c r="BK383" s="184">
        <f t="shared" si="9"/>
        <v>0</v>
      </c>
      <c r="BL383" s="23" t="s">
        <v>201</v>
      </c>
      <c r="BM383" s="23" t="s">
        <v>3800</v>
      </c>
    </row>
    <row r="384" spans="2:65" s="1" customFormat="1" ht="16.5" customHeight="1">
      <c r="B384" s="172"/>
      <c r="C384" s="173" t="s">
        <v>587</v>
      </c>
      <c r="D384" s="173" t="s">
        <v>197</v>
      </c>
      <c r="E384" s="174" t="s">
        <v>2950</v>
      </c>
      <c r="F384" s="175" t="s">
        <v>2951</v>
      </c>
      <c r="G384" s="176" t="s">
        <v>264</v>
      </c>
      <c r="H384" s="177">
        <v>28.72</v>
      </c>
      <c r="I384" s="178"/>
      <c r="J384" s="179">
        <f t="shared" si="0"/>
        <v>0</v>
      </c>
      <c r="K384" s="175"/>
      <c r="L384" s="40"/>
      <c r="M384" s="180" t="s">
        <v>5</v>
      </c>
      <c r="N384" s="181" t="s">
        <v>46</v>
      </c>
      <c r="O384" s="41"/>
      <c r="P384" s="182">
        <f t="shared" si="1"/>
        <v>0</v>
      </c>
      <c r="Q384" s="182">
        <v>2.7599999999999999E-3</v>
      </c>
      <c r="R384" s="182">
        <f t="shared" si="2"/>
        <v>7.9267199999999996E-2</v>
      </c>
      <c r="S384" s="182">
        <v>0</v>
      </c>
      <c r="T384" s="183">
        <f t="shared" si="3"/>
        <v>0</v>
      </c>
      <c r="AR384" s="23" t="s">
        <v>201</v>
      </c>
      <c r="AT384" s="23" t="s">
        <v>197</v>
      </c>
      <c r="AU384" s="23" t="s">
        <v>211</v>
      </c>
      <c r="AY384" s="23" t="s">
        <v>195</v>
      </c>
      <c r="BE384" s="184">
        <f t="shared" si="4"/>
        <v>0</v>
      </c>
      <c r="BF384" s="184">
        <f t="shared" si="5"/>
        <v>0</v>
      </c>
      <c r="BG384" s="184">
        <f t="shared" si="6"/>
        <v>0</v>
      </c>
      <c r="BH384" s="184">
        <f t="shared" si="7"/>
        <v>0</v>
      </c>
      <c r="BI384" s="184">
        <f t="shared" si="8"/>
        <v>0</v>
      </c>
      <c r="BJ384" s="23" t="s">
        <v>83</v>
      </c>
      <c r="BK384" s="184">
        <f t="shared" si="9"/>
        <v>0</v>
      </c>
      <c r="BL384" s="23" t="s">
        <v>201</v>
      </c>
      <c r="BM384" s="23" t="s">
        <v>3801</v>
      </c>
    </row>
    <row r="385" spans="2:65" s="1" customFormat="1" ht="25.5" customHeight="1">
      <c r="B385" s="172"/>
      <c r="C385" s="173" t="s">
        <v>591</v>
      </c>
      <c r="D385" s="173" t="s">
        <v>197</v>
      </c>
      <c r="E385" s="174" t="s">
        <v>2953</v>
      </c>
      <c r="F385" s="175" t="s">
        <v>2954</v>
      </c>
      <c r="G385" s="176" t="s">
        <v>264</v>
      </c>
      <c r="H385" s="177">
        <v>28.72</v>
      </c>
      <c r="I385" s="178"/>
      <c r="J385" s="179">
        <f t="shared" si="0"/>
        <v>0</v>
      </c>
      <c r="K385" s="175"/>
      <c r="L385" s="40"/>
      <c r="M385" s="180" t="s">
        <v>5</v>
      </c>
      <c r="N385" s="181" t="s">
        <v>46</v>
      </c>
      <c r="O385" s="41"/>
      <c r="P385" s="182">
        <f t="shared" si="1"/>
        <v>0</v>
      </c>
      <c r="Q385" s="182">
        <v>0</v>
      </c>
      <c r="R385" s="182">
        <f t="shared" si="2"/>
        <v>0</v>
      </c>
      <c r="S385" s="182">
        <v>0</v>
      </c>
      <c r="T385" s="183">
        <f t="shared" si="3"/>
        <v>0</v>
      </c>
      <c r="AR385" s="23" t="s">
        <v>201</v>
      </c>
      <c r="AT385" s="23" t="s">
        <v>197</v>
      </c>
      <c r="AU385" s="23" t="s">
        <v>211</v>
      </c>
      <c r="AY385" s="23" t="s">
        <v>195</v>
      </c>
      <c r="BE385" s="184">
        <f t="shared" si="4"/>
        <v>0</v>
      </c>
      <c r="BF385" s="184">
        <f t="shared" si="5"/>
        <v>0</v>
      </c>
      <c r="BG385" s="184">
        <f t="shared" si="6"/>
        <v>0</v>
      </c>
      <c r="BH385" s="184">
        <f t="shared" si="7"/>
        <v>0</v>
      </c>
      <c r="BI385" s="184">
        <f t="shared" si="8"/>
        <v>0</v>
      </c>
      <c r="BJ385" s="23" t="s">
        <v>83</v>
      </c>
      <c r="BK385" s="184">
        <f t="shared" si="9"/>
        <v>0</v>
      </c>
      <c r="BL385" s="23" t="s">
        <v>201</v>
      </c>
      <c r="BM385" s="23" t="s">
        <v>3802</v>
      </c>
    </row>
    <row r="386" spans="2:65" s="1" customFormat="1" ht="16.5" customHeight="1">
      <c r="B386" s="172"/>
      <c r="C386" s="173" t="s">
        <v>595</v>
      </c>
      <c r="D386" s="173" t="s">
        <v>197</v>
      </c>
      <c r="E386" s="174" t="s">
        <v>2956</v>
      </c>
      <c r="F386" s="175" t="s">
        <v>2957</v>
      </c>
      <c r="G386" s="176" t="s">
        <v>325</v>
      </c>
      <c r="H386" s="177">
        <v>2</v>
      </c>
      <c r="I386" s="178"/>
      <c r="J386" s="179">
        <f t="shared" si="0"/>
        <v>0</v>
      </c>
      <c r="K386" s="175"/>
      <c r="L386" s="40"/>
      <c r="M386" s="180" t="s">
        <v>5</v>
      </c>
      <c r="N386" s="181" t="s">
        <v>46</v>
      </c>
      <c r="O386" s="41"/>
      <c r="P386" s="182">
        <f t="shared" si="1"/>
        <v>0</v>
      </c>
      <c r="Q386" s="182">
        <v>0</v>
      </c>
      <c r="R386" s="182">
        <f t="shared" si="2"/>
        <v>0</v>
      </c>
      <c r="S386" s="182">
        <v>0</v>
      </c>
      <c r="T386" s="183">
        <f t="shared" si="3"/>
        <v>0</v>
      </c>
      <c r="AR386" s="23" t="s">
        <v>201</v>
      </c>
      <c r="AT386" s="23" t="s">
        <v>197</v>
      </c>
      <c r="AU386" s="23" t="s">
        <v>211</v>
      </c>
      <c r="AY386" s="23" t="s">
        <v>195</v>
      </c>
      <c r="BE386" s="184">
        <f t="shared" si="4"/>
        <v>0</v>
      </c>
      <c r="BF386" s="184">
        <f t="shared" si="5"/>
        <v>0</v>
      </c>
      <c r="BG386" s="184">
        <f t="shared" si="6"/>
        <v>0</v>
      </c>
      <c r="BH386" s="184">
        <f t="shared" si="7"/>
        <v>0</v>
      </c>
      <c r="BI386" s="184">
        <f t="shared" si="8"/>
        <v>0</v>
      </c>
      <c r="BJ386" s="23" t="s">
        <v>83</v>
      </c>
      <c r="BK386" s="184">
        <f t="shared" si="9"/>
        <v>0</v>
      </c>
      <c r="BL386" s="23" t="s">
        <v>201</v>
      </c>
      <c r="BM386" s="23" t="s">
        <v>3803</v>
      </c>
    </row>
    <row r="387" spans="2:65" s="1" customFormat="1" ht="16.5" customHeight="1">
      <c r="B387" s="172"/>
      <c r="C387" s="173" t="s">
        <v>600</v>
      </c>
      <c r="D387" s="173" t="s">
        <v>197</v>
      </c>
      <c r="E387" s="174" t="s">
        <v>2959</v>
      </c>
      <c r="F387" s="175" t="s">
        <v>2960</v>
      </c>
      <c r="G387" s="176" t="s">
        <v>228</v>
      </c>
      <c r="H387" s="177">
        <v>0.94</v>
      </c>
      <c r="I387" s="178"/>
      <c r="J387" s="179">
        <f t="shared" si="0"/>
        <v>0</v>
      </c>
      <c r="K387" s="175"/>
      <c r="L387" s="40"/>
      <c r="M387" s="180" t="s">
        <v>5</v>
      </c>
      <c r="N387" s="181" t="s">
        <v>46</v>
      </c>
      <c r="O387" s="41"/>
      <c r="P387" s="182">
        <f t="shared" si="1"/>
        <v>0</v>
      </c>
      <c r="Q387" s="182">
        <v>0</v>
      </c>
      <c r="R387" s="182">
        <f t="shared" si="2"/>
        <v>0</v>
      </c>
      <c r="S387" s="182">
        <v>0</v>
      </c>
      <c r="T387" s="183">
        <f t="shared" si="3"/>
        <v>0</v>
      </c>
      <c r="AR387" s="23" t="s">
        <v>201</v>
      </c>
      <c r="AT387" s="23" t="s">
        <v>197</v>
      </c>
      <c r="AU387" s="23" t="s">
        <v>211</v>
      </c>
      <c r="AY387" s="23" t="s">
        <v>195</v>
      </c>
      <c r="BE387" s="184">
        <f t="shared" si="4"/>
        <v>0</v>
      </c>
      <c r="BF387" s="184">
        <f t="shared" si="5"/>
        <v>0</v>
      </c>
      <c r="BG387" s="184">
        <f t="shared" si="6"/>
        <v>0</v>
      </c>
      <c r="BH387" s="184">
        <f t="shared" si="7"/>
        <v>0</v>
      </c>
      <c r="BI387" s="184">
        <f t="shared" si="8"/>
        <v>0</v>
      </c>
      <c r="BJ387" s="23" t="s">
        <v>83</v>
      </c>
      <c r="BK387" s="184">
        <f t="shared" si="9"/>
        <v>0</v>
      </c>
      <c r="BL387" s="23" t="s">
        <v>201</v>
      </c>
      <c r="BM387" s="23" t="s">
        <v>3804</v>
      </c>
    </row>
    <row r="388" spans="2:65" s="1" customFormat="1" ht="25.5" customHeight="1">
      <c r="B388" s="172"/>
      <c r="C388" s="173" t="s">
        <v>604</v>
      </c>
      <c r="D388" s="173" t="s">
        <v>197</v>
      </c>
      <c r="E388" s="174" t="s">
        <v>2962</v>
      </c>
      <c r="F388" s="175" t="s">
        <v>2963</v>
      </c>
      <c r="G388" s="176" t="s">
        <v>303</v>
      </c>
      <c r="H388" s="177">
        <v>1.7330000000000001</v>
      </c>
      <c r="I388" s="178"/>
      <c r="J388" s="179">
        <f t="shared" si="0"/>
        <v>0</v>
      </c>
      <c r="K388" s="175"/>
      <c r="L388" s="40"/>
      <c r="M388" s="180" t="s">
        <v>5</v>
      </c>
      <c r="N388" s="181" t="s">
        <v>46</v>
      </c>
      <c r="O388" s="41"/>
      <c r="P388" s="182">
        <f t="shared" si="1"/>
        <v>0</v>
      </c>
      <c r="Q388" s="182">
        <v>0</v>
      </c>
      <c r="R388" s="182">
        <f t="shared" si="2"/>
        <v>0</v>
      </c>
      <c r="S388" s="182">
        <v>0</v>
      </c>
      <c r="T388" s="183">
        <f t="shared" si="3"/>
        <v>0</v>
      </c>
      <c r="AR388" s="23" t="s">
        <v>201</v>
      </c>
      <c r="AT388" s="23" t="s">
        <v>197</v>
      </c>
      <c r="AU388" s="23" t="s">
        <v>211</v>
      </c>
      <c r="AY388" s="23" t="s">
        <v>195</v>
      </c>
      <c r="BE388" s="184">
        <f t="shared" si="4"/>
        <v>0</v>
      </c>
      <c r="BF388" s="184">
        <f t="shared" si="5"/>
        <v>0</v>
      </c>
      <c r="BG388" s="184">
        <f t="shared" si="6"/>
        <v>0</v>
      </c>
      <c r="BH388" s="184">
        <f t="shared" si="7"/>
        <v>0</v>
      </c>
      <c r="BI388" s="184">
        <f t="shared" si="8"/>
        <v>0</v>
      </c>
      <c r="BJ388" s="23" t="s">
        <v>83</v>
      </c>
      <c r="BK388" s="184">
        <f t="shared" si="9"/>
        <v>0</v>
      </c>
      <c r="BL388" s="23" t="s">
        <v>201</v>
      </c>
      <c r="BM388" s="23" t="s">
        <v>3805</v>
      </c>
    </row>
    <row r="389" spans="2:65" s="1" customFormat="1" ht="25.5" customHeight="1">
      <c r="B389" s="172"/>
      <c r="C389" s="173" t="s">
        <v>608</v>
      </c>
      <c r="D389" s="173" t="s">
        <v>197</v>
      </c>
      <c r="E389" s="174" t="s">
        <v>2965</v>
      </c>
      <c r="F389" s="175" t="s">
        <v>2966</v>
      </c>
      <c r="G389" s="176" t="s">
        <v>303</v>
      </c>
      <c r="H389" s="177">
        <v>1.7330000000000001</v>
      </c>
      <c r="I389" s="178"/>
      <c r="J389" s="179">
        <f t="shared" si="0"/>
        <v>0</v>
      </c>
      <c r="K389" s="175"/>
      <c r="L389" s="40"/>
      <c r="M389" s="180" t="s">
        <v>5</v>
      </c>
      <c r="N389" s="181" t="s">
        <v>46</v>
      </c>
      <c r="O389" s="41"/>
      <c r="P389" s="182">
        <f t="shared" si="1"/>
        <v>0</v>
      </c>
      <c r="Q389" s="182">
        <v>0</v>
      </c>
      <c r="R389" s="182">
        <f t="shared" si="2"/>
        <v>0</v>
      </c>
      <c r="S389" s="182">
        <v>0</v>
      </c>
      <c r="T389" s="183">
        <f t="shared" si="3"/>
        <v>0</v>
      </c>
      <c r="AR389" s="23" t="s">
        <v>201</v>
      </c>
      <c r="AT389" s="23" t="s">
        <v>197</v>
      </c>
      <c r="AU389" s="23" t="s">
        <v>211</v>
      </c>
      <c r="AY389" s="23" t="s">
        <v>195</v>
      </c>
      <c r="BE389" s="184">
        <f t="shared" si="4"/>
        <v>0</v>
      </c>
      <c r="BF389" s="184">
        <f t="shared" si="5"/>
        <v>0</v>
      </c>
      <c r="BG389" s="184">
        <f t="shared" si="6"/>
        <v>0</v>
      </c>
      <c r="BH389" s="184">
        <f t="shared" si="7"/>
        <v>0</v>
      </c>
      <c r="BI389" s="184">
        <f t="shared" si="8"/>
        <v>0</v>
      </c>
      <c r="BJ389" s="23" t="s">
        <v>83</v>
      </c>
      <c r="BK389" s="184">
        <f t="shared" si="9"/>
        <v>0</v>
      </c>
      <c r="BL389" s="23" t="s">
        <v>201</v>
      </c>
      <c r="BM389" s="23" t="s">
        <v>3806</v>
      </c>
    </row>
    <row r="390" spans="2:65" s="1" customFormat="1" ht="25.5" customHeight="1">
      <c r="B390" s="172"/>
      <c r="C390" s="173" t="s">
        <v>613</v>
      </c>
      <c r="D390" s="173" t="s">
        <v>197</v>
      </c>
      <c r="E390" s="174" t="s">
        <v>2968</v>
      </c>
      <c r="F390" s="175" t="s">
        <v>2969</v>
      </c>
      <c r="G390" s="176" t="s">
        <v>303</v>
      </c>
      <c r="H390" s="177">
        <v>17.329999999999998</v>
      </c>
      <c r="I390" s="178"/>
      <c r="J390" s="179">
        <f t="shared" si="0"/>
        <v>0</v>
      </c>
      <c r="K390" s="175"/>
      <c r="L390" s="40"/>
      <c r="M390" s="180" t="s">
        <v>5</v>
      </c>
      <c r="N390" s="181" t="s">
        <v>46</v>
      </c>
      <c r="O390" s="41"/>
      <c r="P390" s="182">
        <f t="shared" si="1"/>
        <v>0</v>
      </c>
      <c r="Q390" s="182">
        <v>0</v>
      </c>
      <c r="R390" s="182">
        <f t="shared" si="2"/>
        <v>0</v>
      </c>
      <c r="S390" s="182">
        <v>0</v>
      </c>
      <c r="T390" s="183">
        <f t="shared" si="3"/>
        <v>0</v>
      </c>
      <c r="AR390" s="23" t="s">
        <v>201</v>
      </c>
      <c r="AT390" s="23" t="s">
        <v>197</v>
      </c>
      <c r="AU390" s="23" t="s">
        <v>211</v>
      </c>
      <c r="AY390" s="23" t="s">
        <v>195</v>
      </c>
      <c r="BE390" s="184">
        <f t="shared" si="4"/>
        <v>0</v>
      </c>
      <c r="BF390" s="184">
        <f t="shared" si="5"/>
        <v>0</v>
      </c>
      <c r="BG390" s="184">
        <f t="shared" si="6"/>
        <v>0</v>
      </c>
      <c r="BH390" s="184">
        <f t="shared" si="7"/>
        <v>0</v>
      </c>
      <c r="BI390" s="184">
        <f t="shared" si="8"/>
        <v>0</v>
      </c>
      <c r="BJ390" s="23" t="s">
        <v>83</v>
      </c>
      <c r="BK390" s="184">
        <f t="shared" si="9"/>
        <v>0</v>
      </c>
      <c r="BL390" s="23" t="s">
        <v>201</v>
      </c>
      <c r="BM390" s="23" t="s">
        <v>3807</v>
      </c>
    </row>
    <row r="391" spans="2:65" s="1" customFormat="1" ht="16.5" customHeight="1">
      <c r="B391" s="172"/>
      <c r="C391" s="173" t="s">
        <v>618</v>
      </c>
      <c r="D391" s="173" t="s">
        <v>197</v>
      </c>
      <c r="E391" s="174" t="s">
        <v>2971</v>
      </c>
      <c r="F391" s="175" t="s">
        <v>2972</v>
      </c>
      <c r="G391" s="176" t="s">
        <v>303</v>
      </c>
      <c r="H391" s="177">
        <v>1.7330000000000001</v>
      </c>
      <c r="I391" s="178"/>
      <c r="J391" s="179">
        <f t="shared" si="0"/>
        <v>0</v>
      </c>
      <c r="K391" s="175"/>
      <c r="L391" s="40"/>
      <c r="M391" s="180" t="s">
        <v>5</v>
      </c>
      <c r="N391" s="181" t="s">
        <v>46</v>
      </c>
      <c r="O391" s="41"/>
      <c r="P391" s="182">
        <f t="shared" si="1"/>
        <v>0</v>
      </c>
      <c r="Q391" s="182">
        <v>0</v>
      </c>
      <c r="R391" s="182">
        <f t="shared" si="2"/>
        <v>0</v>
      </c>
      <c r="S391" s="182">
        <v>0</v>
      </c>
      <c r="T391" s="183">
        <f t="shared" si="3"/>
        <v>0</v>
      </c>
      <c r="AR391" s="23" t="s">
        <v>201</v>
      </c>
      <c r="AT391" s="23" t="s">
        <v>197</v>
      </c>
      <c r="AU391" s="23" t="s">
        <v>211</v>
      </c>
      <c r="AY391" s="23" t="s">
        <v>195</v>
      </c>
      <c r="BE391" s="184">
        <f t="shared" si="4"/>
        <v>0</v>
      </c>
      <c r="BF391" s="184">
        <f t="shared" si="5"/>
        <v>0</v>
      </c>
      <c r="BG391" s="184">
        <f t="shared" si="6"/>
        <v>0</v>
      </c>
      <c r="BH391" s="184">
        <f t="shared" si="7"/>
        <v>0</v>
      </c>
      <c r="BI391" s="184">
        <f t="shared" si="8"/>
        <v>0</v>
      </c>
      <c r="BJ391" s="23" t="s">
        <v>83</v>
      </c>
      <c r="BK391" s="184">
        <f t="shared" si="9"/>
        <v>0</v>
      </c>
      <c r="BL391" s="23" t="s">
        <v>201</v>
      </c>
      <c r="BM391" s="23" t="s">
        <v>3808</v>
      </c>
    </row>
    <row r="392" spans="2:65" s="1" customFormat="1" ht="16.5" customHeight="1">
      <c r="B392" s="172"/>
      <c r="C392" s="173" t="s">
        <v>623</v>
      </c>
      <c r="D392" s="173" t="s">
        <v>197</v>
      </c>
      <c r="E392" s="174" t="s">
        <v>3809</v>
      </c>
      <c r="F392" s="175" t="s">
        <v>2975</v>
      </c>
      <c r="G392" s="176" t="s">
        <v>303</v>
      </c>
      <c r="H392" s="177">
        <v>4.8239999999999998</v>
      </c>
      <c r="I392" s="178"/>
      <c r="J392" s="179">
        <f t="shared" si="0"/>
        <v>0</v>
      </c>
      <c r="K392" s="175"/>
      <c r="L392" s="40"/>
      <c r="M392" s="180" t="s">
        <v>5</v>
      </c>
      <c r="N392" s="181" t="s">
        <v>46</v>
      </c>
      <c r="O392" s="41"/>
      <c r="P392" s="182">
        <f t="shared" si="1"/>
        <v>0</v>
      </c>
      <c r="Q392" s="182">
        <v>0</v>
      </c>
      <c r="R392" s="182">
        <f t="shared" si="2"/>
        <v>0</v>
      </c>
      <c r="S392" s="182">
        <v>0</v>
      </c>
      <c r="T392" s="183">
        <f t="shared" si="3"/>
        <v>0</v>
      </c>
      <c r="AR392" s="23" t="s">
        <v>201</v>
      </c>
      <c r="AT392" s="23" t="s">
        <v>197</v>
      </c>
      <c r="AU392" s="23" t="s">
        <v>211</v>
      </c>
      <c r="AY392" s="23" t="s">
        <v>195</v>
      </c>
      <c r="BE392" s="184">
        <f t="shared" si="4"/>
        <v>0</v>
      </c>
      <c r="BF392" s="184">
        <f t="shared" si="5"/>
        <v>0</v>
      </c>
      <c r="BG392" s="184">
        <f t="shared" si="6"/>
        <v>0</v>
      </c>
      <c r="BH392" s="184">
        <f t="shared" si="7"/>
        <v>0</v>
      </c>
      <c r="BI392" s="184">
        <f t="shared" si="8"/>
        <v>0</v>
      </c>
      <c r="BJ392" s="23" t="s">
        <v>83</v>
      </c>
      <c r="BK392" s="184">
        <f t="shared" si="9"/>
        <v>0</v>
      </c>
      <c r="BL392" s="23" t="s">
        <v>201</v>
      </c>
      <c r="BM392" s="23" t="s">
        <v>3810</v>
      </c>
    </row>
    <row r="393" spans="2:65" s="1" customFormat="1" ht="25.5" customHeight="1">
      <c r="B393" s="172"/>
      <c r="C393" s="173" t="s">
        <v>628</v>
      </c>
      <c r="D393" s="173" t="s">
        <v>197</v>
      </c>
      <c r="E393" s="174" t="s">
        <v>3811</v>
      </c>
      <c r="F393" s="175" t="s">
        <v>3812</v>
      </c>
      <c r="G393" s="176" t="s">
        <v>264</v>
      </c>
      <c r="H393" s="177">
        <v>1.3</v>
      </c>
      <c r="I393" s="178"/>
      <c r="J393" s="179">
        <f t="shared" si="0"/>
        <v>0</v>
      </c>
      <c r="K393" s="175"/>
      <c r="L393" s="40"/>
      <c r="M393" s="180" t="s">
        <v>5</v>
      </c>
      <c r="N393" s="181" t="s">
        <v>46</v>
      </c>
      <c r="O393" s="41"/>
      <c r="P393" s="182">
        <f t="shared" si="1"/>
        <v>0</v>
      </c>
      <c r="Q393" s="182">
        <v>0</v>
      </c>
      <c r="R393" s="182">
        <f t="shared" si="2"/>
        <v>0</v>
      </c>
      <c r="S393" s="182">
        <v>0</v>
      </c>
      <c r="T393" s="183">
        <f t="shared" si="3"/>
        <v>0</v>
      </c>
      <c r="AR393" s="23" t="s">
        <v>307</v>
      </c>
      <c r="AT393" s="23" t="s">
        <v>197</v>
      </c>
      <c r="AU393" s="23" t="s">
        <v>211</v>
      </c>
      <c r="AY393" s="23" t="s">
        <v>195</v>
      </c>
      <c r="BE393" s="184">
        <f t="shared" si="4"/>
        <v>0</v>
      </c>
      <c r="BF393" s="184">
        <f t="shared" si="5"/>
        <v>0</v>
      </c>
      <c r="BG393" s="184">
        <f t="shared" si="6"/>
        <v>0</v>
      </c>
      <c r="BH393" s="184">
        <f t="shared" si="7"/>
        <v>0</v>
      </c>
      <c r="BI393" s="184">
        <f t="shared" si="8"/>
        <v>0</v>
      </c>
      <c r="BJ393" s="23" t="s">
        <v>83</v>
      </c>
      <c r="BK393" s="184">
        <f t="shared" si="9"/>
        <v>0</v>
      </c>
      <c r="BL393" s="23" t="s">
        <v>307</v>
      </c>
      <c r="BM393" s="23" t="s">
        <v>3813</v>
      </c>
    </row>
    <row r="394" spans="2:65" s="1" customFormat="1" ht="16.5" customHeight="1">
      <c r="B394" s="172"/>
      <c r="C394" s="213" t="s">
        <v>633</v>
      </c>
      <c r="D394" s="213" t="s">
        <v>316</v>
      </c>
      <c r="E394" s="214" t="s">
        <v>3814</v>
      </c>
      <c r="F394" s="215" t="s">
        <v>3815</v>
      </c>
      <c r="G394" s="216" t="s">
        <v>325</v>
      </c>
      <c r="H394" s="217">
        <v>84</v>
      </c>
      <c r="I394" s="218"/>
      <c r="J394" s="219">
        <f t="shared" si="0"/>
        <v>0</v>
      </c>
      <c r="K394" s="215"/>
      <c r="L394" s="220"/>
      <c r="M394" s="221" t="s">
        <v>5</v>
      </c>
      <c r="N394" s="222" t="s">
        <v>46</v>
      </c>
      <c r="O394" s="41"/>
      <c r="P394" s="182">
        <f t="shared" si="1"/>
        <v>0</v>
      </c>
      <c r="Q394" s="182">
        <v>0</v>
      </c>
      <c r="R394" s="182">
        <f t="shared" si="2"/>
        <v>0</v>
      </c>
      <c r="S394" s="182">
        <v>0</v>
      </c>
      <c r="T394" s="183">
        <f t="shared" si="3"/>
        <v>0</v>
      </c>
      <c r="AR394" s="23" t="s">
        <v>403</v>
      </c>
      <c r="AT394" s="23" t="s">
        <v>316</v>
      </c>
      <c r="AU394" s="23" t="s">
        <v>211</v>
      </c>
      <c r="AY394" s="23" t="s">
        <v>195</v>
      </c>
      <c r="BE394" s="184">
        <f t="shared" si="4"/>
        <v>0</v>
      </c>
      <c r="BF394" s="184">
        <f t="shared" si="5"/>
        <v>0</v>
      </c>
      <c r="BG394" s="184">
        <f t="shared" si="6"/>
        <v>0</v>
      </c>
      <c r="BH394" s="184">
        <f t="shared" si="7"/>
        <v>0</v>
      </c>
      <c r="BI394" s="184">
        <f t="shared" si="8"/>
        <v>0</v>
      </c>
      <c r="BJ394" s="23" t="s">
        <v>83</v>
      </c>
      <c r="BK394" s="184">
        <f t="shared" si="9"/>
        <v>0</v>
      </c>
      <c r="BL394" s="23" t="s">
        <v>307</v>
      </c>
      <c r="BM394" s="23" t="s">
        <v>3816</v>
      </c>
    </row>
    <row r="395" spans="2:65" s="1" customFormat="1" ht="25.5" customHeight="1">
      <c r="B395" s="172"/>
      <c r="C395" s="173" t="s">
        <v>637</v>
      </c>
      <c r="D395" s="173" t="s">
        <v>197</v>
      </c>
      <c r="E395" s="174" t="s">
        <v>3817</v>
      </c>
      <c r="F395" s="175" t="s">
        <v>3818</v>
      </c>
      <c r="G395" s="176" t="s">
        <v>264</v>
      </c>
      <c r="H395" s="177">
        <v>1.93</v>
      </c>
      <c r="I395" s="178"/>
      <c r="J395" s="179">
        <f t="shared" si="0"/>
        <v>0</v>
      </c>
      <c r="K395" s="175"/>
      <c r="L395" s="40"/>
      <c r="M395" s="180" t="s">
        <v>5</v>
      </c>
      <c r="N395" s="181" t="s">
        <v>46</v>
      </c>
      <c r="O395" s="41"/>
      <c r="P395" s="182">
        <f t="shared" si="1"/>
        <v>0</v>
      </c>
      <c r="Q395" s="182">
        <v>0</v>
      </c>
      <c r="R395" s="182">
        <f t="shared" si="2"/>
        <v>0</v>
      </c>
      <c r="S395" s="182">
        <v>0</v>
      </c>
      <c r="T395" s="183">
        <f t="shared" si="3"/>
        <v>0</v>
      </c>
      <c r="AR395" s="23" t="s">
        <v>307</v>
      </c>
      <c r="AT395" s="23" t="s">
        <v>197</v>
      </c>
      <c r="AU395" s="23" t="s">
        <v>211</v>
      </c>
      <c r="AY395" s="23" t="s">
        <v>195</v>
      </c>
      <c r="BE395" s="184">
        <f t="shared" si="4"/>
        <v>0</v>
      </c>
      <c r="BF395" s="184">
        <f t="shared" si="5"/>
        <v>0</v>
      </c>
      <c r="BG395" s="184">
        <f t="shared" si="6"/>
        <v>0</v>
      </c>
      <c r="BH395" s="184">
        <f t="shared" si="7"/>
        <v>0</v>
      </c>
      <c r="BI395" s="184">
        <f t="shared" si="8"/>
        <v>0</v>
      </c>
      <c r="BJ395" s="23" t="s">
        <v>83</v>
      </c>
      <c r="BK395" s="184">
        <f t="shared" si="9"/>
        <v>0</v>
      </c>
      <c r="BL395" s="23" t="s">
        <v>307</v>
      </c>
      <c r="BM395" s="23" t="s">
        <v>3819</v>
      </c>
    </row>
    <row r="396" spans="2:65" s="1" customFormat="1" ht="16.5" customHeight="1">
      <c r="B396" s="172"/>
      <c r="C396" s="213" t="s">
        <v>422</v>
      </c>
      <c r="D396" s="213" t="s">
        <v>316</v>
      </c>
      <c r="E396" s="214" t="s">
        <v>3820</v>
      </c>
      <c r="F396" s="215" t="s">
        <v>3821</v>
      </c>
      <c r="G396" s="216" t="s">
        <v>325</v>
      </c>
      <c r="H396" s="217">
        <v>80</v>
      </c>
      <c r="I396" s="218"/>
      <c r="J396" s="219">
        <f t="shared" si="0"/>
        <v>0</v>
      </c>
      <c r="K396" s="215"/>
      <c r="L396" s="220"/>
      <c r="M396" s="221" t="s">
        <v>5</v>
      </c>
      <c r="N396" s="222" t="s">
        <v>46</v>
      </c>
      <c r="O396" s="41"/>
      <c r="P396" s="182">
        <f t="shared" si="1"/>
        <v>0</v>
      </c>
      <c r="Q396" s="182">
        <v>0</v>
      </c>
      <c r="R396" s="182">
        <f t="shared" si="2"/>
        <v>0</v>
      </c>
      <c r="S396" s="182">
        <v>0</v>
      </c>
      <c r="T396" s="183">
        <f t="shared" si="3"/>
        <v>0</v>
      </c>
      <c r="AR396" s="23" t="s">
        <v>403</v>
      </c>
      <c r="AT396" s="23" t="s">
        <v>316</v>
      </c>
      <c r="AU396" s="23" t="s">
        <v>211</v>
      </c>
      <c r="AY396" s="23" t="s">
        <v>195</v>
      </c>
      <c r="BE396" s="184">
        <f t="shared" si="4"/>
        <v>0</v>
      </c>
      <c r="BF396" s="184">
        <f t="shared" si="5"/>
        <v>0</v>
      </c>
      <c r="BG396" s="184">
        <f t="shared" si="6"/>
        <v>0</v>
      </c>
      <c r="BH396" s="184">
        <f t="shared" si="7"/>
        <v>0</v>
      </c>
      <c r="BI396" s="184">
        <f t="shared" si="8"/>
        <v>0</v>
      </c>
      <c r="BJ396" s="23" t="s">
        <v>83</v>
      </c>
      <c r="BK396" s="184">
        <f t="shared" si="9"/>
        <v>0</v>
      </c>
      <c r="BL396" s="23" t="s">
        <v>307</v>
      </c>
      <c r="BM396" s="23" t="s">
        <v>3822</v>
      </c>
    </row>
    <row r="397" spans="2:65" s="11" customFormat="1">
      <c r="B397" s="185"/>
      <c r="D397" s="186" t="s">
        <v>203</v>
      </c>
      <c r="E397" s="187" t="s">
        <v>5</v>
      </c>
      <c r="F397" s="188" t="s">
        <v>3823</v>
      </c>
      <c r="H397" s="189">
        <v>80</v>
      </c>
      <c r="I397" s="190"/>
      <c r="L397" s="185"/>
      <c r="M397" s="191"/>
      <c r="N397" s="192"/>
      <c r="O397" s="192"/>
      <c r="P397" s="192"/>
      <c r="Q397" s="192"/>
      <c r="R397" s="192"/>
      <c r="S397" s="192"/>
      <c r="T397" s="193"/>
      <c r="AT397" s="187" t="s">
        <v>203</v>
      </c>
      <c r="AU397" s="187" t="s">
        <v>211</v>
      </c>
      <c r="AV397" s="11" t="s">
        <v>85</v>
      </c>
      <c r="AW397" s="11" t="s">
        <v>39</v>
      </c>
      <c r="AX397" s="11" t="s">
        <v>75</v>
      </c>
      <c r="AY397" s="187" t="s">
        <v>195</v>
      </c>
    </row>
    <row r="398" spans="2:65" s="13" customFormat="1">
      <c r="B398" s="205"/>
      <c r="D398" s="186" t="s">
        <v>203</v>
      </c>
      <c r="E398" s="206" t="s">
        <v>5</v>
      </c>
      <c r="F398" s="207" t="s">
        <v>254</v>
      </c>
      <c r="H398" s="208">
        <v>80</v>
      </c>
      <c r="I398" s="209"/>
      <c r="L398" s="205"/>
      <c r="M398" s="210"/>
      <c r="N398" s="211"/>
      <c r="O398" s="211"/>
      <c r="P398" s="211"/>
      <c r="Q398" s="211"/>
      <c r="R398" s="211"/>
      <c r="S398" s="211"/>
      <c r="T398" s="212"/>
      <c r="AT398" s="206" t="s">
        <v>203</v>
      </c>
      <c r="AU398" s="206" t="s">
        <v>211</v>
      </c>
      <c r="AV398" s="13" t="s">
        <v>201</v>
      </c>
      <c r="AW398" s="13" t="s">
        <v>39</v>
      </c>
      <c r="AX398" s="13" t="s">
        <v>83</v>
      </c>
      <c r="AY398" s="206" t="s">
        <v>195</v>
      </c>
    </row>
    <row r="399" spans="2:65" s="10" customFormat="1" ht="22.35" customHeight="1">
      <c r="B399" s="159"/>
      <c r="D399" s="160" t="s">
        <v>74</v>
      </c>
      <c r="E399" s="170" t="s">
        <v>460</v>
      </c>
      <c r="F399" s="170" t="s">
        <v>2977</v>
      </c>
      <c r="I399" s="162"/>
      <c r="J399" s="171">
        <f>BK399</f>
        <v>0</v>
      </c>
      <c r="L399" s="159"/>
      <c r="M399" s="164"/>
      <c r="N399" s="165"/>
      <c r="O399" s="165"/>
      <c r="P399" s="166">
        <f>SUM(P400:P441)</f>
        <v>0</v>
      </c>
      <c r="Q399" s="165"/>
      <c r="R399" s="166">
        <f>SUM(R400:R441)</f>
        <v>0.48842749999999996</v>
      </c>
      <c r="S399" s="165"/>
      <c r="T399" s="167">
        <f>SUM(T400:T441)</f>
        <v>0</v>
      </c>
      <c r="AR399" s="160" t="s">
        <v>83</v>
      </c>
      <c r="AT399" s="168" t="s">
        <v>74</v>
      </c>
      <c r="AU399" s="168" t="s">
        <v>85</v>
      </c>
      <c r="AY399" s="160" t="s">
        <v>195</v>
      </c>
      <c r="BK399" s="169">
        <f>SUM(BK400:BK441)</f>
        <v>0</v>
      </c>
    </row>
    <row r="400" spans="2:65" s="1" customFormat="1" ht="25.5" customHeight="1">
      <c r="B400" s="172"/>
      <c r="C400" s="173" t="s">
        <v>645</v>
      </c>
      <c r="D400" s="173" t="s">
        <v>197</v>
      </c>
      <c r="E400" s="174" t="s">
        <v>2985</v>
      </c>
      <c r="F400" s="175" t="s">
        <v>2986</v>
      </c>
      <c r="G400" s="176" t="s">
        <v>207</v>
      </c>
      <c r="H400" s="177">
        <v>27.8</v>
      </c>
      <c r="I400" s="178"/>
      <c r="J400" s="179">
        <f>ROUND(I400*H400,2)</f>
        <v>0</v>
      </c>
      <c r="K400" s="175"/>
      <c r="L400" s="40"/>
      <c r="M400" s="180" t="s">
        <v>5</v>
      </c>
      <c r="N400" s="181" t="s">
        <v>46</v>
      </c>
      <c r="O400" s="41"/>
      <c r="P400" s="182">
        <f>O400*H400</f>
        <v>0</v>
      </c>
      <c r="Q400" s="182">
        <v>1.0000000000000001E-5</v>
      </c>
      <c r="R400" s="182">
        <f>Q400*H400</f>
        <v>2.7800000000000004E-4</v>
      </c>
      <c r="S400" s="182">
        <v>0</v>
      </c>
      <c r="T400" s="183">
        <f>S400*H400</f>
        <v>0</v>
      </c>
      <c r="AR400" s="23" t="s">
        <v>201</v>
      </c>
      <c r="AT400" s="23" t="s">
        <v>197</v>
      </c>
      <c r="AU400" s="23" t="s">
        <v>211</v>
      </c>
      <c r="AY400" s="23" t="s">
        <v>195</v>
      </c>
      <c r="BE400" s="184">
        <f>IF(N400="základní",J400,0)</f>
        <v>0</v>
      </c>
      <c r="BF400" s="184">
        <f>IF(N400="snížená",J400,0)</f>
        <v>0</v>
      </c>
      <c r="BG400" s="184">
        <f>IF(N400="zákl. přenesená",J400,0)</f>
        <v>0</v>
      </c>
      <c r="BH400" s="184">
        <f>IF(N400="sníž. přenesená",J400,0)</f>
        <v>0</v>
      </c>
      <c r="BI400" s="184">
        <f>IF(N400="nulová",J400,0)</f>
        <v>0</v>
      </c>
      <c r="BJ400" s="23" t="s">
        <v>83</v>
      </c>
      <c r="BK400" s="184">
        <f>ROUND(I400*H400,2)</f>
        <v>0</v>
      </c>
      <c r="BL400" s="23" t="s">
        <v>201</v>
      </c>
      <c r="BM400" s="23" t="s">
        <v>3824</v>
      </c>
    </row>
    <row r="401" spans="2:65" s="1" customFormat="1" ht="16.5" customHeight="1">
      <c r="B401" s="172"/>
      <c r="C401" s="213" t="s">
        <v>460</v>
      </c>
      <c r="D401" s="213" t="s">
        <v>316</v>
      </c>
      <c r="E401" s="214" t="s">
        <v>2988</v>
      </c>
      <c r="F401" s="215" t="s">
        <v>2989</v>
      </c>
      <c r="G401" s="216" t="s">
        <v>325</v>
      </c>
      <c r="H401" s="217">
        <v>28</v>
      </c>
      <c r="I401" s="218"/>
      <c r="J401" s="219">
        <f>ROUND(I401*H401,2)</f>
        <v>0</v>
      </c>
      <c r="K401" s="215"/>
      <c r="L401" s="220"/>
      <c r="M401" s="221" t="s">
        <v>5</v>
      </c>
      <c r="N401" s="222" t="s">
        <v>46</v>
      </c>
      <c r="O401" s="41"/>
      <c r="P401" s="182">
        <f>O401*H401</f>
        <v>0</v>
      </c>
      <c r="Q401" s="182">
        <v>3.6099999999999999E-3</v>
      </c>
      <c r="R401" s="182">
        <f>Q401*H401</f>
        <v>0.10108</v>
      </c>
      <c r="S401" s="182">
        <v>0</v>
      </c>
      <c r="T401" s="183">
        <f>S401*H401</f>
        <v>0</v>
      </c>
      <c r="AR401" s="23" t="s">
        <v>255</v>
      </c>
      <c r="AT401" s="23" t="s">
        <v>316</v>
      </c>
      <c r="AU401" s="23" t="s">
        <v>211</v>
      </c>
      <c r="AY401" s="23" t="s">
        <v>195</v>
      </c>
      <c r="BE401" s="184">
        <f>IF(N401="základní",J401,0)</f>
        <v>0</v>
      </c>
      <c r="BF401" s="184">
        <f>IF(N401="snížená",J401,0)</f>
        <v>0</v>
      </c>
      <c r="BG401" s="184">
        <f>IF(N401="zákl. přenesená",J401,0)</f>
        <v>0</v>
      </c>
      <c r="BH401" s="184">
        <f>IF(N401="sníž. přenesená",J401,0)</f>
        <v>0</v>
      </c>
      <c r="BI401" s="184">
        <f>IF(N401="nulová",J401,0)</f>
        <v>0</v>
      </c>
      <c r="BJ401" s="23" t="s">
        <v>83</v>
      </c>
      <c r="BK401" s="184">
        <f>ROUND(I401*H401,2)</f>
        <v>0</v>
      </c>
      <c r="BL401" s="23" t="s">
        <v>201</v>
      </c>
      <c r="BM401" s="23" t="s">
        <v>3825</v>
      </c>
    </row>
    <row r="402" spans="2:65" s="1" customFormat="1" ht="40.5">
      <c r="B402" s="40"/>
      <c r="D402" s="186" t="s">
        <v>209</v>
      </c>
      <c r="F402" s="194" t="s">
        <v>2984</v>
      </c>
      <c r="I402" s="195"/>
      <c r="L402" s="40"/>
      <c r="M402" s="196"/>
      <c r="N402" s="41"/>
      <c r="O402" s="41"/>
      <c r="P402" s="41"/>
      <c r="Q402" s="41"/>
      <c r="R402" s="41"/>
      <c r="S402" s="41"/>
      <c r="T402" s="69"/>
      <c r="AT402" s="23" t="s">
        <v>209</v>
      </c>
      <c r="AU402" s="23" t="s">
        <v>211</v>
      </c>
    </row>
    <row r="403" spans="2:65" s="1" customFormat="1" ht="25.5" customHeight="1">
      <c r="B403" s="172"/>
      <c r="C403" s="173" t="s">
        <v>654</v>
      </c>
      <c r="D403" s="173" t="s">
        <v>197</v>
      </c>
      <c r="E403" s="174" t="s">
        <v>2991</v>
      </c>
      <c r="F403" s="175" t="s">
        <v>3826</v>
      </c>
      <c r="G403" s="176" t="s">
        <v>207</v>
      </c>
      <c r="H403" s="177">
        <v>44.95</v>
      </c>
      <c r="I403" s="178"/>
      <c r="J403" s="179">
        <f>ROUND(I403*H403,2)</f>
        <v>0</v>
      </c>
      <c r="K403" s="175"/>
      <c r="L403" s="40"/>
      <c r="M403" s="180" t="s">
        <v>5</v>
      </c>
      <c r="N403" s="181" t="s">
        <v>46</v>
      </c>
      <c r="O403" s="41"/>
      <c r="P403" s="182">
        <f>O403*H403</f>
        <v>0</v>
      </c>
      <c r="Q403" s="182">
        <v>1.0000000000000001E-5</v>
      </c>
      <c r="R403" s="182">
        <f>Q403*H403</f>
        <v>4.4950000000000008E-4</v>
      </c>
      <c r="S403" s="182">
        <v>0</v>
      </c>
      <c r="T403" s="183">
        <f>S403*H403</f>
        <v>0</v>
      </c>
      <c r="AR403" s="23" t="s">
        <v>201</v>
      </c>
      <c r="AT403" s="23" t="s">
        <v>197</v>
      </c>
      <c r="AU403" s="23" t="s">
        <v>211</v>
      </c>
      <c r="AY403" s="23" t="s">
        <v>195</v>
      </c>
      <c r="BE403" s="184">
        <f>IF(N403="základní",J403,0)</f>
        <v>0</v>
      </c>
      <c r="BF403" s="184">
        <f>IF(N403="snížená",J403,0)</f>
        <v>0</v>
      </c>
      <c r="BG403" s="184">
        <f>IF(N403="zákl. přenesená",J403,0)</f>
        <v>0</v>
      </c>
      <c r="BH403" s="184">
        <f>IF(N403="sníž. přenesená",J403,0)</f>
        <v>0</v>
      </c>
      <c r="BI403" s="184">
        <f>IF(N403="nulová",J403,0)</f>
        <v>0</v>
      </c>
      <c r="BJ403" s="23" t="s">
        <v>83</v>
      </c>
      <c r="BK403" s="184">
        <f>ROUND(I403*H403,2)</f>
        <v>0</v>
      </c>
      <c r="BL403" s="23" t="s">
        <v>201</v>
      </c>
      <c r="BM403" s="23" t="s">
        <v>3827</v>
      </c>
    </row>
    <row r="404" spans="2:65" s="1" customFormat="1" ht="16.5" customHeight="1">
      <c r="B404" s="172"/>
      <c r="C404" s="213" t="s">
        <v>541</v>
      </c>
      <c r="D404" s="213" t="s">
        <v>316</v>
      </c>
      <c r="E404" s="214" t="s">
        <v>2994</v>
      </c>
      <c r="F404" s="215" t="s">
        <v>2995</v>
      </c>
      <c r="G404" s="216" t="s">
        <v>325</v>
      </c>
      <c r="H404" s="217">
        <v>45</v>
      </c>
      <c r="I404" s="218"/>
      <c r="J404" s="219">
        <f>ROUND(I404*H404,2)</f>
        <v>0</v>
      </c>
      <c r="K404" s="215"/>
      <c r="L404" s="220"/>
      <c r="M404" s="221" t="s">
        <v>5</v>
      </c>
      <c r="N404" s="222" t="s">
        <v>46</v>
      </c>
      <c r="O404" s="41"/>
      <c r="P404" s="182">
        <f>O404*H404</f>
        <v>0</v>
      </c>
      <c r="Q404" s="182">
        <v>5.7000000000000002E-3</v>
      </c>
      <c r="R404" s="182">
        <f>Q404*H404</f>
        <v>0.25650000000000001</v>
      </c>
      <c r="S404" s="182">
        <v>0</v>
      </c>
      <c r="T404" s="183">
        <f>S404*H404</f>
        <v>0</v>
      </c>
      <c r="AR404" s="23" t="s">
        <v>255</v>
      </c>
      <c r="AT404" s="23" t="s">
        <v>316</v>
      </c>
      <c r="AU404" s="23" t="s">
        <v>211</v>
      </c>
      <c r="AY404" s="23" t="s">
        <v>195</v>
      </c>
      <c r="BE404" s="184">
        <f>IF(N404="základní",J404,0)</f>
        <v>0</v>
      </c>
      <c r="BF404" s="184">
        <f>IF(N404="snížená",J404,0)</f>
        <v>0</v>
      </c>
      <c r="BG404" s="184">
        <f>IF(N404="zákl. přenesená",J404,0)</f>
        <v>0</v>
      </c>
      <c r="BH404" s="184">
        <f>IF(N404="sníž. přenesená",J404,0)</f>
        <v>0</v>
      </c>
      <c r="BI404" s="184">
        <f>IF(N404="nulová",J404,0)</f>
        <v>0</v>
      </c>
      <c r="BJ404" s="23" t="s">
        <v>83</v>
      </c>
      <c r="BK404" s="184">
        <f>ROUND(I404*H404,2)</f>
        <v>0</v>
      </c>
      <c r="BL404" s="23" t="s">
        <v>201</v>
      </c>
      <c r="BM404" s="23" t="s">
        <v>3828</v>
      </c>
    </row>
    <row r="405" spans="2:65" s="1" customFormat="1" ht="40.5">
      <c r="B405" s="40"/>
      <c r="D405" s="186" t="s">
        <v>209</v>
      </c>
      <c r="F405" s="194" t="s">
        <v>2984</v>
      </c>
      <c r="I405" s="195"/>
      <c r="L405" s="40"/>
      <c r="M405" s="196"/>
      <c r="N405" s="41"/>
      <c r="O405" s="41"/>
      <c r="P405" s="41"/>
      <c r="Q405" s="41"/>
      <c r="R405" s="41"/>
      <c r="S405" s="41"/>
      <c r="T405" s="69"/>
      <c r="AT405" s="23" t="s">
        <v>209</v>
      </c>
      <c r="AU405" s="23" t="s">
        <v>211</v>
      </c>
    </row>
    <row r="406" spans="2:65" s="1" customFormat="1" ht="25.5" customHeight="1">
      <c r="B406" s="172"/>
      <c r="C406" s="173" t="s">
        <v>663</v>
      </c>
      <c r="D406" s="173" t="s">
        <v>197</v>
      </c>
      <c r="E406" s="174" t="s">
        <v>3829</v>
      </c>
      <c r="F406" s="175" t="s">
        <v>3830</v>
      </c>
      <c r="G406" s="176" t="s">
        <v>207</v>
      </c>
      <c r="H406" s="177">
        <v>0.5</v>
      </c>
      <c r="I406" s="178"/>
      <c r="J406" s="179">
        <f>ROUND(I406*H406,2)</f>
        <v>0</v>
      </c>
      <c r="K406" s="175"/>
      <c r="L406" s="40"/>
      <c r="M406" s="180" t="s">
        <v>5</v>
      </c>
      <c r="N406" s="181" t="s">
        <v>46</v>
      </c>
      <c r="O406" s="41"/>
      <c r="P406" s="182">
        <f>O406*H406</f>
        <v>0</v>
      </c>
      <c r="Q406" s="182">
        <v>2.0000000000000002E-5</v>
      </c>
      <c r="R406" s="182">
        <f>Q406*H406</f>
        <v>1.0000000000000001E-5</v>
      </c>
      <c r="S406" s="182">
        <v>0</v>
      </c>
      <c r="T406" s="183">
        <f>S406*H406</f>
        <v>0</v>
      </c>
      <c r="AR406" s="23" t="s">
        <v>201</v>
      </c>
      <c r="AT406" s="23" t="s">
        <v>197</v>
      </c>
      <c r="AU406" s="23" t="s">
        <v>211</v>
      </c>
      <c r="AY406" s="23" t="s">
        <v>195</v>
      </c>
      <c r="BE406" s="184">
        <f>IF(N406="základní",J406,0)</f>
        <v>0</v>
      </c>
      <c r="BF406" s="184">
        <f>IF(N406="snížená",J406,0)</f>
        <v>0</v>
      </c>
      <c r="BG406" s="184">
        <f>IF(N406="zákl. přenesená",J406,0)</f>
        <v>0</v>
      </c>
      <c r="BH406" s="184">
        <f>IF(N406="sníž. přenesená",J406,0)</f>
        <v>0</v>
      </c>
      <c r="BI406" s="184">
        <f>IF(N406="nulová",J406,0)</f>
        <v>0</v>
      </c>
      <c r="BJ406" s="23" t="s">
        <v>83</v>
      </c>
      <c r="BK406" s="184">
        <f>ROUND(I406*H406,2)</f>
        <v>0</v>
      </c>
      <c r="BL406" s="23" t="s">
        <v>201</v>
      </c>
      <c r="BM406" s="23" t="s">
        <v>3831</v>
      </c>
    </row>
    <row r="407" spans="2:65" s="1" customFormat="1" ht="16.5" customHeight="1">
      <c r="B407" s="172"/>
      <c r="C407" s="213" t="s">
        <v>661</v>
      </c>
      <c r="D407" s="213" t="s">
        <v>316</v>
      </c>
      <c r="E407" s="214" t="s">
        <v>3832</v>
      </c>
      <c r="F407" s="215" t="s">
        <v>3833</v>
      </c>
      <c r="G407" s="216" t="s">
        <v>325</v>
      </c>
      <c r="H407" s="217">
        <v>1</v>
      </c>
      <c r="I407" s="218"/>
      <c r="J407" s="219">
        <f>ROUND(I407*H407,2)</f>
        <v>0</v>
      </c>
      <c r="K407" s="215"/>
      <c r="L407" s="220"/>
      <c r="M407" s="221" t="s">
        <v>5</v>
      </c>
      <c r="N407" s="222" t="s">
        <v>46</v>
      </c>
      <c r="O407" s="41"/>
      <c r="P407" s="182">
        <f>O407*H407</f>
        <v>0</v>
      </c>
      <c r="Q407" s="182">
        <v>2.2009999999999998E-2</v>
      </c>
      <c r="R407" s="182">
        <f>Q407*H407</f>
        <v>2.2009999999999998E-2</v>
      </c>
      <c r="S407" s="182">
        <v>0</v>
      </c>
      <c r="T407" s="183">
        <f>S407*H407</f>
        <v>0</v>
      </c>
      <c r="AR407" s="23" t="s">
        <v>255</v>
      </c>
      <c r="AT407" s="23" t="s">
        <v>316</v>
      </c>
      <c r="AU407" s="23" t="s">
        <v>211</v>
      </c>
      <c r="AY407" s="23" t="s">
        <v>195</v>
      </c>
      <c r="BE407" s="184">
        <f>IF(N407="základní",J407,0)</f>
        <v>0</v>
      </c>
      <c r="BF407" s="184">
        <f>IF(N407="snížená",J407,0)</f>
        <v>0</v>
      </c>
      <c r="BG407" s="184">
        <f>IF(N407="zákl. přenesená",J407,0)</f>
        <v>0</v>
      </c>
      <c r="BH407" s="184">
        <f>IF(N407="sníž. přenesená",J407,0)</f>
        <v>0</v>
      </c>
      <c r="BI407" s="184">
        <f>IF(N407="nulová",J407,0)</f>
        <v>0</v>
      </c>
      <c r="BJ407" s="23" t="s">
        <v>83</v>
      </c>
      <c r="BK407" s="184">
        <f>ROUND(I407*H407,2)</f>
        <v>0</v>
      </c>
      <c r="BL407" s="23" t="s">
        <v>201</v>
      </c>
      <c r="BM407" s="23" t="s">
        <v>3834</v>
      </c>
    </row>
    <row r="408" spans="2:65" s="1" customFormat="1" ht="40.5">
      <c r="B408" s="40"/>
      <c r="D408" s="186" t="s">
        <v>209</v>
      </c>
      <c r="F408" s="194" t="s">
        <v>2984</v>
      </c>
      <c r="I408" s="195"/>
      <c r="L408" s="40"/>
      <c r="M408" s="196"/>
      <c r="N408" s="41"/>
      <c r="O408" s="41"/>
      <c r="P408" s="41"/>
      <c r="Q408" s="41"/>
      <c r="R408" s="41"/>
      <c r="S408" s="41"/>
      <c r="T408" s="69"/>
      <c r="AT408" s="23" t="s">
        <v>209</v>
      </c>
      <c r="AU408" s="23" t="s">
        <v>211</v>
      </c>
    </row>
    <row r="409" spans="2:65" s="1" customFormat="1" ht="16.5" customHeight="1">
      <c r="B409" s="172"/>
      <c r="C409" s="173" t="s">
        <v>675</v>
      </c>
      <c r="D409" s="173" t="s">
        <v>197</v>
      </c>
      <c r="E409" s="174" t="s">
        <v>3040</v>
      </c>
      <c r="F409" s="175" t="s">
        <v>3041</v>
      </c>
      <c r="G409" s="176" t="s">
        <v>325</v>
      </c>
      <c r="H409" s="177">
        <v>2</v>
      </c>
      <c r="I409" s="178"/>
      <c r="J409" s="179">
        <f>ROUND(I409*H409,2)</f>
        <v>0</v>
      </c>
      <c r="K409" s="175"/>
      <c r="L409" s="40"/>
      <c r="M409" s="180" t="s">
        <v>5</v>
      </c>
      <c r="N409" s="181" t="s">
        <v>46</v>
      </c>
      <c r="O409" s="41"/>
      <c r="P409" s="182">
        <f>O409*H409</f>
        <v>0</v>
      </c>
      <c r="Q409" s="182">
        <v>8.0000000000000007E-5</v>
      </c>
      <c r="R409" s="182">
        <f>Q409*H409</f>
        <v>1.6000000000000001E-4</v>
      </c>
      <c r="S409" s="182">
        <v>0</v>
      </c>
      <c r="T409" s="183">
        <f>S409*H409</f>
        <v>0</v>
      </c>
      <c r="AR409" s="23" t="s">
        <v>201</v>
      </c>
      <c r="AT409" s="23" t="s">
        <v>197</v>
      </c>
      <c r="AU409" s="23" t="s">
        <v>211</v>
      </c>
      <c r="AY409" s="23" t="s">
        <v>195</v>
      </c>
      <c r="BE409" s="184">
        <f>IF(N409="základní",J409,0)</f>
        <v>0</v>
      </c>
      <c r="BF409" s="184">
        <f>IF(N409="snížená",J409,0)</f>
        <v>0</v>
      </c>
      <c r="BG409" s="184">
        <f>IF(N409="zákl. přenesená",J409,0)</f>
        <v>0</v>
      </c>
      <c r="BH409" s="184">
        <f>IF(N409="sníž. přenesená",J409,0)</f>
        <v>0</v>
      </c>
      <c r="BI409" s="184">
        <f>IF(N409="nulová",J409,0)</f>
        <v>0</v>
      </c>
      <c r="BJ409" s="23" t="s">
        <v>83</v>
      </c>
      <c r="BK409" s="184">
        <f>ROUND(I409*H409,2)</f>
        <v>0</v>
      </c>
      <c r="BL409" s="23" t="s">
        <v>201</v>
      </c>
      <c r="BM409" s="23" t="s">
        <v>3835</v>
      </c>
    </row>
    <row r="410" spans="2:65" s="1" customFormat="1" ht="16.5" customHeight="1">
      <c r="B410" s="172"/>
      <c r="C410" s="213" t="s">
        <v>681</v>
      </c>
      <c r="D410" s="213" t="s">
        <v>316</v>
      </c>
      <c r="E410" s="214" t="s">
        <v>3043</v>
      </c>
      <c r="F410" s="215" t="s">
        <v>3044</v>
      </c>
      <c r="G410" s="216" t="s">
        <v>325</v>
      </c>
      <c r="H410" s="217">
        <v>2</v>
      </c>
      <c r="I410" s="218"/>
      <c r="J410" s="219">
        <f>ROUND(I410*H410,2)</f>
        <v>0</v>
      </c>
      <c r="K410" s="215"/>
      <c r="L410" s="220"/>
      <c r="M410" s="221" t="s">
        <v>5</v>
      </c>
      <c r="N410" s="222" t="s">
        <v>46</v>
      </c>
      <c r="O410" s="41"/>
      <c r="P410" s="182">
        <f>O410*H410</f>
        <v>0</v>
      </c>
      <c r="Q410" s="182">
        <v>1.1999999999999999E-3</v>
      </c>
      <c r="R410" s="182">
        <f>Q410*H410</f>
        <v>2.3999999999999998E-3</v>
      </c>
      <c r="S410" s="182">
        <v>0</v>
      </c>
      <c r="T410" s="183">
        <f>S410*H410</f>
        <v>0</v>
      </c>
      <c r="AR410" s="23" t="s">
        <v>255</v>
      </c>
      <c r="AT410" s="23" t="s">
        <v>316</v>
      </c>
      <c r="AU410" s="23" t="s">
        <v>211</v>
      </c>
      <c r="AY410" s="23" t="s">
        <v>195</v>
      </c>
      <c r="BE410" s="184">
        <f>IF(N410="základní",J410,0)</f>
        <v>0</v>
      </c>
      <c r="BF410" s="184">
        <f>IF(N410="snížená",J410,0)</f>
        <v>0</v>
      </c>
      <c r="BG410" s="184">
        <f>IF(N410="zákl. přenesená",J410,0)</f>
        <v>0</v>
      </c>
      <c r="BH410" s="184">
        <f>IF(N410="sníž. přenesená",J410,0)</f>
        <v>0</v>
      </c>
      <c r="BI410" s="184">
        <f>IF(N410="nulová",J410,0)</f>
        <v>0</v>
      </c>
      <c r="BJ410" s="23" t="s">
        <v>83</v>
      </c>
      <c r="BK410" s="184">
        <f>ROUND(I410*H410,2)</f>
        <v>0</v>
      </c>
      <c r="BL410" s="23" t="s">
        <v>201</v>
      </c>
      <c r="BM410" s="23" t="s">
        <v>3836</v>
      </c>
    </row>
    <row r="411" spans="2:65" s="1" customFormat="1" ht="54">
      <c r="B411" s="40"/>
      <c r="D411" s="186" t="s">
        <v>209</v>
      </c>
      <c r="F411" s="194" t="s">
        <v>3046</v>
      </c>
      <c r="I411" s="195"/>
      <c r="L411" s="40"/>
      <c r="M411" s="196"/>
      <c r="N411" s="41"/>
      <c r="O411" s="41"/>
      <c r="P411" s="41"/>
      <c r="Q411" s="41"/>
      <c r="R411" s="41"/>
      <c r="S411" s="41"/>
      <c r="T411" s="69"/>
      <c r="AT411" s="23" t="s">
        <v>209</v>
      </c>
      <c r="AU411" s="23" t="s">
        <v>211</v>
      </c>
    </row>
    <row r="412" spans="2:65" s="1" customFormat="1" ht="25.5" customHeight="1">
      <c r="B412" s="172"/>
      <c r="C412" s="173" t="s">
        <v>685</v>
      </c>
      <c r="D412" s="173" t="s">
        <v>197</v>
      </c>
      <c r="E412" s="174" t="s">
        <v>3003</v>
      </c>
      <c r="F412" s="175" t="s">
        <v>3004</v>
      </c>
      <c r="G412" s="176" t="s">
        <v>325</v>
      </c>
      <c r="H412" s="177">
        <v>24</v>
      </c>
      <c r="I412" s="178"/>
      <c r="J412" s="179">
        <f>ROUND(I412*H412,2)</f>
        <v>0</v>
      </c>
      <c r="K412" s="175"/>
      <c r="L412" s="40"/>
      <c r="M412" s="180" t="s">
        <v>5</v>
      </c>
      <c r="N412" s="181" t="s">
        <v>46</v>
      </c>
      <c r="O412" s="41"/>
      <c r="P412" s="182">
        <f>O412*H412</f>
        <v>0</v>
      </c>
      <c r="Q412" s="182">
        <v>0</v>
      </c>
      <c r="R412" s="182">
        <f>Q412*H412</f>
        <v>0</v>
      </c>
      <c r="S412" s="182">
        <v>0</v>
      </c>
      <c r="T412" s="183">
        <f>S412*H412</f>
        <v>0</v>
      </c>
      <c r="AR412" s="23" t="s">
        <v>201</v>
      </c>
      <c r="AT412" s="23" t="s">
        <v>197</v>
      </c>
      <c r="AU412" s="23" t="s">
        <v>211</v>
      </c>
      <c r="AY412" s="23" t="s">
        <v>195</v>
      </c>
      <c r="BE412" s="184">
        <f>IF(N412="základní",J412,0)</f>
        <v>0</v>
      </c>
      <c r="BF412" s="184">
        <f>IF(N412="snížená",J412,0)</f>
        <v>0</v>
      </c>
      <c r="BG412" s="184">
        <f>IF(N412="zákl. přenesená",J412,0)</f>
        <v>0</v>
      </c>
      <c r="BH412" s="184">
        <f>IF(N412="sníž. přenesená",J412,0)</f>
        <v>0</v>
      </c>
      <c r="BI412" s="184">
        <f>IF(N412="nulová",J412,0)</f>
        <v>0</v>
      </c>
      <c r="BJ412" s="23" t="s">
        <v>83</v>
      </c>
      <c r="BK412" s="184">
        <f>ROUND(I412*H412,2)</f>
        <v>0</v>
      </c>
      <c r="BL412" s="23" t="s">
        <v>201</v>
      </c>
      <c r="BM412" s="23" t="s">
        <v>3837</v>
      </c>
    </row>
    <row r="413" spans="2:65" s="1" customFormat="1" ht="16.5" customHeight="1">
      <c r="B413" s="172"/>
      <c r="C413" s="213" t="s">
        <v>689</v>
      </c>
      <c r="D413" s="213" t="s">
        <v>316</v>
      </c>
      <c r="E413" s="214" t="s">
        <v>3838</v>
      </c>
      <c r="F413" s="215" t="s">
        <v>3839</v>
      </c>
      <c r="G413" s="216" t="s">
        <v>325</v>
      </c>
      <c r="H413" s="217">
        <v>2</v>
      </c>
      <c r="I413" s="218"/>
      <c r="J413" s="219">
        <f>ROUND(I413*H413,2)</f>
        <v>0</v>
      </c>
      <c r="K413" s="215"/>
      <c r="L413" s="220"/>
      <c r="M413" s="221" t="s">
        <v>5</v>
      </c>
      <c r="N413" s="222" t="s">
        <v>46</v>
      </c>
      <c r="O413" s="41"/>
      <c r="P413" s="182">
        <f>O413*H413</f>
        <v>0</v>
      </c>
      <c r="Q413" s="182">
        <v>7.3999999999999999E-4</v>
      </c>
      <c r="R413" s="182">
        <f>Q413*H413</f>
        <v>1.48E-3</v>
      </c>
      <c r="S413" s="182">
        <v>0</v>
      </c>
      <c r="T413" s="183">
        <f>S413*H413</f>
        <v>0</v>
      </c>
      <c r="AR413" s="23" t="s">
        <v>255</v>
      </c>
      <c r="AT413" s="23" t="s">
        <v>316</v>
      </c>
      <c r="AU413" s="23" t="s">
        <v>211</v>
      </c>
      <c r="AY413" s="23" t="s">
        <v>195</v>
      </c>
      <c r="BE413" s="184">
        <f>IF(N413="základní",J413,0)</f>
        <v>0</v>
      </c>
      <c r="BF413" s="184">
        <f>IF(N413="snížená",J413,0)</f>
        <v>0</v>
      </c>
      <c r="BG413" s="184">
        <f>IF(N413="zákl. přenesená",J413,0)</f>
        <v>0</v>
      </c>
      <c r="BH413" s="184">
        <f>IF(N413="sníž. přenesená",J413,0)</f>
        <v>0</v>
      </c>
      <c r="BI413" s="184">
        <f>IF(N413="nulová",J413,0)</f>
        <v>0</v>
      </c>
      <c r="BJ413" s="23" t="s">
        <v>83</v>
      </c>
      <c r="BK413" s="184">
        <f>ROUND(I413*H413,2)</f>
        <v>0</v>
      </c>
      <c r="BL413" s="23" t="s">
        <v>201</v>
      </c>
      <c r="BM413" s="23" t="s">
        <v>3840</v>
      </c>
    </row>
    <row r="414" spans="2:65" s="1" customFormat="1" ht="40.5">
      <c r="B414" s="40"/>
      <c r="D414" s="186" t="s">
        <v>209</v>
      </c>
      <c r="F414" s="194" t="s">
        <v>2984</v>
      </c>
      <c r="I414" s="195"/>
      <c r="L414" s="40"/>
      <c r="M414" s="196"/>
      <c r="N414" s="41"/>
      <c r="O414" s="41"/>
      <c r="P414" s="41"/>
      <c r="Q414" s="41"/>
      <c r="R414" s="41"/>
      <c r="S414" s="41"/>
      <c r="T414" s="69"/>
      <c r="AT414" s="23" t="s">
        <v>209</v>
      </c>
      <c r="AU414" s="23" t="s">
        <v>211</v>
      </c>
    </row>
    <row r="415" spans="2:65" s="1" customFormat="1" ht="25.5" customHeight="1">
      <c r="B415" s="172"/>
      <c r="C415" s="213" t="s">
        <v>1123</v>
      </c>
      <c r="D415" s="213" t="s">
        <v>316</v>
      </c>
      <c r="E415" s="214" t="s">
        <v>3009</v>
      </c>
      <c r="F415" s="215" t="s">
        <v>3010</v>
      </c>
      <c r="G415" s="216" t="s">
        <v>325</v>
      </c>
      <c r="H415" s="217">
        <v>22</v>
      </c>
      <c r="I415" s="218"/>
      <c r="J415" s="219">
        <f>ROUND(I415*H415,2)</f>
        <v>0</v>
      </c>
      <c r="K415" s="215"/>
      <c r="L415" s="220"/>
      <c r="M415" s="221" t="s">
        <v>5</v>
      </c>
      <c r="N415" s="222" t="s">
        <v>46</v>
      </c>
      <c r="O415" s="41"/>
      <c r="P415" s="182">
        <f>O415*H415</f>
        <v>0</v>
      </c>
      <c r="Q415" s="182">
        <v>7.3999999999999999E-4</v>
      </c>
      <c r="R415" s="182">
        <f>Q415*H415</f>
        <v>1.6279999999999999E-2</v>
      </c>
      <c r="S415" s="182">
        <v>0</v>
      </c>
      <c r="T415" s="183">
        <f>S415*H415</f>
        <v>0</v>
      </c>
      <c r="AR415" s="23" t="s">
        <v>255</v>
      </c>
      <c r="AT415" s="23" t="s">
        <v>316</v>
      </c>
      <c r="AU415" s="23" t="s">
        <v>211</v>
      </c>
      <c r="AY415" s="23" t="s">
        <v>195</v>
      </c>
      <c r="BE415" s="184">
        <f>IF(N415="základní",J415,0)</f>
        <v>0</v>
      </c>
      <c r="BF415" s="184">
        <f>IF(N415="snížená",J415,0)</f>
        <v>0</v>
      </c>
      <c r="BG415" s="184">
        <f>IF(N415="zákl. přenesená",J415,0)</f>
        <v>0</v>
      </c>
      <c r="BH415" s="184">
        <f>IF(N415="sníž. přenesená",J415,0)</f>
        <v>0</v>
      </c>
      <c r="BI415" s="184">
        <f>IF(N415="nulová",J415,0)</f>
        <v>0</v>
      </c>
      <c r="BJ415" s="23" t="s">
        <v>83</v>
      </c>
      <c r="BK415" s="184">
        <f>ROUND(I415*H415,2)</f>
        <v>0</v>
      </c>
      <c r="BL415" s="23" t="s">
        <v>201</v>
      </c>
      <c r="BM415" s="23" t="s">
        <v>3841</v>
      </c>
    </row>
    <row r="416" spans="2:65" s="1" customFormat="1" ht="40.5">
      <c r="B416" s="40"/>
      <c r="D416" s="186" t="s">
        <v>209</v>
      </c>
      <c r="F416" s="194" t="s">
        <v>2984</v>
      </c>
      <c r="I416" s="195"/>
      <c r="L416" s="40"/>
      <c r="M416" s="196"/>
      <c r="N416" s="41"/>
      <c r="O416" s="41"/>
      <c r="P416" s="41"/>
      <c r="Q416" s="41"/>
      <c r="R416" s="41"/>
      <c r="S416" s="41"/>
      <c r="T416" s="69"/>
      <c r="AT416" s="23" t="s">
        <v>209</v>
      </c>
      <c r="AU416" s="23" t="s">
        <v>211</v>
      </c>
    </row>
    <row r="417" spans="2:65" s="1" customFormat="1" ht="25.5" customHeight="1">
      <c r="B417" s="172"/>
      <c r="C417" s="173" t="s">
        <v>670</v>
      </c>
      <c r="D417" s="173" t="s">
        <v>197</v>
      </c>
      <c r="E417" s="174" t="s">
        <v>3033</v>
      </c>
      <c r="F417" s="175" t="s">
        <v>3034</v>
      </c>
      <c r="G417" s="176" t="s">
        <v>325</v>
      </c>
      <c r="H417" s="177">
        <v>8</v>
      </c>
      <c r="I417" s="178"/>
      <c r="J417" s="179">
        <f>ROUND(I417*H417,2)</f>
        <v>0</v>
      </c>
      <c r="K417" s="175"/>
      <c r="L417" s="40"/>
      <c r="M417" s="180" t="s">
        <v>5</v>
      </c>
      <c r="N417" s="181" t="s">
        <v>46</v>
      </c>
      <c r="O417" s="41"/>
      <c r="P417" s="182">
        <f>O417*H417</f>
        <v>0</v>
      </c>
      <c r="Q417" s="182">
        <v>0</v>
      </c>
      <c r="R417" s="182">
        <f>Q417*H417</f>
        <v>0</v>
      </c>
      <c r="S417" s="182">
        <v>0</v>
      </c>
      <c r="T417" s="183">
        <f>S417*H417</f>
        <v>0</v>
      </c>
      <c r="AR417" s="23" t="s">
        <v>201</v>
      </c>
      <c r="AT417" s="23" t="s">
        <v>197</v>
      </c>
      <c r="AU417" s="23" t="s">
        <v>211</v>
      </c>
      <c r="AY417" s="23" t="s">
        <v>195</v>
      </c>
      <c r="BE417" s="184">
        <f>IF(N417="základní",J417,0)</f>
        <v>0</v>
      </c>
      <c r="BF417" s="184">
        <f>IF(N417="snížená",J417,0)</f>
        <v>0</v>
      </c>
      <c r="BG417" s="184">
        <f>IF(N417="zákl. přenesená",J417,0)</f>
        <v>0</v>
      </c>
      <c r="BH417" s="184">
        <f>IF(N417="sníž. přenesená",J417,0)</f>
        <v>0</v>
      </c>
      <c r="BI417" s="184">
        <f>IF(N417="nulová",J417,0)</f>
        <v>0</v>
      </c>
      <c r="BJ417" s="23" t="s">
        <v>83</v>
      </c>
      <c r="BK417" s="184">
        <f>ROUND(I417*H417,2)</f>
        <v>0</v>
      </c>
      <c r="BL417" s="23" t="s">
        <v>201</v>
      </c>
      <c r="BM417" s="23" t="s">
        <v>3842</v>
      </c>
    </row>
    <row r="418" spans="2:65" s="1" customFormat="1" ht="16.5" customHeight="1">
      <c r="B418" s="172"/>
      <c r="C418" s="213" t="s">
        <v>1126</v>
      </c>
      <c r="D418" s="213" t="s">
        <v>316</v>
      </c>
      <c r="E418" s="214" t="s">
        <v>3036</v>
      </c>
      <c r="F418" s="215" t="s">
        <v>3037</v>
      </c>
      <c r="G418" s="216" t="s">
        <v>325</v>
      </c>
      <c r="H418" s="217">
        <v>4</v>
      </c>
      <c r="I418" s="218"/>
      <c r="J418" s="219">
        <f>ROUND(I418*H418,2)</f>
        <v>0</v>
      </c>
      <c r="K418" s="215"/>
      <c r="L418" s="220"/>
      <c r="M418" s="221" t="s">
        <v>5</v>
      </c>
      <c r="N418" s="222" t="s">
        <v>46</v>
      </c>
      <c r="O418" s="41"/>
      <c r="P418" s="182">
        <f>O418*H418</f>
        <v>0</v>
      </c>
      <c r="Q418" s="182">
        <v>1.65E-3</v>
      </c>
      <c r="R418" s="182">
        <f>Q418*H418</f>
        <v>6.6E-3</v>
      </c>
      <c r="S418" s="182">
        <v>0</v>
      </c>
      <c r="T418" s="183">
        <f>S418*H418</f>
        <v>0</v>
      </c>
      <c r="AR418" s="23" t="s">
        <v>255</v>
      </c>
      <c r="AT418" s="23" t="s">
        <v>316</v>
      </c>
      <c r="AU418" s="23" t="s">
        <v>211</v>
      </c>
      <c r="AY418" s="23" t="s">
        <v>195</v>
      </c>
      <c r="BE418" s="184">
        <f>IF(N418="základní",J418,0)</f>
        <v>0</v>
      </c>
      <c r="BF418" s="184">
        <f>IF(N418="snížená",J418,0)</f>
        <v>0</v>
      </c>
      <c r="BG418" s="184">
        <f>IF(N418="zákl. přenesená",J418,0)</f>
        <v>0</v>
      </c>
      <c r="BH418" s="184">
        <f>IF(N418="sníž. přenesená",J418,0)</f>
        <v>0</v>
      </c>
      <c r="BI418" s="184">
        <f>IF(N418="nulová",J418,0)</f>
        <v>0</v>
      </c>
      <c r="BJ418" s="23" t="s">
        <v>83</v>
      </c>
      <c r="BK418" s="184">
        <f>ROUND(I418*H418,2)</f>
        <v>0</v>
      </c>
      <c r="BL418" s="23" t="s">
        <v>201</v>
      </c>
      <c r="BM418" s="23" t="s">
        <v>3843</v>
      </c>
    </row>
    <row r="419" spans="2:65" s="1" customFormat="1" ht="16.5" customHeight="1">
      <c r="B419" s="172"/>
      <c r="C419" s="213" t="s">
        <v>1435</v>
      </c>
      <c r="D419" s="213" t="s">
        <v>316</v>
      </c>
      <c r="E419" s="214" t="s">
        <v>3503</v>
      </c>
      <c r="F419" s="215" t="s">
        <v>3504</v>
      </c>
      <c r="G419" s="216" t="s">
        <v>325</v>
      </c>
      <c r="H419" s="217">
        <v>3</v>
      </c>
      <c r="I419" s="218"/>
      <c r="J419" s="219">
        <f>ROUND(I419*H419,2)</f>
        <v>0</v>
      </c>
      <c r="K419" s="215"/>
      <c r="L419" s="220"/>
      <c r="M419" s="221" t="s">
        <v>5</v>
      </c>
      <c r="N419" s="222" t="s">
        <v>46</v>
      </c>
      <c r="O419" s="41"/>
      <c r="P419" s="182">
        <f>O419*H419</f>
        <v>0</v>
      </c>
      <c r="Q419" s="182">
        <v>5.5000000000000003E-4</v>
      </c>
      <c r="R419" s="182">
        <f>Q419*H419</f>
        <v>1.65E-3</v>
      </c>
      <c r="S419" s="182">
        <v>0</v>
      </c>
      <c r="T419" s="183">
        <f>S419*H419</f>
        <v>0</v>
      </c>
      <c r="AR419" s="23" t="s">
        <v>255</v>
      </c>
      <c r="AT419" s="23" t="s">
        <v>316</v>
      </c>
      <c r="AU419" s="23" t="s">
        <v>211</v>
      </c>
      <c r="AY419" s="23" t="s">
        <v>195</v>
      </c>
      <c r="BE419" s="184">
        <f>IF(N419="základní",J419,0)</f>
        <v>0</v>
      </c>
      <c r="BF419" s="184">
        <f>IF(N419="snížená",J419,0)</f>
        <v>0</v>
      </c>
      <c r="BG419" s="184">
        <f>IF(N419="zákl. přenesená",J419,0)</f>
        <v>0</v>
      </c>
      <c r="BH419" s="184">
        <f>IF(N419="sníž. přenesená",J419,0)</f>
        <v>0</v>
      </c>
      <c r="BI419" s="184">
        <f>IF(N419="nulová",J419,0)</f>
        <v>0</v>
      </c>
      <c r="BJ419" s="23" t="s">
        <v>83</v>
      </c>
      <c r="BK419" s="184">
        <f>ROUND(I419*H419,2)</f>
        <v>0</v>
      </c>
      <c r="BL419" s="23" t="s">
        <v>201</v>
      </c>
      <c r="BM419" s="23" t="s">
        <v>3844</v>
      </c>
    </row>
    <row r="420" spans="2:65" s="1" customFormat="1" ht="40.5">
      <c r="B420" s="40"/>
      <c r="D420" s="186" t="s">
        <v>209</v>
      </c>
      <c r="F420" s="194" t="s">
        <v>2984</v>
      </c>
      <c r="I420" s="195"/>
      <c r="L420" s="40"/>
      <c r="M420" s="196"/>
      <c r="N420" s="41"/>
      <c r="O420" s="41"/>
      <c r="P420" s="41"/>
      <c r="Q420" s="41"/>
      <c r="R420" s="41"/>
      <c r="S420" s="41"/>
      <c r="T420" s="69"/>
      <c r="AT420" s="23" t="s">
        <v>209</v>
      </c>
      <c r="AU420" s="23" t="s">
        <v>211</v>
      </c>
    </row>
    <row r="421" spans="2:65" s="1" customFormat="1" ht="16.5" customHeight="1">
      <c r="B421" s="172"/>
      <c r="C421" s="213" t="s">
        <v>1438</v>
      </c>
      <c r="D421" s="213" t="s">
        <v>316</v>
      </c>
      <c r="E421" s="214" t="s">
        <v>3845</v>
      </c>
      <c r="F421" s="215" t="s">
        <v>3846</v>
      </c>
      <c r="G421" s="216" t="s">
        <v>325</v>
      </c>
      <c r="H421" s="217">
        <v>1</v>
      </c>
      <c r="I421" s="218"/>
      <c r="J421" s="219">
        <f>ROUND(I421*H421,2)</f>
        <v>0</v>
      </c>
      <c r="K421" s="215"/>
      <c r="L421" s="220"/>
      <c r="M421" s="221" t="s">
        <v>5</v>
      </c>
      <c r="N421" s="222" t="s">
        <v>46</v>
      </c>
      <c r="O421" s="41"/>
      <c r="P421" s="182">
        <f>O421*H421</f>
        <v>0</v>
      </c>
      <c r="Q421" s="182">
        <v>5.1999999999999995E-4</v>
      </c>
      <c r="R421" s="182">
        <f>Q421*H421</f>
        <v>5.1999999999999995E-4</v>
      </c>
      <c r="S421" s="182">
        <v>0</v>
      </c>
      <c r="T421" s="183">
        <f>S421*H421</f>
        <v>0</v>
      </c>
      <c r="AR421" s="23" t="s">
        <v>255</v>
      </c>
      <c r="AT421" s="23" t="s">
        <v>316</v>
      </c>
      <c r="AU421" s="23" t="s">
        <v>211</v>
      </c>
      <c r="AY421" s="23" t="s">
        <v>195</v>
      </c>
      <c r="BE421" s="184">
        <f>IF(N421="základní",J421,0)</f>
        <v>0</v>
      </c>
      <c r="BF421" s="184">
        <f>IF(N421="snížená",J421,0)</f>
        <v>0</v>
      </c>
      <c r="BG421" s="184">
        <f>IF(N421="zákl. přenesená",J421,0)</f>
        <v>0</v>
      </c>
      <c r="BH421" s="184">
        <f>IF(N421="sníž. přenesená",J421,0)</f>
        <v>0</v>
      </c>
      <c r="BI421" s="184">
        <f>IF(N421="nulová",J421,0)</f>
        <v>0</v>
      </c>
      <c r="BJ421" s="23" t="s">
        <v>83</v>
      </c>
      <c r="BK421" s="184">
        <f>ROUND(I421*H421,2)</f>
        <v>0</v>
      </c>
      <c r="BL421" s="23" t="s">
        <v>201</v>
      </c>
      <c r="BM421" s="23" t="s">
        <v>3847</v>
      </c>
    </row>
    <row r="422" spans="2:65" s="1" customFormat="1" ht="40.5">
      <c r="B422" s="40"/>
      <c r="D422" s="186" t="s">
        <v>209</v>
      </c>
      <c r="F422" s="194" t="s">
        <v>2984</v>
      </c>
      <c r="I422" s="195"/>
      <c r="L422" s="40"/>
      <c r="M422" s="196"/>
      <c r="N422" s="41"/>
      <c r="O422" s="41"/>
      <c r="P422" s="41"/>
      <c r="Q422" s="41"/>
      <c r="R422" s="41"/>
      <c r="S422" s="41"/>
      <c r="T422" s="69"/>
      <c r="AT422" s="23" t="s">
        <v>209</v>
      </c>
      <c r="AU422" s="23" t="s">
        <v>211</v>
      </c>
    </row>
    <row r="423" spans="2:65" s="1" customFormat="1" ht="16.5" customHeight="1">
      <c r="B423" s="172"/>
      <c r="C423" s="173" t="s">
        <v>1440</v>
      </c>
      <c r="D423" s="173" t="s">
        <v>197</v>
      </c>
      <c r="E423" s="174" t="s">
        <v>3054</v>
      </c>
      <c r="F423" s="175" t="s">
        <v>3055</v>
      </c>
      <c r="G423" s="176" t="s">
        <v>325</v>
      </c>
      <c r="H423" s="177">
        <v>11</v>
      </c>
      <c r="I423" s="178"/>
      <c r="J423" s="179">
        <f>ROUND(I423*H423,2)</f>
        <v>0</v>
      </c>
      <c r="K423" s="175"/>
      <c r="L423" s="40"/>
      <c r="M423" s="180" t="s">
        <v>5</v>
      </c>
      <c r="N423" s="181" t="s">
        <v>46</v>
      </c>
      <c r="O423" s="41"/>
      <c r="P423" s="182">
        <f>O423*H423</f>
        <v>0</v>
      </c>
      <c r="Q423" s="182">
        <v>0</v>
      </c>
      <c r="R423" s="182">
        <f>Q423*H423</f>
        <v>0</v>
      </c>
      <c r="S423" s="182">
        <v>0</v>
      </c>
      <c r="T423" s="183">
        <f>S423*H423</f>
        <v>0</v>
      </c>
      <c r="AR423" s="23" t="s">
        <v>201</v>
      </c>
      <c r="AT423" s="23" t="s">
        <v>197</v>
      </c>
      <c r="AU423" s="23" t="s">
        <v>211</v>
      </c>
      <c r="AY423" s="23" t="s">
        <v>195</v>
      </c>
      <c r="BE423" s="184">
        <f>IF(N423="základní",J423,0)</f>
        <v>0</v>
      </c>
      <c r="BF423" s="184">
        <f>IF(N423="snížená",J423,0)</f>
        <v>0</v>
      </c>
      <c r="BG423" s="184">
        <f>IF(N423="zákl. přenesená",J423,0)</f>
        <v>0</v>
      </c>
      <c r="BH423" s="184">
        <f>IF(N423="sníž. přenesená",J423,0)</f>
        <v>0</v>
      </c>
      <c r="BI423" s="184">
        <f>IF(N423="nulová",J423,0)</f>
        <v>0</v>
      </c>
      <c r="BJ423" s="23" t="s">
        <v>83</v>
      </c>
      <c r="BK423" s="184">
        <f>ROUND(I423*H423,2)</f>
        <v>0</v>
      </c>
      <c r="BL423" s="23" t="s">
        <v>201</v>
      </c>
      <c r="BM423" s="23" t="s">
        <v>3848</v>
      </c>
    </row>
    <row r="424" spans="2:65" s="1" customFormat="1" ht="16.5" customHeight="1">
      <c r="B424" s="172"/>
      <c r="C424" s="213" t="s">
        <v>1442</v>
      </c>
      <c r="D424" s="213" t="s">
        <v>316</v>
      </c>
      <c r="E424" s="214" t="s">
        <v>3057</v>
      </c>
      <c r="F424" s="215" t="s">
        <v>3058</v>
      </c>
      <c r="G424" s="216" t="s">
        <v>325</v>
      </c>
      <c r="H424" s="217">
        <v>11</v>
      </c>
      <c r="I424" s="218"/>
      <c r="J424" s="219">
        <f>ROUND(I424*H424,2)</f>
        <v>0</v>
      </c>
      <c r="K424" s="215"/>
      <c r="L424" s="220"/>
      <c r="M424" s="221" t="s">
        <v>5</v>
      </c>
      <c r="N424" s="222" t="s">
        <v>46</v>
      </c>
      <c r="O424" s="41"/>
      <c r="P424" s="182">
        <f>O424*H424</f>
        <v>0</v>
      </c>
      <c r="Q424" s="182">
        <v>1.6000000000000001E-3</v>
      </c>
      <c r="R424" s="182">
        <f>Q424*H424</f>
        <v>1.7600000000000001E-2</v>
      </c>
      <c r="S424" s="182">
        <v>0</v>
      </c>
      <c r="T424" s="183">
        <f>S424*H424</f>
        <v>0</v>
      </c>
      <c r="AR424" s="23" t="s">
        <v>255</v>
      </c>
      <c r="AT424" s="23" t="s">
        <v>316</v>
      </c>
      <c r="AU424" s="23" t="s">
        <v>211</v>
      </c>
      <c r="AY424" s="23" t="s">
        <v>195</v>
      </c>
      <c r="BE424" s="184">
        <f>IF(N424="základní",J424,0)</f>
        <v>0</v>
      </c>
      <c r="BF424" s="184">
        <f>IF(N424="snížená",J424,0)</f>
        <v>0</v>
      </c>
      <c r="BG424" s="184">
        <f>IF(N424="zákl. přenesená",J424,0)</f>
        <v>0</v>
      </c>
      <c r="BH424" s="184">
        <f>IF(N424="sníž. přenesená",J424,0)</f>
        <v>0</v>
      </c>
      <c r="BI424" s="184">
        <f>IF(N424="nulová",J424,0)</f>
        <v>0</v>
      </c>
      <c r="BJ424" s="23" t="s">
        <v>83</v>
      </c>
      <c r="BK424" s="184">
        <f>ROUND(I424*H424,2)</f>
        <v>0</v>
      </c>
      <c r="BL424" s="23" t="s">
        <v>201</v>
      </c>
      <c r="BM424" s="23" t="s">
        <v>3849</v>
      </c>
    </row>
    <row r="425" spans="2:65" s="1" customFormat="1" ht="54">
      <c r="B425" s="40"/>
      <c r="D425" s="186" t="s">
        <v>209</v>
      </c>
      <c r="F425" s="194" t="s">
        <v>3053</v>
      </c>
      <c r="I425" s="195"/>
      <c r="L425" s="40"/>
      <c r="M425" s="196"/>
      <c r="N425" s="41"/>
      <c r="O425" s="41"/>
      <c r="P425" s="41"/>
      <c r="Q425" s="41"/>
      <c r="R425" s="41"/>
      <c r="S425" s="41"/>
      <c r="T425" s="69"/>
      <c r="AT425" s="23" t="s">
        <v>209</v>
      </c>
      <c r="AU425" s="23" t="s">
        <v>211</v>
      </c>
    </row>
    <row r="426" spans="2:65" s="1" customFormat="1" ht="25.5" customHeight="1">
      <c r="B426" s="172"/>
      <c r="C426" s="173" t="s">
        <v>2041</v>
      </c>
      <c r="D426" s="173" t="s">
        <v>197</v>
      </c>
      <c r="E426" s="174" t="s">
        <v>3012</v>
      </c>
      <c r="F426" s="175" t="s">
        <v>3013</v>
      </c>
      <c r="G426" s="176" t="s">
        <v>325</v>
      </c>
      <c r="H426" s="177">
        <v>16</v>
      </c>
      <c r="I426" s="178"/>
      <c r="J426" s="179">
        <f>ROUND(I426*H426,2)</f>
        <v>0</v>
      </c>
      <c r="K426" s="175"/>
      <c r="L426" s="40"/>
      <c r="M426" s="180" t="s">
        <v>5</v>
      </c>
      <c r="N426" s="181" t="s">
        <v>46</v>
      </c>
      <c r="O426" s="41"/>
      <c r="P426" s="182">
        <f>O426*H426</f>
        <v>0</v>
      </c>
      <c r="Q426" s="182">
        <v>0</v>
      </c>
      <c r="R426" s="182">
        <f>Q426*H426</f>
        <v>0</v>
      </c>
      <c r="S426" s="182">
        <v>0</v>
      </c>
      <c r="T426" s="183">
        <f>S426*H426</f>
        <v>0</v>
      </c>
      <c r="AR426" s="23" t="s">
        <v>201</v>
      </c>
      <c r="AT426" s="23" t="s">
        <v>197</v>
      </c>
      <c r="AU426" s="23" t="s">
        <v>211</v>
      </c>
      <c r="AY426" s="23" t="s">
        <v>195</v>
      </c>
      <c r="BE426" s="184">
        <f>IF(N426="základní",J426,0)</f>
        <v>0</v>
      </c>
      <c r="BF426" s="184">
        <f>IF(N426="snížená",J426,0)</f>
        <v>0</v>
      </c>
      <c r="BG426" s="184">
        <f>IF(N426="zákl. přenesená",J426,0)</f>
        <v>0</v>
      </c>
      <c r="BH426" s="184">
        <f>IF(N426="sníž. přenesená",J426,0)</f>
        <v>0</v>
      </c>
      <c r="BI426" s="184">
        <f>IF(N426="nulová",J426,0)</f>
        <v>0</v>
      </c>
      <c r="BJ426" s="23" t="s">
        <v>83</v>
      </c>
      <c r="BK426" s="184">
        <f>ROUND(I426*H426,2)</f>
        <v>0</v>
      </c>
      <c r="BL426" s="23" t="s">
        <v>201</v>
      </c>
      <c r="BM426" s="23" t="s">
        <v>3850</v>
      </c>
    </row>
    <row r="427" spans="2:65" s="1" customFormat="1" ht="25.5" customHeight="1">
      <c r="B427" s="172"/>
      <c r="C427" s="213" t="s">
        <v>2043</v>
      </c>
      <c r="D427" s="213" t="s">
        <v>316</v>
      </c>
      <c r="E427" s="214" t="s">
        <v>3511</v>
      </c>
      <c r="F427" s="215" t="s">
        <v>3512</v>
      </c>
      <c r="G427" s="216" t="s">
        <v>325</v>
      </c>
      <c r="H427" s="217">
        <v>16</v>
      </c>
      <c r="I427" s="218"/>
      <c r="J427" s="219">
        <f>ROUND(I427*H427,2)</f>
        <v>0</v>
      </c>
      <c r="K427" s="215"/>
      <c r="L427" s="220"/>
      <c r="M427" s="221" t="s">
        <v>5</v>
      </c>
      <c r="N427" s="222" t="s">
        <v>46</v>
      </c>
      <c r="O427" s="41"/>
      <c r="P427" s="182">
        <f>O427*H427</f>
        <v>0</v>
      </c>
      <c r="Q427" s="182">
        <v>1.92E-3</v>
      </c>
      <c r="R427" s="182">
        <f>Q427*H427</f>
        <v>3.0720000000000001E-2</v>
      </c>
      <c r="S427" s="182">
        <v>0</v>
      </c>
      <c r="T427" s="183">
        <f>S427*H427</f>
        <v>0</v>
      </c>
      <c r="AR427" s="23" t="s">
        <v>255</v>
      </c>
      <c r="AT427" s="23" t="s">
        <v>316</v>
      </c>
      <c r="AU427" s="23" t="s">
        <v>211</v>
      </c>
      <c r="AY427" s="23" t="s">
        <v>195</v>
      </c>
      <c r="BE427" s="184">
        <f>IF(N427="základní",J427,0)</f>
        <v>0</v>
      </c>
      <c r="BF427" s="184">
        <f>IF(N427="snížená",J427,0)</f>
        <v>0</v>
      </c>
      <c r="BG427" s="184">
        <f>IF(N427="zákl. přenesená",J427,0)</f>
        <v>0</v>
      </c>
      <c r="BH427" s="184">
        <f>IF(N427="sníž. přenesená",J427,0)</f>
        <v>0</v>
      </c>
      <c r="BI427" s="184">
        <f>IF(N427="nulová",J427,0)</f>
        <v>0</v>
      </c>
      <c r="BJ427" s="23" t="s">
        <v>83</v>
      </c>
      <c r="BK427" s="184">
        <f>ROUND(I427*H427,2)</f>
        <v>0</v>
      </c>
      <c r="BL427" s="23" t="s">
        <v>201</v>
      </c>
      <c r="BM427" s="23" t="s">
        <v>3851</v>
      </c>
    </row>
    <row r="428" spans="2:65" s="1" customFormat="1" ht="40.5">
      <c r="B428" s="40"/>
      <c r="D428" s="186" t="s">
        <v>209</v>
      </c>
      <c r="F428" s="194" t="s">
        <v>3514</v>
      </c>
      <c r="I428" s="195"/>
      <c r="L428" s="40"/>
      <c r="M428" s="196"/>
      <c r="N428" s="41"/>
      <c r="O428" s="41"/>
      <c r="P428" s="41"/>
      <c r="Q428" s="41"/>
      <c r="R428" s="41"/>
      <c r="S428" s="41"/>
      <c r="T428" s="69"/>
      <c r="AT428" s="23" t="s">
        <v>209</v>
      </c>
      <c r="AU428" s="23" t="s">
        <v>211</v>
      </c>
    </row>
    <row r="429" spans="2:65" s="1" customFormat="1" ht="16.5" customHeight="1">
      <c r="B429" s="172"/>
      <c r="C429" s="173" t="s">
        <v>2045</v>
      </c>
      <c r="D429" s="173" t="s">
        <v>197</v>
      </c>
      <c r="E429" s="174" t="s">
        <v>3515</v>
      </c>
      <c r="F429" s="175" t="s">
        <v>3061</v>
      </c>
      <c r="G429" s="176" t="s">
        <v>325</v>
      </c>
      <c r="H429" s="177">
        <v>1</v>
      </c>
      <c r="I429" s="178"/>
      <c r="J429" s="179">
        <f>ROUND(I429*H429,2)</f>
        <v>0</v>
      </c>
      <c r="K429" s="175"/>
      <c r="L429" s="40"/>
      <c r="M429" s="180" t="s">
        <v>5</v>
      </c>
      <c r="N429" s="181" t="s">
        <v>46</v>
      </c>
      <c r="O429" s="41"/>
      <c r="P429" s="182">
        <f>O429*H429</f>
        <v>0</v>
      </c>
      <c r="Q429" s="182">
        <v>0</v>
      </c>
      <c r="R429" s="182">
        <f>Q429*H429</f>
        <v>0</v>
      </c>
      <c r="S429" s="182">
        <v>0</v>
      </c>
      <c r="T429" s="183">
        <f>S429*H429</f>
        <v>0</v>
      </c>
      <c r="AR429" s="23" t="s">
        <v>201</v>
      </c>
      <c r="AT429" s="23" t="s">
        <v>197</v>
      </c>
      <c r="AU429" s="23" t="s">
        <v>211</v>
      </c>
      <c r="AY429" s="23" t="s">
        <v>195</v>
      </c>
      <c r="BE429" s="184">
        <f>IF(N429="základní",J429,0)</f>
        <v>0</v>
      </c>
      <c r="BF429" s="184">
        <f>IF(N429="snížená",J429,0)</f>
        <v>0</v>
      </c>
      <c r="BG429" s="184">
        <f>IF(N429="zákl. přenesená",J429,0)</f>
        <v>0</v>
      </c>
      <c r="BH429" s="184">
        <f>IF(N429="sníž. přenesená",J429,0)</f>
        <v>0</v>
      </c>
      <c r="BI429" s="184">
        <f>IF(N429="nulová",J429,0)</f>
        <v>0</v>
      </c>
      <c r="BJ429" s="23" t="s">
        <v>83</v>
      </c>
      <c r="BK429" s="184">
        <f>ROUND(I429*H429,2)</f>
        <v>0</v>
      </c>
      <c r="BL429" s="23" t="s">
        <v>201</v>
      </c>
      <c r="BM429" s="23" t="s">
        <v>3852</v>
      </c>
    </row>
    <row r="430" spans="2:65" s="1" customFormat="1" ht="16.5" customHeight="1">
      <c r="B430" s="172"/>
      <c r="C430" s="213" t="s">
        <v>2047</v>
      </c>
      <c r="D430" s="213" t="s">
        <v>316</v>
      </c>
      <c r="E430" s="214" t="s">
        <v>3518</v>
      </c>
      <c r="F430" s="215" t="s">
        <v>3519</v>
      </c>
      <c r="G430" s="216" t="s">
        <v>325</v>
      </c>
      <c r="H430" s="217">
        <v>1</v>
      </c>
      <c r="I430" s="218"/>
      <c r="J430" s="219">
        <f>ROUND(I430*H430,2)</f>
        <v>0</v>
      </c>
      <c r="K430" s="215"/>
      <c r="L430" s="220"/>
      <c r="M430" s="221" t="s">
        <v>5</v>
      </c>
      <c r="N430" s="222" t="s">
        <v>46</v>
      </c>
      <c r="O430" s="41"/>
      <c r="P430" s="182">
        <f>O430*H430</f>
        <v>0</v>
      </c>
      <c r="Q430" s="182">
        <v>1.65E-3</v>
      </c>
      <c r="R430" s="182">
        <f>Q430*H430</f>
        <v>1.65E-3</v>
      </c>
      <c r="S430" s="182">
        <v>0</v>
      </c>
      <c r="T430" s="183">
        <f>S430*H430</f>
        <v>0</v>
      </c>
      <c r="AR430" s="23" t="s">
        <v>255</v>
      </c>
      <c r="AT430" s="23" t="s">
        <v>316</v>
      </c>
      <c r="AU430" s="23" t="s">
        <v>211</v>
      </c>
      <c r="AY430" s="23" t="s">
        <v>195</v>
      </c>
      <c r="BE430" s="184">
        <f>IF(N430="základní",J430,0)</f>
        <v>0</v>
      </c>
      <c r="BF430" s="184">
        <f>IF(N430="snížená",J430,0)</f>
        <v>0</v>
      </c>
      <c r="BG430" s="184">
        <f>IF(N430="zákl. přenesená",J430,0)</f>
        <v>0</v>
      </c>
      <c r="BH430" s="184">
        <f>IF(N430="sníž. přenesená",J430,0)</f>
        <v>0</v>
      </c>
      <c r="BI430" s="184">
        <f>IF(N430="nulová",J430,0)</f>
        <v>0</v>
      </c>
      <c r="BJ430" s="23" t="s">
        <v>83</v>
      </c>
      <c r="BK430" s="184">
        <f>ROUND(I430*H430,2)</f>
        <v>0</v>
      </c>
      <c r="BL430" s="23" t="s">
        <v>201</v>
      </c>
      <c r="BM430" s="23" t="s">
        <v>3853</v>
      </c>
    </row>
    <row r="431" spans="2:65" s="1" customFormat="1" ht="16.5" customHeight="1">
      <c r="B431" s="172"/>
      <c r="C431" s="173" t="s">
        <v>2049</v>
      </c>
      <c r="D431" s="173" t="s">
        <v>197</v>
      </c>
      <c r="E431" s="174" t="s">
        <v>3060</v>
      </c>
      <c r="F431" s="175" t="s">
        <v>3061</v>
      </c>
      <c r="G431" s="176" t="s">
        <v>325</v>
      </c>
      <c r="H431" s="177">
        <v>13</v>
      </c>
      <c r="I431" s="178"/>
      <c r="J431" s="179">
        <f>ROUND(I431*H431,2)</f>
        <v>0</v>
      </c>
      <c r="K431" s="175"/>
      <c r="L431" s="40"/>
      <c r="M431" s="180" t="s">
        <v>5</v>
      </c>
      <c r="N431" s="181" t="s">
        <v>46</v>
      </c>
      <c r="O431" s="41"/>
      <c r="P431" s="182">
        <f>O431*H431</f>
        <v>0</v>
      </c>
      <c r="Q431" s="182">
        <v>0</v>
      </c>
      <c r="R431" s="182">
        <f>Q431*H431</f>
        <v>0</v>
      </c>
      <c r="S431" s="182">
        <v>0</v>
      </c>
      <c r="T431" s="183">
        <f>S431*H431</f>
        <v>0</v>
      </c>
      <c r="AR431" s="23" t="s">
        <v>201</v>
      </c>
      <c r="AT431" s="23" t="s">
        <v>197</v>
      </c>
      <c r="AU431" s="23" t="s">
        <v>211</v>
      </c>
      <c r="AY431" s="23" t="s">
        <v>195</v>
      </c>
      <c r="BE431" s="184">
        <f>IF(N431="základní",J431,0)</f>
        <v>0</v>
      </c>
      <c r="BF431" s="184">
        <f>IF(N431="snížená",J431,0)</f>
        <v>0</v>
      </c>
      <c r="BG431" s="184">
        <f>IF(N431="zákl. přenesená",J431,0)</f>
        <v>0</v>
      </c>
      <c r="BH431" s="184">
        <f>IF(N431="sníž. přenesená",J431,0)</f>
        <v>0</v>
      </c>
      <c r="BI431" s="184">
        <f>IF(N431="nulová",J431,0)</f>
        <v>0</v>
      </c>
      <c r="BJ431" s="23" t="s">
        <v>83</v>
      </c>
      <c r="BK431" s="184">
        <f>ROUND(I431*H431,2)</f>
        <v>0</v>
      </c>
      <c r="BL431" s="23" t="s">
        <v>201</v>
      </c>
      <c r="BM431" s="23" t="s">
        <v>3854</v>
      </c>
    </row>
    <row r="432" spans="2:65" s="1" customFormat="1" ht="16.5" customHeight="1">
      <c r="B432" s="172"/>
      <c r="C432" s="213" t="s">
        <v>2051</v>
      </c>
      <c r="D432" s="213" t="s">
        <v>316</v>
      </c>
      <c r="E432" s="214" t="s">
        <v>3063</v>
      </c>
      <c r="F432" s="215" t="s">
        <v>3064</v>
      </c>
      <c r="G432" s="216" t="s">
        <v>325</v>
      </c>
      <c r="H432" s="217">
        <v>13</v>
      </c>
      <c r="I432" s="218"/>
      <c r="J432" s="219">
        <f>ROUND(I432*H432,2)</f>
        <v>0</v>
      </c>
      <c r="K432" s="215"/>
      <c r="L432" s="220"/>
      <c r="M432" s="221" t="s">
        <v>5</v>
      </c>
      <c r="N432" s="222" t="s">
        <v>46</v>
      </c>
      <c r="O432" s="41"/>
      <c r="P432" s="182">
        <f>O432*H432</f>
        <v>0</v>
      </c>
      <c r="Q432" s="182">
        <v>1.8E-3</v>
      </c>
      <c r="R432" s="182">
        <f>Q432*H432</f>
        <v>2.3400000000000001E-2</v>
      </c>
      <c r="S432" s="182">
        <v>0</v>
      </c>
      <c r="T432" s="183">
        <f>S432*H432</f>
        <v>0</v>
      </c>
      <c r="AR432" s="23" t="s">
        <v>255</v>
      </c>
      <c r="AT432" s="23" t="s">
        <v>316</v>
      </c>
      <c r="AU432" s="23" t="s">
        <v>211</v>
      </c>
      <c r="AY432" s="23" t="s">
        <v>195</v>
      </c>
      <c r="BE432" s="184">
        <f>IF(N432="základní",J432,0)</f>
        <v>0</v>
      </c>
      <c r="BF432" s="184">
        <f>IF(N432="snížená",J432,0)</f>
        <v>0</v>
      </c>
      <c r="BG432" s="184">
        <f>IF(N432="zákl. přenesená",J432,0)</f>
        <v>0</v>
      </c>
      <c r="BH432" s="184">
        <f>IF(N432="sníž. přenesená",J432,0)</f>
        <v>0</v>
      </c>
      <c r="BI432" s="184">
        <f>IF(N432="nulová",J432,0)</f>
        <v>0</v>
      </c>
      <c r="BJ432" s="23" t="s">
        <v>83</v>
      </c>
      <c r="BK432" s="184">
        <f>ROUND(I432*H432,2)</f>
        <v>0</v>
      </c>
      <c r="BL432" s="23" t="s">
        <v>201</v>
      </c>
      <c r="BM432" s="23" t="s">
        <v>3855</v>
      </c>
    </row>
    <row r="433" spans="2:65" s="1" customFormat="1" ht="54">
      <c r="B433" s="40"/>
      <c r="D433" s="186" t="s">
        <v>209</v>
      </c>
      <c r="F433" s="194" t="s">
        <v>3053</v>
      </c>
      <c r="I433" s="195"/>
      <c r="L433" s="40"/>
      <c r="M433" s="196"/>
      <c r="N433" s="41"/>
      <c r="O433" s="41"/>
      <c r="P433" s="41"/>
      <c r="Q433" s="41"/>
      <c r="R433" s="41"/>
      <c r="S433" s="41"/>
      <c r="T433" s="69"/>
      <c r="AT433" s="23" t="s">
        <v>209</v>
      </c>
      <c r="AU433" s="23" t="s">
        <v>211</v>
      </c>
    </row>
    <row r="434" spans="2:65" s="1" customFormat="1" ht="16.5" customHeight="1">
      <c r="B434" s="172"/>
      <c r="C434" s="173" t="s">
        <v>2053</v>
      </c>
      <c r="D434" s="173" t="s">
        <v>197</v>
      </c>
      <c r="E434" s="174" t="s">
        <v>3856</v>
      </c>
      <c r="F434" s="175" t="s">
        <v>3857</v>
      </c>
      <c r="G434" s="176" t="s">
        <v>325</v>
      </c>
      <c r="H434" s="177">
        <v>2</v>
      </c>
      <c r="I434" s="178"/>
      <c r="J434" s="179">
        <f>ROUND(I434*H434,2)</f>
        <v>0</v>
      </c>
      <c r="K434" s="175"/>
      <c r="L434" s="40"/>
      <c r="M434" s="180" t="s">
        <v>5</v>
      </c>
      <c r="N434" s="181" t="s">
        <v>46</v>
      </c>
      <c r="O434" s="41"/>
      <c r="P434" s="182">
        <f>O434*H434</f>
        <v>0</v>
      </c>
      <c r="Q434" s="182">
        <v>0</v>
      </c>
      <c r="R434" s="182">
        <f>Q434*H434</f>
        <v>0</v>
      </c>
      <c r="S434" s="182">
        <v>0</v>
      </c>
      <c r="T434" s="183">
        <f>S434*H434</f>
        <v>0</v>
      </c>
      <c r="AR434" s="23" t="s">
        <v>201</v>
      </c>
      <c r="AT434" s="23" t="s">
        <v>197</v>
      </c>
      <c r="AU434" s="23" t="s">
        <v>211</v>
      </c>
      <c r="AY434" s="23" t="s">
        <v>195</v>
      </c>
      <c r="BE434" s="184">
        <f>IF(N434="základní",J434,0)</f>
        <v>0</v>
      </c>
      <c r="BF434" s="184">
        <f>IF(N434="snížená",J434,0)</f>
        <v>0</v>
      </c>
      <c r="BG434" s="184">
        <f>IF(N434="zákl. přenesená",J434,0)</f>
        <v>0</v>
      </c>
      <c r="BH434" s="184">
        <f>IF(N434="sníž. přenesená",J434,0)</f>
        <v>0</v>
      </c>
      <c r="BI434" s="184">
        <f>IF(N434="nulová",J434,0)</f>
        <v>0</v>
      </c>
      <c r="BJ434" s="23" t="s">
        <v>83</v>
      </c>
      <c r="BK434" s="184">
        <f>ROUND(I434*H434,2)</f>
        <v>0</v>
      </c>
      <c r="BL434" s="23" t="s">
        <v>201</v>
      </c>
      <c r="BM434" s="23" t="s">
        <v>3858</v>
      </c>
    </row>
    <row r="435" spans="2:65" s="1" customFormat="1" ht="16.5" customHeight="1">
      <c r="B435" s="172"/>
      <c r="C435" s="213" t="s">
        <v>2057</v>
      </c>
      <c r="D435" s="213" t="s">
        <v>316</v>
      </c>
      <c r="E435" s="214" t="s">
        <v>3859</v>
      </c>
      <c r="F435" s="215" t="s">
        <v>3860</v>
      </c>
      <c r="G435" s="216" t="s">
        <v>325</v>
      </c>
      <c r="H435" s="217">
        <v>2</v>
      </c>
      <c r="I435" s="218"/>
      <c r="J435" s="219">
        <f>ROUND(I435*H435,2)</f>
        <v>0</v>
      </c>
      <c r="K435" s="215"/>
      <c r="L435" s="220"/>
      <c r="M435" s="221" t="s">
        <v>5</v>
      </c>
      <c r="N435" s="222" t="s">
        <v>46</v>
      </c>
      <c r="O435" s="41"/>
      <c r="P435" s="182">
        <f>O435*H435</f>
        <v>0</v>
      </c>
      <c r="Q435" s="182">
        <v>1.32E-3</v>
      </c>
      <c r="R435" s="182">
        <f>Q435*H435</f>
        <v>2.64E-3</v>
      </c>
      <c r="S435" s="182">
        <v>0</v>
      </c>
      <c r="T435" s="183">
        <f>S435*H435</f>
        <v>0</v>
      </c>
      <c r="AR435" s="23" t="s">
        <v>255</v>
      </c>
      <c r="AT435" s="23" t="s">
        <v>316</v>
      </c>
      <c r="AU435" s="23" t="s">
        <v>211</v>
      </c>
      <c r="AY435" s="23" t="s">
        <v>195</v>
      </c>
      <c r="BE435" s="184">
        <f>IF(N435="základní",J435,0)</f>
        <v>0</v>
      </c>
      <c r="BF435" s="184">
        <f>IF(N435="snížená",J435,0)</f>
        <v>0</v>
      </c>
      <c r="BG435" s="184">
        <f>IF(N435="zákl. přenesená",J435,0)</f>
        <v>0</v>
      </c>
      <c r="BH435" s="184">
        <f>IF(N435="sníž. přenesená",J435,0)</f>
        <v>0</v>
      </c>
      <c r="BI435" s="184">
        <f>IF(N435="nulová",J435,0)</f>
        <v>0</v>
      </c>
      <c r="BJ435" s="23" t="s">
        <v>83</v>
      </c>
      <c r="BK435" s="184">
        <f>ROUND(I435*H435,2)</f>
        <v>0</v>
      </c>
      <c r="BL435" s="23" t="s">
        <v>201</v>
      </c>
      <c r="BM435" s="23" t="s">
        <v>3861</v>
      </c>
    </row>
    <row r="436" spans="2:65" s="1" customFormat="1" ht="40.5">
      <c r="B436" s="40"/>
      <c r="D436" s="186" t="s">
        <v>209</v>
      </c>
      <c r="F436" s="194" t="s">
        <v>2984</v>
      </c>
      <c r="I436" s="195"/>
      <c r="L436" s="40"/>
      <c r="M436" s="196"/>
      <c r="N436" s="41"/>
      <c r="O436" s="41"/>
      <c r="P436" s="41"/>
      <c r="Q436" s="41"/>
      <c r="R436" s="41"/>
      <c r="S436" s="41"/>
      <c r="T436" s="69"/>
      <c r="AT436" s="23" t="s">
        <v>209</v>
      </c>
      <c r="AU436" s="23" t="s">
        <v>211</v>
      </c>
    </row>
    <row r="437" spans="2:65" s="1" customFormat="1" ht="16.5" customHeight="1">
      <c r="B437" s="172"/>
      <c r="C437" s="173" t="s">
        <v>2059</v>
      </c>
      <c r="D437" s="173" t="s">
        <v>197</v>
      </c>
      <c r="E437" s="174" t="s">
        <v>3233</v>
      </c>
      <c r="F437" s="175" t="s">
        <v>3234</v>
      </c>
      <c r="G437" s="176" t="s">
        <v>325</v>
      </c>
      <c r="H437" s="177">
        <v>1</v>
      </c>
      <c r="I437" s="178"/>
      <c r="J437" s="179">
        <f>ROUND(I437*H437,2)</f>
        <v>0</v>
      </c>
      <c r="K437" s="175"/>
      <c r="L437" s="40"/>
      <c r="M437" s="180" t="s">
        <v>5</v>
      </c>
      <c r="N437" s="181" t="s">
        <v>46</v>
      </c>
      <c r="O437" s="41"/>
      <c r="P437" s="182">
        <f>O437*H437</f>
        <v>0</v>
      </c>
      <c r="Q437" s="182">
        <v>1.1999999999999999E-3</v>
      </c>
      <c r="R437" s="182">
        <f>Q437*H437</f>
        <v>1.1999999999999999E-3</v>
      </c>
      <c r="S437" s="182">
        <v>0</v>
      </c>
      <c r="T437" s="183">
        <f>S437*H437</f>
        <v>0</v>
      </c>
      <c r="AR437" s="23" t="s">
        <v>201</v>
      </c>
      <c r="AT437" s="23" t="s">
        <v>197</v>
      </c>
      <c r="AU437" s="23" t="s">
        <v>211</v>
      </c>
      <c r="AY437" s="23" t="s">
        <v>195</v>
      </c>
      <c r="BE437" s="184">
        <f>IF(N437="základní",J437,0)</f>
        <v>0</v>
      </c>
      <c r="BF437" s="184">
        <f>IF(N437="snížená",J437,0)</f>
        <v>0</v>
      </c>
      <c r="BG437" s="184">
        <f>IF(N437="zákl. přenesená",J437,0)</f>
        <v>0</v>
      </c>
      <c r="BH437" s="184">
        <f>IF(N437="sníž. přenesená",J437,0)</f>
        <v>0</v>
      </c>
      <c r="BI437" s="184">
        <f>IF(N437="nulová",J437,0)</f>
        <v>0</v>
      </c>
      <c r="BJ437" s="23" t="s">
        <v>83</v>
      </c>
      <c r="BK437" s="184">
        <f>ROUND(I437*H437,2)</f>
        <v>0</v>
      </c>
      <c r="BL437" s="23" t="s">
        <v>201</v>
      </c>
      <c r="BM437" s="23" t="s">
        <v>3862</v>
      </c>
    </row>
    <row r="438" spans="2:65" s="1" customFormat="1" ht="54">
      <c r="B438" s="40"/>
      <c r="D438" s="186" t="s">
        <v>209</v>
      </c>
      <c r="F438" s="194" t="s">
        <v>3236</v>
      </c>
      <c r="I438" s="195"/>
      <c r="L438" s="40"/>
      <c r="M438" s="196"/>
      <c r="N438" s="41"/>
      <c r="O438" s="41"/>
      <c r="P438" s="41"/>
      <c r="Q438" s="41"/>
      <c r="R438" s="41"/>
      <c r="S438" s="41"/>
      <c r="T438" s="69"/>
      <c r="AT438" s="23" t="s">
        <v>209</v>
      </c>
      <c r="AU438" s="23" t="s">
        <v>211</v>
      </c>
    </row>
    <row r="439" spans="2:65" s="1" customFormat="1" ht="16.5" customHeight="1">
      <c r="B439" s="172"/>
      <c r="C439" s="213" t="s">
        <v>2062</v>
      </c>
      <c r="D439" s="213" t="s">
        <v>316</v>
      </c>
      <c r="E439" s="214" t="s">
        <v>3238</v>
      </c>
      <c r="F439" s="215" t="s">
        <v>3239</v>
      </c>
      <c r="G439" s="216" t="s">
        <v>325</v>
      </c>
      <c r="H439" s="217">
        <v>1</v>
      </c>
      <c r="I439" s="218"/>
      <c r="J439" s="219">
        <f>ROUND(I439*H439,2)</f>
        <v>0</v>
      </c>
      <c r="K439" s="215"/>
      <c r="L439" s="220"/>
      <c r="M439" s="221" t="s">
        <v>5</v>
      </c>
      <c r="N439" s="222" t="s">
        <v>46</v>
      </c>
      <c r="O439" s="41"/>
      <c r="P439" s="182">
        <f>O439*H439</f>
        <v>0</v>
      </c>
      <c r="Q439" s="182">
        <v>1.8E-3</v>
      </c>
      <c r="R439" s="182">
        <f>Q439*H439</f>
        <v>1.8E-3</v>
      </c>
      <c r="S439" s="182">
        <v>0</v>
      </c>
      <c r="T439" s="183">
        <f>S439*H439</f>
        <v>0</v>
      </c>
      <c r="AR439" s="23" t="s">
        <v>255</v>
      </c>
      <c r="AT439" s="23" t="s">
        <v>316</v>
      </c>
      <c r="AU439" s="23" t="s">
        <v>211</v>
      </c>
      <c r="AY439" s="23" t="s">
        <v>195</v>
      </c>
      <c r="BE439" s="184">
        <f>IF(N439="základní",J439,0)</f>
        <v>0</v>
      </c>
      <c r="BF439" s="184">
        <f>IF(N439="snížená",J439,0)</f>
        <v>0</v>
      </c>
      <c r="BG439" s="184">
        <f>IF(N439="zákl. přenesená",J439,0)</f>
        <v>0</v>
      </c>
      <c r="BH439" s="184">
        <f>IF(N439="sníž. přenesená",J439,0)</f>
        <v>0</v>
      </c>
      <c r="BI439" s="184">
        <f>IF(N439="nulová",J439,0)</f>
        <v>0</v>
      </c>
      <c r="BJ439" s="23" t="s">
        <v>83</v>
      </c>
      <c r="BK439" s="184">
        <f>ROUND(I439*H439,2)</f>
        <v>0</v>
      </c>
      <c r="BL439" s="23" t="s">
        <v>201</v>
      </c>
      <c r="BM439" s="23" t="s">
        <v>3863</v>
      </c>
    </row>
    <row r="440" spans="2:65" s="1" customFormat="1" ht="40.5">
      <c r="B440" s="40"/>
      <c r="D440" s="186" t="s">
        <v>209</v>
      </c>
      <c r="F440" s="194" t="s">
        <v>3864</v>
      </c>
      <c r="I440" s="195"/>
      <c r="L440" s="40"/>
      <c r="M440" s="196"/>
      <c r="N440" s="41"/>
      <c r="O440" s="41"/>
      <c r="P440" s="41"/>
      <c r="Q440" s="41"/>
      <c r="R440" s="41"/>
      <c r="S440" s="41"/>
      <c r="T440" s="69"/>
      <c r="AT440" s="23" t="s">
        <v>209</v>
      </c>
      <c r="AU440" s="23" t="s">
        <v>211</v>
      </c>
    </row>
    <row r="441" spans="2:65" s="1" customFormat="1" ht="16.5" customHeight="1">
      <c r="B441" s="172"/>
      <c r="C441" s="173" t="s">
        <v>2064</v>
      </c>
      <c r="D441" s="173" t="s">
        <v>197</v>
      </c>
      <c r="E441" s="174" t="s">
        <v>538</v>
      </c>
      <c r="F441" s="175" t="s">
        <v>539</v>
      </c>
      <c r="G441" s="176" t="s">
        <v>303</v>
      </c>
      <c r="H441" s="177">
        <v>0.48799999999999999</v>
      </c>
      <c r="I441" s="178"/>
      <c r="J441" s="179">
        <f>ROUND(I441*H441,2)</f>
        <v>0</v>
      </c>
      <c r="K441" s="175"/>
      <c r="L441" s="40"/>
      <c r="M441" s="180" t="s">
        <v>5</v>
      </c>
      <c r="N441" s="181" t="s">
        <v>46</v>
      </c>
      <c r="O441" s="41"/>
      <c r="P441" s="182">
        <f>O441*H441</f>
        <v>0</v>
      </c>
      <c r="Q441" s="182">
        <v>0</v>
      </c>
      <c r="R441" s="182">
        <f>Q441*H441</f>
        <v>0</v>
      </c>
      <c r="S441" s="182">
        <v>0</v>
      </c>
      <c r="T441" s="183">
        <f>S441*H441</f>
        <v>0</v>
      </c>
      <c r="AR441" s="23" t="s">
        <v>201</v>
      </c>
      <c r="AT441" s="23" t="s">
        <v>197</v>
      </c>
      <c r="AU441" s="23" t="s">
        <v>211</v>
      </c>
      <c r="AY441" s="23" t="s">
        <v>195</v>
      </c>
      <c r="BE441" s="184">
        <f>IF(N441="základní",J441,0)</f>
        <v>0</v>
      </c>
      <c r="BF441" s="184">
        <f>IF(N441="snížená",J441,0)</f>
        <v>0</v>
      </c>
      <c r="BG441" s="184">
        <f>IF(N441="zákl. přenesená",J441,0)</f>
        <v>0</v>
      </c>
      <c r="BH441" s="184">
        <f>IF(N441="sníž. přenesená",J441,0)</f>
        <v>0</v>
      </c>
      <c r="BI441" s="184">
        <f>IF(N441="nulová",J441,0)</f>
        <v>0</v>
      </c>
      <c r="BJ441" s="23" t="s">
        <v>83</v>
      </c>
      <c r="BK441" s="184">
        <f>ROUND(I441*H441,2)</f>
        <v>0</v>
      </c>
      <c r="BL441" s="23" t="s">
        <v>201</v>
      </c>
      <c r="BM441" s="23" t="s">
        <v>3865</v>
      </c>
    </row>
    <row r="442" spans="2:65" s="10" customFormat="1" ht="22.35" customHeight="1">
      <c r="B442" s="159"/>
      <c r="D442" s="160" t="s">
        <v>74</v>
      </c>
      <c r="E442" s="170" t="s">
        <v>541</v>
      </c>
      <c r="F442" s="170" t="s">
        <v>3067</v>
      </c>
      <c r="I442" s="162"/>
      <c r="J442" s="171">
        <f>BK442</f>
        <v>0</v>
      </c>
      <c r="L442" s="159"/>
      <c r="M442" s="164"/>
      <c r="N442" s="165"/>
      <c r="O442" s="165"/>
      <c r="P442" s="166">
        <f>SUM(P443:P545)</f>
        <v>0</v>
      </c>
      <c r="Q442" s="165"/>
      <c r="R442" s="166">
        <f>SUM(R443:R545)</f>
        <v>74.032714500000026</v>
      </c>
      <c r="S442" s="165"/>
      <c r="T442" s="167">
        <f>SUM(T443:T545)</f>
        <v>0.21679999999999999</v>
      </c>
      <c r="AR442" s="160" t="s">
        <v>83</v>
      </c>
      <c r="AT442" s="168" t="s">
        <v>74</v>
      </c>
      <c r="AU442" s="168" t="s">
        <v>85</v>
      </c>
      <c r="AY442" s="160" t="s">
        <v>195</v>
      </c>
      <c r="BK442" s="169">
        <f>SUM(BK443:BK545)</f>
        <v>0</v>
      </c>
    </row>
    <row r="443" spans="2:65" s="1" customFormat="1" ht="25.5" customHeight="1">
      <c r="B443" s="172"/>
      <c r="C443" s="173" t="s">
        <v>2066</v>
      </c>
      <c r="D443" s="173" t="s">
        <v>197</v>
      </c>
      <c r="E443" s="174" t="s">
        <v>3068</v>
      </c>
      <c r="F443" s="175" t="s">
        <v>3069</v>
      </c>
      <c r="G443" s="176" t="s">
        <v>325</v>
      </c>
      <c r="H443" s="177">
        <v>9</v>
      </c>
      <c r="I443" s="178"/>
      <c r="J443" s="179">
        <f>ROUND(I443*H443,2)</f>
        <v>0</v>
      </c>
      <c r="K443" s="175"/>
      <c r="L443" s="40"/>
      <c r="M443" s="180" t="s">
        <v>5</v>
      </c>
      <c r="N443" s="181" t="s">
        <v>46</v>
      </c>
      <c r="O443" s="41"/>
      <c r="P443" s="182">
        <f>O443*H443</f>
        <v>0</v>
      </c>
      <c r="Q443" s="182">
        <v>1.6857899999999999</v>
      </c>
      <c r="R443" s="182">
        <f>Q443*H443</f>
        <v>15.17211</v>
      </c>
      <c r="S443" s="182">
        <v>0</v>
      </c>
      <c r="T443" s="183">
        <f>S443*H443</f>
        <v>0</v>
      </c>
      <c r="AR443" s="23" t="s">
        <v>201</v>
      </c>
      <c r="AT443" s="23" t="s">
        <v>197</v>
      </c>
      <c r="AU443" s="23" t="s">
        <v>211</v>
      </c>
      <c r="AY443" s="23" t="s">
        <v>195</v>
      </c>
      <c r="BE443" s="184">
        <f>IF(N443="základní",J443,0)</f>
        <v>0</v>
      </c>
      <c r="BF443" s="184">
        <f>IF(N443="snížená",J443,0)</f>
        <v>0</v>
      </c>
      <c r="BG443" s="184">
        <f>IF(N443="zákl. přenesená",J443,0)</f>
        <v>0</v>
      </c>
      <c r="BH443" s="184">
        <f>IF(N443="sníž. přenesená",J443,0)</f>
        <v>0</v>
      </c>
      <c r="BI443" s="184">
        <f>IF(N443="nulová",J443,0)</f>
        <v>0</v>
      </c>
      <c r="BJ443" s="23" t="s">
        <v>83</v>
      </c>
      <c r="BK443" s="184">
        <f>ROUND(I443*H443,2)</f>
        <v>0</v>
      </c>
      <c r="BL443" s="23" t="s">
        <v>201</v>
      </c>
      <c r="BM443" s="23" t="s">
        <v>3866</v>
      </c>
    </row>
    <row r="444" spans="2:65" s="1" customFormat="1" ht="189">
      <c r="B444" s="40"/>
      <c r="D444" s="186" t="s">
        <v>209</v>
      </c>
      <c r="F444" s="194" t="s">
        <v>3071</v>
      </c>
      <c r="I444" s="195"/>
      <c r="L444" s="40"/>
      <c r="M444" s="196"/>
      <c r="N444" s="41"/>
      <c r="O444" s="41"/>
      <c r="P444" s="41"/>
      <c r="Q444" s="41"/>
      <c r="R444" s="41"/>
      <c r="S444" s="41"/>
      <c r="T444" s="69"/>
      <c r="AT444" s="23" t="s">
        <v>209</v>
      </c>
      <c r="AU444" s="23" t="s">
        <v>211</v>
      </c>
    </row>
    <row r="445" spans="2:65" s="1" customFormat="1" ht="16.5" customHeight="1">
      <c r="B445" s="172"/>
      <c r="C445" s="213" t="s">
        <v>3090</v>
      </c>
      <c r="D445" s="213" t="s">
        <v>316</v>
      </c>
      <c r="E445" s="214" t="s">
        <v>3072</v>
      </c>
      <c r="F445" s="215" t="s">
        <v>3073</v>
      </c>
      <c r="G445" s="216" t="s">
        <v>325</v>
      </c>
      <c r="H445" s="217">
        <v>2</v>
      </c>
      <c r="I445" s="218"/>
      <c r="J445" s="219">
        <f t="shared" ref="J445:J458" si="10">ROUND(I445*H445,2)</f>
        <v>0</v>
      </c>
      <c r="K445" s="215"/>
      <c r="L445" s="220"/>
      <c r="M445" s="221" t="s">
        <v>5</v>
      </c>
      <c r="N445" s="222" t="s">
        <v>46</v>
      </c>
      <c r="O445" s="41"/>
      <c r="P445" s="182">
        <f t="shared" ref="P445:P458" si="11">O445*H445</f>
        <v>0</v>
      </c>
      <c r="Q445" s="182">
        <v>2.75E-2</v>
      </c>
      <c r="R445" s="182">
        <f t="shared" ref="R445:R458" si="12">Q445*H445</f>
        <v>5.5E-2</v>
      </c>
      <c r="S445" s="182">
        <v>0</v>
      </c>
      <c r="T445" s="183">
        <f t="shared" ref="T445:T458" si="13">S445*H445</f>
        <v>0</v>
      </c>
      <c r="AR445" s="23" t="s">
        <v>255</v>
      </c>
      <c r="AT445" s="23" t="s">
        <v>316</v>
      </c>
      <c r="AU445" s="23" t="s">
        <v>211</v>
      </c>
      <c r="AY445" s="23" t="s">
        <v>195</v>
      </c>
      <c r="BE445" s="184">
        <f t="shared" ref="BE445:BE458" si="14">IF(N445="základní",J445,0)</f>
        <v>0</v>
      </c>
      <c r="BF445" s="184">
        <f t="shared" ref="BF445:BF458" si="15">IF(N445="snížená",J445,0)</f>
        <v>0</v>
      </c>
      <c r="BG445" s="184">
        <f t="shared" ref="BG445:BG458" si="16">IF(N445="zákl. přenesená",J445,0)</f>
        <v>0</v>
      </c>
      <c r="BH445" s="184">
        <f t="shared" ref="BH445:BH458" si="17">IF(N445="sníž. přenesená",J445,0)</f>
        <v>0</v>
      </c>
      <c r="BI445" s="184">
        <f t="shared" ref="BI445:BI458" si="18">IF(N445="nulová",J445,0)</f>
        <v>0</v>
      </c>
      <c r="BJ445" s="23" t="s">
        <v>83</v>
      </c>
      <c r="BK445" s="184">
        <f t="shared" ref="BK445:BK458" si="19">ROUND(I445*H445,2)</f>
        <v>0</v>
      </c>
      <c r="BL445" s="23" t="s">
        <v>201</v>
      </c>
      <c r="BM445" s="23" t="s">
        <v>3867</v>
      </c>
    </row>
    <row r="446" spans="2:65" s="1" customFormat="1" ht="16.5" customHeight="1">
      <c r="B446" s="172"/>
      <c r="C446" s="213" t="s">
        <v>3094</v>
      </c>
      <c r="D446" s="213" t="s">
        <v>316</v>
      </c>
      <c r="E446" s="214" t="s">
        <v>3075</v>
      </c>
      <c r="F446" s="215" t="s">
        <v>3076</v>
      </c>
      <c r="G446" s="216" t="s">
        <v>325</v>
      </c>
      <c r="H446" s="217">
        <v>1</v>
      </c>
      <c r="I446" s="218"/>
      <c r="J446" s="219">
        <f t="shared" si="10"/>
        <v>0</v>
      </c>
      <c r="K446" s="215"/>
      <c r="L446" s="220"/>
      <c r="M446" s="221" t="s">
        <v>5</v>
      </c>
      <c r="N446" s="222" t="s">
        <v>46</v>
      </c>
      <c r="O446" s="41"/>
      <c r="P446" s="182">
        <f t="shared" si="11"/>
        <v>0</v>
      </c>
      <c r="Q446" s="182">
        <v>0.04</v>
      </c>
      <c r="R446" s="182">
        <f t="shared" si="12"/>
        <v>0.04</v>
      </c>
      <c r="S446" s="182">
        <v>0</v>
      </c>
      <c r="T446" s="183">
        <f t="shared" si="13"/>
        <v>0</v>
      </c>
      <c r="AR446" s="23" t="s">
        <v>255</v>
      </c>
      <c r="AT446" s="23" t="s">
        <v>316</v>
      </c>
      <c r="AU446" s="23" t="s">
        <v>211</v>
      </c>
      <c r="AY446" s="23" t="s">
        <v>195</v>
      </c>
      <c r="BE446" s="184">
        <f t="shared" si="14"/>
        <v>0</v>
      </c>
      <c r="BF446" s="184">
        <f t="shared" si="15"/>
        <v>0</v>
      </c>
      <c r="BG446" s="184">
        <f t="shared" si="16"/>
        <v>0</v>
      </c>
      <c r="BH446" s="184">
        <f t="shared" si="17"/>
        <v>0</v>
      </c>
      <c r="BI446" s="184">
        <f t="shared" si="18"/>
        <v>0</v>
      </c>
      <c r="BJ446" s="23" t="s">
        <v>83</v>
      </c>
      <c r="BK446" s="184">
        <f t="shared" si="19"/>
        <v>0</v>
      </c>
      <c r="BL446" s="23" t="s">
        <v>201</v>
      </c>
      <c r="BM446" s="23" t="s">
        <v>3868</v>
      </c>
    </row>
    <row r="447" spans="2:65" s="1" customFormat="1" ht="16.5" customHeight="1">
      <c r="B447" s="172"/>
      <c r="C447" s="213" t="s">
        <v>3098</v>
      </c>
      <c r="D447" s="213" t="s">
        <v>316</v>
      </c>
      <c r="E447" s="214" t="s">
        <v>3078</v>
      </c>
      <c r="F447" s="215" t="s">
        <v>3079</v>
      </c>
      <c r="G447" s="216" t="s">
        <v>325</v>
      </c>
      <c r="H447" s="217">
        <v>1</v>
      </c>
      <c r="I447" s="218"/>
      <c r="J447" s="219">
        <f t="shared" si="10"/>
        <v>0</v>
      </c>
      <c r="K447" s="215"/>
      <c r="L447" s="220"/>
      <c r="M447" s="221" t="s">
        <v>5</v>
      </c>
      <c r="N447" s="222" t="s">
        <v>46</v>
      </c>
      <c r="O447" s="41"/>
      <c r="P447" s="182">
        <f t="shared" si="11"/>
        <v>0</v>
      </c>
      <c r="Q447" s="182">
        <v>5.3999999999999999E-2</v>
      </c>
      <c r="R447" s="182">
        <f t="shared" si="12"/>
        <v>5.3999999999999999E-2</v>
      </c>
      <c r="S447" s="182">
        <v>0</v>
      </c>
      <c r="T447" s="183">
        <f t="shared" si="13"/>
        <v>0</v>
      </c>
      <c r="AR447" s="23" t="s">
        <v>255</v>
      </c>
      <c r="AT447" s="23" t="s">
        <v>316</v>
      </c>
      <c r="AU447" s="23" t="s">
        <v>211</v>
      </c>
      <c r="AY447" s="23" t="s">
        <v>195</v>
      </c>
      <c r="BE447" s="184">
        <f t="shared" si="14"/>
        <v>0</v>
      </c>
      <c r="BF447" s="184">
        <f t="shared" si="15"/>
        <v>0</v>
      </c>
      <c r="BG447" s="184">
        <f t="shared" si="16"/>
        <v>0</v>
      </c>
      <c r="BH447" s="184">
        <f t="shared" si="17"/>
        <v>0</v>
      </c>
      <c r="BI447" s="184">
        <f t="shared" si="18"/>
        <v>0</v>
      </c>
      <c r="BJ447" s="23" t="s">
        <v>83</v>
      </c>
      <c r="BK447" s="184">
        <f t="shared" si="19"/>
        <v>0</v>
      </c>
      <c r="BL447" s="23" t="s">
        <v>201</v>
      </c>
      <c r="BM447" s="23" t="s">
        <v>3869</v>
      </c>
    </row>
    <row r="448" spans="2:65" s="1" customFormat="1" ht="16.5" customHeight="1">
      <c r="B448" s="172"/>
      <c r="C448" s="213" t="s">
        <v>3102</v>
      </c>
      <c r="D448" s="213" t="s">
        <v>316</v>
      </c>
      <c r="E448" s="214" t="s">
        <v>3081</v>
      </c>
      <c r="F448" s="215" t="s">
        <v>3082</v>
      </c>
      <c r="G448" s="216" t="s">
        <v>325</v>
      </c>
      <c r="H448" s="217">
        <v>7</v>
      </c>
      <c r="I448" s="218"/>
      <c r="J448" s="219">
        <f t="shared" si="10"/>
        <v>0</v>
      </c>
      <c r="K448" s="215"/>
      <c r="L448" s="220"/>
      <c r="M448" s="221" t="s">
        <v>5</v>
      </c>
      <c r="N448" s="222" t="s">
        <v>46</v>
      </c>
      <c r="O448" s="41"/>
      <c r="P448" s="182">
        <f t="shared" si="11"/>
        <v>0</v>
      </c>
      <c r="Q448" s="182">
        <v>6.8000000000000005E-2</v>
      </c>
      <c r="R448" s="182">
        <f t="shared" si="12"/>
        <v>0.47600000000000003</v>
      </c>
      <c r="S448" s="182">
        <v>0</v>
      </c>
      <c r="T448" s="183">
        <f t="shared" si="13"/>
        <v>0</v>
      </c>
      <c r="AR448" s="23" t="s">
        <v>255</v>
      </c>
      <c r="AT448" s="23" t="s">
        <v>316</v>
      </c>
      <c r="AU448" s="23" t="s">
        <v>211</v>
      </c>
      <c r="AY448" s="23" t="s">
        <v>195</v>
      </c>
      <c r="BE448" s="184">
        <f t="shared" si="14"/>
        <v>0</v>
      </c>
      <c r="BF448" s="184">
        <f t="shared" si="15"/>
        <v>0</v>
      </c>
      <c r="BG448" s="184">
        <f t="shared" si="16"/>
        <v>0</v>
      </c>
      <c r="BH448" s="184">
        <f t="shared" si="17"/>
        <v>0</v>
      </c>
      <c r="BI448" s="184">
        <f t="shared" si="18"/>
        <v>0</v>
      </c>
      <c r="BJ448" s="23" t="s">
        <v>83</v>
      </c>
      <c r="BK448" s="184">
        <f t="shared" si="19"/>
        <v>0</v>
      </c>
      <c r="BL448" s="23" t="s">
        <v>201</v>
      </c>
      <c r="BM448" s="23" t="s">
        <v>3870</v>
      </c>
    </row>
    <row r="449" spans="2:65" s="1" customFormat="1" ht="16.5" customHeight="1">
      <c r="B449" s="172"/>
      <c r="C449" s="213" t="s">
        <v>3106</v>
      </c>
      <c r="D449" s="213" t="s">
        <v>316</v>
      </c>
      <c r="E449" s="214" t="s">
        <v>3084</v>
      </c>
      <c r="F449" s="215" t="s">
        <v>3085</v>
      </c>
      <c r="G449" s="216" t="s">
        <v>325</v>
      </c>
      <c r="H449" s="217">
        <v>3</v>
      </c>
      <c r="I449" s="218"/>
      <c r="J449" s="219">
        <f t="shared" si="10"/>
        <v>0</v>
      </c>
      <c r="K449" s="215"/>
      <c r="L449" s="220"/>
      <c r="M449" s="221" t="s">
        <v>5</v>
      </c>
      <c r="N449" s="222" t="s">
        <v>46</v>
      </c>
      <c r="O449" s="41"/>
      <c r="P449" s="182">
        <f t="shared" si="11"/>
        <v>0</v>
      </c>
      <c r="Q449" s="182">
        <v>8.1000000000000003E-2</v>
      </c>
      <c r="R449" s="182">
        <f t="shared" si="12"/>
        <v>0.24299999999999999</v>
      </c>
      <c r="S449" s="182">
        <v>0</v>
      </c>
      <c r="T449" s="183">
        <f t="shared" si="13"/>
        <v>0</v>
      </c>
      <c r="AR449" s="23" t="s">
        <v>255</v>
      </c>
      <c r="AT449" s="23" t="s">
        <v>316</v>
      </c>
      <c r="AU449" s="23" t="s">
        <v>211</v>
      </c>
      <c r="AY449" s="23" t="s">
        <v>195</v>
      </c>
      <c r="BE449" s="184">
        <f t="shared" si="14"/>
        <v>0</v>
      </c>
      <c r="BF449" s="184">
        <f t="shared" si="15"/>
        <v>0</v>
      </c>
      <c r="BG449" s="184">
        <f t="shared" si="16"/>
        <v>0</v>
      </c>
      <c r="BH449" s="184">
        <f t="shared" si="17"/>
        <v>0</v>
      </c>
      <c r="BI449" s="184">
        <f t="shared" si="18"/>
        <v>0</v>
      </c>
      <c r="BJ449" s="23" t="s">
        <v>83</v>
      </c>
      <c r="BK449" s="184">
        <f t="shared" si="19"/>
        <v>0</v>
      </c>
      <c r="BL449" s="23" t="s">
        <v>201</v>
      </c>
      <c r="BM449" s="23" t="s">
        <v>3871</v>
      </c>
    </row>
    <row r="450" spans="2:65" s="1" customFormat="1" ht="16.5" customHeight="1">
      <c r="B450" s="172"/>
      <c r="C450" s="213" t="s">
        <v>3110</v>
      </c>
      <c r="D450" s="213" t="s">
        <v>316</v>
      </c>
      <c r="E450" s="214" t="s">
        <v>3087</v>
      </c>
      <c r="F450" s="215" t="s">
        <v>3088</v>
      </c>
      <c r="G450" s="216" t="s">
        <v>325</v>
      </c>
      <c r="H450" s="217">
        <v>7</v>
      </c>
      <c r="I450" s="218"/>
      <c r="J450" s="219">
        <f t="shared" si="10"/>
        <v>0</v>
      </c>
      <c r="K450" s="215"/>
      <c r="L450" s="220"/>
      <c r="M450" s="221" t="s">
        <v>5</v>
      </c>
      <c r="N450" s="222" t="s">
        <v>46</v>
      </c>
      <c r="O450" s="41"/>
      <c r="P450" s="182">
        <f t="shared" si="11"/>
        <v>0</v>
      </c>
      <c r="Q450" s="182">
        <v>0.58499999999999996</v>
      </c>
      <c r="R450" s="182">
        <f t="shared" si="12"/>
        <v>4.0949999999999998</v>
      </c>
      <c r="S450" s="182">
        <v>0</v>
      </c>
      <c r="T450" s="183">
        <f t="shared" si="13"/>
        <v>0</v>
      </c>
      <c r="AR450" s="23" t="s">
        <v>255</v>
      </c>
      <c r="AT450" s="23" t="s">
        <v>316</v>
      </c>
      <c r="AU450" s="23" t="s">
        <v>211</v>
      </c>
      <c r="AY450" s="23" t="s">
        <v>195</v>
      </c>
      <c r="BE450" s="184">
        <f t="shared" si="14"/>
        <v>0</v>
      </c>
      <c r="BF450" s="184">
        <f t="shared" si="15"/>
        <v>0</v>
      </c>
      <c r="BG450" s="184">
        <f t="shared" si="16"/>
        <v>0</v>
      </c>
      <c r="BH450" s="184">
        <f t="shared" si="17"/>
        <v>0</v>
      </c>
      <c r="BI450" s="184">
        <f t="shared" si="18"/>
        <v>0</v>
      </c>
      <c r="BJ450" s="23" t="s">
        <v>83</v>
      </c>
      <c r="BK450" s="184">
        <f t="shared" si="19"/>
        <v>0</v>
      </c>
      <c r="BL450" s="23" t="s">
        <v>201</v>
      </c>
      <c r="BM450" s="23" t="s">
        <v>3872</v>
      </c>
    </row>
    <row r="451" spans="2:65" s="1" customFormat="1" ht="16.5" customHeight="1">
      <c r="B451" s="172"/>
      <c r="C451" s="213" t="s">
        <v>3114</v>
      </c>
      <c r="D451" s="213" t="s">
        <v>316</v>
      </c>
      <c r="E451" s="214" t="s">
        <v>3091</v>
      </c>
      <c r="F451" s="215" t="s">
        <v>3092</v>
      </c>
      <c r="G451" s="216" t="s">
        <v>325</v>
      </c>
      <c r="H451" s="217">
        <v>3</v>
      </c>
      <c r="I451" s="218"/>
      <c r="J451" s="219">
        <f t="shared" si="10"/>
        <v>0</v>
      </c>
      <c r="K451" s="215"/>
      <c r="L451" s="220"/>
      <c r="M451" s="221" t="s">
        <v>5</v>
      </c>
      <c r="N451" s="222" t="s">
        <v>46</v>
      </c>
      <c r="O451" s="41"/>
      <c r="P451" s="182">
        <f t="shared" si="11"/>
        <v>0</v>
      </c>
      <c r="Q451" s="182">
        <v>0.44900000000000001</v>
      </c>
      <c r="R451" s="182">
        <f t="shared" si="12"/>
        <v>1.347</v>
      </c>
      <c r="S451" s="182">
        <v>0</v>
      </c>
      <c r="T451" s="183">
        <f t="shared" si="13"/>
        <v>0</v>
      </c>
      <c r="AR451" s="23" t="s">
        <v>255</v>
      </c>
      <c r="AT451" s="23" t="s">
        <v>316</v>
      </c>
      <c r="AU451" s="23" t="s">
        <v>211</v>
      </c>
      <c r="AY451" s="23" t="s">
        <v>195</v>
      </c>
      <c r="BE451" s="184">
        <f t="shared" si="14"/>
        <v>0</v>
      </c>
      <c r="BF451" s="184">
        <f t="shared" si="15"/>
        <v>0</v>
      </c>
      <c r="BG451" s="184">
        <f t="shared" si="16"/>
        <v>0</v>
      </c>
      <c r="BH451" s="184">
        <f t="shared" si="17"/>
        <v>0</v>
      </c>
      <c r="BI451" s="184">
        <f t="shared" si="18"/>
        <v>0</v>
      </c>
      <c r="BJ451" s="23" t="s">
        <v>83</v>
      </c>
      <c r="BK451" s="184">
        <f t="shared" si="19"/>
        <v>0</v>
      </c>
      <c r="BL451" s="23" t="s">
        <v>201</v>
      </c>
      <c r="BM451" s="23" t="s">
        <v>3873</v>
      </c>
    </row>
    <row r="452" spans="2:65" s="1" customFormat="1" ht="16.5" customHeight="1">
      <c r="B452" s="172"/>
      <c r="C452" s="213" t="s">
        <v>3118</v>
      </c>
      <c r="D452" s="213" t="s">
        <v>316</v>
      </c>
      <c r="E452" s="214" t="s">
        <v>3095</v>
      </c>
      <c r="F452" s="215" t="s">
        <v>3096</v>
      </c>
      <c r="G452" s="216" t="s">
        <v>325</v>
      </c>
      <c r="H452" s="217">
        <v>3</v>
      </c>
      <c r="I452" s="218"/>
      <c r="J452" s="219">
        <f t="shared" si="10"/>
        <v>0</v>
      </c>
      <c r="K452" s="215"/>
      <c r="L452" s="220"/>
      <c r="M452" s="221" t="s">
        <v>5</v>
      </c>
      <c r="N452" s="222" t="s">
        <v>46</v>
      </c>
      <c r="O452" s="41"/>
      <c r="P452" s="182">
        <f t="shared" si="11"/>
        <v>0</v>
      </c>
      <c r="Q452" s="182">
        <v>0.25</v>
      </c>
      <c r="R452" s="182">
        <f t="shared" si="12"/>
        <v>0.75</v>
      </c>
      <c r="S452" s="182">
        <v>0</v>
      </c>
      <c r="T452" s="183">
        <f t="shared" si="13"/>
        <v>0</v>
      </c>
      <c r="AR452" s="23" t="s">
        <v>255</v>
      </c>
      <c r="AT452" s="23" t="s">
        <v>316</v>
      </c>
      <c r="AU452" s="23" t="s">
        <v>211</v>
      </c>
      <c r="AY452" s="23" t="s">
        <v>195</v>
      </c>
      <c r="BE452" s="184">
        <f t="shared" si="14"/>
        <v>0</v>
      </c>
      <c r="BF452" s="184">
        <f t="shared" si="15"/>
        <v>0</v>
      </c>
      <c r="BG452" s="184">
        <f t="shared" si="16"/>
        <v>0</v>
      </c>
      <c r="BH452" s="184">
        <f t="shared" si="17"/>
        <v>0</v>
      </c>
      <c r="BI452" s="184">
        <f t="shared" si="18"/>
        <v>0</v>
      </c>
      <c r="BJ452" s="23" t="s">
        <v>83</v>
      </c>
      <c r="BK452" s="184">
        <f t="shared" si="19"/>
        <v>0</v>
      </c>
      <c r="BL452" s="23" t="s">
        <v>201</v>
      </c>
      <c r="BM452" s="23" t="s">
        <v>3874</v>
      </c>
    </row>
    <row r="453" spans="2:65" s="1" customFormat="1" ht="16.5" customHeight="1">
      <c r="B453" s="172"/>
      <c r="C453" s="213" t="s">
        <v>3122</v>
      </c>
      <c r="D453" s="213" t="s">
        <v>316</v>
      </c>
      <c r="E453" s="214" t="s">
        <v>3103</v>
      </c>
      <c r="F453" s="215" t="s">
        <v>3104</v>
      </c>
      <c r="G453" s="216" t="s">
        <v>325</v>
      </c>
      <c r="H453" s="217">
        <v>1</v>
      </c>
      <c r="I453" s="218"/>
      <c r="J453" s="219">
        <f t="shared" si="10"/>
        <v>0</v>
      </c>
      <c r="K453" s="215"/>
      <c r="L453" s="220"/>
      <c r="M453" s="221" t="s">
        <v>5</v>
      </c>
      <c r="N453" s="222" t="s">
        <v>46</v>
      </c>
      <c r="O453" s="41"/>
      <c r="P453" s="182">
        <f t="shared" si="11"/>
        <v>0</v>
      </c>
      <c r="Q453" s="182">
        <v>1</v>
      </c>
      <c r="R453" s="182">
        <f t="shared" si="12"/>
        <v>1</v>
      </c>
      <c r="S453" s="182">
        <v>0</v>
      </c>
      <c r="T453" s="183">
        <f t="shared" si="13"/>
        <v>0</v>
      </c>
      <c r="AR453" s="23" t="s">
        <v>255</v>
      </c>
      <c r="AT453" s="23" t="s">
        <v>316</v>
      </c>
      <c r="AU453" s="23" t="s">
        <v>211</v>
      </c>
      <c r="AY453" s="23" t="s">
        <v>195</v>
      </c>
      <c r="BE453" s="184">
        <f t="shared" si="14"/>
        <v>0</v>
      </c>
      <c r="BF453" s="184">
        <f t="shared" si="15"/>
        <v>0</v>
      </c>
      <c r="BG453" s="184">
        <f t="shared" si="16"/>
        <v>0</v>
      </c>
      <c r="BH453" s="184">
        <f t="shared" si="17"/>
        <v>0</v>
      </c>
      <c r="BI453" s="184">
        <f t="shared" si="18"/>
        <v>0</v>
      </c>
      <c r="BJ453" s="23" t="s">
        <v>83</v>
      </c>
      <c r="BK453" s="184">
        <f t="shared" si="19"/>
        <v>0</v>
      </c>
      <c r="BL453" s="23" t="s">
        <v>201</v>
      </c>
      <c r="BM453" s="23" t="s">
        <v>3875</v>
      </c>
    </row>
    <row r="454" spans="2:65" s="1" customFormat="1" ht="25.5" customHeight="1">
      <c r="B454" s="172"/>
      <c r="C454" s="213" t="s">
        <v>3127</v>
      </c>
      <c r="D454" s="213" t="s">
        <v>316</v>
      </c>
      <c r="E454" s="214" t="s">
        <v>3107</v>
      </c>
      <c r="F454" s="215" t="s">
        <v>3108</v>
      </c>
      <c r="G454" s="216" t="s">
        <v>325</v>
      </c>
      <c r="H454" s="217">
        <v>6</v>
      </c>
      <c r="I454" s="218"/>
      <c r="J454" s="219">
        <f t="shared" si="10"/>
        <v>0</v>
      </c>
      <c r="K454" s="215"/>
      <c r="L454" s="220"/>
      <c r="M454" s="221" t="s">
        <v>5</v>
      </c>
      <c r="N454" s="222" t="s">
        <v>46</v>
      </c>
      <c r="O454" s="41"/>
      <c r="P454" s="182">
        <f t="shared" si="11"/>
        <v>0</v>
      </c>
      <c r="Q454" s="182">
        <v>1.6</v>
      </c>
      <c r="R454" s="182">
        <f t="shared" si="12"/>
        <v>9.6000000000000014</v>
      </c>
      <c r="S454" s="182">
        <v>0</v>
      </c>
      <c r="T454" s="183">
        <f t="shared" si="13"/>
        <v>0</v>
      </c>
      <c r="AR454" s="23" t="s">
        <v>255</v>
      </c>
      <c r="AT454" s="23" t="s">
        <v>316</v>
      </c>
      <c r="AU454" s="23" t="s">
        <v>211</v>
      </c>
      <c r="AY454" s="23" t="s">
        <v>195</v>
      </c>
      <c r="BE454" s="184">
        <f t="shared" si="14"/>
        <v>0</v>
      </c>
      <c r="BF454" s="184">
        <f t="shared" si="15"/>
        <v>0</v>
      </c>
      <c r="BG454" s="184">
        <f t="shared" si="16"/>
        <v>0</v>
      </c>
      <c r="BH454" s="184">
        <f t="shared" si="17"/>
        <v>0</v>
      </c>
      <c r="BI454" s="184">
        <f t="shared" si="18"/>
        <v>0</v>
      </c>
      <c r="BJ454" s="23" t="s">
        <v>83</v>
      </c>
      <c r="BK454" s="184">
        <f t="shared" si="19"/>
        <v>0</v>
      </c>
      <c r="BL454" s="23" t="s">
        <v>201</v>
      </c>
      <c r="BM454" s="23" t="s">
        <v>3876</v>
      </c>
    </row>
    <row r="455" spans="2:65" s="1" customFormat="1" ht="25.5" customHeight="1">
      <c r="B455" s="172"/>
      <c r="C455" s="213" t="s">
        <v>3132</v>
      </c>
      <c r="D455" s="213" t="s">
        <v>316</v>
      </c>
      <c r="E455" s="214" t="s">
        <v>3111</v>
      </c>
      <c r="F455" s="215" t="s">
        <v>3112</v>
      </c>
      <c r="G455" s="216" t="s">
        <v>325</v>
      </c>
      <c r="H455" s="217">
        <v>2</v>
      </c>
      <c r="I455" s="218"/>
      <c r="J455" s="219">
        <f t="shared" si="10"/>
        <v>0</v>
      </c>
      <c r="K455" s="215"/>
      <c r="L455" s="220"/>
      <c r="M455" s="221" t="s">
        <v>5</v>
      </c>
      <c r="N455" s="222" t="s">
        <v>46</v>
      </c>
      <c r="O455" s="41"/>
      <c r="P455" s="182">
        <f t="shared" si="11"/>
        <v>0</v>
      </c>
      <c r="Q455" s="182">
        <v>1.87</v>
      </c>
      <c r="R455" s="182">
        <f t="shared" si="12"/>
        <v>3.74</v>
      </c>
      <c r="S455" s="182">
        <v>0</v>
      </c>
      <c r="T455" s="183">
        <f t="shared" si="13"/>
        <v>0</v>
      </c>
      <c r="AR455" s="23" t="s">
        <v>255</v>
      </c>
      <c r="AT455" s="23" t="s">
        <v>316</v>
      </c>
      <c r="AU455" s="23" t="s">
        <v>211</v>
      </c>
      <c r="AY455" s="23" t="s">
        <v>195</v>
      </c>
      <c r="BE455" s="184">
        <f t="shared" si="14"/>
        <v>0</v>
      </c>
      <c r="BF455" s="184">
        <f t="shared" si="15"/>
        <v>0</v>
      </c>
      <c r="BG455" s="184">
        <f t="shared" si="16"/>
        <v>0</v>
      </c>
      <c r="BH455" s="184">
        <f t="shared" si="17"/>
        <v>0</v>
      </c>
      <c r="BI455" s="184">
        <f t="shared" si="18"/>
        <v>0</v>
      </c>
      <c r="BJ455" s="23" t="s">
        <v>83</v>
      </c>
      <c r="BK455" s="184">
        <f t="shared" si="19"/>
        <v>0</v>
      </c>
      <c r="BL455" s="23" t="s">
        <v>201</v>
      </c>
      <c r="BM455" s="23" t="s">
        <v>3877</v>
      </c>
    </row>
    <row r="456" spans="2:65" s="1" customFormat="1" ht="25.5" customHeight="1">
      <c r="B456" s="172"/>
      <c r="C456" s="213" t="s">
        <v>3136</v>
      </c>
      <c r="D456" s="213" t="s">
        <v>316</v>
      </c>
      <c r="E456" s="214" t="s">
        <v>3115</v>
      </c>
      <c r="F456" s="215" t="s">
        <v>3116</v>
      </c>
      <c r="G456" s="216" t="s">
        <v>325</v>
      </c>
      <c r="H456" s="217">
        <v>1</v>
      </c>
      <c r="I456" s="218"/>
      <c r="J456" s="219">
        <f t="shared" si="10"/>
        <v>0</v>
      </c>
      <c r="K456" s="215"/>
      <c r="L456" s="220"/>
      <c r="M456" s="221" t="s">
        <v>5</v>
      </c>
      <c r="N456" s="222" t="s">
        <v>46</v>
      </c>
      <c r="O456" s="41"/>
      <c r="P456" s="182">
        <f t="shared" si="11"/>
        <v>0</v>
      </c>
      <c r="Q456" s="182">
        <v>2.1</v>
      </c>
      <c r="R456" s="182">
        <f t="shared" si="12"/>
        <v>2.1</v>
      </c>
      <c r="S456" s="182">
        <v>0</v>
      </c>
      <c r="T456" s="183">
        <f t="shared" si="13"/>
        <v>0</v>
      </c>
      <c r="AR456" s="23" t="s">
        <v>255</v>
      </c>
      <c r="AT456" s="23" t="s">
        <v>316</v>
      </c>
      <c r="AU456" s="23" t="s">
        <v>211</v>
      </c>
      <c r="AY456" s="23" t="s">
        <v>195</v>
      </c>
      <c r="BE456" s="184">
        <f t="shared" si="14"/>
        <v>0</v>
      </c>
      <c r="BF456" s="184">
        <f t="shared" si="15"/>
        <v>0</v>
      </c>
      <c r="BG456" s="184">
        <f t="shared" si="16"/>
        <v>0</v>
      </c>
      <c r="BH456" s="184">
        <f t="shared" si="17"/>
        <v>0</v>
      </c>
      <c r="BI456" s="184">
        <f t="shared" si="18"/>
        <v>0</v>
      </c>
      <c r="BJ456" s="23" t="s">
        <v>83</v>
      </c>
      <c r="BK456" s="184">
        <f t="shared" si="19"/>
        <v>0</v>
      </c>
      <c r="BL456" s="23" t="s">
        <v>201</v>
      </c>
      <c r="BM456" s="23" t="s">
        <v>3878</v>
      </c>
    </row>
    <row r="457" spans="2:65" s="1" customFormat="1" ht="16.5" customHeight="1">
      <c r="B457" s="172"/>
      <c r="C457" s="213" t="s">
        <v>3140</v>
      </c>
      <c r="D457" s="213" t="s">
        <v>316</v>
      </c>
      <c r="E457" s="214" t="s">
        <v>3119</v>
      </c>
      <c r="F457" s="215" t="s">
        <v>3120</v>
      </c>
      <c r="G457" s="216" t="s">
        <v>325</v>
      </c>
      <c r="H457" s="217">
        <v>13</v>
      </c>
      <c r="I457" s="218"/>
      <c r="J457" s="219">
        <f t="shared" si="10"/>
        <v>0</v>
      </c>
      <c r="K457" s="215"/>
      <c r="L457" s="220"/>
      <c r="M457" s="221" t="s">
        <v>5</v>
      </c>
      <c r="N457" s="222" t="s">
        <v>46</v>
      </c>
      <c r="O457" s="41"/>
      <c r="P457" s="182">
        <f t="shared" si="11"/>
        <v>0</v>
      </c>
      <c r="Q457" s="182">
        <v>2E-3</v>
      </c>
      <c r="R457" s="182">
        <f t="shared" si="12"/>
        <v>2.6000000000000002E-2</v>
      </c>
      <c r="S457" s="182">
        <v>0</v>
      </c>
      <c r="T457" s="183">
        <f t="shared" si="13"/>
        <v>0</v>
      </c>
      <c r="AR457" s="23" t="s">
        <v>255</v>
      </c>
      <c r="AT457" s="23" t="s">
        <v>316</v>
      </c>
      <c r="AU457" s="23" t="s">
        <v>211</v>
      </c>
      <c r="AY457" s="23" t="s">
        <v>195</v>
      </c>
      <c r="BE457" s="184">
        <f t="shared" si="14"/>
        <v>0</v>
      </c>
      <c r="BF457" s="184">
        <f t="shared" si="15"/>
        <v>0</v>
      </c>
      <c r="BG457" s="184">
        <f t="shared" si="16"/>
        <v>0</v>
      </c>
      <c r="BH457" s="184">
        <f t="shared" si="17"/>
        <v>0</v>
      </c>
      <c r="BI457" s="184">
        <f t="shared" si="18"/>
        <v>0</v>
      </c>
      <c r="BJ457" s="23" t="s">
        <v>83</v>
      </c>
      <c r="BK457" s="184">
        <f t="shared" si="19"/>
        <v>0</v>
      </c>
      <c r="BL457" s="23" t="s">
        <v>201</v>
      </c>
      <c r="BM457" s="23" t="s">
        <v>3879</v>
      </c>
    </row>
    <row r="458" spans="2:65" s="1" customFormat="1" ht="25.5" customHeight="1">
      <c r="B458" s="172"/>
      <c r="C458" s="173" t="s">
        <v>3144</v>
      </c>
      <c r="D458" s="173" t="s">
        <v>197</v>
      </c>
      <c r="E458" s="174" t="s">
        <v>3123</v>
      </c>
      <c r="F458" s="175" t="s">
        <v>3124</v>
      </c>
      <c r="G458" s="176" t="s">
        <v>325</v>
      </c>
      <c r="H458" s="177">
        <v>1</v>
      </c>
      <c r="I458" s="178"/>
      <c r="J458" s="179">
        <f t="shared" si="10"/>
        <v>0</v>
      </c>
      <c r="K458" s="175"/>
      <c r="L458" s="40"/>
      <c r="M458" s="180" t="s">
        <v>5</v>
      </c>
      <c r="N458" s="181" t="s">
        <v>46</v>
      </c>
      <c r="O458" s="41"/>
      <c r="P458" s="182">
        <f t="shared" si="11"/>
        <v>0</v>
      </c>
      <c r="Q458" s="182">
        <v>1.7209700000000001</v>
      </c>
      <c r="R458" s="182">
        <f t="shared" si="12"/>
        <v>1.7209700000000001</v>
      </c>
      <c r="S458" s="182">
        <v>0</v>
      </c>
      <c r="T458" s="183">
        <f t="shared" si="13"/>
        <v>0</v>
      </c>
      <c r="AR458" s="23" t="s">
        <v>201</v>
      </c>
      <c r="AT458" s="23" t="s">
        <v>197</v>
      </c>
      <c r="AU458" s="23" t="s">
        <v>211</v>
      </c>
      <c r="AY458" s="23" t="s">
        <v>195</v>
      </c>
      <c r="BE458" s="184">
        <f t="shared" si="14"/>
        <v>0</v>
      </c>
      <c r="BF458" s="184">
        <f t="shared" si="15"/>
        <v>0</v>
      </c>
      <c r="BG458" s="184">
        <f t="shared" si="16"/>
        <v>0</v>
      </c>
      <c r="BH458" s="184">
        <f t="shared" si="17"/>
        <v>0</v>
      </c>
      <c r="BI458" s="184">
        <f t="shared" si="18"/>
        <v>0</v>
      </c>
      <c r="BJ458" s="23" t="s">
        <v>83</v>
      </c>
      <c r="BK458" s="184">
        <f t="shared" si="19"/>
        <v>0</v>
      </c>
      <c r="BL458" s="23" t="s">
        <v>201</v>
      </c>
      <c r="BM458" s="23" t="s">
        <v>3880</v>
      </c>
    </row>
    <row r="459" spans="2:65" s="1" customFormat="1" ht="54">
      <c r="B459" s="40"/>
      <c r="D459" s="186" t="s">
        <v>209</v>
      </c>
      <c r="F459" s="194" t="s">
        <v>3881</v>
      </c>
      <c r="I459" s="195"/>
      <c r="L459" s="40"/>
      <c r="M459" s="196"/>
      <c r="N459" s="41"/>
      <c r="O459" s="41"/>
      <c r="P459" s="41"/>
      <c r="Q459" s="41"/>
      <c r="R459" s="41"/>
      <c r="S459" s="41"/>
      <c r="T459" s="69"/>
      <c r="AT459" s="23" t="s">
        <v>209</v>
      </c>
      <c r="AU459" s="23" t="s">
        <v>211</v>
      </c>
    </row>
    <row r="460" spans="2:65" s="1" customFormat="1" ht="16.5" customHeight="1">
      <c r="B460" s="172"/>
      <c r="C460" s="173" t="s">
        <v>3148</v>
      </c>
      <c r="D460" s="173" t="s">
        <v>197</v>
      </c>
      <c r="E460" s="174" t="s">
        <v>3128</v>
      </c>
      <c r="F460" s="175" t="s">
        <v>3539</v>
      </c>
      <c r="G460" s="176" t="s">
        <v>325</v>
      </c>
      <c r="H460" s="177">
        <v>9</v>
      </c>
      <c r="I460" s="178"/>
      <c r="J460" s="179">
        <f>ROUND(I460*H460,2)</f>
        <v>0</v>
      </c>
      <c r="K460" s="175"/>
      <c r="L460" s="40"/>
      <c r="M460" s="180" t="s">
        <v>5</v>
      </c>
      <c r="N460" s="181" t="s">
        <v>46</v>
      </c>
      <c r="O460" s="41"/>
      <c r="P460" s="182">
        <f>O460*H460</f>
        <v>0</v>
      </c>
      <c r="Q460" s="182">
        <v>5.8029999999999998E-2</v>
      </c>
      <c r="R460" s="182">
        <f>Q460*H460</f>
        <v>0.52227000000000001</v>
      </c>
      <c r="S460" s="182">
        <v>0</v>
      </c>
      <c r="T460" s="183">
        <f>S460*H460</f>
        <v>0</v>
      </c>
      <c r="AR460" s="23" t="s">
        <v>201</v>
      </c>
      <c r="AT460" s="23" t="s">
        <v>197</v>
      </c>
      <c r="AU460" s="23" t="s">
        <v>211</v>
      </c>
      <c r="AY460" s="23" t="s">
        <v>195</v>
      </c>
      <c r="BE460" s="184">
        <f>IF(N460="základní",J460,0)</f>
        <v>0</v>
      </c>
      <c r="BF460" s="184">
        <f>IF(N460="snížená",J460,0)</f>
        <v>0</v>
      </c>
      <c r="BG460" s="184">
        <f>IF(N460="zákl. přenesená",J460,0)</f>
        <v>0</v>
      </c>
      <c r="BH460" s="184">
        <f>IF(N460="sníž. přenesená",J460,0)</f>
        <v>0</v>
      </c>
      <c r="BI460" s="184">
        <f>IF(N460="nulová",J460,0)</f>
        <v>0</v>
      </c>
      <c r="BJ460" s="23" t="s">
        <v>83</v>
      </c>
      <c r="BK460" s="184">
        <f>ROUND(I460*H460,2)</f>
        <v>0</v>
      </c>
      <c r="BL460" s="23" t="s">
        <v>201</v>
      </c>
      <c r="BM460" s="23" t="s">
        <v>3882</v>
      </c>
    </row>
    <row r="461" spans="2:65" s="1" customFormat="1" ht="202.5">
      <c r="B461" s="40"/>
      <c r="D461" s="186" t="s">
        <v>209</v>
      </c>
      <c r="F461" s="194" t="s">
        <v>3131</v>
      </c>
      <c r="I461" s="195"/>
      <c r="L461" s="40"/>
      <c r="M461" s="196"/>
      <c r="N461" s="41"/>
      <c r="O461" s="41"/>
      <c r="P461" s="41"/>
      <c r="Q461" s="41"/>
      <c r="R461" s="41"/>
      <c r="S461" s="41"/>
      <c r="T461" s="69"/>
      <c r="AT461" s="23" t="s">
        <v>209</v>
      </c>
      <c r="AU461" s="23" t="s">
        <v>211</v>
      </c>
    </row>
    <row r="462" spans="2:65" s="1" customFormat="1" ht="16.5" customHeight="1">
      <c r="B462" s="172"/>
      <c r="C462" s="173" t="s">
        <v>3152</v>
      </c>
      <c r="D462" s="173" t="s">
        <v>197</v>
      </c>
      <c r="E462" s="174" t="s">
        <v>3133</v>
      </c>
      <c r="F462" s="175" t="s">
        <v>3134</v>
      </c>
      <c r="G462" s="176" t="s">
        <v>325</v>
      </c>
      <c r="H462" s="177">
        <v>3</v>
      </c>
      <c r="I462" s="178"/>
      <c r="J462" s="179">
        <f>ROUND(I462*H462,2)</f>
        <v>0</v>
      </c>
      <c r="K462" s="175"/>
      <c r="L462" s="40"/>
      <c r="M462" s="180" t="s">
        <v>5</v>
      </c>
      <c r="N462" s="181" t="s">
        <v>46</v>
      </c>
      <c r="O462" s="41"/>
      <c r="P462" s="182">
        <f>O462*H462</f>
        <v>0</v>
      </c>
      <c r="Q462" s="182">
        <v>5.8029999999999998E-2</v>
      </c>
      <c r="R462" s="182">
        <f>Q462*H462</f>
        <v>0.17408999999999999</v>
      </c>
      <c r="S462" s="182">
        <v>0</v>
      </c>
      <c r="T462" s="183">
        <f>S462*H462</f>
        <v>0</v>
      </c>
      <c r="AR462" s="23" t="s">
        <v>201</v>
      </c>
      <c r="AT462" s="23" t="s">
        <v>197</v>
      </c>
      <c r="AU462" s="23" t="s">
        <v>211</v>
      </c>
      <c r="AY462" s="23" t="s">
        <v>195</v>
      </c>
      <c r="BE462" s="184">
        <f>IF(N462="základní",J462,0)</f>
        <v>0</v>
      </c>
      <c r="BF462" s="184">
        <f>IF(N462="snížená",J462,0)</f>
        <v>0</v>
      </c>
      <c r="BG462" s="184">
        <f>IF(N462="zákl. přenesená",J462,0)</f>
        <v>0</v>
      </c>
      <c r="BH462" s="184">
        <f>IF(N462="sníž. přenesená",J462,0)</f>
        <v>0</v>
      </c>
      <c r="BI462" s="184">
        <f>IF(N462="nulová",J462,0)</f>
        <v>0</v>
      </c>
      <c r="BJ462" s="23" t="s">
        <v>83</v>
      </c>
      <c r="BK462" s="184">
        <f>ROUND(I462*H462,2)</f>
        <v>0</v>
      </c>
      <c r="BL462" s="23" t="s">
        <v>201</v>
      </c>
      <c r="BM462" s="23" t="s">
        <v>3883</v>
      </c>
    </row>
    <row r="463" spans="2:65" s="1" customFormat="1" ht="16.5" customHeight="1">
      <c r="B463" s="172"/>
      <c r="C463" s="173" t="s">
        <v>3156</v>
      </c>
      <c r="D463" s="173" t="s">
        <v>197</v>
      </c>
      <c r="E463" s="174" t="s">
        <v>3145</v>
      </c>
      <c r="F463" s="175" t="s">
        <v>3146</v>
      </c>
      <c r="G463" s="176" t="s">
        <v>325</v>
      </c>
      <c r="H463" s="177">
        <v>3</v>
      </c>
      <c r="I463" s="178"/>
      <c r="J463" s="179">
        <f>ROUND(I463*H463,2)</f>
        <v>0</v>
      </c>
      <c r="K463" s="175"/>
      <c r="L463" s="40"/>
      <c r="M463" s="180" t="s">
        <v>5</v>
      </c>
      <c r="N463" s="181" t="s">
        <v>46</v>
      </c>
      <c r="O463" s="41"/>
      <c r="P463" s="182">
        <f>O463*H463</f>
        <v>0</v>
      </c>
      <c r="Q463" s="182">
        <v>6.4509999999999998E-2</v>
      </c>
      <c r="R463" s="182">
        <f>Q463*H463</f>
        <v>0.19352999999999998</v>
      </c>
      <c r="S463" s="182">
        <v>0</v>
      </c>
      <c r="T463" s="183">
        <f>S463*H463</f>
        <v>0</v>
      </c>
      <c r="AR463" s="23" t="s">
        <v>201</v>
      </c>
      <c r="AT463" s="23" t="s">
        <v>197</v>
      </c>
      <c r="AU463" s="23" t="s">
        <v>211</v>
      </c>
      <c r="AY463" s="23" t="s">
        <v>195</v>
      </c>
      <c r="BE463" s="184">
        <f>IF(N463="základní",J463,0)</f>
        <v>0</v>
      </c>
      <c r="BF463" s="184">
        <f>IF(N463="snížená",J463,0)</f>
        <v>0</v>
      </c>
      <c r="BG463" s="184">
        <f>IF(N463="zákl. přenesená",J463,0)</f>
        <v>0</v>
      </c>
      <c r="BH463" s="184">
        <f>IF(N463="sníž. přenesená",J463,0)</f>
        <v>0</v>
      </c>
      <c r="BI463" s="184">
        <f>IF(N463="nulová",J463,0)</f>
        <v>0</v>
      </c>
      <c r="BJ463" s="23" t="s">
        <v>83</v>
      </c>
      <c r="BK463" s="184">
        <f>ROUND(I463*H463,2)</f>
        <v>0</v>
      </c>
      <c r="BL463" s="23" t="s">
        <v>201</v>
      </c>
      <c r="BM463" s="23" t="s">
        <v>3884</v>
      </c>
    </row>
    <row r="464" spans="2:65" s="1" customFormat="1" ht="25.5" customHeight="1">
      <c r="B464" s="172"/>
      <c r="C464" s="173" t="s">
        <v>3160</v>
      </c>
      <c r="D464" s="173" t="s">
        <v>197</v>
      </c>
      <c r="E464" s="174" t="s">
        <v>3885</v>
      </c>
      <c r="F464" s="175" t="s">
        <v>3886</v>
      </c>
      <c r="G464" s="176" t="s">
        <v>325</v>
      </c>
      <c r="H464" s="177">
        <v>2</v>
      </c>
      <c r="I464" s="178"/>
      <c r="J464" s="179">
        <f>ROUND(I464*H464,2)</f>
        <v>0</v>
      </c>
      <c r="K464" s="175"/>
      <c r="L464" s="40"/>
      <c r="M464" s="180" t="s">
        <v>5</v>
      </c>
      <c r="N464" s="181" t="s">
        <v>46</v>
      </c>
      <c r="O464" s="41"/>
      <c r="P464" s="182">
        <f>O464*H464</f>
        <v>0</v>
      </c>
      <c r="Q464" s="182">
        <v>7.4370000000000006E-2</v>
      </c>
      <c r="R464" s="182">
        <f>Q464*H464</f>
        <v>0.14874000000000001</v>
      </c>
      <c r="S464" s="182">
        <v>0</v>
      </c>
      <c r="T464" s="183">
        <f>S464*H464</f>
        <v>0</v>
      </c>
      <c r="AR464" s="23" t="s">
        <v>201</v>
      </c>
      <c r="AT464" s="23" t="s">
        <v>197</v>
      </c>
      <c r="AU464" s="23" t="s">
        <v>211</v>
      </c>
      <c r="AY464" s="23" t="s">
        <v>195</v>
      </c>
      <c r="BE464" s="184">
        <f>IF(N464="základní",J464,0)</f>
        <v>0</v>
      </c>
      <c r="BF464" s="184">
        <f>IF(N464="snížená",J464,0)</f>
        <v>0</v>
      </c>
      <c r="BG464" s="184">
        <f>IF(N464="zákl. přenesená",J464,0)</f>
        <v>0</v>
      </c>
      <c r="BH464" s="184">
        <f>IF(N464="sníž. přenesená",J464,0)</f>
        <v>0</v>
      </c>
      <c r="BI464" s="184">
        <f>IF(N464="nulová",J464,0)</f>
        <v>0</v>
      </c>
      <c r="BJ464" s="23" t="s">
        <v>83</v>
      </c>
      <c r="BK464" s="184">
        <f>ROUND(I464*H464,2)</f>
        <v>0</v>
      </c>
      <c r="BL464" s="23" t="s">
        <v>201</v>
      </c>
      <c r="BM464" s="23" t="s">
        <v>3887</v>
      </c>
    </row>
    <row r="465" spans="2:65" s="1" customFormat="1" ht="27">
      <c r="B465" s="40"/>
      <c r="D465" s="186" t="s">
        <v>209</v>
      </c>
      <c r="F465" s="194" t="s">
        <v>3888</v>
      </c>
      <c r="I465" s="195"/>
      <c r="L465" s="40"/>
      <c r="M465" s="196"/>
      <c r="N465" s="41"/>
      <c r="O465" s="41"/>
      <c r="P465" s="41"/>
      <c r="Q465" s="41"/>
      <c r="R465" s="41"/>
      <c r="S465" s="41"/>
      <c r="T465" s="69"/>
      <c r="AT465" s="23" t="s">
        <v>209</v>
      </c>
      <c r="AU465" s="23" t="s">
        <v>211</v>
      </c>
    </row>
    <row r="466" spans="2:65" s="1" customFormat="1" ht="16.5" customHeight="1">
      <c r="B466" s="172"/>
      <c r="C466" s="173" t="s">
        <v>3165</v>
      </c>
      <c r="D466" s="173" t="s">
        <v>197</v>
      </c>
      <c r="E466" s="174" t="s">
        <v>3546</v>
      </c>
      <c r="F466" s="175" t="s">
        <v>3547</v>
      </c>
      <c r="G466" s="176" t="s">
        <v>325</v>
      </c>
      <c r="H466" s="177">
        <v>1</v>
      </c>
      <c r="I466" s="178"/>
      <c r="J466" s="179">
        <f>ROUND(I466*H466,2)</f>
        <v>0</v>
      </c>
      <c r="K466" s="175"/>
      <c r="L466" s="40"/>
      <c r="M466" s="180" t="s">
        <v>5</v>
      </c>
      <c r="N466" s="181" t="s">
        <v>46</v>
      </c>
      <c r="O466" s="41"/>
      <c r="P466" s="182">
        <f>O466*H466</f>
        <v>0</v>
      </c>
      <c r="Q466" s="182">
        <v>8.6120000000000002E-2</v>
      </c>
      <c r="R466" s="182">
        <f>Q466*H466</f>
        <v>8.6120000000000002E-2</v>
      </c>
      <c r="S466" s="182">
        <v>0</v>
      </c>
      <c r="T466" s="183">
        <f>S466*H466</f>
        <v>0</v>
      </c>
      <c r="AR466" s="23" t="s">
        <v>201</v>
      </c>
      <c r="AT466" s="23" t="s">
        <v>197</v>
      </c>
      <c r="AU466" s="23" t="s">
        <v>211</v>
      </c>
      <c r="AY466" s="23" t="s">
        <v>195</v>
      </c>
      <c r="BE466" s="184">
        <f>IF(N466="základní",J466,0)</f>
        <v>0</v>
      </c>
      <c r="BF466" s="184">
        <f>IF(N466="snížená",J466,0)</f>
        <v>0</v>
      </c>
      <c r="BG466" s="184">
        <f>IF(N466="zákl. přenesená",J466,0)</f>
        <v>0</v>
      </c>
      <c r="BH466" s="184">
        <f>IF(N466="sníž. přenesená",J466,0)</f>
        <v>0</v>
      </c>
      <c r="BI466" s="184">
        <f>IF(N466="nulová",J466,0)</f>
        <v>0</v>
      </c>
      <c r="BJ466" s="23" t="s">
        <v>83</v>
      </c>
      <c r="BK466" s="184">
        <f>ROUND(I466*H466,2)</f>
        <v>0</v>
      </c>
      <c r="BL466" s="23" t="s">
        <v>201</v>
      </c>
      <c r="BM466" s="23" t="s">
        <v>3889</v>
      </c>
    </row>
    <row r="467" spans="2:65" s="1" customFormat="1" ht="25.5" customHeight="1">
      <c r="B467" s="172"/>
      <c r="C467" s="173" t="s">
        <v>3170</v>
      </c>
      <c r="D467" s="173" t="s">
        <v>197</v>
      </c>
      <c r="E467" s="174" t="s">
        <v>3149</v>
      </c>
      <c r="F467" s="175" t="s">
        <v>3150</v>
      </c>
      <c r="G467" s="176" t="s">
        <v>325</v>
      </c>
      <c r="H467" s="177">
        <v>6</v>
      </c>
      <c r="I467" s="178"/>
      <c r="J467" s="179">
        <f>ROUND(I467*H467,2)</f>
        <v>0</v>
      </c>
      <c r="K467" s="175"/>
      <c r="L467" s="40"/>
      <c r="M467" s="180" t="s">
        <v>5</v>
      </c>
      <c r="N467" s="181" t="s">
        <v>46</v>
      </c>
      <c r="O467" s="41"/>
      <c r="P467" s="182">
        <f>O467*H467</f>
        <v>0</v>
      </c>
      <c r="Q467" s="182">
        <v>1.1350000000000001E-2</v>
      </c>
      <c r="R467" s="182">
        <f>Q467*H467</f>
        <v>6.8100000000000008E-2</v>
      </c>
      <c r="S467" s="182">
        <v>0</v>
      </c>
      <c r="T467" s="183">
        <f>S467*H467</f>
        <v>0</v>
      </c>
      <c r="AR467" s="23" t="s">
        <v>201</v>
      </c>
      <c r="AT467" s="23" t="s">
        <v>197</v>
      </c>
      <c r="AU467" s="23" t="s">
        <v>211</v>
      </c>
      <c r="AY467" s="23" t="s">
        <v>195</v>
      </c>
      <c r="BE467" s="184">
        <f>IF(N467="základní",J467,0)</f>
        <v>0</v>
      </c>
      <c r="BF467" s="184">
        <f>IF(N467="snížená",J467,0)</f>
        <v>0</v>
      </c>
      <c r="BG467" s="184">
        <f>IF(N467="zákl. přenesená",J467,0)</f>
        <v>0</v>
      </c>
      <c r="BH467" s="184">
        <f>IF(N467="sníž. přenesená",J467,0)</f>
        <v>0</v>
      </c>
      <c r="BI467" s="184">
        <f>IF(N467="nulová",J467,0)</f>
        <v>0</v>
      </c>
      <c r="BJ467" s="23" t="s">
        <v>83</v>
      </c>
      <c r="BK467" s="184">
        <f>ROUND(I467*H467,2)</f>
        <v>0</v>
      </c>
      <c r="BL467" s="23" t="s">
        <v>201</v>
      </c>
      <c r="BM467" s="23" t="s">
        <v>3890</v>
      </c>
    </row>
    <row r="468" spans="2:65" s="1" customFormat="1" ht="25.5" customHeight="1">
      <c r="B468" s="172"/>
      <c r="C468" s="173" t="s">
        <v>3175</v>
      </c>
      <c r="D468" s="173" t="s">
        <v>197</v>
      </c>
      <c r="E468" s="174" t="s">
        <v>3153</v>
      </c>
      <c r="F468" s="175" t="s">
        <v>3154</v>
      </c>
      <c r="G468" s="176" t="s">
        <v>325</v>
      </c>
      <c r="H468" s="177">
        <v>3</v>
      </c>
      <c r="I468" s="178"/>
      <c r="J468" s="179">
        <f>ROUND(I468*H468,2)</f>
        <v>0</v>
      </c>
      <c r="K468" s="175"/>
      <c r="L468" s="40"/>
      <c r="M468" s="180" t="s">
        <v>5</v>
      </c>
      <c r="N468" s="181" t="s">
        <v>46</v>
      </c>
      <c r="O468" s="41"/>
      <c r="P468" s="182">
        <f>O468*H468</f>
        <v>0</v>
      </c>
      <c r="Q468" s="182">
        <v>1.8180000000000002E-2</v>
      </c>
      <c r="R468" s="182">
        <f>Q468*H468</f>
        <v>5.4540000000000005E-2</v>
      </c>
      <c r="S468" s="182">
        <v>0</v>
      </c>
      <c r="T468" s="183">
        <f>S468*H468</f>
        <v>0</v>
      </c>
      <c r="AR468" s="23" t="s">
        <v>201</v>
      </c>
      <c r="AT468" s="23" t="s">
        <v>197</v>
      </c>
      <c r="AU468" s="23" t="s">
        <v>211</v>
      </c>
      <c r="AY468" s="23" t="s">
        <v>195</v>
      </c>
      <c r="BE468" s="184">
        <f>IF(N468="základní",J468,0)</f>
        <v>0</v>
      </c>
      <c r="BF468" s="184">
        <f>IF(N468="snížená",J468,0)</f>
        <v>0</v>
      </c>
      <c r="BG468" s="184">
        <f>IF(N468="zákl. přenesená",J468,0)</f>
        <v>0</v>
      </c>
      <c r="BH468" s="184">
        <f>IF(N468="sníž. přenesená",J468,0)</f>
        <v>0</v>
      </c>
      <c r="BI468" s="184">
        <f>IF(N468="nulová",J468,0)</f>
        <v>0</v>
      </c>
      <c r="BJ468" s="23" t="s">
        <v>83</v>
      </c>
      <c r="BK468" s="184">
        <f>ROUND(I468*H468,2)</f>
        <v>0</v>
      </c>
      <c r="BL468" s="23" t="s">
        <v>201</v>
      </c>
      <c r="BM468" s="23" t="s">
        <v>3891</v>
      </c>
    </row>
    <row r="469" spans="2:65" s="1" customFormat="1" ht="16.5" customHeight="1">
      <c r="B469" s="172"/>
      <c r="C469" s="173" t="s">
        <v>3179</v>
      </c>
      <c r="D469" s="173" t="s">
        <v>197</v>
      </c>
      <c r="E469" s="174" t="s">
        <v>3892</v>
      </c>
      <c r="F469" s="175" t="s">
        <v>3893</v>
      </c>
      <c r="G469" s="176" t="s">
        <v>325</v>
      </c>
      <c r="H469" s="177">
        <v>1</v>
      </c>
      <c r="I469" s="178"/>
      <c r="J469" s="179">
        <f>ROUND(I469*H469,2)</f>
        <v>0</v>
      </c>
      <c r="K469" s="175"/>
      <c r="L469" s="40"/>
      <c r="M469" s="180" t="s">
        <v>5</v>
      </c>
      <c r="N469" s="181" t="s">
        <v>46</v>
      </c>
      <c r="O469" s="41"/>
      <c r="P469" s="182">
        <f>O469*H469</f>
        <v>0</v>
      </c>
      <c r="Q469" s="182">
        <v>0</v>
      </c>
      <c r="R469" s="182">
        <f>Q469*H469</f>
        <v>0</v>
      </c>
      <c r="S469" s="182">
        <v>0</v>
      </c>
      <c r="T469" s="183">
        <f>S469*H469</f>
        <v>0</v>
      </c>
      <c r="AR469" s="23" t="s">
        <v>201</v>
      </c>
      <c r="AT469" s="23" t="s">
        <v>197</v>
      </c>
      <c r="AU469" s="23" t="s">
        <v>211</v>
      </c>
      <c r="AY469" s="23" t="s">
        <v>195</v>
      </c>
      <c r="BE469" s="184">
        <f>IF(N469="základní",J469,0)</f>
        <v>0</v>
      </c>
      <c r="BF469" s="184">
        <f>IF(N469="snížená",J469,0)</f>
        <v>0</v>
      </c>
      <c r="BG469" s="184">
        <f>IF(N469="zákl. přenesená",J469,0)</f>
        <v>0</v>
      </c>
      <c r="BH469" s="184">
        <f>IF(N469="sníž. přenesená",J469,0)</f>
        <v>0</v>
      </c>
      <c r="BI469" s="184">
        <f>IF(N469="nulová",J469,0)</f>
        <v>0</v>
      </c>
      <c r="BJ469" s="23" t="s">
        <v>83</v>
      </c>
      <c r="BK469" s="184">
        <f>ROUND(I469*H469,2)</f>
        <v>0</v>
      </c>
      <c r="BL469" s="23" t="s">
        <v>201</v>
      </c>
      <c r="BM469" s="23" t="s">
        <v>3894</v>
      </c>
    </row>
    <row r="470" spans="2:65" s="1" customFormat="1" ht="189">
      <c r="B470" s="40"/>
      <c r="D470" s="186" t="s">
        <v>209</v>
      </c>
      <c r="F470" s="194" t="s">
        <v>3895</v>
      </c>
      <c r="I470" s="195"/>
      <c r="L470" s="40"/>
      <c r="M470" s="196"/>
      <c r="N470" s="41"/>
      <c r="O470" s="41"/>
      <c r="P470" s="41"/>
      <c r="Q470" s="41"/>
      <c r="R470" s="41"/>
      <c r="S470" s="41"/>
      <c r="T470" s="69"/>
      <c r="AT470" s="23" t="s">
        <v>209</v>
      </c>
      <c r="AU470" s="23" t="s">
        <v>211</v>
      </c>
    </row>
    <row r="471" spans="2:65" s="1" customFormat="1" ht="25.5" customHeight="1">
      <c r="B471" s="172"/>
      <c r="C471" s="173" t="s">
        <v>3183</v>
      </c>
      <c r="D471" s="173" t="s">
        <v>197</v>
      </c>
      <c r="E471" s="174" t="s">
        <v>3896</v>
      </c>
      <c r="F471" s="175" t="s">
        <v>3897</v>
      </c>
      <c r="G471" s="176" t="s">
        <v>325</v>
      </c>
      <c r="H471" s="177">
        <v>1</v>
      </c>
      <c r="I471" s="178"/>
      <c r="J471" s="179">
        <f>ROUND(I471*H471,2)</f>
        <v>0</v>
      </c>
      <c r="K471" s="175"/>
      <c r="L471" s="40"/>
      <c r="M471" s="180" t="s">
        <v>5</v>
      </c>
      <c r="N471" s="181" t="s">
        <v>46</v>
      </c>
      <c r="O471" s="41"/>
      <c r="P471" s="182">
        <f>O471*H471</f>
        <v>0</v>
      </c>
      <c r="Q471" s="182">
        <v>0.11217000000000001</v>
      </c>
      <c r="R471" s="182">
        <f>Q471*H471</f>
        <v>0.11217000000000001</v>
      </c>
      <c r="S471" s="182">
        <v>0</v>
      </c>
      <c r="T471" s="183">
        <f>S471*H471</f>
        <v>0</v>
      </c>
      <c r="AR471" s="23" t="s">
        <v>201</v>
      </c>
      <c r="AT471" s="23" t="s">
        <v>197</v>
      </c>
      <c r="AU471" s="23" t="s">
        <v>211</v>
      </c>
      <c r="AY471" s="23" t="s">
        <v>195</v>
      </c>
      <c r="BE471" s="184">
        <f>IF(N471="základní",J471,0)</f>
        <v>0</v>
      </c>
      <c r="BF471" s="184">
        <f>IF(N471="snížená",J471,0)</f>
        <v>0</v>
      </c>
      <c r="BG471" s="184">
        <f>IF(N471="zákl. přenesená",J471,0)</f>
        <v>0</v>
      </c>
      <c r="BH471" s="184">
        <f>IF(N471="sníž. přenesená",J471,0)</f>
        <v>0</v>
      </c>
      <c r="BI471" s="184">
        <f>IF(N471="nulová",J471,0)</f>
        <v>0</v>
      </c>
      <c r="BJ471" s="23" t="s">
        <v>83</v>
      </c>
      <c r="BK471" s="184">
        <f>ROUND(I471*H471,2)</f>
        <v>0</v>
      </c>
      <c r="BL471" s="23" t="s">
        <v>201</v>
      </c>
      <c r="BM471" s="23" t="s">
        <v>3898</v>
      </c>
    </row>
    <row r="472" spans="2:65" s="1" customFormat="1" ht="25.5" customHeight="1">
      <c r="B472" s="172"/>
      <c r="C472" s="173" t="s">
        <v>3187</v>
      </c>
      <c r="D472" s="173" t="s">
        <v>197</v>
      </c>
      <c r="E472" s="174" t="s">
        <v>3899</v>
      </c>
      <c r="F472" s="175" t="s">
        <v>3900</v>
      </c>
      <c r="G472" s="176" t="s">
        <v>325</v>
      </c>
      <c r="H472" s="177">
        <v>1</v>
      </c>
      <c r="I472" s="178"/>
      <c r="J472" s="179">
        <f>ROUND(I472*H472,2)</f>
        <v>0</v>
      </c>
      <c r="K472" s="175"/>
      <c r="L472" s="40"/>
      <c r="M472" s="180" t="s">
        <v>5</v>
      </c>
      <c r="N472" s="181" t="s">
        <v>46</v>
      </c>
      <c r="O472" s="41"/>
      <c r="P472" s="182">
        <f>O472*H472</f>
        <v>0</v>
      </c>
      <c r="Q472" s="182">
        <v>1.2120000000000001E-2</v>
      </c>
      <c r="R472" s="182">
        <f>Q472*H472</f>
        <v>1.2120000000000001E-2</v>
      </c>
      <c r="S472" s="182">
        <v>0</v>
      </c>
      <c r="T472" s="183">
        <f>S472*H472</f>
        <v>0</v>
      </c>
      <c r="AR472" s="23" t="s">
        <v>201</v>
      </c>
      <c r="AT472" s="23" t="s">
        <v>197</v>
      </c>
      <c r="AU472" s="23" t="s">
        <v>211</v>
      </c>
      <c r="AY472" s="23" t="s">
        <v>195</v>
      </c>
      <c r="BE472" s="184">
        <f>IF(N472="základní",J472,0)</f>
        <v>0</v>
      </c>
      <c r="BF472" s="184">
        <f>IF(N472="snížená",J472,0)</f>
        <v>0</v>
      </c>
      <c r="BG472" s="184">
        <f>IF(N472="zákl. přenesená",J472,0)</f>
        <v>0</v>
      </c>
      <c r="BH472" s="184">
        <f>IF(N472="sníž. přenesená",J472,0)</f>
        <v>0</v>
      </c>
      <c r="BI472" s="184">
        <f>IF(N472="nulová",J472,0)</f>
        <v>0</v>
      </c>
      <c r="BJ472" s="23" t="s">
        <v>83</v>
      </c>
      <c r="BK472" s="184">
        <f>ROUND(I472*H472,2)</f>
        <v>0</v>
      </c>
      <c r="BL472" s="23" t="s">
        <v>201</v>
      </c>
      <c r="BM472" s="23" t="s">
        <v>3901</v>
      </c>
    </row>
    <row r="473" spans="2:65" s="1" customFormat="1" ht="25.5" customHeight="1">
      <c r="B473" s="172"/>
      <c r="C473" s="173" t="s">
        <v>3191</v>
      </c>
      <c r="D473" s="173" t="s">
        <v>197</v>
      </c>
      <c r="E473" s="174" t="s">
        <v>3157</v>
      </c>
      <c r="F473" s="175" t="s">
        <v>3158</v>
      </c>
      <c r="G473" s="176" t="s">
        <v>325</v>
      </c>
      <c r="H473" s="177">
        <v>25</v>
      </c>
      <c r="I473" s="178"/>
      <c r="J473" s="179">
        <f>ROUND(I473*H473,2)</f>
        <v>0</v>
      </c>
      <c r="K473" s="175"/>
      <c r="L473" s="40"/>
      <c r="M473" s="180" t="s">
        <v>5</v>
      </c>
      <c r="N473" s="181" t="s">
        <v>46</v>
      </c>
      <c r="O473" s="41"/>
      <c r="P473" s="182">
        <f>O473*H473</f>
        <v>0</v>
      </c>
      <c r="Q473" s="182">
        <v>7.0200000000000002E-3</v>
      </c>
      <c r="R473" s="182">
        <f>Q473*H473</f>
        <v>0.17550000000000002</v>
      </c>
      <c r="S473" s="182">
        <v>0</v>
      </c>
      <c r="T473" s="183">
        <f>S473*H473</f>
        <v>0</v>
      </c>
      <c r="AR473" s="23" t="s">
        <v>201</v>
      </c>
      <c r="AT473" s="23" t="s">
        <v>197</v>
      </c>
      <c r="AU473" s="23" t="s">
        <v>211</v>
      </c>
      <c r="AY473" s="23" t="s">
        <v>195</v>
      </c>
      <c r="BE473" s="184">
        <f>IF(N473="základní",J473,0)</f>
        <v>0</v>
      </c>
      <c r="BF473" s="184">
        <f>IF(N473="snížená",J473,0)</f>
        <v>0</v>
      </c>
      <c r="BG473" s="184">
        <f>IF(N473="zákl. přenesená",J473,0)</f>
        <v>0</v>
      </c>
      <c r="BH473" s="184">
        <f>IF(N473="sníž. přenesená",J473,0)</f>
        <v>0</v>
      </c>
      <c r="BI473" s="184">
        <f>IF(N473="nulová",J473,0)</f>
        <v>0</v>
      </c>
      <c r="BJ473" s="23" t="s">
        <v>83</v>
      </c>
      <c r="BK473" s="184">
        <f>ROUND(I473*H473,2)</f>
        <v>0</v>
      </c>
      <c r="BL473" s="23" t="s">
        <v>201</v>
      </c>
      <c r="BM473" s="23" t="s">
        <v>3902</v>
      </c>
    </row>
    <row r="474" spans="2:65" s="1" customFormat="1" ht="16.5" customHeight="1">
      <c r="B474" s="172"/>
      <c r="C474" s="213" t="s">
        <v>3197</v>
      </c>
      <c r="D474" s="213" t="s">
        <v>316</v>
      </c>
      <c r="E474" s="214" t="s">
        <v>3161</v>
      </c>
      <c r="F474" s="215" t="s">
        <v>3162</v>
      </c>
      <c r="G474" s="216" t="s">
        <v>325</v>
      </c>
      <c r="H474" s="217">
        <v>7</v>
      </c>
      <c r="I474" s="218"/>
      <c r="J474" s="219">
        <f>ROUND(I474*H474,2)</f>
        <v>0</v>
      </c>
      <c r="K474" s="215"/>
      <c r="L474" s="220"/>
      <c r="M474" s="221" t="s">
        <v>5</v>
      </c>
      <c r="N474" s="222" t="s">
        <v>46</v>
      </c>
      <c r="O474" s="41"/>
      <c r="P474" s="182">
        <f>O474*H474</f>
        <v>0</v>
      </c>
      <c r="Q474" s="182">
        <v>0.16500000000000001</v>
      </c>
      <c r="R474" s="182">
        <f>Q474*H474</f>
        <v>1.155</v>
      </c>
      <c r="S474" s="182">
        <v>0</v>
      </c>
      <c r="T474" s="183">
        <f>S474*H474</f>
        <v>0</v>
      </c>
      <c r="AR474" s="23" t="s">
        <v>255</v>
      </c>
      <c r="AT474" s="23" t="s">
        <v>316</v>
      </c>
      <c r="AU474" s="23" t="s">
        <v>211</v>
      </c>
      <c r="AY474" s="23" t="s">
        <v>195</v>
      </c>
      <c r="BE474" s="184">
        <f>IF(N474="základní",J474,0)</f>
        <v>0</v>
      </c>
      <c r="BF474" s="184">
        <f>IF(N474="snížená",J474,0)</f>
        <v>0</v>
      </c>
      <c r="BG474" s="184">
        <f>IF(N474="zákl. přenesená",J474,0)</f>
        <v>0</v>
      </c>
      <c r="BH474" s="184">
        <f>IF(N474="sníž. přenesená",J474,0)</f>
        <v>0</v>
      </c>
      <c r="BI474" s="184">
        <f>IF(N474="nulová",J474,0)</f>
        <v>0</v>
      </c>
      <c r="BJ474" s="23" t="s">
        <v>83</v>
      </c>
      <c r="BK474" s="184">
        <f>ROUND(I474*H474,2)</f>
        <v>0</v>
      </c>
      <c r="BL474" s="23" t="s">
        <v>201</v>
      </c>
      <c r="BM474" s="23" t="s">
        <v>3903</v>
      </c>
    </row>
    <row r="475" spans="2:65" s="1" customFormat="1" ht="27">
      <c r="B475" s="40"/>
      <c r="D475" s="186" t="s">
        <v>209</v>
      </c>
      <c r="F475" s="194" t="s">
        <v>3164</v>
      </c>
      <c r="I475" s="195"/>
      <c r="L475" s="40"/>
      <c r="M475" s="196"/>
      <c r="N475" s="41"/>
      <c r="O475" s="41"/>
      <c r="P475" s="41"/>
      <c r="Q475" s="41"/>
      <c r="R475" s="41"/>
      <c r="S475" s="41"/>
      <c r="T475" s="69"/>
      <c r="AT475" s="23" t="s">
        <v>209</v>
      </c>
      <c r="AU475" s="23" t="s">
        <v>211</v>
      </c>
    </row>
    <row r="476" spans="2:65" s="11" customFormat="1">
      <c r="B476" s="185"/>
      <c r="D476" s="186" t="s">
        <v>203</v>
      </c>
      <c r="E476" s="187" t="s">
        <v>5</v>
      </c>
      <c r="F476" s="188" t="s">
        <v>85</v>
      </c>
      <c r="H476" s="189">
        <v>2</v>
      </c>
      <c r="I476" s="190"/>
      <c r="L476" s="185"/>
      <c r="M476" s="191"/>
      <c r="N476" s="192"/>
      <c r="O476" s="192"/>
      <c r="P476" s="192"/>
      <c r="Q476" s="192"/>
      <c r="R476" s="192"/>
      <c r="S476" s="192"/>
      <c r="T476" s="193"/>
      <c r="AT476" s="187" t="s">
        <v>203</v>
      </c>
      <c r="AU476" s="187" t="s">
        <v>211</v>
      </c>
      <c r="AV476" s="11" t="s">
        <v>85</v>
      </c>
      <c r="AW476" s="11" t="s">
        <v>39</v>
      </c>
      <c r="AX476" s="11" t="s">
        <v>75</v>
      </c>
      <c r="AY476" s="187" t="s">
        <v>195</v>
      </c>
    </row>
    <row r="477" spans="2:65" s="12" customFormat="1">
      <c r="B477" s="197"/>
      <c r="D477" s="186" t="s">
        <v>203</v>
      </c>
      <c r="E477" s="198" t="s">
        <v>5</v>
      </c>
      <c r="F477" s="199" t="s">
        <v>2809</v>
      </c>
      <c r="H477" s="200">
        <v>2</v>
      </c>
      <c r="I477" s="201"/>
      <c r="L477" s="197"/>
      <c r="M477" s="202"/>
      <c r="N477" s="203"/>
      <c r="O477" s="203"/>
      <c r="P477" s="203"/>
      <c r="Q477" s="203"/>
      <c r="R477" s="203"/>
      <c r="S477" s="203"/>
      <c r="T477" s="204"/>
      <c r="AT477" s="198" t="s">
        <v>203</v>
      </c>
      <c r="AU477" s="198" t="s">
        <v>211</v>
      </c>
      <c r="AV477" s="12" t="s">
        <v>211</v>
      </c>
      <c r="AW477" s="12" t="s">
        <v>39</v>
      </c>
      <c r="AX477" s="12" t="s">
        <v>75</v>
      </c>
      <c r="AY477" s="198" t="s">
        <v>195</v>
      </c>
    </row>
    <row r="478" spans="2:65" s="11" customFormat="1">
      <c r="B478" s="185"/>
      <c r="D478" s="186" t="s">
        <v>203</v>
      </c>
      <c r="E478" s="187" t="s">
        <v>5</v>
      </c>
      <c r="F478" s="188" t="s">
        <v>220</v>
      </c>
      <c r="H478" s="189">
        <v>5</v>
      </c>
      <c r="I478" s="190"/>
      <c r="L478" s="185"/>
      <c r="M478" s="191"/>
      <c r="N478" s="192"/>
      <c r="O478" s="192"/>
      <c r="P478" s="192"/>
      <c r="Q478" s="192"/>
      <c r="R478" s="192"/>
      <c r="S478" s="192"/>
      <c r="T478" s="193"/>
      <c r="AT478" s="187" t="s">
        <v>203</v>
      </c>
      <c r="AU478" s="187" t="s">
        <v>211</v>
      </c>
      <c r="AV478" s="11" t="s">
        <v>85</v>
      </c>
      <c r="AW478" s="11" t="s">
        <v>39</v>
      </c>
      <c r="AX478" s="11" t="s">
        <v>75</v>
      </c>
      <c r="AY478" s="187" t="s">
        <v>195</v>
      </c>
    </row>
    <row r="479" spans="2:65" s="12" customFormat="1">
      <c r="B479" s="197"/>
      <c r="D479" s="186" t="s">
        <v>203</v>
      </c>
      <c r="E479" s="198" t="s">
        <v>5</v>
      </c>
      <c r="F479" s="199" t="s">
        <v>2811</v>
      </c>
      <c r="H479" s="200">
        <v>5</v>
      </c>
      <c r="I479" s="201"/>
      <c r="L479" s="197"/>
      <c r="M479" s="202"/>
      <c r="N479" s="203"/>
      <c r="O479" s="203"/>
      <c r="P479" s="203"/>
      <c r="Q479" s="203"/>
      <c r="R479" s="203"/>
      <c r="S479" s="203"/>
      <c r="T479" s="204"/>
      <c r="AT479" s="198" t="s">
        <v>203</v>
      </c>
      <c r="AU479" s="198" t="s">
        <v>211</v>
      </c>
      <c r="AV479" s="12" t="s">
        <v>211</v>
      </c>
      <c r="AW479" s="12" t="s">
        <v>39</v>
      </c>
      <c r="AX479" s="12" t="s">
        <v>75</v>
      </c>
      <c r="AY479" s="198" t="s">
        <v>195</v>
      </c>
    </row>
    <row r="480" spans="2:65" s="13" customFormat="1">
      <c r="B480" s="205"/>
      <c r="D480" s="186" t="s">
        <v>203</v>
      </c>
      <c r="E480" s="206" t="s">
        <v>5</v>
      </c>
      <c r="F480" s="207" t="s">
        <v>254</v>
      </c>
      <c r="H480" s="208">
        <v>7</v>
      </c>
      <c r="I480" s="209"/>
      <c r="L480" s="205"/>
      <c r="M480" s="210"/>
      <c r="N480" s="211"/>
      <c r="O480" s="211"/>
      <c r="P480" s="211"/>
      <c r="Q480" s="211"/>
      <c r="R480" s="211"/>
      <c r="S480" s="211"/>
      <c r="T480" s="212"/>
      <c r="AT480" s="206" t="s">
        <v>203</v>
      </c>
      <c r="AU480" s="206" t="s">
        <v>211</v>
      </c>
      <c r="AV480" s="13" t="s">
        <v>201</v>
      </c>
      <c r="AW480" s="13" t="s">
        <v>39</v>
      </c>
      <c r="AX480" s="13" t="s">
        <v>83</v>
      </c>
      <c r="AY480" s="206" t="s">
        <v>195</v>
      </c>
    </row>
    <row r="481" spans="2:65" s="1" customFormat="1" ht="16.5" customHeight="1">
      <c r="B481" s="172"/>
      <c r="C481" s="213" t="s">
        <v>3202</v>
      </c>
      <c r="D481" s="213" t="s">
        <v>316</v>
      </c>
      <c r="E481" s="214" t="s">
        <v>3552</v>
      </c>
      <c r="F481" s="215" t="s">
        <v>3553</v>
      </c>
      <c r="G481" s="216" t="s">
        <v>325</v>
      </c>
      <c r="H481" s="217">
        <v>8</v>
      </c>
      <c r="I481" s="218"/>
      <c r="J481" s="219">
        <f>ROUND(I481*H481,2)</f>
        <v>0</v>
      </c>
      <c r="K481" s="215"/>
      <c r="L481" s="220"/>
      <c r="M481" s="221" t="s">
        <v>5</v>
      </c>
      <c r="N481" s="222" t="s">
        <v>46</v>
      </c>
      <c r="O481" s="41"/>
      <c r="P481" s="182">
        <f>O481*H481</f>
        <v>0</v>
      </c>
      <c r="Q481" s="182">
        <v>0.12</v>
      </c>
      <c r="R481" s="182">
        <f>Q481*H481</f>
        <v>0.96</v>
      </c>
      <c r="S481" s="182">
        <v>0</v>
      </c>
      <c r="T481" s="183">
        <f>S481*H481</f>
        <v>0</v>
      </c>
      <c r="AR481" s="23" t="s">
        <v>255</v>
      </c>
      <c r="AT481" s="23" t="s">
        <v>316</v>
      </c>
      <c r="AU481" s="23" t="s">
        <v>211</v>
      </c>
      <c r="AY481" s="23" t="s">
        <v>195</v>
      </c>
      <c r="BE481" s="184">
        <f>IF(N481="základní",J481,0)</f>
        <v>0</v>
      </c>
      <c r="BF481" s="184">
        <f>IF(N481="snížená",J481,0)</f>
        <v>0</v>
      </c>
      <c r="BG481" s="184">
        <f>IF(N481="zákl. přenesená",J481,0)</f>
        <v>0</v>
      </c>
      <c r="BH481" s="184">
        <f>IF(N481="sníž. přenesená",J481,0)</f>
        <v>0</v>
      </c>
      <c r="BI481" s="184">
        <f>IF(N481="nulová",J481,0)</f>
        <v>0</v>
      </c>
      <c r="BJ481" s="23" t="s">
        <v>83</v>
      </c>
      <c r="BK481" s="184">
        <f>ROUND(I481*H481,2)</f>
        <v>0</v>
      </c>
      <c r="BL481" s="23" t="s">
        <v>201</v>
      </c>
      <c r="BM481" s="23" t="s">
        <v>3904</v>
      </c>
    </row>
    <row r="482" spans="2:65" s="1" customFormat="1" ht="40.5">
      <c r="B482" s="40"/>
      <c r="D482" s="186" t="s">
        <v>209</v>
      </c>
      <c r="F482" s="194" t="s">
        <v>3555</v>
      </c>
      <c r="I482" s="195"/>
      <c r="L482" s="40"/>
      <c r="M482" s="196"/>
      <c r="N482" s="41"/>
      <c r="O482" s="41"/>
      <c r="P482" s="41"/>
      <c r="Q482" s="41"/>
      <c r="R482" s="41"/>
      <c r="S482" s="41"/>
      <c r="T482" s="69"/>
      <c r="AT482" s="23" t="s">
        <v>209</v>
      </c>
      <c r="AU482" s="23" t="s">
        <v>211</v>
      </c>
    </row>
    <row r="483" spans="2:65" s="11" customFormat="1">
      <c r="B483" s="185"/>
      <c r="D483" s="186" t="s">
        <v>203</v>
      </c>
      <c r="E483" s="187" t="s">
        <v>5</v>
      </c>
      <c r="F483" s="188" t="s">
        <v>255</v>
      </c>
      <c r="H483" s="189">
        <v>8</v>
      </c>
      <c r="I483" s="190"/>
      <c r="L483" s="185"/>
      <c r="M483" s="191"/>
      <c r="N483" s="192"/>
      <c r="O483" s="192"/>
      <c r="P483" s="192"/>
      <c r="Q483" s="192"/>
      <c r="R483" s="192"/>
      <c r="S483" s="192"/>
      <c r="T483" s="193"/>
      <c r="AT483" s="187" t="s">
        <v>203</v>
      </c>
      <c r="AU483" s="187" t="s">
        <v>211</v>
      </c>
      <c r="AV483" s="11" t="s">
        <v>85</v>
      </c>
      <c r="AW483" s="11" t="s">
        <v>39</v>
      </c>
      <c r="AX483" s="11" t="s">
        <v>75</v>
      </c>
      <c r="AY483" s="187" t="s">
        <v>195</v>
      </c>
    </row>
    <row r="484" spans="2:65" s="12" customFormat="1">
      <c r="B484" s="197"/>
      <c r="D484" s="186" t="s">
        <v>203</v>
      </c>
      <c r="E484" s="198" t="s">
        <v>5</v>
      </c>
      <c r="F484" s="199" t="s">
        <v>3905</v>
      </c>
      <c r="H484" s="200">
        <v>8</v>
      </c>
      <c r="I484" s="201"/>
      <c r="L484" s="197"/>
      <c r="M484" s="202"/>
      <c r="N484" s="203"/>
      <c r="O484" s="203"/>
      <c r="P484" s="203"/>
      <c r="Q484" s="203"/>
      <c r="R484" s="203"/>
      <c r="S484" s="203"/>
      <c r="T484" s="204"/>
      <c r="AT484" s="198" t="s">
        <v>203</v>
      </c>
      <c r="AU484" s="198" t="s">
        <v>211</v>
      </c>
      <c r="AV484" s="12" t="s">
        <v>211</v>
      </c>
      <c r="AW484" s="12" t="s">
        <v>39</v>
      </c>
      <c r="AX484" s="12" t="s">
        <v>83</v>
      </c>
      <c r="AY484" s="198" t="s">
        <v>195</v>
      </c>
    </row>
    <row r="485" spans="2:65" s="1" customFormat="1" ht="16.5" customHeight="1">
      <c r="B485" s="172"/>
      <c r="C485" s="213" t="s">
        <v>3208</v>
      </c>
      <c r="D485" s="213" t="s">
        <v>316</v>
      </c>
      <c r="E485" s="214" t="s">
        <v>3906</v>
      </c>
      <c r="F485" s="215" t="s">
        <v>3907</v>
      </c>
      <c r="G485" s="216" t="s">
        <v>325</v>
      </c>
      <c r="H485" s="217">
        <v>1</v>
      </c>
      <c r="I485" s="218"/>
      <c r="J485" s="219">
        <f>ROUND(I485*H485,2)</f>
        <v>0</v>
      </c>
      <c r="K485" s="215"/>
      <c r="L485" s="220"/>
      <c r="M485" s="221" t="s">
        <v>5</v>
      </c>
      <c r="N485" s="222" t="s">
        <v>46</v>
      </c>
      <c r="O485" s="41"/>
      <c r="P485" s="182">
        <f>O485*H485</f>
        <v>0</v>
      </c>
      <c r="Q485" s="182">
        <v>0.10199999999999999</v>
      </c>
      <c r="R485" s="182">
        <f>Q485*H485</f>
        <v>0.10199999999999999</v>
      </c>
      <c r="S485" s="182">
        <v>0</v>
      </c>
      <c r="T485" s="183">
        <f>S485*H485</f>
        <v>0</v>
      </c>
      <c r="AR485" s="23" t="s">
        <v>255</v>
      </c>
      <c r="AT485" s="23" t="s">
        <v>316</v>
      </c>
      <c r="AU485" s="23" t="s">
        <v>211</v>
      </c>
      <c r="AY485" s="23" t="s">
        <v>195</v>
      </c>
      <c r="BE485" s="184">
        <f>IF(N485="základní",J485,0)</f>
        <v>0</v>
      </c>
      <c r="BF485" s="184">
        <f>IF(N485="snížená",J485,0)</f>
        <v>0</v>
      </c>
      <c r="BG485" s="184">
        <f>IF(N485="zákl. přenesená",J485,0)</f>
        <v>0</v>
      </c>
      <c r="BH485" s="184">
        <f>IF(N485="sníž. přenesená",J485,0)</f>
        <v>0</v>
      </c>
      <c r="BI485" s="184">
        <f>IF(N485="nulová",J485,0)</f>
        <v>0</v>
      </c>
      <c r="BJ485" s="23" t="s">
        <v>83</v>
      </c>
      <c r="BK485" s="184">
        <f>ROUND(I485*H485,2)</f>
        <v>0</v>
      </c>
      <c r="BL485" s="23" t="s">
        <v>201</v>
      </c>
      <c r="BM485" s="23" t="s">
        <v>3908</v>
      </c>
    </row>
    <row r="486" spans="2:65" s="1" customFormat="1" ht="27">
      <c r="B486" s="40"/>
      <c r="D486" s="186" t="s">
        <v>209</v>
      </c>
      <c r="F486" s="194" t="s">
        <v>3909</v>
      </c>
      <c r="I486" s="195"/>
      <c r="L486" s="40"/>
      <c r="M486" s="196"/>
      <c r="N486" s="41"/>
      <c r="O486" s="41"/>
      <c r="P486" s="41"/>
      <c r="Q486" s="41"/>
      <c r="R486" s="41"/>
      <c r="S486" s="41"/>
      <c r="T486" s="69"/>
      <c r="AT486" s="23" t="s">
        <v>209</v>
      </c>
      <c r="AU486" s="23" t="s">
        <v>211</v>
      </c>
    </row>
    <row r="487" spans="2:65" s="1" customFormat="1" ht="16.5" customHeight="1">
      <c r="B487" s="172"/>
      <c r="C487" s="213" t="s">
        <v>3213</v>
      </c>
      <c r="D487" s="213" t="s">
        <v>316</v>
      </c>
      <c r="E487" s="214" t="s">
        <v>3910</v>
      </c>
      <c r="F487" s="215" t="s">
        <v>3911</v>
      </c>
      <c r="G487" s="216" t="s">
        <v>325</v>
      </c>
      <c r="H487" s="217">
        <v>1</v>
      </c>
      <c r="I487" s="218"/>
      <c r="J487" s="219">
        <f>ROUND(I487*H487,2)</f>
        <v>0</v>
      </c>
      <c r="K487" s="215"/>
      <c r="L487" s="220"/>
      <c r="M487" s="221" t="s">
        <v>5</v>
      </c>
      <c r="N487" s="222" t="s">
        <v>46</v>
      </c>
      <c r="O487" s="41"/>
      <c r="P487" s="182">
        <f>O487*H487</f>
        <v>0</v>
      </c>
      <c r="Q487" s="182">
        <v>1.2E-2</v>
      </c>
      <c r="R487" s="182">
        <f>Q487*H487</f>
        <v>1.2E-2</v>
      </c>
      <c r="S487" s="182">
        <v>0</v>
      </c>
      <c r="T487" s="183">
        <f>S487*H487</f>
        <v>0</v>
      </c>
      <c r="AR487" s="23" t="s">
        <v>255</v>
      </c>
      <c r="AT487" s="23" t="s">
        <v>316</v>
      </c>
      <c r="AU487" s="23" t="s">
        <v>211</v>
      </c>
      <c r="AY487" s="23" t="s">
        <v>195</v>
      </c>
      <c r="BE487" s="184">
        <f>IF(N487="základní",J487,0)</f>
        <v>0</v>
      </c>
      <c r="BF487" s="184">
        <f>IF(N487="snížená",J487,0)</f>
        <v>0</v>
      </c>
      <c r="BG487" s="184">
        <f>IF(N487="zákl. přenesená",J487,0)</f>
        <v>0</v>
      </c>
      <c r="BH487" s="184">
        <f>IF(N487="sníž. přenesená",J487,0)</f>
        <v>0</v>
      </c>
      <c r="BI487" s="184">
        <f>IF(N487="nulová",J487,0)</f>
        <v>0</v>
      </c>
      <c r="BJ487" s="23" t="s">
        <v>83</v>
      </c>
      <c r="BK487" s="184">
        <f>ROUND(I487*H487,2)</f>
        <v>0</v>
      </c>
      <c r="BL487" s="23" t="s">
        <v>201</v>
      </c>
      <c r="BM487" s="23" t="s">
        <v>3912</v>
      </c>
    </row>
    <row r="488" spans="2:65" s="1" customFormat="1" ht="27">
      <c r="B488" s="40"/>
      <c r="D488" s="186" t="s">
        <v>209</v>
      </c>
      <c r="F488" s="194" t="s">
        <v>3913</v>
      </c>
      <c r="I488" s="195"/>
      <c r="L488" s="40"/>
      <c r="M488" s="196"/>
      <c r="N488" s="41"/>
      <c r="O488" s="41"/>
      <c r="P488" s="41"/>
      <c r="Q488" s="41"/>
      <c r="R488" s="41"/>
      <c r="S488" s="41"/>
      <c r="T488" s="69"/>
      <c r="AT488" s="23" t="s">
        <v>209</v>
      </c>
      <c r="AU488" s="23" t="s">
        <v>211</v>
      </c>
    </row>
    <row r="489" spans="2:65" s="1" customFormat="1" ht="16.5" customHeight="1">
      <c r="B489" s="172"/>
      <c r="C489" s="213" t="s">
        <v>3216</v>
      </c>
      <c r="D489" s="213" t="s">
        <v>316</v>
      </c>
      <c r="E489" s="214" t="s">
        <v>3914</v>
      </c>
      <c r="F489" s="215" t="s">
        <v>3915</v>
      </c>
      <c r="G489" s="216" t="s">
        <v>325</v>
      </c>
      <c r="H489" s="217">
        <v>1</v>
      </c>
      <c r="I489" s="218"/>
      <c r="J489" s="219">
        <f>ROUND(I489*H489,2)</f>
        <v>0</v>
      </c>
      <c r="K489" s="215"/>
      <c r="L489" s="220"/>
      <c r="M489" s="221" t="s">
        <v>5</v>
      </c>
      <c r="N489" s="222" t="s">
        <v>46</v>
      </c>
      <c r="O489" s="41"/>
      <c r="P489" s="182">
        <f>O489*H489</f>
        <v>0</v>
      </c>
      <c r="Q489" s="182">
        <v>1E-3</v>
      </c>
      <c r="R489" s="182">
        <f>Q489*H489</f>
        <v>1E-3</v>
      </c>
      <c r="S489" s="182">
        <v>0</v>
      </c>
      <c r="T489" s="183">
        <f>S489*H489</f>
        <v>0</v>
      </c>
      <c r="AR489" s="23" t="s">
        <v>255</v>
      </c>
      <c r="AT489" s="23" t="s">
        <v>316</v>
      </c>
      <c r="AU489" s="23" t="s">
        <v>211</v>
      </c>
      <c r="AY489" s="23" t="s">
        <v>195</v>
      </c>
      <c r="BE489" s="184">
        <f>IF(N489="základní",J489,0)</f>
        <v>0</v>
      </c>
      <c r="BF489" s="184">
        <f>IF(N489="snížená",J489,0)</f>
        <v>0</v>
      </c>
      <c r="BG489" s="184">
        <f>IF(N489="zákl. přenesená",J489,0)</f>
        <v>0</v>
      </c>
      <c r="BH489" s="184">
        <f>IF(N489="sníž. přenesená",J489,0)</f>
        <v>0</v>
      </c>
      <c r="BI489" s="184">
        <f>IF(N489="nulová",J489,0)</f>
        <v>0</v>
      </c>
      <c r="BJ489" s="23" t="s">
        <v>83</v>
      </c>
      <c r="BK489" s="184">
        <f>ROUND(I489*H489,2)</f>
        <v>0</v>
      </c>
      <c r="BL489" s="23" t="s">
        <v>201</v>
      </c>
      <c r="BM489" s="23" t="s">
        <v>3916</v>
      </c>
    </row>
    <row r="490" spans="2:65" s="1" customFormat="1" ht="27">
      <c r="B490" s="40"/>
      <c r="D490" s="186" t="s">
        <v>209</v>
      </c>
      <c r="F490" s="194" t="s">
        <v>3917</v>
      </c>
      <c r="I490" s="195"/>
      <c r="L490" s="40"/>
      <c r="M490" s="196"/>
      <c r="N490" s="41"/>
      <c r="O490" s="41"/>
      <c r="P490" s="41"/>
      <c r="Q490" s="41"/>
      <c r="R490" s="41"/>
      <c r="S490" s="41"/>
      <c r="T490" s="69"/>
      <c r="AT490" s="23" t="s">
        <v>209</v>
      </c>
      <c r="AU490" s="23" t="s">
        <v>211</v>
      </c>
    </row>
    <row r="491" spans="2:65" s="1" customFormat="1" ht="16.5" customHeight="1">
      <c r="B491" s="172"/>
      <c r="C491" s="213" t="s">
        <v>3222</v>
      </c>
      <c r="D491" s="213" t="s">
        <v>316</v>
      </c>
      <c r="E491" s="214" t="s">
        <v>3166</v>
      </c>
      <c r="F491" s="215" t="s">
        <v>3167</v>
      </c>
      <c r="G491" s="216" t="s">
        <v>325</v>
      </c>
      <c r="H491" s="217">
        <v>7</v>
      </c>
      <c r="I491" s="218"/>
      <c r="J491" s="219">
        <f>ROUND(I491*H491,2)</f>
        <v>0</v>
      </c>
      <c r="K491" s="215"/>
      <c r="L491" s="220"/>
      <c r="M491" s="221" t="s">
        <v>5</v>
      </c>
      <c r="N491" s="222" t="s">
        <v>46</v>
      </c>
      <c r="O491" s="41"/>
      <c r="P491" s="182">
        <f>O491*H491</f>
        <v>0</v>
      </c>
      <c r="Q491" s="182">
        <v>4.5600000000000002E-2</v>
      </c>
      <c r="R491" s="182">
        <f>Q491*H491</f>
        <v>0.31920000000000004</v>
      </c>
      <c r="S491" s="182">
        <v>0</v>
      </c>
      <c r="T491" s="183">
        <f>S491*H491</f>
        <v>0</v>
      </c>
      <c r="AR491" s="23" t="s">
        <v>255</v>
      </c>
      <c r="AT491" s="23" t="s">
        <v>316</v>
      </c>
      <c r="AU491" s="23" t="s">
        <v>211</v>
      </c>
      <c r="AY491" s="23" t="s">
        <v>195</v>
      </c>
      <c r="BE491" s="184">
        <f>IF(N491="základní",J491,0)</f>
        <v>0</v>
      </c>
      <c r="BF491" s="184">
        <f>IF(N491="snížená",J491,0)</f>
        <v>0</v>
      </c>
      <c r="BG491" s="184">
        <f>IF(N491="zákl. přenesená",J491,0)</f>
        <v>0</v>
      </c>
      <c r="BH491" s="184">
        <f>IF(N491="sníž. přenesená",J491,0)</f>
        <v>0</v>
      </c>
      <c r="BI491" s="184">
        <f>IF(N491="nulová",J491,0)</f>
        <v>0</v>
      </c>
      <c r="BJ491" s="23" t="s">
        <v>83</v>
      </c>
      <c r="BK491" s="184">
        <f>ROUND(I491*H491,2)</f>
        <v>0</v>
      </c>
      <c r="BL491" s="23" t="s">
        <v>201</v>
      </c>
      <c r="BM491" s="23" t="s">
        <v>3918</v>
      </c>
    </row>
    <row r="492" spans="2:65" s="1" customFormat="1" ht="40.5">
      <c r="B492" s="40"/>
      <c r="D492" s="186" t="s">
        <v>209</v>
      </c>
      <c r="F492" s="194" t="s">
        <v>3169</v>
      </c>
      <c r="I492" s="195"/>
      <c r="L492" s="40"/>
      <c r="M492" s="196"/>
      <c r="N492" s="41"/>
      <c r="O492" s="41"/>
      <c r="P492" s="41"/>
      <c r="Q492" s="41"/>
      <c r="R492" s="41"/>
      <c r="S492" s="41"/>
      <c r="T492" s="69"/>
      <c r="AT492" s="23" t="s">
        <v>209</v>
      </c>
      <c r="AU492" s="23" t="s">
        <v>211</v>
      </c>
    </row>
    <row r="493" spans="2:65" s="1" customFormat="1" ht="16.5" customHeight="1">
      <c r="B493" s="172"/>
      <c r="C493" s="213" t="s">
        <v>3227</v>
      </c>
      <c r="D493" s="213" t="s">
        <v>316</v>
      </c>
      <c r="E493" s="214" t="s">
        <v>3171</v>
      </c>
      <c r="F493" s="215" t="s">
        <v>3172</v>
      </c>
      <c r="G493" s="216" t="s">
        <v>325</v>
      </c>
      <c r="H493" s="217">
        <v>2</v>
      </c>
      <c r="I493" s="218"/>
      <c r="J493" s="219">
        <f>ROUND(I493*H493,2)</f>
        <v>0</v>
      </c>
      <c r="K493" s="215"/>
      <c r="L493" s="220"/>
      <c r="M493" s="221" t="s">
        <v>5</v>
      </c>
      <c r="N493" s="222" t="s">
        <v>46</v>
      </c>
      <c r="O493" s="41"/>
      <c r="P493" s="182">
        <f>O493*H493</f>
        <v>0</v>
      </c>
      <c r="Q493" s="182">
        <v>3.7999999999999999E-2</v>
      </c>
      <c r="R493" s="182">
        <f>Q493*H493</f>
        <v>7.5999999999999998E-2</v>
      </c>
      <c r="S493" s="182">
        <v>0</v>
      </c>
      <c r="T493" s="183">
        <f>S493*H493</f>
        <v>0</v>
      </c>
      <c r="AR493" s="23" t="s">
        <v>255</v>
      </c>
      <c r="AT493" s="23" t="s">
        <v>316</v>
      </c>
      <c r="AU493" s="23" t="s">
        <v>211</v>
      </c>
      <c r="AY493" s="23" t="s">
        <v>195</v>
      </c>
      <c r="BE493" s="184">
        <f>IF(N493="základní",J493,0)</f>
        <v>0</v>
      </c>
      <c r="BF493" s="184">
        <f>IF(N493="snížená",J493,0)</f>
        <v>0</v>
      </c>
      <c r="BG493" s="184">
        <f>IF(N493="zákl. přenesená",J493,0)</f>
        <v>0</v>
      </c>
      <c r="BH493" s="184">
        <f>IF(N493="sníž. přenesená",J493,0)</f>
        <v>0</v>
      </c>
      <c r="BI493" s="184">
        <f>IF(N493="nulová",J493,0)</f>
        <v>0</v>
      </c>
      <c r="BJ493" s="23" t="s">
        <v>83</v>
      </c>
      <c r="BK493" s="184">
        <f>ROUND(I493*H493,2)</f>
        <v>0</v>
      </c>
      <c r="BL493" s="23" t="s">
        <v>201</v>
      </c>
      <c r="BM493" s="23" t="s">
        <v>3919</v>
      </c>
    </row>
    <row r="494" spans="2:65" s="1" customFormat="1" ht="40.5">
      <c r="B494" s="40"/>
      <c r="D494" s="186" t="s">
        <v>209</v>
      </c>
      <c r="F494" s="194" t="s">
        <v>3174</v>
      </c>
      <c r="I494" s="195"/>
      <c r="L494" s="40"/>
      <c r="M494" s="196"/>
      <c r="N494" s="41"/>
      <c r="O494" s="41"/>
      <c r="P494" s="41"/>
      <c r="Q494" s="41"/>
      <c r="R494" s="41"/>
      <c r="S494" s="41"/>
      <c r="T494" s="69"/>
      <c r="AT494" s="23" t="s">
        <v>209</v>
      </c>
      <c r="AU494" s="23" t="s">
        <v>211</v>
      </c>
    </row>
    <row r="495" spans="2:65" s="1" customFormat="1" ht="16.5" customHeight="1">
      <c r="B495" s="172"/>
      <c r="C495" s="213" t="s">
        <v>3232</v>
      </c>
      <c r="D495" s="213" t="s">
        <v>316</v>
      </c>
      <c r="E495" s="214" t="s">
        <v>3176</v>
      </c>
      <c r="F495" s="215" t="s">
        <v>3177</v>
      </c>
      <c r="G495" s="216" t="s">
        <v>325</v>
      </c>
      <c r="H495" s="217">
        <v>9</v>
      </c>
      <c r="I495" s="218"/>
      <c r="J495" s="219">
        <f>ROUND(I495*H495,2)</f>
        <v>0</v>
      </c>
      <c r="K495" s="215"/>
      <c r="L495" s="220"/>
      <c r="M495" s="221" t="s">
        <v>5</v>
      </c>
      <c r="N495" s="222" t="s">
        <v>46</v>
      </c>
      <c r="O495" s="41"/>
      <c r="P495" s="182">
        <f>O495*H495</f>
        <v>0</v>
      </c>
      <c r="Q495" s="182">
        <v>6.1399999999999996E-3</v>
      </c>
      <c r="R495" s="182">
        <f>Q495*H495</f>
        <v>5.5259999999999997E-2</v>
      </c>
      <c r="S495" s="182">
        <v>0</v>
      </c>
      <c r="T495" s="183">
        <f>S495*H495</f>
        <v>0</v>
      </c>
      <c r="AR495" s="23" t="s">
        <v>255</v>
      </c>
      <c r="AT495" s="23" t="s">
        <v>316</v>
      </c>
      <c r="AU495" s="23" t="s">
        <v>211</v>
      </c>
      <c r="AY495" s="23" t="s">
        <v>195</v>
      </c>
      <c r="BE495" s="184">
        <f>IF(N495="základní",J495,0)</f>
        <v>0</v>
      </c>
      <c r="BF495" s="184">
        <f>IF(N495="snížená",J495,0)</f>
        <v>0</v>
      </c>
      <c r="BG495" s="184">
        <f>IF(N495="zákl. přenesená",J495,0)</f>
        <v>0</v>
      </c>
      <c r="BH495" s="184">
        <f>IF(N495="sníž. přenesená",J495,0)</f>
        <v>0</v>
      </c>
      <c r="BI495" s="184">
        <f>IF(N495="nulová",J495,0)</f>
        <v>0</v>
      </c>
      <c r="BJ495" s="23" t="s">
        <v>83</v>
      </c>
      <c r="BK495" s="184">
        <f>ROUND(I495*H495,2)</f>
        <v>0</v>
      </c>
      <c r="BL495" s="23" t="s">
        <v>201</v>
      </c>
      <c r="BM495" s="23" t="s">
        <v>3920</v>
      </c>
    </row>
    <row r="496" spans="2:65" s="1" customFormat="1" ht="25.5" customHeight="1">
      <c r="B496" s="172"/>
      <c r="C496" s="173" t="s">
        <v>3237</v>
      </c>
      <c r="D496" s="173" t="s">
        <v>197</v>
      </c>
      <c r="E496" s="174" t="s">
        <v>3192</v>
      </c>
      <c r="F496" s="175" t="s">
        <v>3193</v>
      </c>
      <c r="G496" s="176" t="s">
        <v>207</v>
      </c>
      <c r="H496" s="177">
        <v>0.5</v>
      </c>
      <c r="I496" s="178"/>
      <c r="J496" s="179">
        <f>ROUND(I496*H496,2)</f>
        <v>0</v>
      </c>
      <c r="K496" s="175"/>
      <c r="L496" s="40"/>
      <c r="M496" s="180" t="s">
        <v>5</v>
      </c>
      <c r="N496" s="181" t="s">
        <v>46</v>
      </c>
      <c r="O496" s="41"/>
      <c r="P496" s="182">
        <f>O496*H496</f>
        <v>0</v>
      </c>
      <c r="Q496" s="182">
        <v>4.3400000000000001E-3</v>
      </c>
      <c r="R496" s="182">
        <f>Q496*H496</f>
        <v>2.1700000000000001E-3</v>
      </c>
      <c r="S496" s="182">
        <v>0.28299999999999997</v>
      </c>
      <c r="T496" s="183">
        <f>S496*H496</f>
        <v>0.14149999999999999</v>
      </c>
      <c r="AR496" s="23" t="s">
        <v>201</v>
      </c>
      <c r="AT496" s="23" t="s">
        <v>197</v>
      </c>
      <c r="AU496" s="23" t="s">
        <v>211</v>
      </c>
      <c r="AY496" s="23" t="s">
        <v>195</v>
      </c>
      <c r="BE496" s="184">
        <f>IF(N496="základní",J496,0)</f>
        <v>0</v>
      </c>
      <c r="BF496" s="184">
        <f>IF(N496="snížená",J496,0)</f>
        <v>0</v>
      </c>
      <c r="BG496" s="184">
        <f>IF(N496="zákl. přenesená",J496,0)</f>
        <v>0</v>
      </c>
      <c r="BH496" s="184">
        <f>IF(N496="sníž. přenesená",J496,0)</f>
        <v>0</v>
      </c>
      <c r="BI496" s="184">
        <f>IF(N496="nulová",J496,0)</f>
        <v>0</v>
      </c>
      <c r="BJ496" s="23" t="s">
        <v>83</v>
      </c>
      <c r="BK496" s="184">
        <f>ROUND(I496*H496,2)</f>
        <v>0</v>
      </c>
      <c r="BL496" s="23" t="s">
        <v>201</v>
      </c>
      <c r="BM496" s="23" t="s">
        <v>3921</v>
      </c>
    </row>
    <row r="497" spans="2:65" s="1" customFormat="1" ht="27">
      <c r="B497" s="40"/>
      <c r="D497" s="186" t="s">
        <v>209</v>
      </c>
      <c r="F497" s="194" t="s">
        <v>3195</v>
      </c>
      <c r="I497" s="195"/>
      <c r="L497" s="40"/>
      <c r="M497" s="196"/>
      <c r="N497" s="41"/>
      <c r="O497" s="41"/>
      <c r="P497" s="41"/>
      <c r="Q497" s="41"/>
      <c r="R497" s="41"/>
      <c r="S497" s="41"/>
      <c r="T497" s="69"/>
      <c r="AT497" s="23" t="s">
        <v>209</v>
      </c>
      <c r="AU497" s="23" t="s">
        <v>211</v>
      </c>
    </row>
    <row r="498" spans="2:65" s="11" customFormat="1">
      <c r="B498" s="185"/>
      <c r="D498" s="186" t="s">
        <v>203</v>
      </c>
      <c r="E498" s="187" t="s">
        <v>5</v>
      </c>
      <c r="F498" s="188" t="s">
        <v>3560</v>
      </c>
      <c r="H498" s="189">
        <v>0.5</v>
      </c>
      <c r="I498" s="190"/>
      <c r="L498" s="185"/>
      <c r="M498" s="191"/>
      <c r="N498" s="192"/>
      <c r="O498" s="192"/>
      <c r="P498" s="192"/>
      <c r="Q498" s="192"/>
      <c r="R498" s="192"/>
      <c r="S498" s="192"/>
      <c r="T498" s="193"/>
      <c r="AT498" s="187" t="s">
        <v>203</v>
      </c>
      <c r="AU498" s="187" t="s">
        <v>211</v>
      </c>
      <c r="AV498" s="11" t="s">
        <v>85</v>
      </c>
      <c r="AW498" s="11" t="s">
        <v>39</v>
      </c>
      <c r="AX498" s="11" t="s">
        <v>83</v>
      </c>
      <c r="AY498" s="187" t="s">
        <v>195</v>
      </c>
    </row>
    <row r="499" spans="2:65" s="1" customFormat="1" ht="16.5" customHeight="1">
      <c r="B499" s="172"/>
      <c r="C499" s="213" t="s">
        <v>3242</v>
      </c>
      <c r="D499" s="213" t="s">
        <v>316</v>
      </c>
      <c r="E499" s="214" t="s">
        <v>3198</v>
      </c>
      <c r="F499" s="215" t="s">
        <v>3199</v>
      </c>
      <c r="G499" s="216" t="s">
        <v>325</v>
      </c>
      <c r="H499" s="217">
        <v>4</v>
      </c>
      <c r="I499" s="218"/>
      <c r="J499" s="219">
        <f>ROUND(I499*H499,2)</f>
        <v>0</v>
      </c>
      <c r="K499" s="215"/>
      <c r="L499" s="220"/>
      <c r="M499" s="221" t="s">
        <v>5</v>
      </c>
      <c r="N499" s="222" t="s">
        <v>46</v>
      </c>
      <c r="O499" s="41"/>
      <c r="P499" s="182">
        <f>O499*H499</f>
        <v>0</v>
      </c>
      <c r="Q499" s="182">
        <v>3.0000000000000001E-3</v>
      </c>
      <c r="R499" s="182">
        <f>Q499*H499</f>
        <v>1.2E-2</v>
      </c>
      <c r="S499" s="182">
        <v>0</v>
      </c>
      <c r="T499" s="183">
        <f>S499*H499</f>
        <v>0</v>
      </c>
      <c r="AR499" s="23" t="s">
        <v>255</v>
      </c>
      <c r="AT499" s="23" t="s">
        <v>316</v>
      </c>
      <c r="AU499" s="23" t="s">
        <v>211</v>
      </c>
      <c r="AY499" s="23" t="s">
        <v>195</v>
      </c>
      <c r="BE499" s="184">
        <f>IF(N499="základní",J499,0)</f>
        <v>0</v>
      </c>
      <c r="BF499" s="184">
        <f>IF(N499="snížená",J499,0)</f>
        <v>0</v>
      </c>
      <c r="BG499" s="184">
        <f>IF(N499="zákl. přenesená",J499,0)</f>
        <v>0</v>
      </c>
      <c r="BH499" s="184">
        <f>IF(N499="sníž. přenesená",J499,0)</f>
        <v>0</v>
      </c>
      <c r="BI499" s="184">
        <f>IF(N499="nulová",J499,0)</f>
        <v>0</v>
      </c>
      <c r="BJ499" s="23" t="s">
        <v>83</v>
      </c>
      <c r="BK499" s="184">
        <f>ROUND(I499*H499,2)</f>
        <v>0</v>
      </c>
      <c r="BL499" s="23" t="s">
        <v>201</v>
      </c>
      <c r="BM499" s="23" t="s">
        <v>3922</v>
      </c>
    </row>
    <row r="500" spans="2:65" s="1" customFormat="1" ht="54">
      <c r="B500" s="40"/>
      <c r="D500" s="186" t="s">
        <v>209</v>
      </c>
      <c r="F500" s="194" t="s">
        <v>3201</v>
      </c>
      <c r="I500" s="195"/>
      <c r="L500" s="40"/>
      <c r="M500" s="196"/>
      <c r="N500" s="41"/>
      <c r="O500" s="41"/>
      <c r="P500" s="41"/>
      <c r="Q500" s="41"/>
      <c r="R500" s="41"/>
      <c r="S500" s="41"/>
      <c r="T500" s="69"/>
      <c r="AT500" s="23" t="s">
        <v>209</v>
      </c>
      <c r="AU500" s="23" t="s">
        <v>211</v>
      </c>
    </row>
    <row r="501" spans="2:65" s="1" customFormat="1" ht="16.5" customHeight="1">
      <c r="B501" s="172"/>
      <c r="C501" s="213" t="s">
        <v>3244</v>
      </c>
      <c r="D501" s="213" t="s">
        <v>316</v>
      </c>
      <c r="E501" s="214" t="s">
        <v>3923</v>
      </c>
      <c r="F501" s="215" t="s">
        <v>3924</v>
      </c>
      <c r="G501" s="216" t="s">
        <v>325</v>
      </c>
      <c r="H501" s="217">
        <v>1</v>
      </c>
      <c r="I501" s="218"/>
      <c r="J501" s="219">
        <f>ROUND(I501*H501,2)</f>
        <v>0</v>
      </c>
      <c r="K501" s="215"/>
      <c r="L501" s="220"/>
      <c r="M501" s="221" t="s">
        <v>5</v>
      </c>
      <c r="N501" s="222" t="s">
        <v>46</v>
      </c>
      <c r="O501" s="41"/>
      <c r="P501" s="182">
        <f>O501*H501</f>
        <v>0</v>
      </c>
      <c r="Q501" s="182">
        <v>3.0000000000000001E-3</v>
      </c>
      <c r="R501" s="182">
        <f>Q501*H501</f>
        <v>3.0000000000000001E-3</v>
      </c>
      <c r="S501" s="182">
        <v>0</v>
      </c>
      <c r="T501" s="183">
        <f>S501*H501</f>
        <v>0</v>
      </c>
      <c r="AR501" s="23" t="s">
        <v>255</v>
      </c>
      <c r="AT501" s="23" t="s">
        <v>316</v>
      </c>
      <c r="AU501" s="23" t="s">
        <v>211</v>
      </c>
      <c r="AY501" s="23" t="s">
        <v>195</v>
      </c>
      <c r="BE501" s="184">
        <f>IF(N501="základní",J501,0)</f>
        <v>0</v>
      </c>
      <c r="BF501" s="184">
        <f>IF(N501="snížená",J501,0)</f>
        <v>0</v>
      </c>
      <c r="BG501" s="184">
        <f>IF(N501="zákl. přenesená",J501,0)</f>
        <v>0</v>
      </c>
      <c r="BH501" s="184">
        <f>IF(N501="sníž. přenesená",J501,0)</f>
        <v>0</v>
      </c>
      <c r="BI501" s="184">
        <f>IF(N501="nulová",J501,0)</f>
        <v>0</v>
      </c>
      <c r="BJ501" s="23" t="s">
        <v>83</v>
      </c>
      <c r="BK501" s="184">
        <f>ROUND(I501*H501,2)</f>
        <v>0</v>
      </c>
      <c r="BL501" s="23" t="s">
        <v>201</v>
      </c>
      <c r="BM501" s="23" t="s">
        <v>3925</v>
      </c>
    </row>
    <row r="502" spans="2:65" s="1" customFormat="1" ht="54">
      <c r="B502" s="40"/>
      <c r="D502" s="186" t="s">
        <v>209</v>
      </c>
      <c r="F502" s="194" t="s">
        <v>3201</v>
      </c>
      <c r="I502" s="195"/>
      <c r="L502" s="40"/>
      <c r="M502" s="196"/>
      <c r="N502" s="41"/>
      <c r="O502" s="41"/>
      <c r="P502" s="41"/>
      <c r="Q502" s="41"/>
      <c r="R502" s="41"/>
      <c r="S502" s="41"/>
      <c r="T502" s="69"/>
      <c r="AT502" s="23" t="s">
        <v>209</v>
      </c>
      <c r="AU502" s="23" t="s">
        <v>211</v>
      </c>
    </row>
    <row r="503" spans="2:65" s="1" customFormat="1" ht="25.5" customHeight="1">
      <c r="B503" s="172"/>
      <c r="C503" s="173" t="s">
        <v>3248</v>
      </c>
      <c r="D503" s="173" t="s">
        <v>197</v>
      </c>
      <c r="E503" s="174" t="s">
        <v>3926</v>
      </c>
      <c r="F503" s="175" t="s">
        <v>3927</v>
      </c>
      <c r="G503" s="176" t="s">
        <v>207</v>
      </c>
      <c r="H503" s="177">
        <v>0.15</v>
      </c>
      <c r="I503" s="178"/>
      <c r="J503" s="179">
        <f>ROUND(I503*H503,2)</f>
        <v>0</v>
      </c>
      <c r="K503" s="175"/>
      <c r="L503" s="40"/>
      <c r="M503" s="180" t="s">
        <v>5</v>
      </c>
      <c r="N503" s="181" t="s">
        <v>46</v>
      </c>
      <c r="O503" s="41"/>
      <c r="P503" s="182">
        <f>O503*H503</f>
        <v>0</v>
      </c>
      <c r="Q503" s="182">
        <v>6.43E-3</v>
      </c>
      <c r="R503" s="182">
        <f>Q503*H503</f>
        <v>9.6449999999999997E-4</v>
      </c>
      <c r="S503" s="182">
        <v>0.502</v>
      </c>
      <c r="T503" s="183">
        <f>S503*H503</f>
        <v>7.5299999999999992E-2</v>
      </c>
      <c r="AR503" s="23" t="s">
        <v>201</v>
      </c>
      <c r="AT503" s="23" t="s">
        <v>197</v>
      </c>
      <c r="AU503" s="23" t="s">
        <v>211</v>
      </c>
      <c r="AY503" s="23" t="s">
        <v>195</v>
      </c>
      <c r="BE503" s="184">
        <f>IF(N503="základní",J503,0)</f>
        <v>0</v>
      </c>
      <c r="BF503" s="184">
        <f>IF(N503="snížená",J503,0)</f>
        <v>0</v>
      </c>
      <c r="BG503" s="184">
        <f>IF(N503="zákl. přenesená",J503,0)</f>
        <v>0</v>
      </c>
      <c r="BH503" s="184">
        <f>IF(N503="sníž. přenesená",J503,0)</f>
        <v>0</v>
      </c>
      <c r="BI503" s="184">
        <f>IF(N503="nulová",J503,0)</f>
        <v>0</v>
      </c>
      <c r="BJ503" s="23" t="s">
        <v>83</v>
      </c>
      <c r="BK503" s="184">
        <f>ROUND(I503*H503,2)</f>
        <v>0</v>
      </c>
      <c r="BL503" s="23" t="s">
        <v>201</v>
      </c>
      <c r="BM503" s="23" t="s">
        <v>3928</v>
      </c>
    </row>
    <row r="504" spans="2:65" s="1" customFormat="1" ht="27">
      <c r="B504" s="40"/>
      <c r="D504" s="186" t="s">
        <v>209</v>
      </c>
      <c r="F504" s="194" t="s">
        <v>3195</v>
      </c>
      <c r="I504" s="195"/>
      <c r="L504" s="40"/>
      <c r="M504" s="196"/>
      <c r="N504" s="41"/>
      <c r="O504" s="41"/>
      <c r="P504" s="41"/>
      <c r="Q504" s="41"/>
      <c r="R504" s="41"/>
      <c r="S504" s="41"/>
      <c r="T504" s="69"/>
      <c r="AT504" s="23" t="s">
        <v>209</v>
      </c>
      <c r="AU504" s="23" t="s">
        <v>211</v>
      </c>
    </row>
    <row r="505" spans="2:65" s="11" customFormat="1">
      <c r="B505" s="185"/>
      <c r="D505" s="186" t="s">
        <v>203</v>
      </c>
      <c r="E505" s="187" t="s">
        <v>5</v>
      </c>
      <c r="F505" s="188" t="s">
        <v>3929</v>
      </c>
      <c r="H505" s="189">
        <v>0.15</v>
      </c>
      <c r="I505" s="190"/>
      <c r="L505" s="185"/>
      <c r="M505" s="191"/>
      <c r="N505" s="192"/>
      <c r="O505" s="192"/>
      <c r="P505" s="192"/>
      <c r="Q505" s="192"/>
      <c r="R505" s="192"/>
      <c r="S505" s="192"/>
      <c r="T505" s="193"/>
      <c r="AT505" s="187" t="s">
        <v>203</v>
      </c>
      <c r="AU505" s="187" t="s">
        <v>211</v>
      </c>
      <c r="AV505" s="11" t="s">
        <v>85</v>
      </c>
      <c r="AW505" s="11" t="s">
        <v>39</v>
      </c>
      <c r="AX505" s="11" t="s">
        <v>83</v>
      </c>
      <c r="AY505" s="187" t="s">
        <v>195</v>
      </c>
    </row>
    <row r="506" spans="2:65" s="1" customFormat="1" ht="16.5" customHeight="1">
      <c r="B506" s="172"/>
      <c r="C506" s="213" t="s">
        <v>3252</v>
      </c>
      <c r="D506" s="213" t="s">
        <v>316</v>
      </c>
      <c r="E506" s="214" t="s">
        <v>3930</v>
      </c>
      <c r="F506" s="215" t="s">
        <v>3931</v>
      </c>
      <c r="G506" s="216" t="s">
        <v>325</v>
      </c>
      <c r="H506" s="217">
        <v>1</v>
      </c>
      <c r="I506" s="218"/>
      <c r="J506" s="219">
        <f>ROUND(I506*H506,2)</f>
        <v>0</v>
      </c>
      <c r="K506" s="215"/>
      <c r="L506" s="220"/>
      <c r="M506" s="221" t="s">
        <v>5</v>
      </c>
      <c r="N506" s="222" t="s">
        <v>46</v>
      </c>
      <c r="O506" s="41"/>
      <c r="P506" s="182">
        <f>O506*H506</f>
        <v>0</v>
      </c>
      <c r="Q506" s="182">
        <v>3.0000000000000001E-3</v>
      </c>
      <c r="R506" s="182">
        <f>Q506*H506</f>
        <v>3.0000000000000001E-3</v>
      </c>
      <c r="S506" s="182">
        <v>0</v>
      </c>
      <c r="T506" s="183">
        <f>S506*H506</f>
        <v>0</v>
      </c>
      <c r="AR506" s="23" t="s">
        <v>255</v>
      </c>
      <c r="AT506" s="23" t="s">
        <v>316</v>
      </c>
      <c r="AU506" s="23" t="s">
        <v>211</v>
      </c>
      <c r="AY506" s="23" t="s">
        <v>195</v>
      </c>
      <c r="BE506" s="184">
        <f>IF(N506="základní",J506,0)</f>
        <v>0</v>
      </c>
      <c r="BF506" s="184">
        <f>IF(N506="snížená",J506,0)</f>
        <v>0</v>
      </c>
      <c r="BG506" s="184">
        <f>IF(N506="zákl. přenesená",J506,0)</f>
        <v>0</v>
      </c>
      <c r="BH506" s="184">
        <f>IF(N506="sníž. přenesená",J506,0)</f>
        <v>0</v>
      </c>
      <c r="BI506" s="184">
        <f>IF(N506="nulová",J506,0)</f>
        <v>0</v>
      </c>
      <c r="BJ506" s="23" t="s">
        <v>83</v>
      </c>
      <c r="BK506" s="184">
        <f>ROUND(I506*H506,2)</f>
        <v>0</v>
      </c>
      <c r="BL506" s="23" t="s">
        <v>201</v>
      </c>
      <c r="BM506" s="23" t="s">
        <v>3932</v>
      </c>
    </row>
    <row r="507" spans="2:65" s="1" customFormat="1" ht="54">
      <c r="B507" s="40"/>
      <c r="D507" s="186" t="s">
        <v>209</v>
      </c>
      <c r="F507" s="194" t="s">
        <v>3201</v>
      </c>
      <c r="I507" s="195"/>
      <c r="L507" s="40"/>
      <c r="M507" s="196"/>
      <c r="N507" s="41"/>
      <c r="O507" s="41"/>
      <c r="P507" s="41"/>
      <c r="Q507" s="41"/>
      <c r="R507" s="41"/>
      <c r="S507" s="41"/>
      <c r="T507" s="69"/>
      <c r="AT507" s="23" t="s">
        <v>209</v>
      </c>
      <c r="AU507" s="23" t="s">
        <v>211</v>
      </c>
    </row>
    <row r="508" spans="2:65" s="1" customFormat="1" ht="25.5" customHeight="1">
      <c r="B508" s="172"/>
      <c r="C508" s="173" t="s">
        <v>3254</v>
      </c>
      <c r="D508" s="173" t="s">
        <v>197</v>
      </c>
      <c r="E508" s="174" t="s">
        <v>3562</v>
      </c>
      <c r="F508" s="175" t="s">
        <v>3218</v>
      </c>
      <c r="G508" s="176" t="s">
        <v>325</v>
      </c>
      <c r="H508" s="177">
        <v>13</v>
      </c>
      <c r="I508" s="178"/>
      <c r="J508" s="179">
        <f>ROUND(I508*H508,2)</f>
        <v>0</v>
      </c>
      <c r="K508" s="175"/>
      <c r="L508" s="40"/>
      <c r="M508" s="180" t="s">
        <v>5</v>
      </c>
      <c r="N508" s="181" t="s">
        <v>46</v>
      </c>
      <c r="O508" s="41"/>
      <c r="P508" s="182">
        <f>O508*H508</f>
        <v>0</v>
      </c>
      <c r="Q508" s="182">
        <v>2.2563399999999998</v>
      </c>
      <c r="R508" s="182">
        <f>Q508*H508</f>
        <v>29.332419999999999</v>
      </c>
      <c r="S508" s="182">
        <v>0</v>
      </c>
      <c r="T508" s="183">
        <f>S508*H508</f>
        <v>0</v>
      </c>
      <c r="AR508" s="23" t="s">
        <v>201</v>
      </c>
      <c r="AT508" s="23" t="s">
        <v>197</v>
      </c>
      <c r="AU508" s="23" t="s">
        <v>211</v>
      </c>
      <c r="AY508" s="23" t="s">
        <v>195</v>
      </c>
      <c r="BE508" s="184">
        <f>IF(N508="základní",J508,0)</f>
        <v>0</v>
      </c>
      <c r="BF508" s="184">
        <f>IF(N508="snížená",J508,0)</f>
        <v>0</v>
      </c>
      <c r="BG508" s="184">
        <f>IF(N508="zákl. přenesená",J508,0)</f>
        <v>0</v>
      </c>
      <c r="BH508" s="184">
        <f>IF(N508="sníž. přenesená",J508,0)</f>
        <v>0</v>
      </c>
      <c r="BI508" s="184">
        <f>IF(N508="nulová",J508,0)</f>
        <v>0</v>
      </c>
      <c r="BJ508" s="23" t="s">
        <v>83</v>
      </c>
      <c r="BK508" s="184">
        <f>ROUND(I508*H508,2)</f>
        <v>0</v>
      </c>
      <c r="BL508" s="23" t="s">
        <v>201</v>
      </c>
      <c r="BM508" s="23" t="s">
        <v>3933</v>
      </c>
    </row>
    <row r="509" spans="2:65" s="1" customFormat="1" ht="81">
      <c r="B509" s="40"/>
      <c r="D509" s="186" t="s">
        <v>209</v>
      </c>
      <c r="F509" s="194" t="s">
        <v>3934</v>
      </c>
      <c r="I509" s="195"/>
      <c r="L509" s="40"/>
      <c r="M509" s="196"/>
      <c r="N509" s="41"/>
      <c r="O509" s="41"/>
      <c r="P509" s="41"/>
      <c r="Q509" s="41"/>
      <c r="R509" s="41"/>
      <c r="S509" s="41"/>
      <c r="T509" s="69"/>
      <c r="AT509" s="23" t="s">
        <v>209</v>
      </c>
      <c r="AU509" s="23" t="s">
        <v>211</v>
      </c>
    </row>
    <row r="510" spans="2:65" s="1" customFormat="1" ht="16.5" customHeight="1">
      <c r="B510" s="172"/>
      <c r="C510" s="173" t="s">
        <v>3259</v>
      </c>
      <c r="D510" s="173" t="s">
        <v>197</v>
      </c>
      <c r="E510" s="174" t="s">
        <v>3233</v>
      </c>
      <c r="F510" s="175" t="s">
        <v>3234</v>
      </c>
      <c r="G510" s="176" t="s">
        <v>325</v>
      </c>
      <c r="H510" s="177">
        <v>1</v>
      </c>
      <c r="I510" s="178"/>
      <c r="J510" s="179">
        <f>ROUND(I510*H510,2)</f>
        <v>0</v>
      </c>
      <c r="K510" s="175"/>
      <c r="L510" s="40"/>
      <c r="M510" s="180" t="s">
        <v>5</v>
      </c>
      <c r="N510" s="181" t="s">
        <v>46</v>
      </c>
      <c r="O510" s="41"/>
      <c r="P510" s="182">
        <f>O510*H510</f>
        <v>0</v>
      </c>
      <c r="Q510" s="182">
        <v>1.1999999999999999E-3</v>
      </c>
      <c r="R510" s="182">
        <f>Q510*H510</f>
        <v>1.1999999999999999E-3</v>
      </c>
      <c r="S510" s="182">
        <v>0</v>
      </c>
      <c r="T510" s="183">
        <f>S510*H510</f>
        <v>0</v>
      </c>
      <c r="AR510" s="23" t="s">
        <v>201</v>
      </c>
      <c r="AT510" s="23" t="s">
        <v>197</v>
      </c>
      <c r="AU510" s="23" t="s">
        <v>211</v>
      </c>
      <c r="AY510" s="23" t="s">
        <v>195</v>
      </c>
      <c r="BE510" s="184">
        <f>IF(N510="základní",J510,0)</f>
        <v>0</v>
      </c>
      <c r="BF510" s="184">
        <f>IF(N510="snížená",J510,0)</f>
        <v>0</v>
      </c>
      <c r="BG510" s="184">
        <f>IF(N510="zákl. přenesená",J510,0)</f>
        <v>0</v>
      </c>
      <c r="BH510" s="184">
        <f>IF(N510="sníž. přenesená",J510,0)</f>
        <v>0</v>
      </c>
      <c r="BI510" s="184">
        <f>IF(N510="nulová",J510,0)</f>
        <v>0</v>
      </c>
      <c r="BJ510" s="23" t="s">
        <v>83</v>
      </c>
      <c r="BK510" s="184">
        <f>ROUND(I510*H510,2)</f>
        <v>0</v>
      </c>
      <c r="BL510" s="23" t="s">
        <v>201</v>
      </c>
      <c r="BM510" s="23" t="s">
        <v>3935</v>
      </c>
    </row>
    <row r="511" spans="2:65" s="1" customFormat="1" ht="54">
      <c r="B511" s="40"/>
      <c r="D511" s="186" t="s">
        <v>209</v>
      </c>
      <c r="F511" s="194" t="s">
        <v>3236</v>
      </c>
      <c r="I511" s="195"/>
      <c r="L511" s="40"/>
      <c r="M511" s="196"/>
      <c r="N511" s="41"/>
      <c r="O511" s="41"/>
      <c r="P511" s="41"/>
      <c r="Q511" s="41"/>
      <c r="R511" s="41"/>
      <c r="S511" s="41"/>
      <c r="T511" s="69"/>
      <c r="AT511" s="23" t="s">
        <v>209</v>
      </c>
      <c r="AU511" s="23" t="s">
        <v>211</v>
      </c>
    </row>
    <row r="512" spans="2:65" s="1" customFormat="1" ht="16.5" customHeight="1">
      <c r="B512" s="172"/>
      <c r="C512" s="213" t="s">
        <v>3263</v>
      </c>
      <c r="D512" s="213" t="s">
        <v>316</v>
      </c>
      <c r="E512" s="214" t="s">
        <v>3238</v>
      </c>
      <c r="F512" s="215" t="s">
        <v>3239</v>
      </c>
      <c r="G512" s="216" t="s">
        <v>325</v>
      </c>
      <c r="H512" s="217">
        <v>1</v>
      </c>
      <c r="I512" s="218"/>
      <c r="J512" s="219">
        <f>ROUND(I512*H512,2)</f>
        <v>0</v>
      </c>
      <c r="K512" s="215"/>
      <c r="L512" s="220"/>
      <c r="M512" s="221" t="s">
        <v>5</v>
      </c>
      <c r="N512" s="222" t="s">
        <v>46</v>
      </c>
      <c r="O512" s="41"/>
      <c r="P512" s="182">
        <f>O512*H512</f>
        <v>0</v>
      </c>
      <c r="Q512" s="182">
        <v>1.8E-3</v>
      </c>
      <c r="R512" s="182">
        <f>Q512*H512</f>
        <v>1.8E-3</v>
      </c>
      <c r="S512" s="182">
        <v>0</v>
      </c>
      <c r="T512" s="183">
        <f>S512*H512</f>
        <v>0</v>
      </c>
      <c r="AR512" s="23" t="s">
        <v>255</v>
      </c>
      <c r="AT512" s="23" t="s">
        <v>316</v>
      </c>
      <c r="AU512" s="23" t="s">
        <v>211</v>
      </c>
      <c r="AY512" s="23" t="s">
        <v>195</v>
      </c>
      <c r="BE512" s="184">
        <f>IF(N512="základní",J512,0)</f>
        <v>0</v>
      </c>
      <c r="BF512" s="184">
        <f>IF(N512="snížená",J512,0)</f>
        <v>0</v>
      </c>
      <c r="BG512" s="184">
        <f>IF(N512="zákl. přenesená",J512,0)</f>
        <v>0</v>
      </c>
      <c r="BH512" s="184">
        <f>IF(N512="sníž. přenesená",J512,0)</f>
        <v>0</v>
      </c>
      <c r="BI512" s="184">
        <f>IF(N512="nulová",J512,0)</f>
        <v>0</v>
      </c>
      <c r="BJ512" s="23" t="s">
        <v>83</v>
      </c>
      <c r="BK512" s="184">
        <f>ROUND(I512*H512,2)</f>
        <v>0</v>
      </c>
      <c r="BL512" s="23" t="s">
        <v>201</v>
      </c>
      <c r="BM512" s="23" t="s">
        <v>3936</v>
      </c>
    </row>
    <row r="513" spans="2:65" s="1" customFormat="1" ht="40.5">
      <c r="B513" s="40"/>
      <c r="D513" s="186" t="s">
        <v>209</v>
      </c>
      <c r="F513" s="194" t="s">
        <v>3937</v>
      </c>
      <c r="I513" s="195"/>
      <c r="L513" s="40"/>
      <c r="M513" s="196"/>
      <c r="N513" s="41"/>
      <c r="O513" s="41"/>
      <c r="P513" s="41"/>
      <c r="Q513" s="41"/>
      <c r="R513" s="41"/>
      <c r="S513" s="41"/>
      <c r="T513" s="69"/>
      <c r="AT513" s="23" t="s">
        <v>209</v>
      </c>
      <c r="AU513" s="23" t="s">
        <v>211</v>
      </c>
    </row>
    <row r="514" spans="2:65" s="1" customFormat="1" ht="16.5" customHeight="1">
      <c r="B514" s="172"/>
      <c r="C514" s="213" t="s">
        <v>3268</v>
      </c>
      <c r="D514" s="213" t="s">
        <v>316</v>
      </c>
      <c r="E514" s="214" t="s">
        <v>2870</v>
      </c>
      <c r="F514" s="215" t="s">
        <v>2871</v>
      </c>
      <c r="G514" s="216" t="s">
        <v>207</v>
      </c>
      <c r="H514" s="217">
        <v>0.5</v>
      </c>
      <c r="I514" s="218"/>
      <c r="J514" s="219">
        <f>ROUND(I514*H514,2)</f>
        <v>0</v>
      </c>
      <c r="K514" s="215"/>
      <c r="L514" s="220"/>
      <c r="M514" s="221" t="s">
        <v>5</v>
      </c>
      <c r="N514" s="222" t="s">
        <v>46</v>
      </c>
      <c r="O514" s="41"/>
      <c r="P514" s="182">
        <f>O514*H514</f>
        <v>0</v>
      </c>
      <c r="Q514" s="182">
        <v>5.2999999999999999E-2</v>
      </c>
      <c r="R514" s="182">
        <f>Q514*H514</f>
        <v>2.6499999999999999E-2</v>
      </c>
      <c r="S514" s="182">
        <v>0</v>
      </c>
      <c r="T514" s="183">
        <f>S514*H514</f>
        <v>0</v>
      </c>
      <c r="AR514" s="23" t="s">
        <v>255</v>
      </c>
      <c r="AT514" s="23" t="s">
        <v>316</v>
      </c>
      <c r="AU514" s="23" t="s">
        <v>211</v>
      </c>
      <c r="AY514" s="23" t="s">
        <v>195</v>
      </c>
      <c r="BE514" s="184">
        <f>IF(N514="základní",J514,0)</f>
        <v>0</v>
      </c>
      <c r="BF514" s="184">
        <f>IF(N514="snížená",J514,0)</f>
        <v>0</v>
      </c>
      <c r="BG514" s="184">
        <f>IF(N514="zákl. přenesená",J514,0)</f>
        <v>0</v>
      </c>
      <c r="BH514" s="184">
        <f>IF(N514="sníž. přenesená",J514,0)</f>
        <v>0</v>
      </c>
      <c r="BI514" s="184">
        <f>IF(N514="nulová",J514,0)</f>
        <v>0</v>
      </c>
      <c r="BJ514" s="23" t="s">
        <v>83</v>
      </c>
      <c r="BK514" s="184">
        <f>ROUND(I514*H514,2)</f>
        <v>0</v>
      </c>
      <c r="BL514" s="23" t="s">
        <v>201</v>
      </c>
      <c r="BM514" s="23" t="s">
        <v>3938</v>
      </c>
    </row>
    <row r="515" spans="2:65" s="1" customFormat="1" ht="16.5" customHeight="1">
      <c r="B515" s="172"/>
      <c r="C515" s="173" t="s">
        <v>3272</v>
      </c>
      <c r="D515" s="173" t="s">
        <v>197</v>
      </c>
      <c r="E515" s="174" t="s">
        <v>3255</v>
      </c>
      <c r="F515" s="175" t="s">
        <v>3256</v>
      </c>
      <c r="G515" s="176" t="s">
        <v>325</v>
      </c>
      <c r="H515" s="177">
        <v>3</v>
      </c>
      <c r="I515" s="178"/>
      <c r="J515" s="179">
        <f>ROUND(I515*H515,2)</f>
        <v>0</v>
      </c>
      <c r="K515" s="175"/>
      <c r="L515" s="40"/>
      <c r="M515" s="180" t="s">
        <v>5</v>
      </c>
      <c r="N515" s="181" t="s">
        <v>46</v>
      </c>
      <c r="O515" s="41"/>
      <c r="P515" s="182">
        <f>O515*H515</f>
        <v>0</v>
      </c>
      <c r="Q515" s="182">
        <v>8.0000000000000007E-5</v>
      </c>
      <c r="R515" s="182">
        <f>Q515*H515</f>
        <v>2.4000000000000003E-4</v>
      </c>
      <c r="S515" s="182">
        <v>0</v>
      </c>
      <c r="T515" s="183">
        <f>S515*H515</f>
        <v>0</v>
      </c>
      <c r="AR515" s="23" t="s">
        <v>201</v>
      </c>
      <c r="AT515" s="23" t="s">
        <v>197</v>
      </c>
      <c r="AU515" s="23" t="s">
        <v>211</v>
      </c>
      <c r="AY515" s="23" t="s">
        <v>195</v>
      </c>
      <c r="BE515" s="184">
        <f>IF(N515="základní",J515,0)</f>
        <v>0</v>
      </c>
      <c r="BF515" s="184">
        <f>IF(N515="snížená",J515,0)</f>
        <v>0</v>
      </c>
      <c r="BG515" s="184">
        <f>IF(N515="zákl. přenesená",J515,0)</f>
        <v>0</v>
      </c>
      <c r="BH515" s="184">
        <f>IF(N515="sníž. přenesená",J515,0)</f>
        <v>0</v>
      </c>
      <c r="BI515" s="184">
        <f>IF(N515="nulová",J515,0)</f>
        <v>0</v>
      </c>
      <c r="BJ515" s="23" t="s">
        <v>83</v>
      </c>
      <c r="BK515" s="184">
        <f>ROUND(I515*H515,2)</f>
        <v>0</v>
      </c>
      <c r="BL515" s="23" t="s">
        <v>201</v>
      </c>
      <c r="BM515" s="23" t="s">
        <v>3939</v>
      </c>
    </row>
    <row r="516" spans="2:65" s="1" customFormat="1" ht="40.5">
      <c r="B516" s="40"/>
      <c r="D516" s="186" t="s">
        <v>209</v>
      </c>
      <c r="F516" s="194" t="s">
        <v>3258</v>
      </c>
      <c r="I516" s="195"/>
      <c r="L516" s="40"/>
      <c r="M516" s="196"/>
      <c r="N516" s="41"/>
      <c r="O516" s="41"/>
      <c r="P516" s="41"/>
      <c r="Q516" s="41"/>
      <c r="R516" s="41"/>
      <c r="S516" s="41"/>
      <c r="T516" s="69"/>
      <c r="AT516" s="23" t="s">
        <v>209</v>
      </c>
      <c r="AU516" s="23" t="s">
        <v>211</v>
      </c>
    </row>
    <row r="517" spans="2:65" s="1" customFormat="1" ht="16.5" customHeight="1">
      <c r="B517" s="172"/>
      <c r="C517" s="213" t="s">
        <v>3282</v>
      </c>
      <c r="D517" s="213" t="s">
        <v>316</v>
      </c>
      <c r="E517" s="214" t="s">
        <v>3260</v>
      </c>
      <c r="F517" s="215" t="s">
        <v>3261</v>
      </c>
      <c r="G517" s="216" t="s">
        <v>325</v>
      </c>
      <c r="H517" s="217">
        <v>3</v>
      </c>
      <c r="I517" s="218"/>
      <c r="J517" s="219">
        <f>ROUND(I517*H517,2)</f>
        <v>0</v>
      </c>
      <c r="K517" s="215"/>
      <c r="L517" s="220"/>
      <c r="M517" s="221" t="s">
        <v>5</v>
      </c>
      <c r="N517" s="222" t="s">
        <v>46</v>
      </c>
      <c r="O517" s="41"/>
      <c r="P517" s="182">
        <f>O517*H517</f>
        <v>0</v>
      </c>
      <c r="Q517" s="182">
        <v>8.9999999999999998E-4</v>
      </c>
      <c r="R517" s="182">
        <f>Q517*H517</f>
        <v>2.7000000000000001E-3</v>
      </c>
      <c r="S517" s="182">
        <v>0</v>
      </c>
      <c r="T517" s="183">
        <f>S517*H517</f>
        <v>0</v>
      </c>
      <c r="AR517" s="23" t="s">
        <v>255</v>
      </c>
      <c r="AT517" s="23" t="s">
        <v>316</v>
      </c>
      <c r="AU517" s="23" t="s">
        <v>211</v>
      </c>
      <c r="AY517" s="23" t="s">
        <v>195</v>
      </c>
      <c r="BE517" s="184">
        <f>IF(N517="základní",J517,0)</f>
        <v>0</v>
      </c>
      <c r="BF517" s="184">
        <f>IF(N517="snížená",J517,0)</f>
        <v>0</v>
      </c>
      <c r="BG517" s="184">
        <f>IF(N517="zákl. přenesená",J517,0)</f>
        <v>0</v>
      </c>
      <c r="BH517" s="184">
        <f>IF(N517="sníž. přenesená",J517,0)</f>
        <v>0</v>
      </c>
      <c r="BI517" s="184">
        <f>IF(N517="nulová",J517,0)</f>
        <v>0</v>
      </c>
      <c r="BJ517" s="23" t="s">
        <v>83</v>
      </c>
      <c r="BK517" s="184">
        <f>ROUND(I517*H517,2)</f>
        <v>0</v>
      </c>
      <c r="BL517" s="23" t="s">
        <v>201</v>
      </c>
      <c r="BM517" s="23" t="s">
        <v>3940</v>
      </c>
    </row>
    <row r="518" spans="2:65" s="1" customFormat="1" ht="16.5" customHeight="1">
      <c r="B518" s="172"/>
      <c r="C518" s="173" t="s">
        <v>3289</v>
      </c>
      <c r="D518" s="173" t="s">
        <v>197</v>
      </c>
      <c r="E518" s="174" t="s">
        <v>3941</v>
      </c>
      <c r="F518" s="175" t="s">
        <v>3942</v>
      </c>
      <c r="G518" s="176" t="s">
        <v>207</v>
      </c>
      <c r="H518" s="177">
        <v>236.34</v>
      </c>
      <c r="I518" s="178"/>
      <c r="J518" s="179">
        <f>ROUND(I518*H518,2)</f>
        <v>0</v>
      </c>
      <c r="K518" s="175"/>
      <c r="L518" s="40"/>
      <c r="M518" s="180" t="s">
        <v>5</v>
      </c>
      <c r="N518" s="181" t="s">
        <v>46</v>
      </c>
      <c r="O518" s="41"/>
      <c r="P518" s="182">
        <f>O518*H518</f>
        <v>0</v>
      </c>
      <c r="Q518" s="182">
        <v>0</v>
      </c>
      <c r="R518" s="182">
        <f>Q518*H518</f>
        <v>0</v>
      </c>
      <c r="S518" s="182">
        <v>0</v>
      </c>
      <c r="T518" s="183">
        <f>S518*H518</f>
        <v>0</v>
      </c>
      <c r="AR518" s="23" t="s">
        <v>201</v>
      </c>
      <c r="AT518" s="23" t="s">
        <v>197</v>
      </c>
      <c r="AU518" s="23" t="s">
        <v>211</v>
      </c>
      <c r="AY518" s="23" t="s">
        <v>195</v>
      </c>
      <c r="BE518" s="184">
        <f>IF(N518="základní",J518,0)</f>
        <v>0</v>
      </c>
      <c r="BF518" s="184">
        <f>IF(N518="snížená",J518,0)</f>
        <v>0</v>
      </c>
      <c r="BG518" s="184">
        <f>IF(N518="zákl. přenesená",J518,0)</f>
        <v>0</v>
      </c>
      <c r="BH518" s="184">
        <f>IF(N518="sníž. přenesená",J518,0)</f>
        <v>0</v>
      </c>
      <c r="BI518" s="184">
        <f>IF(N518="nulová",J518,0)</f>
        <v>0</v>
      </c>
      <c r="BJ518" s="23" t="s">
        <v>83</v>
      </c>
      <c r="BK518" s="184">
        <f>ROUND(I518*H518,2)</f>
        <v>0</v>
      </c>
      <c r="BL518" s="23" t="s">
        <v>201</v>
      </c>
      <c r="BM518" s="23" t="s">
        <v>3943</v>
      </c>
    </row>
    <row r="519" spans="2:65" s="1" customFormat="1" ht="40.5">
      <c r="B519" s="40"/>
      <c r="D519" s="186" t="s">
        <v>209</v>
      </c>
      <c r="F519" s="194" t="s">
        <v>3276</v>
      </c>
      <c r="I519" s="195"/>
      <c r="L519" s="40"/>
      <c r="M519" s="196"/>
      <c r="N519" s="41"/>
      <c r="O519" s="41"/>
      <c r="P519" s="41"/>
      <c r="Q519" s="41"/>
      <c r="R519" s="41"/>
      <c r="S519" s="41"/>
      <c r="T519" s="69"/>
      <c r="AT519" s="23" t="s">
        <v>209</v>
      </c>
      <c r="AU519" s="23" t="s">
        <v>211</v>
      </c>
    </row>
    <row r="520" spans="2:65" s="11" customFormat="1">
      <c r="B520" s="185"/>
      <c r="D520" s="186" t="s">
        <v>203</v>
      </c>
      <c r="E520" s="187" t="s">
        <v>5</v>
      </c>
      <c r="F520" s="188" t="s">
        <v>3944</v>
      </c>
      <c r="H520" s="189">
        <v>31.64</v>
      </c>
      <c r="I520" s="190"/>
      <c r="L520" s="185"/>
      <c r="M520" s="191"/>
      <c r="N520" s="192"/>
      <c r="O520" s="192"/>
      <c r="P520" s="192"/>
      <c r="Q520" s="192"/>
      <c r="R520" s="192"/>
      <c r="S520" s="192"/>
      <c r="T520" s="193"/>
      <c r="AT520" s="187" t="s">
        <v>203</v>
      </c>
      <c r="AU520" s="187" t="s">
        <v>211</v>
      </c>
      <c r="AV520" s="11" t="s">
        <v>85</v>
      </c>
      <c r="AW520" s="11" t="s">
        <v>39</v>
      </c>
      <c r="AX520" s="11" t="s">
        <v>75</v>
      </c>
      <c r="AY520" s="187" t="s">
        <v>195</v>
      </c>
    </row>
    <row r="521" spans="2:65" s="12" customFormat="1">
      <c r="B521" s="197"/>
      <c r="D521" s="186" t="s">
        <v>203</v>
      </c>
      <c r="E521" s="198" t="s">
        <v>5</v>
      </c>
      <c r="F521" s="199" t="s">
        <v>3945</v>
      </c>
      <c r="H521" s="200">
        <v>31.64</v>
      </c>
      <c r="I521" s="201"/>
      <c r="L521" s="197"/>
      <c r="M521" s="202"/>
      <c r="N521" s="203"/>
      <c r="O521" s="203"/>
      <c r="P521" s="203"/>
      <c r="Q521" s="203"/>
      <c r="R521" s="203"/>
      <c r="S521" s="203"/>
      <c r="T521" s="204"/>
      <c r="AT521" s="198" t="s">
        <v>203</v>
      </c>
      <c r="AU521" s="198" t="s">
        <v>211</v>
      </c>
      <c r="AV521" s="12" t="s">
        <v>211</v>
      </c>
      <c r="AW521" s="12" t="s">
        <v>39</v>
      </c>
      <c r="AX521" s="12" t="s">
        <v>75</v>
      </c>
      <c r="AY521" s="198" t="s">
        <v>195</v>
      </c>
    </row>
    <row r="522" spans="2:65" s="11" customFormat="1">
      <c r="B522" s="185"/>
      <c r="D522" s="186" t="s">
        <v>203</v>
      </c>
      <c r="E522" s="187" t="s">
        <v>5</v>
      </c>
      <c r="F522" s="188" t="s">
        <v>3946</v>
      </c>
      <c r="H522" s="189">
        <v>217.7</v>
      </c>
      <c r="I522" s="190"/>
      <c r="L522" s="185"/>
      <c r="M522" s="191"/>
      <c r="N522" s="192"/>
      <c r="O522" s="192"/>
      <c r="P522" s="192"/>
      <c r="Q522" s="192"/>
      <c r="R522" s="192"/>
      <c r="S522" s="192"/>
      <c r="T522" s="193"/>
      <c r="AT522" s="187" t="s">
        <v>203</v>
      </c>
      <c r="AU522" s="187" t="s">
        <v>211</v>
      </c>
      <c r="AV522" s="11" t="s">
        <v>85</v>
      </c>
      <c r="AW522" s="11" t="s">
        <v>39</v>
      </c>
      <c r="AX522" s="11" t="s">
        <v>75</v>
      </c>
      <c r="AY522" s="187" t="s">
        <v>195</v>
      </c>
    </row>
    <row r="523" spans="2:65" s="12" customFormat="1">
      <c r="B523" s="197"/>
      <c r="D523" s="186" t="s">
        <v>203</v>
      </c>
      <c r="E523" s="198" t="s">
        <v>5</v>
      </c>
      <c r="F523" s="199" t="s">
        <v>3947</v>
      </c>
      <c r="H523" s="200">
        <v>217.7</v>
      </c>
      <c r="I523" s="201"/>
      <c r="L523" s="197"/>
      <c r="M523" s="202"/>
      <c r="N523" s="203"/>
      <c r="O523" s="203"/>
      <c r="P523" s="203"/>
      <c r="Q523" s="203"/>
      <c r="R523" s="203"/>
      <c r="S523" s="203"/>
      <c r="T523" s="204"/>
      <c r="AT523" s="198" t="s">
        <v>203</v>
      </c>
      <c r="AU523" s="198" t="s">
        <v>211</v>
      </c>
      <c r="AV523" s="12" t="s">
        <v>211</v>
      </c>
      <c r="AW523" s="12" t="s">
        <v>39</v>
      </c>
      <c r="AX523" s="12" t="s">
        <v>75</v>
      </c>
      <c r="AY523" s="198" t="s">
        <v>195</v>
      </c>
    </row>
    <row r="524" spans="2:65" s="11" customFormat="1">
      <c r="B524" s="185"/>
      <c r="D524" s="186" t="s">
        <v>203</v>
      </c>
      <c r="E524" s="187" t="s">
        <v>5</v>
      </c>
      <c r="F524" s="188" t="s">
        <v>3948</v>
      </c>
      <c r="H524" s="189">
        <v>-13</v>
      </c>
      <c r="I524" s="190"/>
      <c r="L524" s="185"/>
      <c r="M524" s="191"/>
      <c r="N524" s="192"/>
      <c r="O524" s="192"/>
      <c r="P524" s="192"/>
      <c r="Q524" s="192"/>
      <c r="R524" s="192"/>
      <c r="S524" s="192"/>
      <c r="T524" s="193"/>
      <c r="AT524" s="187" t="s">
        <v>203</v>
      </c>
      <c r="AU524" s="187" t="s">
        <v>211</v>
      </c>
      <c r="AV524" s="11" t="s">
        <v>85</v>
      </c>
      <c r="AW524" s="11" t="s">
        <v>39</v>
      </c>
      <c r="AX524" s="11" t="s">
        <v>75</v>
      </c>
      <c r="AY524" s="187" t="s">
        <v>195</v>
      </c>
    </row>
    <row r="525" spans="2:65" s="12" customFormat="1">
      <c r="B525" s="197"/>
      <c r="D525" s="186" t="s">
        <v>203</v>
      </c>
      <c r="E525" s="198" t="s">
        <v>5</v>
      </c>
      <c r="F525" s="199" t="s">
        <v>3949</v>
      </c>
      <c r="H525" s="200">
        <v>-13</v>
      </c>
      <c r="I525" s="201"/>
      <c r="L525" s="197"/>
      <c r="M525" s="202"/>
      <c r="N525" s="203"/>
      <c r="O525" s="203"/>
      <c r="P525" s="203"/>
      <c r="Q525" s="203"/>
      <c r="R525" s="203"/>
      <c r="S525" s="203"/>
      <c r="T525" s="204"/>
      <c r="AT525" s="198" t="s">
        <v>203</v>
      </c>
      <c r="AU525" s="198" t="s">
        <v>211</v>
      </c>
      <c r="AV525" s="12" t="s">
        <v>211</v>
      </c>
      <c r="AW525" s="12" t="s">
        <v>39</v>
      </c>
      <c r="AX525" s="12" t="s">
        <v>75</v>
      </c>
      <c r="AY525" s="198" t="s">
        <v>195</v>
      </c>
    </row>
    <row r="526" spans="2:65" s="13" customFormat="1">
      <c r="B526" s="205"/>
      <c r="D526" s="186" t="s">
        <v>203</v>
      </c>
      <c r="E526" s="206" t="s">
        <v>5</v>
      </c>
      <c r="F526" s="207" t="s">
        <v>254</v>
      </c>
      <c r="H526" s="208">
        <v>236.34</v>
      </c>
      <c r="I526" s="209"/>
      <c r="L526" s="205"/>
      <c r="M526" s="210"/>
      <c r="N526" s="211"/>
      <c r="O526" s="211"/>
      <c r="P526" s="211"/>
      <c r="Q526" s="211"/>
      <c r="R526" s="211"/>
      <c r="S526" s="211"/>
      <c r="T526" s="212"/>
      <c r="AT526" s="206" t="s">
        <v>203</v>
      </c>
      <c r="AU526" s="206" t="s">
        <v>211</v>
      </c>
      <c r="AV526" s="13" t="s">
        <v>201</v>
      </c>
      <c r="AW526" s="13" t="s">
        <v>39</v>
      </c>
      <c r="AX526" s="13" t="s">
        <v>83</v>
      </c>
      <c r="AY526" s="206" t="s">
        <v>195</v>
      </c>
    </row>
    <row r="527" spans="2:65" s="1" customFormat="1" ht="16.5" customHeight="1">
      <c r="B527" s="172"/>
      <c r="C527" s="173" t="s">
        <v>3293</v>
      </c>
      <c r="D527" s="173" t="s">
        <v>197</v>
      </c>
      <c r="E527" s="174" t="s">
        <v>3283</v>
      </c>
      <c r="F527" s="175" t="s">
        <v>3284</v>
      </c>
      <c r="G527" s="176" t="s">
        <v>325</v>
      </c>
      <c r="H527" s="177">
        <v>44</v>
      </c>
      <c r="I527" s="178"/>
      <c r="J527" s="179">
        <f>ROUND(I527*H527,2)</f>
        <v>0</v>
      </c>
      <c r="K527" s="175"/>
      <c r="L527" s="40"/>
      <c r="M527" s="180" t="s">
        <v>5</v>
      </c>
      <c r="N527" s="181" t="s">
        <v>46</v>
      </c>
      <c r="O527" s="41"/>
      <c r="P527" s="182">
        <f>O527*H527</f>
        <v>0</v>
      </c>
      <c r="Q527" s="182">
        <v>0</v>
      </c>
      <c r="R527" s="182">
        <f>Q527*H527</f>
        <v>0</v>
      </c>
      <c r="S527" s="182">
        <v>0</v>
      </c>
      <c r="T527" s="183">
        <f>S527*H527</f>
        <v>0</v>
      </c>
      <c r="AR527" s="23" t="s">
        <v>201</v>
      </c>
      <c r="AT527" s="23" t="s">
        <v>197</v>
      </c>
      <c r="AU527" s="23" t="s">
        <v>211</v>
      </c>
      <c r="AY527" s="23" t="s">
        <v>195</v>
      </c>
      <c r="BE527" s="184">
        <f>IF(N527="základní",J527,0)</f>
        <v>0</v>
      </c>
      <c r="BF527" s="184">
        <f>IF(N527="snížená",J527,0)</f>
        <v>0</v>
      </c>
      <c r="BG527" s="184">
        <f>IF(N527="zákl. přenesená",J527,0)</f>
        <v>0</v>
      </c>
      <c r="BH527" s="184">
        <f>IF(N527="sníž. přenesená",J527,0)</f>
        <v>0</v>
      </c>
      <c r="BI527" s="184">
        <f>IF(N527="nulová",J527,0)</f>
        <v>0</v>
      </c>
      <c r="BJ527" s="23" t="s">
        <v>83</v>
      </c>
      <c r="BK527" s="184">
        <f>ROUND(I527*H527,2)</f>
        <v>0</v>
      </c>
      <c r="BL527" s="23" t="s">
        <v>201</v>
      </c>
      <c r="BM527" s="23" t="s">
        <v>3950</v>
      </c>
    </row>
    <row r="528" spans="2:65" s="1" customFormat="1" ht="27">
      <c r="B528" s="40"/>
      <c r="D528" s="186" t="s">
        <v>209</v>
      </c>
      <c r="F528" s="194" t="s">
        <v>3286</v>
      </c>
      <c r="I528" s="195"/>
      <c r="L528" s="40"/>
      <c r="M528" s="196"/>
      <c r="N528" s="41"/>
      <c r="O528" s="41"/>
      <c r="P528" s="41"/>
      <c r="Q528" s="41"/>
      <c r="R528" s="41"/>
      <c r="S528" s="41"/>
      <c r="T528" s="69"/>
      <c r="AT528" s="23" t="s">
        <v>209</v>
      </c>
      <c r="AU528" s="23" t="s">
        <v>211</v>
      </c>
    </row>
    <row r="529" spans="2:65" s="11" customFormat="1">
      <c r="B529" s="185"/>
      <c r="D529" s="186" t="s">
        <v>203</v>
      </c>
      <c r="E529" s="187" t="s">
        <v>5</v>
      </c>
      <c r="F529" s="188" t="s">
        <v>355</v>
      </c>
      <c r="H529" s="189">
        <v>24</v>
      </c>
      <c r="I529" s="190"/>
      <c r="L529" s="185"/>
      <c r="M529" s="191"/>
      <c r="N529" s="192"/>
      <c r="O529" s="192"/>
      <c r="P529" s="192"/>
      <c r="Q529" s="192"/>
      <c r="R529" s="192"/>
      <c r="S529" s="192"/>
      <c r="T529" s="193"/>
      <c r="AT529" s="187" t="s">
        <v>203</v>
      </c>
      <c r="AU529" s="187" t="s">
        <v>211</v>
      </c>
      <c r="AV529" s="11" t="s">
        <v>85</v>
      </c>
      <c r="AW529" s="11" t="s">
        <v>39</v>
      </c>
      <c r="AX529" s="11" t="s">
        <v>75</v>
      </c>
      <c r="AY529" s="187" t="s">
        <v>195</v>
      </c>
    </row>
    <row r="530" spans="2:65" s="12" customFormat="1">
      <c r="B530" s="197"/>
      <c r="D530" s="186" t="s">
        <v>203</v>
      </c>
      <c r="E530" s="198" t="s">
        <v>5</v>
      </c>
      <c r="F530" s="199" t="s">
        <v>3287</v>
      </c>
      <c r="H530" s="200">
        <v>24</v>
      </c>
      <c r="I530" s="201"/>
      <c r="L530" s="197"/>
      <c r="M530" s="202"/>
      <c r="N530" s="203"/>
      <c r="O530" s="203"/>
      <c r="P530" s="203"/>
      <c r="Q530" s="203"/>
      <c r="R530" s="203"/>
      <c r="S530" s="203"/>
      <c r="T530" s="204"/>
      <c r="AT530" s="198" t="s">
        <v>203</v>
      </c>
      <c r="AU530" s="198" t="s">
        <v>211</v>
      </c>
      <c r="AV530" s="12" t="s">
        <v>211</v>
      </c>
      <c r="AW530" s="12" t="s">
        <v>39</v>
      </c>
      <c r="AX530" s="12" t="s">
        <v>75</v>
      </c>
      <c r="AY530" s="198" t="s">
        <v>195</v>
      </c>
    </row>
    <row r="531" spans="2:65" s="11" customFormat="1">
      <c r="B531" s="185"/>
      <c r="D531" s="186" t="s">
        <v>203</v>
      </c>
      <c r="E531" s="187" t="s">
        <v>5</v>
      </c>
      <c r="F531" s="188" t="s">
        <v>334</v>
      </c>
      <c r="H531" s="189">
        <v>20</v>
      </c>
      <c r="I531" s="190"/>
      <c r="L531" s="185"/>
      <c r="M531" s="191"/>
      <c r="N531" s="192"/>
      <c r="O531" s="192"/>
      <c r="P531" s="192"/>
      <c r="Q531" s="192"/>
      <c r="R531" s="192"/>
      <c r="S531" s="192"/>
      <c r="T531" s="193"/>
      <c r="AT531" s="187" t="s">
        <v>203</v>
      </c>
      <c r="AU531" s="187" t="s">
        <v>211</v>
      </c>
      <c r="AV531" s="11" t="s">
        <v>85</v>
      </c>
      <c r="AW531" s="11" t="s">
        <v>39</v>
      </c>
      <c r="AX531" s="11" t="s">
        <v>75</v>
      </c>
      <c r="AY531" s="187" t="s">
        <v>195</v>
      </c>
    </row>
    <row r="532" spans="2:65" s="12" customFormat="1">
      <c r="B532" s="197"/>
      <c r="D532" s="186" t="s">
        <v>203</v>
      </c>
      <c r="E532" s="198" t="s">
        <v>5</v>
      </c>
      <c r="F532" s="199" t="s">
        <v>3288</v>
      </c>
      <c r="H532" s="200">
        <v>20</v>
      </c>
      <c r="I532" s="201"/>
      <c r="L532" s="197"/>
      <c r="M532" s="202"/>
      <c r="N532" s="203"/>
      <c r="O532" s="203"/>
      <c r="P532" s="203"/>
      <c r="Q532" s="203"/>
      <c r="R532" s="203"/>
      <c r="S532" s="203"/>
      <c r="T532" s="204"/>
      <c r="AT532" s="198" t="s">
        <v>203</v>
      </c>
      <c r="AU532" s="198" t="s">
        <v>211</v>
      </c>
      <c r="AV532" s="12" t="s">
        <v>211</v>
      </c>
      <c r="AW532" s="12" t="s">
        <v>39</v>
      </c>
      <c r="AX532" s="12" t="s">
        <v>75</v>
      </c>
      <c r="AY532" s="198" t="s">
        <v>195</v>
      </c>
    </row>
    <row r="533" spans="2:65" s="13" customFormat="1">
      <c r="B533" s="205"/>
      <c r="D533" s="186" t="s">
        <v>203</v>
      </c>
      <c r="E533" s="206" t="s">
        <v>5</v>
      </c>
      <c r="F533" s="207" t="s">
        <v>254</v>
      </c>
      <c r="H533" s="208">
        <v>44</v>
      </c>
      <c r="I533" s="209"/>
      <c r="L533" s="205"/>
      <c r="M533" s="210"/>
      <c r="N533" s="211"/>
      <c r="O533" s="211"/>
      <c r="P533" s="211"/>
      <c r="Q533" s="211"/>
      <c r="R533" s="211"/>
      <c r="S533" s="211"/>
      <c r="T533" s="212"/>
      <c r="AT533" s="206" t="s">
        <v>203</v>
      </c>
      <c r="AU533" s="206" t="s">
        <v>211</v>
      </c>
      <c r="AV533" s="13" t="s">
        <v>201</v>
      </c>
      <c r="AW533" s="13" t="s">
        <v>39</v>
      </c>
      <c r="AX533" s="13" t="s">
        <v>83</v>
      </c>
      <c r="AY533" s="206" t="s">
        <v>195</v>
      </c>
    </row>
    <row r="534" spans="2:65" s="1" customFormat="1" ht="16.5" customHeight="1">
      <c r="B534" s="172"/>
      <c r="C534" s="173" t="s">
        <v>3305</v>
      </c>
      <c r="D534" s="173" t="s">
        <v>197</v>
      </c>
      <c r="E534" s="174" t="s">
        <v>3290</v>
      </c>
      <c r="F534" s="175" t="s">
        <v>3291</v>
      </c>
      <c r="G534" s="176" t="s">
        <v>325</v>
      </c>
      <c r="H534" s="177">
        <v>12</v>
      </c>
      <c r="I534" s="178"/>
      <c r="J534" s="179">
        <f>ROUND(I534*H534,2)</f>
        <v>0</v>
      </c>
      <c r="K534" s="175"/>
      <c r="L534" s="40"/>
      <c r="M534" s="180" t="s">
        <v>5</v>
      </c>
      <c r="N534" s="181" t="s">
        <v>46</v>
      </c>
      <c r="O534" s="41"/>
      <c r="P534" s="182">
        <f>O534*H534</f>
        <v>0</v>
      </c>
      <c r="Q534" s="182">
        <v>0</v>
      </c>
      <c r="R534" s="182">
        <f>Q534*H534</f>
        <v>0</v>
      </c>
      <c r="S534" s="182">
        <v>0</v>
      </c>
      <c r="T534" s="183">
        <f>S534*H534</f>
        <v>0</v>
      </c>
      <c r="AR534" s="23" t="s">
        <v>201</v>
      </c>
      <c r="AT534" s="23" t="s">
        <v>197</v>
      </c>
      <c r="AU534" s="23" t="s">
        <v>211</v>
      </c>
      <c r="AY534" s="23" t="s">
        <v>195</v>
      </c>
      <c r="BE534" s="184">
        <f>IF(N534="základní",J534,0)</f>
        <v>0</v>
      </c>
      <c r="BF534" s="184">
        <f>IF(N534="snížená",J534,0)</f>
        <v>0</v>
      </c>
      <c r="BG534" s="184">
        <f>IF(N534="zákl. přenesená",J534,0)</f>
        <v>0</v>
      </c>
      <c r="BH534" s="184">
        <f>IF(N534="sníž. přenesená",J534,0)</f>
        <v>0</v>
      </c>
      <c r="BI534" s="184">
        <f>IF(N534="nulová",J534,0)</f>
        <v>0</v>
      </c>
      <c r="BJ534" s="23" t="s">
        <v>83</v>
      </c>
      <c r="BK534" s="184">
        <f>ROUND(I534*H534,2)</f>
        <v>0</v>
      </c>
      <c r="BL534" s="23" t="s">
        <v>201</v>
      </c>
      <c r="BM534" s="23" t="s">
        <v>3951</v>
      </c>
    </row>
    <row r="535" spans="2:65" s="1" customFormat="1" ht="16.5" customHeight="1">
      <c r="B535" s="172"/>
      <c r="C535" s="173" t="s">
        <v>3310</v>
      </c>
      <c r="D535" s="173" t="s">
        <v>197</v>
      </c>
      <c r="E535" s="174" t="s">
        <v>3294</v>
      </c>
      <c r="F535" s="175" t="s">
        <v>3295</v>
      </c>
      <c r="G535" s="176" t="s">
        <v>207</v>
      </c>
      <c r="H535" s="177">
        <v>810.54399999999998</v>
      </c>
      <c r="I535" s="178"/>
      <c r="J535" s="179">
        <f>ROUND(I535*H535,2)</f>
        <v>0</v>
      </c>
      <c r="K535" s="175"/>
      <c r="L535" s="40"/>
      <c r="M535" s="180" t="s">
        <v>5</v>
      </c>
      <c r="N535" s="181" t="s">
        <v>46</v>
      </c>
      <c r="O535" s="41"/>
      <c r="P535" s="182">
        <f>O535*H535</f>
        <v>0</v>
      </c>
      <c r="Q535" s="182">
        <v>0</v>
      </c>
      <c r="R535" s="182">
        <f>Q535*H535</f>
        <v>0</v>
      </c>
      <c r="S535" s="182">
        <v>0</v>
      </c>
      <c r="T535" s="183">
        <f>S535*H535</f>
        <v>0</v>
      </c>
      <c r="AR535" s="23" t="s">
        <v>201</v>
      </c>
      <c r="AT535" s="23" t="s">
        <v>197</v>
      </c>
      <c r="AU535" s="23" t="s">
        <v>211</v>
      </c>
      <c r="AY535" s="23" t="s">
        <v>195</v>
      </c>
      <c r="BE535" s="184">
        <f>IF(N535="základní",J535,0)</f>
        <v>0</v>
      </c>
      <c r="BF535" s="184">
        <f>IF(N535="snížená",J535,0)</f>
        <v>0</v>
      </c>
      <c r="BG535" s="184">
        <f>IF(N535="zákl. přenesená",J535,0)</f>
        <v>0</v>
      </c>
      <c r="BH535" s="184">
        <f>IF(N535="sníž. přenesená",J535,0)</f>
        <v>0</v>
      </c>
      <c r="BI535" s="184">
        <f>IF(N535="nulová",J535,0)</f>
        <v>0</v>
      </c>
      <c r="BJ535" s="23" t="s">
        <v>83</v>
      </c>
      <c r="BK535" s="184">
        <f>ROUND(I535*H535,2)</f>
        <v>0</v>
      </c>
      <c r="BL535" s="23" t="s">
        <v>201</v>
      </c>
      <c r="BM535" s="23" t="s">
        <v>3952</v>
      </c>
    </row>
    <row r="536" spans="2:65" s="11" customFormat="1">
      <c r="B536" s="185"/>
      <c r="D536" s="186" t="s">
        <v>203</v>
      </c>
      <c r="E536" s="187" t="s">
        <v>5</v>
      </c>
      <c r="F536" s="188" t="s">
        <v>3953</v>
      </c>
      <c r="H536" s="189">
        <v>435.404</v>
      </c>
      <c r="I536" s="190"/>
      <c r="L536" s="185"/>
      <c r="M536" s="191"/>
      <c r="N536" s="192"/>
      <c r="O536" s="192"/>
      <c r="P536" s="192"/>
      <c r="Q536" s="192"/>
      <c r="R536" s="192"/>
      <c r="S536" s="192"/>
      <c r="T536" s="193"/>
      <c r="AT536" s="187" t="s">
        <v>203</v>
      </c>
      <c r="AU536" s="187" t="s">
        <v>211</v>
      </c>
      <c r="AV536" s="11" t="s">
        <v>85</v>
      </c>
      <c r="AW536" s="11" t="s">
        <v>39</v>
      </c>
      <c r="AX536" s="11" t="s">
        <v>75</v>
      </c>
      <c r="AY536" s="187" t="s">
        <v>195</v>
      </c>
    </row>
    <row r="537" spans="2:65" s="12" customFormat="1">
      <c r="B537" s="197"/>
      <c r="D537" s="186" t="s">
        <v>203</v>
      </c>
      <c r="E537" s="198" t="s">
        <v>5</v>
      </c>
      <c r="F537" s="199" t="s">
        <v>3298</v>
      </c>
      <c r="H537" s="200">
        <v>435.404</v>
      </c>
      <c r="I537" s="201"/>
      <c r="L537" s="197"/>
      <c r="M537" s="202"/>
      <c r="N537" s="203"/>
      <c r="O537" s="203"/>
      <c r="P537" s="203"/>
      <c r="Q537" s="203"/>
      <c r="R537" s="203"/>
      <c r="S537" s="203"/>
      <c r="T537" s="204"/>
      <c r="AT537" s="198" t="s">
        <v>203</v>
      </c>
      <c r="AU537" s="198" t="s">
        <v>211</v>
      </c>
      <c r="AV537" s="12" t="s">
        <v>211</v>
      </c>
      <c r="AW537" s="12" t="s">
        <v>39</v>
      </c>
      <c r="AX537" s="12" t="s">
        <v>75</v>
      </c>
      <c r="AY537" s="198" t="s">
        <v>195</v>
      </c>
    </row>
    <row r="538" spans="2:65" s="11" customFormat="1">
      <c r="B538" s="185"/>
      <c r="D538" s="186" t="s">
        <v>203</v>
      </c>
      <c r="E538" s="187" t="s">
        <v>5</v>
      </c>
      <c r="F538" s="188" t="s">
        <v>3954</v>
      </c>
      <c r="H538" s="189">
        <v>31.64</v>
      </c>
      <c r="I538" s="190"/>
      <c r="L538" s="185"/>
      <c r="M538" s="191"/>
      <c r="N538" s="192"/>
      <c r="O538" s="192"/>
      <c r="P538" s="192"/>
      <c r="Q538" s="192"/>
      <c r="R538" s="192"/>
      <c r="S538" s="192"/>
      <c r="T538" s="193"/>
      <c r="AT538" s="187" t="s">
        <v>203</v>
      </c>
      <c r="AU538" s="187" t="s">
        <v>211</v>
      </c>
      <c r="AV538" s="11" t="s">
        <v>85</v>
      </c>
      <c r="AW538" s="11" t="s">
        <v>39</v>
      </c>
      <c r="AX538" s="11" t="s">
        <v>75</v>
      </c>
      <c r="AY538" s="187" t="s">
        <v>195</v>
      </c>
    </row>
    <row r="539" spans="2:65" s="12" customFormat="1">
      <c r="B539" s="197"/>
      <c r="D539" s="186" t="s">
        <v>203</v>
      </c>
      <c r="E539" s="198" t="s">
        <v>5</v>
      </c>
      <c r="F539" s="199" t="s">
        <v>3300</v>
      </c>
      <c r="H539" s="200">
        <v>31.64</v>
      </c>
      <c r="I539" s="201"/>
      <c r="L539" s="197"/>
      <c r="M539" s="202"/>
      <c r="N539" s="203"/>
      <c r="O539" s="203"/>
      <c r="P539" s="203"/>
      <c r="Q539" s="203"/>
      <c r="R539" s="203"/>
      <c r="S539" s="203"/>
      <c r="T539" s="204"/>
      <c r="AT539" s="198" t="s">
        <v>203</v>
      </c>
      <c r="AU539" s="198" t="s">
        <v>211</v>
      </c>
      <c r="AV539" s="12" t="s">
        <v>211</v>
      </c>
      <c r="AW539" s="12" t="s">
        <v>39</v>
      </c>
      <c r="AX539" s="12" t="s">
        <v>75</v>
      </c>
      <c r="AY539" s="198" t="s">
        <v>195</v>
      </c>
    </row>
    <row r="540" spans="2:65" s="11" customFormat="1">
      <c r="B540" s="185"/>
      <c r="D540" s="186" t="s">
        <v>203</v>
      </c>
      <c r="E540" s="187" t="s">
        <v>5</v>
      </c>
      <c r="F540" s="188" t="s">
        <v>3301</v>
      </c>
      <c r="H540" s="189">
        <v>23.5</v>
      </c>
      <c r="I540" s="190"/>
      <c r="L540" s="185"/>
      <c r="M540" s="191"/>
      <c r="N540" s="192"/>
      <c r="O540" s="192"/>
      <c r="P540" s="192"/>
      <c r="Q540" s="192"/>
      <c r="R540" s="192"/>
      <c r="S540" s="192"/>
      <c r="T540" s="193"/>
      <c r="AT540" s="187" t="s">
        <v>203</v>
      </c>
      <c r="AU540" s="187" t="s">
        <v>211</v>
      </c>
      <c r="AV540" s="11" t="s">
        <v>85</v>
      </c>
      <c r="AW540" s="11" t="s">
        <v>39</v>
      </c>
      <c r="AX540" s="11" t="s">
        <v>75</v>
      </c>
      <c r="AY540" s="187" t="s">
        <v>195</v>
      </c>
    </row>
    <row r="541" spans="2:65" s="12" customFormat="1">
      <c r="B541" s="197"/>
      <c r="D541" s="186" t="s">
        <v>203</v>
      </c>
      <c r="E541" s="198" t="s">
        <v>5</v>
      </c>
      <c r="F541" s="199" t="s">
        <v>3302</v>
      </c>
      <c r="H541" s="200">
        <v>23.5</v>
      </c>
      <c r="I541" s="201"/>
      <c r="L541" s="197"/>
      <c r="M541" s="202"/>
      <c r="N541" s="203"/>
      <c r="O541" s="203"/>
      <c r="P541" s="203"/>
      <c r="Q541" s="203"/>
      <c r="R541" s="203"/>
      <c r="S541" s="203"/>
      <c r="T541" s="204"/>
      <c r="AT541" s="198" t="s">
        <v>203</v>
      </c>
      <c r="AU541" s="198" t="s">
        <v>211</v>
      </c>
      <c r="AV541" s="12" t="s">
        <v>211</v>
      </c>
      <c r="AW541" s="12" t="s">
        <v>39</v>
      </c>
      <c r="AX541" s="12" t="s">
        <v>75</v>
      </c>
      <c r="AY541" s="198" t="s">
        <v>195</v>
      </c>
    </row>
    <row r="542" spans="2:65" s="11" customFormat="1">
      <c r="B542" s="185"/>
      <c r="D542" s="186" t="s">
        <v>203</v>
      </c>
      <c r="E542" s="187" t="s">
        <v>5</v>
      </c>
      <c r="F542" s="188" t="s">
        <v>3955</v>
      </c>
      <c r="H542" s="189">
        <v>320</v>
      </c>
      <c r="I542" s="190"/>
      <c r="L542" s="185"/>
      <c r="M542" s="191"/>
      <c r="N542" s="192"/>
      <c r="O542" s="192"/>
      <c r="P542" s="192"/>
      <c r="Q542" s="192"/>
      <c r="R542" s="192"/>
      <c r="S542" s="192"/>
      <c r="T542" s="193"/>
      <c r="AT542" s="187" t="s">
        <v>203</v>
      </c>
      <c r="AU542" s="187" t="s">
        <v>211</v>
      </c>
      <c r="AV542" s="11" t="s">
        <v>85</v>
      </c>
      <c r="AW542" s="11" t="s">
        <v>39</v>
      </c>
      <c r="AX542" s="11" t="s">
        <v>75</v>
      </c>
      <c r="AY542" s="187" t="s">
        <v>195</v>
      </c>
    </row>
    <row r="543" spans="2:65" s="12" customFormat="1">
      <c r="B543" s="197"/>
      <c r="D543" s="186" t="s">
        <v>203</v>
      </c>
      <c r="E543" s="198" t="s">
        <v>5</v>
      </c>
      <c r="F543" s="199" t="s">
        <v>3304</v>
      </c>
      <c r="H543" s="200">
        <v>320</v>
      </c>
      <c r="I543" s="201"/>
      <c r="L543" s="197"/>
      <c r="M543" s="202"/>
      <c r="N543" s="203"/>
      <c r="O543" s="203"/>
      <c r="P543" s="203"/>
      <c r="Q543" s="203"/>
      <c r="R543" s="203"/>
      <c r="S543" s="203"/>
      <c r="T543" s="204"/>
      <c r="AT543" s="198" t="s">
        <v>203</v>
      </c>
      <c r="AU543" s="198" t="s">
        <v>211</v>
      </c>
      <c r="AV543" s="12" t="s">
        <v>211</v>
      </c>
      <c r="AW543" s="12" t="s">
        <v>39</v>
      </c>
      <c r="AX543" s="12" t="s">
        <v>75</v>
      </c>
      <c r="AY543" s="198" t="s">
        <v>195</v>
      </c>
    </row>
    <row r="544" spans="2:65" s="13" customFormat="1">
      <c r="B544" s="205"/>
      <c r="D544" s="186" t="s">
        <v>203</v>
      </c>
      <c r="E544" s="206" t="s">
        <v>5</v>
      </c>
      <c r="F544" s="207" t="s">
        <v>254</v>
      </c>
      <c r="H544" s="208">
        <v>810.54399999999998</v>
      </c>
      <c r="I544" s="209"/>
      <c r="L544" s="205"/>
      <c r="M544" s="210"/>
      <c r="N544" s="211"/>
      <c r="O544" s="211"/>
      <c r="P544" s="211"/>
      <c r="Q544" s="211"/>
      <c r="R544" s="211"/>
      <c r="S544" s="211"/>
      <c r="T544" s="212"/>
      <c r="AT544" s="206" t="s">
        <v>203</v>
      </c>
      <c r="AU544" s="206" t="s">
        <v>211</v>
      </c>
      <c r="AV544" s="13" t="s">
        <v>201</v>
      </c>
      <c r="AW544" s="13" t="s">
        <v>39</v>
      </c>
      <c r="AX544" s="13" t="s">
        <v>83</v>
      </c>
      <c r="AY544" s="206" t="s">
        <v>195</v>
      </c>
    </row>
    <row r="545" spans="2:65" s="1" customFormat="1" ht="16.5" customHeight="1">
      <c r="B545" s="172"/>
      <c r="C545" s="173" t="s">
        <v>3318</v>
      </c>
      <c r="D545" s="173" t="s">
        <v>197</v>
      </c>
      <c r="E545" s="174" t="s">
        <v>3306</v>
      </c>
      <c r="F545" s="175" t="s">
        <v>3307</v>
      </c>
      <c r="G545" s="176" t="s">
        <v>303</v>
      </c>
      <c r="H545" s="177">
        <v>74.033000000000001</v>
      </c>
      <c r="I545" s="178"/>
      <c r="J545" s="179">
        <f>ROUND(I545*H545,2)</f>
        <v>0</v>
      </c>
      <c r="K545" s="175"/>
      <c r="L545" s="40"/>
      <c r="M545" s="180" t="s">
        <v>5</v>
      </c>
      <c r="N545" s="181" t="s">
        <v>46</v>
      </c>
      <c r="O545" s="41"/>
      <c r="P545" s="182">
        <f>O545*H545</f>
        <v>0</v>
      </c>
      <c r="Q545" s="182">
        <v>0</v>
      </c>
      <c r="R545" s="182">
        <f>Q545*H545</f>
        <v>0</v>
      </c>
      <c r="S545" s="182">
        <v>0</v>
      </c>
      <c r="T545" s="183">
        <f>S545*H545</f>
        <v>0</v>
      </c>
      <c r="AR545" s="23" t="s">
        <v>201</v>
      </c>
      <c r="AT545" s="23" t="s">
        <v>197</v>
      </c>
      <c r="AU545" s="23" t="s">
        <v>211</v>
      </c>
      <c r="AY545" s="23" t="s">
        <v>195</v>
      </c>
      <c r="BE545" s="184">
        <f>IF(N545="základní",J545,0)</f>
        <v>0</v>
      </c>
      <c r="BF545" s="184">
        <f>IF(N545="snížená",J545,0)</f>
        <v>0</v>
      </c>
      <c r="BG545" s="184">
        <f>IF(N545="zákl. přenesená",J545,0)</f>
        <v>0</v>
      </c>
      <c r="BH545" s="184">
        <f>IF(N545="sníž. přenesená",J545,0)</f>
        <v>0</v>
      </c>
      <c r="BI545" s="184">
        <f>IF(N545="nulová",J545,0)</f>
        <v>0</v>
      </c>
      <c r="BJ545" s="23" t="s">
        <v>83</v>
      </c>
      <c r="BK545" s="184">
        <f>ROUND(I545*H545,2)</f>
        <v>0</v>
      </c>
      <c r="BL545" s="23" t="s">
        <v>201</v>
      </c>
      <c r="BM545" s="23" t="s">
        <v>3956</v>
      </c>
    </row>
    <row r="546" spans="2:65" s="10" customFormat="1" ht="29.85" customHeight="1">
      <c r="B546" s="159"/>
      <c r="D546" s="160" t="s">
        <v>74</v>
      </c>
      <c r="E546" s="170" t="s">
        <v>261</v>
      </c>
      <c r="F546" s="170" t="s">
        <v>3309</v>
      </c>
      <c r="I546" s="162"/>
      <c r="J546" s="171">
        <f>BK546</f>
        <v>0</v>
      </c>
      <c r="L546" s="159"/>
      <c r="M546" s="164"/>
      <c r="N546" s="165"/>
      <c r="O546" s="165"/>
      <c r="P546" s="166">
        <f>P547+P559</f>
        <v>0</v>
      </c>
      <c r="Q546" s="165"/>
      <c r="R546" s="166">
        <f>R547+R559</f>
        <v>9.8280000000000006E-2</v>
      </c>
      <c r="S546" s="165"/>
      <c r="T546" s="167">
        <f>T547+T559</f>
        <v>42.354399999999998</v>
      </c>
      <c r="AR546" s="160" t="s">
        <v>83</v>
      </c>
      <c r="AT546" s="168" t="s">
        <v>74</v>
      </c>
      <c r="AU546" s="168" t="s">
        <v>83</v>
      </c>
      <c r="AY546" s="160" t="s">
        <v>195</v>
      </c>
      <c r="BK546" s="169">
        <f>BK547+BK559</f>
        <v>0</v>
      </c>
    </row>
    <row r="547" spans="2:65" s="10" customFormat="1" ht="14.85" customHeight="1">
      <c r="B547" s="159"/>
      <c r="D547" s="160" t="s">
        <v>74</v>
      </c>
      <c r="E547" s="170" t="s">
        <v>661</v>
      </c>
      <c r="F547" s="170" t="s">
        <v>662</v>
      </c>
      <c r="I547" s="162"/>
      <c r="J547" s="171">
        <f>BK547</f>
        <v>0</v>
      </c>
      <c r="L547" s="159"/>
      <c r="M547" s="164"/>
      <c r="N547" s="165"/>
      <c r="O547" s="165"/>
      <c r="P547" s="166">
        <f>SUM(P548:P558)</f>
        <v>0</v>
      </c>
      <c r="Q547" s="165"/>
      <c r="R547" s="166">
        <f>SUM(R548:R558)</f>
        <v>0</v>
      </c>
      <c r="S547" s="165"/>
      <c r="T547" s="167">
        <f>SUM(T548:T558)</f>
        <v>0</v>
      </c>
      <c r="AR547" s="160" t="s">
        <v>83</v>
      </c>
      <c r="AT547" s="168" t="s">
        <v>74</v>
      </c>
      <c r="AU547" s="168" t="s">
        <v>85</v>
      </c>
      <c r="AY547" s="160" t="s">
        <v>195</v>
      </c>
      <c r="BK547" s="169">
        <f>SUM(BK548:BK558)</f>
        <v>0</v>
      </c>
    </row>
    <row r="548" spans="2:65" s="1" customFormat="1" ht="16.5" customHeight="1">
      <c r="B548" s="172"/>
      <c r="C548" s="173" t="s">
        <v>3332</v>
      </c>
      <c r="D548" s="173" t="s">
        <v>197</v>
      </c>
      <c r="E548" s="174" t="s">
        <v>664</v>
      </c>
      <c r="F548" s="175" t="s">
        <v>665</v>
      </c>
      <c r="G548" s="176" t="s">
        <v>207</v>
      </c>
      <c r="H548" s="177">
        <v>180.58</v>
      </c>
      <c r="I548" s="178"/>
      <c r="J548" s="179">
        <f>ROUND(I548*H548,2)</f>
        <v>0</v>
      </c>
      <c r="K548" s="175"/>
      <c r="L548" s="40"/>
      <c r="M548" s="180" t="s">
        <v>5</v>
      </c>
      <c r="N548" s="181" t="s">
        <v>46</v>
      </c>
      <c r="O548" s="41"/>
      <c r="P548" s="182">
        <f>O548*H548</f>
        <v>0</v>
      </c>
      <c r="Q548" s="182">
        <v>0</v>
      </c>
      <c r="R548" s="182">
        <f>Q548*H548</f>
        <v>0</v>
      </c>
      <c r="S548" s="182">
        <v>0</v>
      </c>
      <c r="T548" s="183">
        <f>S548*H548</f>
        <v>0</v>
      </c>
      <c r="AR548" s="23" t="s">
        <v>201</v>
      </c>
      <c r="AT548" s="23" t="s">
        <v>197</v>
      </c>
      <c r="AU548" s="23" t="s">
        <v>211</v>
      </c>
      <c r="AY548" s="23" t="s">
        <v>195</v>
      </c>
      <c r="BE548" s="184">
        <f>IF(N548="základní",J548,0)</f>
        <v>0</v>
      </c>
      <c r="BF548" s="184">
        <f>IF(N548="snížená",J548,0)</f>
        <v>0</v>
      </c>
      <c r="BG548" s="184">
        <f>IF(N548="zákl. přenesená",J548,0)</f>
        <v>0</v>
      </c>
      <c r="BH548" s="184">
        <f>IF(N548="sníž. přenesená",J548,0)</f>
        <v>0</v>
      </c>
      <c r="BI548" s="184">
        <f>IF(N548="nulová",J548,0)</f>
        <v>0</v>
      </c>
      <c r="BJ548" s="23" t="s">
        <v>83</v>
      </c>
      <c r="BK548" s="184">
        <f>ROUND(I548*H548,2)</f>
        <v>0</v>
      </c>
      <c r="BL548" s="23" t="s">
        <v>201</v>
      </c>
      <c r="BM548" s="23" t="s">
        <v>3957</v>
      </c>
    </row>
    <row r="549" spans="2:65" s="1" customFormat="1" ht="27">
      <c r="B549" s="40"/>
      <c r="D549" s="186" t="s">
        <v>209</v>
      </c>
      <c r="F549" s="194" t="s">
        <v>667</v>
      </c>
      <c r="I549" s="195"/>
      <c r="L549" s="40"/>
      <c r="M549" s="196"/>
      <c r="N549" s="41"/>
      <c r="O549" s="41"/>
      <c r="P549" s="41"/>
      <c r="Q549" s="41"/>
      <c r="R549" s="41"/>
      <c r="S549" s="41"/>
      <c r="T549" s="69"/>
      <c r="AT549" s="23" t="s">
        <v>209</v>
      </c>
      <c r="AU549" s="23" t="s">
        <v>211</v>
      </c>
    </row>
    <row r="550" spans="2:65" s="11" customFormat="1">
      <c r="B550" s="185"/>
      <c r="D550" s="186" t="s">
        <v>203</v>
      </c>
      <c r="E550" s="187" t="s">
        <v>5</v>
      </c>
      <c r="F550" s="188" t="s">
        <v>3958</v>
      </c>
      <c r="H550" s="189">
        <v>6.68</v>
      </c>
      <c r="I550" s="190"/>
      <c r="L550" s="185"/>
      <c r="M550" s="191"/>
      <c r="N550" s="192"/>
      <c r="O550" s="192"/>
      <c r="P550" s="192"/>
      <c r="Q550" s="192"/>
      <c r="R550" s="192"/>
      <c r="S550" s="192"/>
      <c r="T550" s="193"/>
      <c r="AT550" s="187" t="s">
        <v>203</v>
      </c>
      <c r="AU550" s="187" t="s">
        <v>211</v>
      </c>
      <c r="AV550" s="11" t="s">
        <v>85</v>
      </c>
      <c r="AW550" s="11" t="s">
        <v>39</v>
      </c>
      <c r="AX550" s="11" t="s">
        <v>75</v>
      </c>
      <c r="AY550" s="187" t="s">
        <v>195</v>
      </c>
    </row>
    <row r="551" spans="2:65" s="12" customFormat="1">
      <c r="B551" s="197"/>
      <c r="D551" s="186" t="s">
        <v>203</v>
      </c>
      <c r="E551" s="198" t="s">
        <v>5</v>
      </c>
      <c r="F551" s="199" t="s">
        <v>2660</v>
      </c>
      <c r="H551" s="200">
        <v>6.68</v>
      </c>
      <c r="I551" s="201"/>
      <c r="L551" s="197"/>
      <c r="M551" s="202"/>
      <c r="N551" s="203"/>
      <c r="O551" s="203"/>
      <c r="P551" s="203"/>
      <c r="Q551" s="203"/>
      <c r="R551" s="203"/>
      <c r="S551" s="203"/>
      <c r="T551" s="204"/>
      <c r="AT551" s="198" t="s">
        <v>203</v>
      </c>
      <c r="AU551" s="198" t="s">
        <v>211</v>
      </c>
      <c r="AV551" s="12" t="s">
        <v>211</v>
      </c>
      <c r="AW551" s="12" t="s">
        <v>39</v>
      </c>
      <c r="AX551" s="12" t="s">
        <v>75</v>
      </c>
      <c r="AY551" s="198" t="s">
        <v>195</v>
      </c>
    </row>
    <row r="552" spans="2:65" s="11" customFormat="1">
      <c r="B552" s="185"/>
      <c r="D552" s="186" t="s">
        <v>203</v>
      </c>
      <c r="E552" s="187" t="s">
        <v>5</v>
      </c>
      <c r="F552" s="188" t="s">
        <v>3959</v>
      </c>
      <c r="H552" s="189">
        <v>19.2</v>
      </c>
      <c r="I552" s="190"/>
      <c r="L552" s="185"/>
      <c r="M552" s="191"/>
      <c r="N552" s="192"/>
      <c r="O552" s="192"/>
      <c r="P552" s="192"/>
      <c r="Q552" s="192"/>
      <c r="R552" s="192"/>
      <c r="S552" s="192"/>
      <c r="T552" s="193"/>
      <c r="AT552" s="187" t="s">
        <v>203</v>
      </c>
      <c r="AU552" s="187" t="s">
        <v>211</v>
      </c>
      <c r="AV552" s="11" t="s">
        <v>85</v>
      </c>
      <c r="AW552" s="11" t="s">
        <v>39</v>
      </c>
      <c r="AX552" s="11" t="s">
        <v>75</v>
      </c>
      <c r="AY552" s="187" t="s">
        <v>195</v>
      </c>
    </row>
    <row r="553" spans="2:65" s="12" customFormat="1">
      <c r="B553" s="197"/>
      <c r="D553" s="186" t="s">
        <v>203</v>
      </c>
      <c r="E553" s="198" t="s">
        <v>5</v>
      </c>
      <c r="F553" s="199" t="s">
        <v>2809</v>
      </c>
      <c r="H553" s="200">
        <v>19.2</v>
      </c>
      <c r="I553" s="201"/>
      <c r="L553" s="197"/>
      <c r="M553" s="202"/>
      <c r="N553" s="203"/>
      <c r="O553" s="203"/>
      <c r="P553" s="203"/>
      <c r="Q553" s="203"/>
      <c r="R553" s="203"/>
      <c r="S553" s="203"/>
      <c r="T553" s="204"/>
      <c r="AT553" s="198" t="s">
        <v>203</v>
      </c>
      <c r="AU553" s="198" t="s">
        <v>211</v>
      </c>
      <c r="AV553" s="12" t="s">
        <v>211</v>
      </c>
      <c r="AW553" s="12" t="s">
        <v>39</v>
      </c>
      <c r="AX553" s="12" t="s">
        <v>75</v>
      </c>
      <c r="AY553" s="198" t="s">
        <v>195</v>
      </c>
    </row>
    <row r="554" spans="2:65" s="11" customFormat="1">
      <c r="B554" s="185"/>
      <c r="D554" s="186" t="s">
        <v>203</v>
      </c>
      <c r="E554" s="187" t="s">
        <v>5</v>
      </c>
      <c r="F554" s="188" t="s">
        <v>3960</v>
      </c>
      <c r="H554" s="189">
        <v>38</v>
      </c>
      <c r="I554" s="190"/>
      <c r="L554" s="185"/>
      <c r="M554" s="191"/>
      <c r="N554" s="192"/>
      <c r="O554" s="192"/>
      <c r="P554" s="192"/>
      <c r="Q554" s="192"/>
      <c r="R554" s="192"/>
      <c r="S554" s="192"/>
      <c r="T554" s="193"/>
      <c r="AT554" s="187" t="s">
        <v>203</v>
      </c>
      <c r="AU554" s="187" t="s">
        <v>211</v>
      </c>
      <c r="AV554" s="11" t="s">
        <v>85</v>
      </c>
      <c r="AW554" s="11" t="s">
        <v>39</v>
      </c>
      <c r="AX554" s="11" t="s">
        <v>75</v>
      </c>
      <c r="AY554" s="187" t="s">
        <v>195</v>
      </c>
    </row>
    <row r="555" spans="2:65" s="12" customFormat="1">
      <c r="B555" s="197"/>
      <c r="D555" s="186" t="s">
        <v>203</v>
      </c>
      <c r="E555" s="198" t="s">
        <v>5</v>
      </c>
      <c r="F555" s="199" t="s">
        <v>2811</v>
      </c>
      <c r="H555" s="200">
        <v>38</v>
      </c>
      <c r="I555" s="201"/>
      <c r="L555" s="197"/>
      <c r="M555" s="202"/>
      <c r="N555" s="203"/>
      <c r="O555" s="203"/>
      <c r="P555" s="203"/>
      <c r="Q555" s="203"/>
      <c r="R555" s="203"/>
      <c r="S555" s="203"/>
      <c r="T555" s="204"/>
      <c r="AT555" s="198" t="s">
        <v>203</v>
      </c>
      <c r="AU555" s="198" t="s">
        <v>211</v>
      </c>
      <c r="AV555" s="12" t="s">
        <v>211</v>
      </c>
      <c r="AW555" s="12" t="s">
        <v>39</v>
      </c>
      <c r="AX555" s="12" t="s">
        <v>75</v>
      </c>
      <c r="AY555" s="198" t="s">
        <v>195</v>
      </c>
    </row>
    <row r="556" spans="2:65" s="11" customFormat="1">
      <c r="B556" s="185"/>
      <c r="D556" s="186" t="s">
        <v>203</v>
      </c>
      <c r="E556" s="187" t="s">
        <v>5</v>
      </c>
      <c r="F556" s="188" t="s">
        <v>3961</v>
      </c>
      <c r="H556" s="189">
        <v>116.7</v>
      </c>
      <c r="I556" s="190"/>
      <c r="L556" s="185"/>
      <c r="M556" s="191"/>
      <c r="N556" s="192"/>
      <c r="O556" s="192"/>
      <c r="P556" s="192"/>
      <c r="Q556" s="192"/>
      <c r="R556" s="192"/>
      <c r="S556" s="192"/>
      <c r="T556" s="193"/>
      <c r="AT556" s="187" t="s">
        <v>203</v>
      </c>
      <c r="AU556" s="187" t="s">
        <v>211</v>
      </c>
      <c r="AV556" s="11" t="s">
        <v>85</v>
      </c>
      <c r="AW556" s="11" t="s">
        <v>39</v>
      </c>
      <c r="AX556" s="11" t="s">
        <v>75</v>
      </c>
      <c r="AY556" s="187" t="s">
        <v>195</v>
      </c>
    </row>
    <row r="557" spans="2:65" s="12" customFormat="1">
      <c r="B557" s="197"/>
      <c r="D557" s="186" t="s">
        <v>203</v>
      </c>
      <c r="E557" s="198" t="s">
        <v>5</v>
      </c>
      <c r="F557" s="199" t="s">
        <v>250</v>
      </c>
      <c r="H557" s="200">
        <v>116.7</v>
      </c>
      <c r="I557" s="201"/>
      <c r="L557" s="197"/>
      <c r="M557" s="202"/>
      <c r="N557" s="203"/>
      <c r="O557" s="203"/>
      <c r="P557" s="203"/>
      <c r="Q557" s="203"/>
      <c r="R557" s="203"/>
      <c r="S557" s="203"/>
      <c r="T557" s="204"/>
      <c r="AT557" s="198" t="s">
        <v>203</v>
      </c>
      <c r="AU557" s="198" t="s">
        <v>211</v>
      </c>
      <c r="AV557" s="12" t="s">
        <v>211</v>
      </c>
      <c r="AW557" s="12" t="s">
        <v>39</v>
      </c>
      <c r="AX557" s="12" t="s">
        <v>75</v>
      </c>
      <c r="AY557" s="198" t="s">
        <v>195</v>
      </c>
    </row>
    <row r="558" spans="2:65" s="13" customFormat="1">
      <c r="B558" s="205"/>
      <c r="D558" s="186" t="s">
        <v>203</v>
      </c>
      <c r="E558" s="206" t="s">
        <v>5</v>
      </c>
      <c r="F558" s="207" t="s">
        <v>254</v>
      </c>
      <c r="H558" s="208">
        <v>180.58</v>
      </c>
      <c r="I558" s="209"/>
      <c r="L558" s="205"/>
      <c r="M558" s="210"/>
      <c r="N558" s="211"/>
      <c r="O558" s="211"/>
      <c r="P558" s="211"/>
      <c r="Q558" s="211"/>
      <c r="R558" s="211"/>
      <c r="S558" s="211"/>
      <c r="T558" s="212"/>
      <c r="AT558" s="206" t="s">
        <v>203</v>
      </c>
      <c r="AU558" s="206" t="s">
        <v>211</v>
      </c>
      <c r="AV558" s="13" t="s">
        <v>201</v>
      </c>
      <c r="AW558" s="13" t="s">
        <v>39</v>
      </c>
      <c r="AX558" s="13" t="s">
        <v>83</v>
      </c>
      <c r="AY558" s="206" t="s">
        <v>195</v>
      </c>
    </row>
    <row r="559" spans="2:65" s="10" customFormat="1" ht="22.35" customHeight="1">
      <c r="B559" s="159"/>
      <c r="D559" s="160" t="s">
        <v>74</v>
      </c>
      <c r="E559" s="170" t="s">
        <v>670</v>
      </c>
      <c r="F559" s="170" t="s">
        <v>671</v>
      </c>
      <c r="I559" s="162"/>
      <c r="J559" s="171">
        <f>BK559</f>
        <v>0</v>
      </c>
      <c r="L559" s="159"/>
      <c r="M559" s="164"/>
      <c r="N559" s="165"/>
      <c r="O559" s="165"/>
      <c r="P559" s="166">
        <f>SUM(P560:P581)</f>
        <v>0</v>
      </c>
      <c r="Q559" s="165"/>
      <c r="R559" s="166">
        <f>SUM(R560:R581)</f>
        <v>9.8280000000000006E-2</v>
      </c>
      <c r="S559" s="165"/>
      <c r="T559" s="167">
        <f>SUM(T560:T581)</f>
        <v>42.354399999999998</v>
      </c>
      <c r="AR559" s="160" t="s">
        <v>83</v>
      </c>
      <c r="AT559" s="168" t="s">
        <v>74</v>
      </c>
      <c r="AU559" s="168" t="s">
        <v>85</v>
      </c>
      <c r="AY559" s="160" t="s">
        <v>195</v>
      </c>
      <c r="BK559" s="169">
        <f>SUM(BK560:BK581)</f>
        <v>0</v>
      </c>
    </row>
    <row r="560" spans="2:65" s="1" customFormat="1" ht="25.5" customHeight="1">
      <c r="B560" s="172"/>
      <c r="C560" s="173" t="s">
        <v>3338</v>
      </c>
      <c r="D560" s="173" t="s">
        <v>197</v>
      </c>
      <c r="E560" s="174" t="s">
        <v>3319</v>
      </c>
      <c r="F560" s="175" t="s">
        <v>3586</v>
      </c>
      <c r="G560" s="176" t="s">
        <v>228</v>
      </c>
      <c r="H560" s="177">
        <v>19.251999999999999</v>
      </c>
      <c r="I560" s="178"/>
      <c r="J560" s="179">
        <f>ROUND(I560*H560,2)</f>
        <v>0</v>
      </c>
      <c r="K560" s="175"/>
      <c r="L560" s="40"/>
      <c r="M560" s="180" t="s">
        <v>5</v>
      </c>
      <c r="N560" s="181" t="s">
        <v>46</v>
      </c>
      <c r="O560" s="41"/>
      <c r="P560" s="182">
        <f>O560*H560</f>
        <v>0</v>
      </c>
      <c r="Q560" s="182">
        <v>0</v>
      </c>
      <c r="R560" s="182">
        <f>Q560*H560</f>
        <v>0</v>
      </c>
      <c r="S560" s="182">
        <v>2.2000000000000002</v>
      </c>
      <c r="T560" s="183">
        <f>S560*H560</f>
        <v>42.354399999999998</v>
      </c>
      <c r="AR560" s="23" t="s">
        <v>201</v>
      </c>
      <c r="AT560" s="23" t="s">
        <v>197</v>
      </c>
      <c r="AU560" s="23" t="s">
        <v>211</v>
      </c>
      <c r="AY560" s="23" t="s">
        <v>195</v>
      </c>
      <c r="BE560" s="184">
        <f>IF(N560="základní",J560,0)</f>
        <v>0</v>
      </c>
      <c r="BF560" s="184">
        <f>IF(N560="snížená",J560,0)</f>
        <v>0</v>
      </c>
      <c r="BG560" s="184">
        <f>IF(N560="zákl. přenesená",J560,0)</f>
        <v>0</v>
      </c>
      <c r="BH560" s="184">
        <f>IF(N560="sníž. přenesená",J560,0)</f>
        <v>0</v>
      </c>
      <c r="BI560" s="184">
        <f>IF(N560="nulová",J560,0)</f>
        <v>0</v>
      </c>
      <c r="BJ560" s="23" t="s">
        <v>83</v>
      </c>
      <c r="BK560" s="184">
        <f>ROUND(I560*H560,2)</f>
        <v>0</v>
      </c>
      <c r="BL560" s="23" t="s">
        <v>201</v>
      </c>
      <c r="BM560" s="23" t="s">
        <v>3962</v>
      </c>
    </row>
    <row r="561" spans="2:65" s="11" customFormat="1">
      <c r="B561" s="185"/>
      <c r="D561" s="186" t="s">
        <v>203</v>
      </c>
      <c r="E561" s="187" t="s">
        <v>5</v>
      </c>
      <c r="F561" s="188" t="s">
        <v>3963</v>
      </c>
      <c r="H561" s="189">
        <v>7.9480000000000004</v>
      </c>
      <c r="I561" s="190"/>
      <c r="L561" s="185"/>
      <c r="M561" s="191"/>
      <c r="N561" s="192"/>
      <c r="O561" s="192"/>
      <c r="P561" s="192"/>
      <c r="Q561" s="192"/>
      <c r="R561" s="192"/>
      <c r="S561" s="192"/>
      <c r="T561" s="193"/>
      <c r="AT561" s="187" t="s">
        <v>203</v>
      </c>
      <c r="AU561" s="187" t="s">
        <v>211</v>
      </c>
      <c r="AV561" s="11" t="s">
        <v>85</v>
      </c>
      <c r="AW561" s="11" t="s">
        <v>39</v>
      </c>
      <c r="AX561" s="11" t="s">
        <v>75</v>
      </c>
      <c r="AY561" s="187" t="s">
        <v>195</v>
      </c>
    </row>
    <row r="562" spans="2:65" s="12" customFormat="1">
      <c r="B562" s="197"/>
      <c r="D562" s="186" t="s">
        <v>203</v>
      </c>
      <c r="E562" s="198" t="s">
        <v>5</v>
      </c>
      <c r="F562" s="199" t="s">
        <v>3589</v>
      </c>
      <c r="H562" s="200">
        <v>7.9480000000000004</v>
      </c>
      <c r="I562" s="201"/>
      <c r="L562" s="197"/>
      <c r="M562" s="202"/>
      <c r="N562" s="203"/>
      <c r="O562" s="203"/>
      <c r="P562" s="203"/>
      <c r="Q562" s="203"/>
      <c r="R562" s="203"/>
      <c r="S562" s="203"/>
      <c r="T562" s="204"/>
      <c r="AT562" s="198" t="s">
        <v>203</v>
      </c>
      <c r="AU562" s="198" t="s">
        <v>211</v>
      </c>
      <c r="AV562" s="12" t="s">
        <v>211</v>
      </c>
      <c r="AW562" s="12" t="s">
        <v>39</v>
      </c>
      <c r="AX562" s="12" t="s">
        <v>75</v>
      </c>
      <c r="AY562" s="198" t="s">
        <v>195</v>
      </c>
    </row>
    <row r="563" spans="2:65" s="11" customFormat="1">
      <c r="B563" s="185"/>
      <c r="D563" s="186" t="s">
        <v>203</v>
      </c>
      <c r="E563" s="187" t="s">
        <v>5</v>
      </c>
      <c r="F563" s="188" t="s">
        <v>3964</v>
      </c>
      <c r="H563" s="189">
        <v>2.6379999999999999</v>
      </c>
      <c r="I563" s="190"/>
      <c r="L563" s="185"/>
      <c r="M563" s="191"/>
      <c r="N563" s="192"/>
      <c r="O563" s="192"/>
      <c r="P563" s="192"/>
      <c r="Q563" s="192"/>
      <c r="R563" s="192"/>
      <c r="S563" s="192"/>
      <c r="T563" s="193"/>
      <c r="AT563" s="187" t="s">
        <v>203</v>
      </c>
      <c r="AU563" s="187" t="s">
        <v>211</v>
      </c>
      <c r="AV563" s="11" t="s">
        <v>85</v>
      </c>
      <c r="AW563" s="11" t="s">
        <v>39</v>
      </c>
      <c r="AX563" s="11" t="s">
        <v>75</v>
      </c>
      <c r="AY563" s="187" t="s">
        <v>195</v>
      </c>
    </row>
    <row r="564" spans="2:65" s="12" customFormat="1">
      <c r="B564" s="197"/>
      <c r="D564" s="186" t="s">
        <v>203</v>
      </c>
      <c r="E564" s="198" t="s">
        <v>5</v>
      </c>
      <c r="F564" s="199" t="s">
        <v>3325</v>
      </c>
      <c r="H564" s="200">
        <v>2.6379999999999999</v>
      </c>
      <c r="I564" s="201"/>
      <c r="L564" s="197"/>
      <c r="M564" s="202"/>
      <c r="N564" s="203"/>
      <c r="O564" s="203"/>
      <c r="P564" s="203"/>
      <c r="Q564" s="203"/>
      <c r="R564" s="203"/>
      <c r="S564" s="203"/>
      <c r="T564" s="204"/>
      <c r="AT564" s="198" t="s">
        <v>203</v>
      </c>
      <c r="AU564" s="198" t="s">
        <v>211</v>
      </c>
      <c r="AV564" s="12" t="s">
        <v>211</v>
      </c>
      <c r="AW564" s="12" t="s">
        <v>39</v>
      </c>
      <c r="AX564" s="12" t="s">
        <v>75</v>
      </c>
      <c r="AY564" s="198" t="s">
        <v>195</v>
      </c>
    </row>
    <row r="565" spans="2:65" s="11" customFormat="1">
      <c r="B565" s="185"/>
      <c r="D565" s="186" t="s">
        <v>203</v>
      </c>
      <c r="E565" s="187" t="s">
        <v>5</v>
      </c>
      <c r="F565" s="188" t="s">
        <v>3965</v>
      </c>
      <c r="H565" s="189">
        <v>0.188</v>
      </c>
      <c r="I565" s="190"/>
      <c r="L565" s="185"/>
      <c r="M565" s="191"/>
      <c r="N565" s="192"/>
      <c r="O565" s="192"/>
      <c r="P565" s="192"/>
      <c r="Q565" s="192"/>
      <c r="R565" s="192"/>
      <c r="S565" s="192"/>
      <c r="T565" s="193"/>
      <c r="AT565" s="187" t="s">
        <v>203</v>
      </c>
      <c r="AU565" s="187" t="s">
        <v>211</v>
      </c>
      <c r="AV565" s="11" t="s">
        <v>85</v>
      </c>
      <c r="AW565" s="11" t="s">
        <v>39</v>
      </c>
      <c r="AX565" s="11" t="s">
        <v>75</v>
      </c>
      <c r="AY565" s="187" t="s">
        <v>195</v>
      </c>
    </row>
    <row r="566" spans="2:65" s="12" customFormat="1">
      <c r="B566" s="197"/>
      <c r="D566" s="186" t="s">
        <v>203</v>
      </c>
      <c r="E566" s="198" t="s">
        <v>5</v>
      </c>
      <c r="F566" s="199" t="s">
        <v>3327</v>
      </c>
      <c r="H566" s="200">
        <v>0.188</v>
      </c>
      <c r="I566" s="201"/>
      <c r="L566" s="197"/>
      <c r="M566" s="202"/>
      <c r="N566" s="203"/>
      <c r="O566" s="203"/>
      <c r="P566" s="203"/>
      <c r="Q566" s="203"/>
      <c r="R566" s="203"/>
      <c r="S566" s="203"/>
      <c r="T566" s="204"/>
      <c r="AT566" s="198" t="s">
        <v>203</v>
      </c>
      <c r="AU566" s="198" t="s">
        <v>211</v>
      </c>
      <c r="AV566" s="12" t="s">
        <v>211</v>
      </c>
      <c r="AW566" s="12" t="s">
        <v>39</v>
      </c>
      <c r="AX566" s="12" t="s">
        <v>75</v>
      </c>
      <c r="AY566" s="198" t="s">
        <v>195</v>
      </c>
    </row>
    <row r="567" spans="2:65" s="11" customFormat="1">
      <c r="B567" s="185"/>
      <c r="D567" s="186" t="s">
        <v>203</v>
      </c>
      <c r="E567" s="187" t="s">
        <v>5</v>
      </c>
      <c r="F567" s="188" t="s">
        <v>3966</v>
      </c>
      <c r="H567" s="189">
        <v>8.4779999999999998</v>
      </c>
      <c r="I567" s="190"/>
      <c r="L567" s="185"/>
      <c r="M567" s="191"/>
      <c r="N567" s="192"/>
      <c r="O567" s="192"/>
      <c r="P567" s="192"/>
      <c r="Q567" s="192"/>
      <c r="R567" s="192"/>
      <c r="S567" s="192"/>
      <c r="T567" s="193"/>
      <c r="AT567" s="187" t="s">
        <v>203</v>
      </c>
      <c r="AU567" s="187" t="s">
        <v>211</v>
      </c>
      <c r="AV567" s="11" t="s">
        <v>85</v>
      </c>
      <c r="AW567" s="11" t="s">
        <v>39</v>
      </c>
      <c r="AX567" s="11" t="s">
        <v>75</v>
      </c>
      <c r="AY567" s="187" t="s">
        <v>195</v>
      </c>
    </row>
    <row r="568" spans="2:65" s="12" customFormat="1">
      <c r="B568" s="197"/>
      <c r="D568" s="186" t="s">
        <v>203</v>
      </c>
      <c r="E568" s="198" t="s">
        <v>5</v>
      </c>
      <c r="F568" s="199" t="s">
        <v>3329</v>
      </c>
      <c r="H568" s="200">
        <v>8.4779999999999998</v>
      </c>
      <c r="I568" s="201"/>
      <c r="L568" s="197"/>
      <c r="M568" s="202"/>
      <c r="N568" s="203"/>
      <c r="O568" s="203"/>
      <c r="P568" s="203"/>
      <c r="Q568" s="203"/>
      <c r="R568" s="203"/>
      <c r="S568" s="203"/>
      <c r="T568" s="204"/>
      <c r="AT568" s="198" t="s">
        <v>203</v>
      </c>
      <c r="AU568" s="198" t="s">
        <v>211</v>
      </c>
      <c r="AV568" s="12" t="s">
        <v>211</v>
      </c>
      <c r="AW568" s="12" t="s">
        <v>39</v>
      </c>
      <c r="AX568" s="12" t="s">
        <v>75</v>
      </c>
      <c r="AY568" s="198" t="s">
        <v>195</v>
      </c>
    </row>
    <row r="569" spans="2:65" s="13" customFormat="1">
      <c r="B569" s="205"/>
      <c r="D569" s="186" t="s">
        <v>203</v>
      </c>
      <c r="E569" s="206" t="s">
        <v>5</v>
      </c>
      <c r="F569" s="207" t="s">
        <v>254</v>
      </c>
      <c r="H569" s="208">
        <v>19.251999999999999</v>
      </c>
      <c r="I569" s="209"/>
      <c r="L569" s="205"/>
      <c r="M569" s="210"/>
      <c r="N569" s="211"/>
      <c r="O569" s="211"/>
      <c r="P569" s="211"/>
      <c r="Q569" s="211"/>
      <c r="R569" s="211"/>
      <c r="S569" s="211"/>
      <c r="T569" s="212"/>
      <c r="AT569" s="206" t="s">
        <v>203</v>
      </c>
      <c r="AU569" s="206" t="s">
        <v>211</v>
      </c>
      <c r="AV569" s="13" t="s">
        <v>201</v>
      </c>
      <c r="AW569" s="13" t="s">
        <v>39</v>
      </c>
      <c r="AX569" s="13" t="s">
        <v>83</v>
      </c>
      <c r="AY569" s="206" t="s">
        <v>195</v>
      </c>
    </row>
    <row r="570" spans="2:65" s="1" customFormat="1" ht="16.5" customHeight="1">
      <c r="B570" s="172"/>
      <c r="C570" s="173" t="s">
        <v>3345</v>
      </c>
      <c r="D570" s="173" t="s">
        <v>197</v>
      </c>
      <c r="E570" s="174" t="s">
        <v>3339</v>
      </c>
      <c r="F570" s="175" t="s">
        <v>3340</v>
      </c>
      <c r="G570" s="176" t="s">
        <v>325</v>
      </c>
      <c r="H570" s="177">
        <v>14</v>
      </c>
      <c r="I570" s="178"/>
      <c r="J570" s="179">
        <f>ROUND(I570*H570,2)</f>
        <v>0</v>
      </c>
      <c r="K570" s="175"/>
      <c r="L570" s="40"/>
      <c r="M570" s="180" t="s">
        <v>5</v>
      </c>
      <c r="N570" s="181" t="s">
        <v>46</v>
      </c>
      <c r="O570" s="41"/>
      <c r="P570" s="182">
        <f>O570*H570</f>
        <v>0</v>
      </c>
      <c r="Q570" s="182">
        <v>7.0200000000000002E-3</v>
      </c>
      <c r="R570" s="182">
        <f>Q570*H570</f>
        <v>9.8280000000000006E-2</v>
      </c>
      <c r="S570" s="182">
        <v>0</v>
      </c>
      <c r="T570" s="183">
        <f>S570*H570</f>
        <v>0</v>
      </c>
      <c r="AR570" s="23" t="s">
        <v>201</v>
      </c>
      <c r="AT570" s="23" t="s">
        <v>197</v>
      </c>
      <c r="AU570" s="23" t="s">
        <v>211</v>
      </c>
      <c r="AY570" s="23" t="s">
        <v>195</v>
      </c>
      <c r="BE570" s="184">
        <f>IF(N570="základní",J570,0)</f>
        <v>0</v>
      </c>
      <c r="BF570" s="184">
        <f>IF(N570="snížená",J570,0)</f>
        <v>0</v>
      </c>
      <c r="BG570" s="184">
        <f>IF(N570="zákl. přenesená",J570,0)</f>
        <v>0</v>
      </c>
      <c r="BH570" s="184">
        <f>IF(N570="sníž. přenesená",J570,0)</f>
        <v>0</v>
      </c>
      <c r="BI570" s="184">
        <f>IF(N570="nulová",J570,0)</f>
        <v>0</v>
      </c>
      <c r="BJ570" s="23" t="s">
        <v>83</v>
      </c>
      <c r="BK570" s="184">
        <f>ROUND(I570*H570,2)</f>
        <v>0</v>
      </c>
      <c r="BL570" s="23" t="s">
        <v>201</v>
      </c>
      <c r="BM570" s="23" t="s">
        <v>3967</v>
      </c>
    </row>
    <row r="571" spans="2:65" s="1" customFormat="1" ht="40.5">
      <c r="B571" s="40"/>
      <c r="D571" s="186" t="s">
        <v>209</v>
      </c>
      <c r="F571" s="194" t="s">
        <v>3342</v>
      </c>
      <c r="I571" s="195"/>
      <c r="L571" s="40"/>
      <c r="M571" s="196"/>
      <c r="N571" s="41"/>
      <c r="O571" s="41"/>
      <c r="P571" s="41"/>
      <c r="Q571" s="41"/>
      <c r="R571" s="41"/>
      <c r="S571" s="41"/>
      <c r="T571" s="69"/>
      <c r="AT571" s="23" t="s">
        <v>209</v>
      </c>
      <c r="AU571" s="23" t="s">
        <v>211</v>
      </c>
    </row>
    <row r="572" spans="2:65" s="1" customFormat="1" ht="16.5" customHeight="1">
      <c r="B572" s="172"/>
      <c r="C572" s="173" t="s">
        <v>3348</v>
      </c>
      <c r="D572" s="173" t="s">
        <v>197</v>
      </c>
      <c r="E572" s="174" t="s">
        <v>672</v>
      </c>
      <c r="F572" s="175" t="s">
        <v>673</v>
      </c>
      <c r="G572" s="176" t="s">
        <v>303</v>
      </c>
      <c r="H572" s="177">
        <v>120.04600000000001</v>
      </c>
      <c r="I572" s="178"/>
      <c r="J572" s="179">
        <f>ROUND(I572*H572,2)</f>
        <v>0</v>
      </c>
      <c r="K572" s="175"/>
      <c r="L572" s="40"/>
      <c r="M572" s="180" t="s">
        <v>5</v>
      </c>
      <c r="N572" s="181" t="s">
        <v>46</v>
      </c>
      <c r="O572" s="41"/>
      <c r="P572" s="182">
        <f>O572*H572</f>
        <v>0</v>
      </c>
      <c r="Q572" s="182">
        <v>0</v>
      </c>
      <c r="R572" s="182">
        <f>Q572*H572</f>
        <v>0</v>
      </c>
      <c r="S572" s="182">
        <v>0</v>
      </c>
      <c r="T572" s="183">
        <f>S572*H572</f>
        <v>0</v>
      </c>
      <c r="AR572" s="23" t="s">
        <v>201</v>
      </c>
      <c r="AT572" s="23" t="s">
        <v>197</v>
      </c>
      <c r="AU572" s="23" t="s">
        <v>211</v>
      </c>
      <c r="AY572" s="23" t="s">
        <v>195</v>
      </c>
      <c r="BE572" s="184">
        <f>IF(N572="základní",J572,0)</f>
        <v>0</v>
      </c>
      <c r="BF572" s="184">
        <f>IF(N572="snížená",J572,0)</f>
        <v>0</v>
      </c>
      <c r="BG572" s="184">
        <f>IF(N572="zákl. přenesená",J572,0)</f>
        <v>0</v>
      </c>
      <c r="BH572" s="184">
        <f>IF(N572="sníž. přenesená",J572,0)</f>
        <v>0</v>
      </c>
      <c r="BI572" s="184">
        <f>IF(N572="nulová",J572,0)</f>
        <v>0</v>
      </c>
      <c r="BJ572" s="23" t="s">
        <v>83</v>
      </c>
      <c r="BK572" s="184">
        <f>ROUND(I572*H572,2)</f>
        <v>0</v>
      </c>
      <c r="BL572" s="23" t="s">
        <v>201</v>
      </c>
      <c r="BM572" s="23" t="s">
        <v>3968</v>
      </c>
    </row>
    <row r="573" spans="2:65" s="1" customFormat="1" ht="16.5" customHeight="1">
      <c r="B573" s="172"/>
      <c r="C573" s="173" t="s">
        <v>3350</v>
      </c>
      <c r="D573" s="173" t="s">
        <v>197</v>
      </c>
      <c r="E573" s="174" t="s">
        <v>676</v>
      </c>
      <c r="F573" s="175" t="s">
        <v>677</v>
      </c>
      <c r="G573" s="176" t="s">
        <v>303</v>
      </c>
      <c r="H573" s="177">
        <v>1080.414</v>
      </c>
      <c r="I573" s="178"/>
      <c r="J573" s="179">
        <f>ROUND(I573*H573,2)</f>
        <v>0</v>
      </c>
      <c r="K573" s="175"/>
      <c r="L573" s="40"/>
      <c r="M573" s="180" t="s">
        <v>5</v>
      </c>
      <c r="N573" s="181" t="s">
        <v>46</v>
      </c>
      <c r="O573" s="41"/>
      <c r="P573" s="182">
        <f>O573*H573</f>
        <v>0</v>
      </c>
      <c r="Q573" s="182">
        <v>0</v>
      </c>
      <c r="R573" s="182">
        <f>Q573*H573</f>
        <v>0</v>
      </c>
      <c r="S573" s="182">
        <v>0</v>
      </c>
      <c r="T573" s="183">
        <f>S573*H573</f>
        <v>0</v>
      </c>
      <c r="AR573" s="23" t="s">
        <v>201</v>
      </c>
      <c r="AT573" s="23" t="s">
        <v>197</v>
      </c>
      <c r="AU573" s="23" t="s">
        <v>211</v>
      </c>
      <c r="AY573" s="23" t="s">
        <v>195</v>
      </c>
      <c r="BE573" s="184">
        <f>IF(N573="základní",J573,0)</f>
        <v>0</v>
      </c>
      <c r="BF573" s="184">
        <f>IF(N573="snížená",J573,0)</f>
        <v>0</v>
      </c>
      <c r="BG573" s="184">
        <f>IF(N573="zákl. přenesená",J573,0)</f>
        <v>0</v>
      </c>
      <c r="BH573" s="184">
        <f>IF(N573="sníž. přenesená",J573,0)</f>
        <v>0</v>
      </c>
      <c r="BI573" s="184">
        <f>IF(N573="nulová",J573,0)</f>
        <v>0</v>
      </c>
      <c r="BJ573" s="23" t="s">
        <v>83</v>
      </c>
      <c r="BK573" s="184">
        <f>ROUND(I573*H573,2)</f>
        <v>0</v>
      </c>
      <c r="BL573" s="23" t="s">
        <v>201</v>
      </c>
      <c r="BM573" s="23" t="s">
        <v>3969</v>
      </c>
    </row>
    <row r="574" spans="2:65" s="1" customFormat="1" ht="54">
      <c r="B574" s="40"/>
      <c r="D574" s="186" t="s">
        <v>209</v>
      </c>
      <c r="F574" s="194" t="s">
        <v>679</v>
      </c>
      <c r="I574" s="195"/>
      <c r="L574" s="40"/>
      <c r="M574" s="196"/>
      <c r="N574" s="41"/>
      <c r="O574" s="41"/>
      <c r="P574" s="41"/>
      <c r="Q574" s="41"/>
      <c r="R574" s="41"/>
      <c r="S574" s="41"/>
      <c r="T574" s="69"/>
      <c r="AT574" s="23" t="s">
        <v>209</v>
      </c>
      <c r="AU574" s="23" t="s">
        <v>211</v>
      </c>
    </row>
    <row r="575" spans="2:65" s="11" customFormat="1">
      <c r="B575" s="185"/>
      <c r="D575" s="186" t="s">
        <v>203</v>
      </c>
      <c r="F575" s="188" t="s">
        <v>3970</v>
      </c>
      <c r="H575" s="189">
        <v>1080.414</v>
      </c>
      <c r="I575" s="190"/>
      <c r="L575" s="185"/>
      <c r="M575" s="191"/>
      <c r="N575" s="192"/>
      <c r="O575" s="192"/>
      <c r="P575" s="192"/>
      <c r="Q575" s="192"/>
      <c r="R575" s="192"/>
      <c r="S575" s="192"/>
      <c r="T575" s="193"/>
      <c r="AT575" s="187" t="s">
        <v>203</v>
      </c>
      <c r="AU575" s="187" t="s">
        <v>211</v>
      </c>
      <c r="AV575" s="11" t="s">
        <v>85</v>
      </c>
      <c r="AW575" s="11" t="s">
        <v>6</v>
      </c>
      <c r="AX575" s="11" t="s">
        <v>83</v>
      </c>
      <c r="AY575" s="187" t="s">
        <v>195</v>
      </c>
    </row>
    <row r="576" spans="2:65" s="1" customFormat="1" ht="16.5" customHeight="1">
      <c r="B576" s="172"/>
      <c r="C576" s="173" t="s">
        <v>3352</v>
      </c>
      <c r="D576" s="173" t="s">
        <v>197</v>
      </c>
      <c r="E576" s="174" t="s">
        <v>682</v>
      </c>
      <c r="F576" s="175" t="s">
        <v>683</v>
      </c>
      <c r="G576" s="176" t="s">
        <v>303</v>
      </c>
      <c r="H576" s="177">
        <v>120.04600000000001</v>
      </c>
      <c r="I576" s="178"/>
      <c r="J576" s="179">
        <f>ROUND(I576*H576,2)</f>
        <v>0</v>
      </c>
      <c r="K576" s="175"/>
      <c r="L576" s="40"/>
      <c r="M576" s="180" t="s">
        <v>5</v>
      </c>
      <c r="N576" s="181" t="s">
        <v>46</v>
      </c>
      <c r="O576" s="41"/>
      <c r="P576" s="182">
        <f>O576*H576</f>
        <v>0</v>
      </c>
      <c r="Q576" s="182">
        <v>0</v>
      </c>
      <c r="R576" s="182">
        <f>Q576*H576</f>
        <v>0</v>
      </c>
      <c r="S576" s="182">
        <v>0</v>
      </c>
      <c r="T576" s="183">
        <f>S576*H576</f>
        <v>0</v>
      </c>
      <c r="AR576" s="23" t="s">
        <v>201</v>
      </c>
      <c r="AT576" s="23" t="s">
        <v>197</v>
      </c>
      <c r="AU576" s="23" t="s">
        <v>211</v>
      </c>
      <c r="AY576" s="23" t="s">
        <v>195</v>
      </c>
      <c r="BE576" s="184">
        <f>IF(N576="základní",J576,0)</f>
        <v>0</v>
      </c>
      <c r="BF576" s="184">
        <f>IF(N576="snížená",J576,0)</f>
        <v>0</v>
      </c>
      <c r="BG576" s="184">
        <f>IF(N576="zákl. přenesená",J576,0)</f>
        <v>0</v>
      </c>
      <c r="BH576" s="184">
        <f>IF(N576="sníž. přenesená",J576,0)</f>
        <v>0</v>
      </c>
      <c r="BI576" s="184">
        <f>IF(N576="nulová",J576,0)</f>
        <v>0</v>
      </c>
      <c r="BJ576" s="23" t="s">
        <v>83</v>
      </c>
      <c r="BK576" s="184">
        <f>ROUND(I576*H576,2)</f>
        <v>0</v>
      </c>
      <c r="BL576" s="23" t="s">
        <v>201</v>
      </c>
      <c r="BM576" s="23" t="s">
        <v>3971</v>
      </c>
    </row>
    <row r="577" spans="2:65" s="1" customFormat="1" ht="25.5" customHeight="1">
      <c r="B577" s="172"/>
      <c r="C577" s="173" t="s">
        <v>3972</v>
      </c>
      <c r="D577" s="173" t="s">
        <v>197</v>
      </c>
      <c r="E577" s="174" t="s">
        <v>686</v>
      </c>
      <c r="F577" s="175" t="s">
        <v>687</v>
      </c>
      <c r="G577" s="176" t="s">
        <v>303</v>
      </c>
      <c r="H577" s="177">
        <v>36.636000000000003</v>
      </c>
      <c r="I577" s="178"/>
      <c r="J577" s="179">
        <f>ROUND(I577*H577,2)</f>
        <v>0</v>
      </c>
      <c r="K577" s="175"/>
      <c r="L577" s="40"/>
      <c r="M577" s="180" t="s">
        <v>5</v>
      </c>
      <c r="N577" s="181" t="s">
        <v>46</v>
      </c>
      <c r="O577" s="41"/>
      <c r="P577" s="182">
        <f>O577*H577</f>
        <v>0</v>
      </c>
      <c r="Q577" s="182">
        <v>0</v>
      </c>
      <c r="R577" s="182">
        <f>Q577*H577</f>
        <v>0</v>
      </c>
      <c r="S577" s="182">
        <v>0</v>
      </c>
      <c r="T577" s="183">
        <f>S577*H577</f>
        <v>0</v>
      </c>
      <c r="AR577" s="23" t="s">
        <v>201</v>
      </c>
      <c r="AT577" s="23" t="s">
        <v>197</v>
      </c>
      <c r="AU577" s="23" t="s">
        <v>211</v>
      </c>
      <c r="AY577" s="23" t="s">
        <v>195</v>
      </c>
      <c r="BE577" s="184">
        <f>IF(N577="základní",J577,0)</f>
        <v>0</v>
      </c>
      <c r="BF577" s="184">
        <f>IF(N577="snížená",J577,0)</f>
        <v>0</v>
      </c>
      <c r="BG577" s="184">
        <f>IF(N577="zákl. přenesená",J577,0)</f>
        <v>0</v>
      </c>
      <c r="BH577" s="184">
        <f>IF(N577="sníž. přenesená",J577,0)</f>
        <v>0</v>
      </c>
      <c r="BI577" s="184">
        <f>IF(N577="nulová",J577,0)</f>
        <v>0</v>
      </c>
      <c r="BJ577" s="23" t="s">
        <v>83</v>
      </c>
      <c r="BK577" s="184">
        <f>ROUND(I577*H577,2)</f>
        <v>0</v>
      </c>
      <c r="BL577" s="23" t="s">
        <v>201</v>
      </c>
      <c r="BM577" s="23" t="s">
        <v>3973</v>
      </c>
    </row>
    <row r="578" spans="2:65" s="1" customFormat="1" ht="27">
      <c r="B578" s="40"/>
      <c r="D578" s="186" t="s">
        <v>209</v>
      </c>
      <c r="F578" s="194" t="s">
        <v>305</v>
      </c>
      <c r="I578" s="195"/>
      <c r="L578" s="40"/>
      <c r="M578" s="196"/>
      <c r="N578" s="41"/>
      <c r="O578" s="41"/>
      <c r="P578" s="41"/>
      <c r="Q578" s="41"/>
      <c r="R578" s="41"/>
      <c r="S578" s="41"/>
      <c r="T578" s="69"/>
      <c r="AT578" s="23" t="s">
        <v>209</v>
      </c>
      <c r="AU578" s="23" t="s">
        <v>211</v>
      </c>
    </row>
    <row r="579" spans="2:65" s="1" customFormat="1" ht="16.5" customHeight="1">
      <c r="B579" s="172"/>
      <c r="C579" s="173" t="s">
        <v>3974</v>
      </c>
      <c r="D579" s="173" t="s">
        <v>197</v>
      </c>
      <c r="E579" s="174" t="s">
        <v>690</v>
      </c>
      <c r="F579" s="175" t="s">
        <v>691</v>
      </c>
      <c r="G579" s="176" t="s">
        <v>303</v>
      </c>
      <c r="H579" s="177">
        <v>83.41</v>
      </c>
      <c r="I579" s="178"/>
      <c r="J579" s="179">
        <f>ROUND(I579*H579,2)</f>
        <v>0</v>
      </c>
      <c r="K579" s="175"/>
      <c r="L579" s="40"/>
      <c r="M579" s="180" t="s">
        <v>5</v>
      </c>
      <c r="N579" s="181" t="s">
        <v>46</v>
      </c>
      <c r="O579" s="41"/>
      <c r="P579" s="182">
        <f>O579*H579</f>
        <v>0</v>
      </c>
      <c r="Q579" s="182">
        <v>0</v>
      </c>
      <c r="R579" s="182">
        <f>Q579*H579</f>
        <v>0</v>
      </c>
      <c r="S579" s="182">
        <v>0</v>
      </c>
      <c r="T579" s="183">
        <f>S579*H579</f>
        <v>0</v>
      </c>
      <c r="AR579" s="23" t="s">
        <v>201</v>
      </c>
      <c r="AT579" s="23" t="s">
        <v>197</v>
      </c>
      <c r="AU579" s="23" t="s">
        <v>211</v>
      </c>
      <c r="AY579" s="23" t="s">
        <v>195</v>
      </c>
      <c r="BE579" s="184">
        <f>IF(N579="základní",J579,0)</f>
        <v>0</v>
      </c>
      <c r="BF579" s="184">
        <f>IF(N579="snížená",J579,0)</f>
        <v>0</v>
      </c>
      <c r="BG579" s="184">
        <f>IF(N579="zákl. přenesená",J579,0)</f>
        <v>0</v>
      </c>
      <c r="BH579" s="184">
        <f>IF(N579="sníž. přenesená",J579,0)</f>
        <v>0</v>
      </c>
      <c r="BI579" s="184">
        <f>IF(N579="nulová",J579,0)</f>
        <v>0</v>
      </c>
      <c r="BJ579" s="23" t="s">
        <v>83</v>
      </c>
      <c r="BK579" s="184">
        <f>ROUND(I579*H579,2)</f>
        <v>0</v>
      </c>
      <c r="BL579" s="23" t="s">
        <v>201</v>
      </c>
      <c r="BM579" s="23" t="s">
        <v>3975</v>
      </c>
    </row>
    <row r="580" spans="2:65" s="1" customFormat="1" ht="27">
      <c r="B580" s="40"/>
      <c r="D580" s="186" t="s">
        <v>209</v>
      </c>
      <c r="F580" s="194" t="s">
        <v>305</v>
      </c>
      <c r="I580" s="195"/>
      <c r="L580" s="40"/>
      <c r="M580" s="196"/>
      <c r="N580" s="41"/>
      <c r="O580" s="41"/>
      <c r="P580" s="41"/>
      <c r="Q580" s="41"/>
      <c r="R580" s="41"/>
      <c r="S580" s="41"/>
      <c r="T580" s="69"/>
      <c r="AT580" s="23" t="s">
        <v>209</v>
      </c>
      <c r="AU580" s="23" t="s">
        <v>211</v>
      </c>
    </row>
    <row r="581" spans="2:65" s="11" customFormat="1">
      <c r="B581" s="185"/>
      <c r="D581" s="186" t="s">
        <v>203</v>
      </c>
      <c r="E581" s="187" t="s">
        <v>5</v>
      </c>
      <c r="F581" s="188" t="s">
        <v>3976</v>
      </c>
      <c r="H581" s="189">
        <v>83.41</v>
      </c>
      <c r="I581" s="190"/>
      <c r="L581" s="185"/>
      <c r="M581" s="223"/>
      <c r="N581" s="224"/>
      <c r="O581" s="224"/>
      <c r="P581" s="224"/>
      <c r="Q581" s="224"/>
      <c r="R581" s="224"/>
      <c r="S581" s="224"/>
      <c r="T581" s="225"/>
      <c r="AT581" s="187" t="s">
        <v>203</v>
      </c>
      <c r="AU581" s="187" t="s">
        <v>211</v>
      </c>
      <c r="AV581" s="11" t="s">
        <v>85</v>
      </c>
      <c r="AW581" s="11" t="s">
        <v>39</v>
      </c>
      <c r="AX581" s="11" t="s">
        <v>83</v>
      </c>
      <c r="AY581" s="187" t="s">
        <v>195</v>
      </c>
    </row>
    <row r="582" spans="2:65" s="1" customFormat="1" ht="6.95" customHeight="1">
      <c r="B582" s="55"/>
      <c r="C582" s="56"/>
      <c r="D582" s="56"/>
      <c r="E582" s="56"/>
      <c r="F582" s="56"/>
      <c r="G582" s="56"/>
      <c r="H582" s="56"/>
      <c r="I582" s="126"/>
      <c r="J582" s="56"/>
      <c r="K582" s="56"/>
      <c r="L582" s="40"/>
    </row>
  </sheetData>
  <autoFilter ref="C91:K581"/>
  <mergeCells count="10">
    <mergeCell ref="J51:J52"/>
    <mergeCell ref="E82:H82"/>
    <mergeCell ref="E84:H84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91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48"/>
  <sheetViews>
    <sheetView showGridLines="0" workbookViewId="0">
      <pane ySplit="1" topLeftCell="A398" activePane="bottomLeft" state="frozen"/>
      <selection pane="bottomLeft" activeCell="K90" sqref="K90:K448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136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3977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ROUND(SUM(BE90:BE447), 2)</f>
        <v>0</v>
      </c>
      <c r="G30" s="41"/>
      <c r="H30" s="41"/>
      <c r="I30" s="118">
        <v>0.21</v>
      </c>
      <c r="J30" s="117">
        <f>ROUND(ROUND((SUM(BE90:BE447)),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ROUND(SUM(BF90:BF447), 2)</f>
        <v>0</v>
      </c>
      <c r="G31" s="41"/>
      <c r="H31" s="41"/>
      <c r="I31" s="118">
        <v>0.15</v>
      </c>
      <c r="J31" s="117">
        <f>ROUND(ROUND((SUM(BF90:BF447)),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ROUND(SUM(BG90:BG447),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ROUND(SUM(BH90:BH447),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ROUND(SUM(BI90:BI447),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18_2017_18 - SO 18 Ul. Rokycanova - kanalizace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2644</v>
      </c>
      <c r="E59" s="144"/>
      <c r="F59" s="144"/>
      <c r="G59" s="144"/>
      <c r="H59" s="144"/>
      <c r="I59" s="145"/>
      <c r="J59" s="146">
        <f>J197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J216</f>
        <v>0</v>
      </c>
      <c r="K60" s="147"/>
    </row>
    <row r="61" spans="2:47" s="8" customFormat="1" ht="19.899999999999999" customHeight="1">
      <c r="B61" s="141"/>
      <c r="C61" s="142"/>
      <c r="D61" s="143" t="s">
        <v>2645</v>
      </c>
      <c r="E61" s="144"/>
      <c r="F61" s="144"/>
      <c r="G61" s="144"/>
      <c r="H61" s="144"/>
      <c r="I61" s="145"/>
      <c r="J61" s="146">
        <f>J230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J231</f>
        <v>0</v>
      </c>
      <c r="K62" s="147"/>
    </row>
    <row r="63" spans="2:47" s="8" customFormat="1" ht="19.899999999999999" customHeight="1">
      <c r="B63" s="141"/>
      <c r="C63" s="142"/>
      <c r="D63" s="143" t="s">
        <v>172</v>
      </c>
      <c r="E63" s="144"/>
      <c r="F63" s="144"/>
      <c r="G63" s="144"/>
      <c r="H63" s="144"/>
      <c r="I63" s="145"/>
      <c r="J63" s="146">
        <f>J255</f>
        <v>0</v>
      </c>
      <c r="K63" s="147"/>
    </row>
    <row r="64" spans="2:47" s="8" customFormat="1" ht="14.85" customHeight="1">
      <c r="B64" s="141"/>
      <c r="C64" s="142"/>
      <c r="D64" s="143" t="s">
        <v>2647</v>
      </c>
      <c r="E64" s="144"/>
      <c r="F64" s="144"/>
      <c r="G64" s="144"/>
      <c r="H64" s="144"/>
      <c r="I64" s="145"/>
      <c r="J64" s="146">
        <f>J256</f>
        <v>0</v>
      </c>
      <c r="K64" s="147"/>
    </row>
    <row r="65" spans="2:12" s="8" customFormat="1" ht="14.85" customHeight="1">
      <c r="B65" s="141"/>
      <c r="C65" s="142"/>
      <c r="D65" s="143" t="s">
        <v>2648</v>
      </c>
      <c r="E65" s="144"/>
      <c r="F65" s="144"/>
      <c r="G65" s="144"/>
      <c r="H65" s="144"/>
      <c r="I65" s="145"/>
      <c r="J65" s="146">
        <f>J265</f>
        <v>0</v>
      </c>
      <c r="K65" s="147"/>
    </row>
    <row r="66" spans="2:12" s="8" customFormat="1" ht="14.85" customHeight="1">
      <c r="B66" s="141"/>
      <c r="C66" s="142"/>
      <c r="D66" s="143" t="s">
        <v>2649</v>
      </c>
      <c r="E66" s="144"/>
      <c r="F66" s="144"/>
      <c r="G66" s="144"/>
      <c r="H66" s="144"/>
      <c r="I66" s="145"/>
      <c r="J66" s="146">
        <f>J297</f>
        <v>0</v>
      </c>
      <c r="K66" s="147"/>
    </row>
    <row r="67" spans="2:12" s="8" customFormat="1" ht="14.85" customHeight="1">
      <c r="B67" s="141"/>
      <c r="C67" s="142"/>
      <c r="D67" s="143" t="s">
        <v>2650</v>
      </c>
      <c r="E67" s="144"/>
      <c r="F67" s="144"/>
      <c r="G67" s="144"/>
      <c r="H67" s="144"/>
      <c r="I67" s="145"/>
      <c r="J67" s="146">
        <f>J328</f>
        <v>0</v>
      </c>
      <c r="K67" s="147"/>
    </row>
    <row r="68" spans="2:12" s="8" customFormat="1" ht="19.899999999999999" customHeight="1">
      <c r="B68" s="141"/>
      <c r="C68" s="142"/>
      <c r="D68" s="143" t="s">
        <v>2651</v>
      </c>
      <c r="E68" s="144"/>
      <c r="F68" s="144"/>
      <c r="G68" s="144"/>
      <c r="H68" s="144"/>
      <c r="I68" s="145"/>
      <c r="J68" s="146">
        <f>J417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J418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J428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18_2017_18 - SO 18 Ul. Rokycanova - kanalizace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430.72874461000004</v>
      </c>
      <c r="S90" s="67"/>
      <c r="T90" s="157">
        <f>T91</f>
        <v>106.41586600000001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P92+P197+P216+P230+P255+P417</f>
        <v>0</v>
      </c>
      <c r="Q91" s="165"/>
      <c r="R91" s="166">
        <f>R92+R197+R216+R230+R255+R417</f>
        <v>430.72874461000004</v>
      </c>
      <c r="S91" s="165"/>
      <c r="T91" s="167">
        <f>T92+T197+T216+T230+T255+T417</f>
        <v>106.41586600000001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BK92+BK197+BK216+BK230+BK255+BK417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SUM(P93:P196)</f>
        <v>0</v>
      </c>
      <c r="Q92" s="165"/>
      <c r="R92" s="166">
        <f>SUM(R93:R196)</f>
        <v>234.74518560000001</v>
      </c>
      <c r="S92" s="165"/>
      <c r="T92" s="167">
        <f>SUM(T93:T196)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SUM(BK93:BK196)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2652</v>
      </c>
      <c r="F93" s="175" t="s">
        <v>2653</v>
      </c>
      <c r="G93" s="176" t="s">
        <v>2654</v>
      </c>
      <c r="H93" s="177">
        <v>858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3978</v>
      </c>
    </row>
    <row r="94" spans="2:65" s="1" customFormat="1" ht="81">
      <c r="B94" s="40"/>
      <c r="D94" s="186" t="s">
        <v>209</v>
      </c>
      <c r="F94" s="194" t="s">
        <v>2656</v>
      </c>
      <c r="I94" s="195"/>
      <c r="L94" s="40"/>
      <c r="M94" s="196"/>
      <c r="N94" s="41"/>
      <c r="O94" s="41"/>
      <c r="P94" s="41"/>
      <c r="Q94" s="41"/>
      <c r="R94" s="41"/>
      <c r="S94" s="41"/>
      <c r="T94" s="69"/>
      <c r="AT94" s="23" t="s">
        <v>209</v>
      </c>
      <c r="AU94" s="23" t="s">
        <v>85</v>
      </c>
    </row>
    <row r="95" spans="2:65" s="11" customFormat="1">
      <c r="B95" s="185"/>
      <c r="D95" s="186" t="s">
        <v>203</v>
      </c>
      <c r="E95" s="187" t="s">
        <v>5</v>
      </c>
      <c r="F95" s="188" t="s">
        <v>3979</v>
      </c>
      <c r="H95" s="189">
        <v>480</v>
      </c>
      <c r="I95" s="190"/>
      <c r="L95" s="185"/>
      <c r="M95" s="191"/>
      <c r="N95" s="192"/>
      <c r="O95" s="192"/>
      <c r="P95" s="192"/>
      <c r="Q95" s="192"/>
      <c r="R95" s="192"/>
      <c r="S95" s="192"/>
      <c r="T95" s="193"/>
      <c r="AT95" s="187" t="s">
        <v>203</v>
      </c>
      <c r="AU95" s="187" t="s">
        <v>85</v>
      </c>
      <c r="AV95" s="11" t="s">
        <v>85</v>
      </c>
      <c r="AW95" s="11" t="s">
        <v>39</v>
      </c>
      <c r="AX95" s="11" t="s">
        <v>75</v>
      </c>
      <c r="AY95" s="187" t="s">
        <v>195</v>
      </c>
    </row>
    <row r="96" spans="2:65" s="12" customFormat="1">
      <c r="B96" s="197"/>
      <c r="D96" s="186" t="s">
        <v>203</v>
      </c>
      <c r="E96" s="198" t="s">
        <v>5</v>
      </c>
      <c r="F96" s="199" t="s">
        <v>2658</v>
      </c>
      <c r="H96" s="200">
        <v>480</v>
      </c>
      <c r="I96" s="201"/>
      <c r="L96" s="197"/>
      <c r="M96" s="202"/>
      <c r="N96" s="203"/>
      <c r="O96" s="203"/>
      <c r="P96" s="203"/>
      <c r="Q96" s="203"/>
      <c r="R96" s="203"/>
      <c r="S96" s="203"/>
      <c r="T96" s="204"/>
      <c r="AT96" s="198" t="s">
        <v>203</v>
      </c>
      <c r="AU96" s="198" t="s">
        <v>85</v>
      </c>
      <c r="AV96" s="12" t="s">
        <v>211</v>
      </c>
      <c r="AW96" s="12" t="s">
        <v>39</v>
      </c>
      <c r="AX96" s="12" t="s">
        <v>75</v>
      </c>
      <c r="AY96" s="198" t="s">
        <v>195</v>
      </c>
    </row>
    <row r="97" spans="2:65" s="11" customFormat="1">
      <c r="B97" s="185"/>
      <c r="D97" s="186" t="s">
        <v>203</v>
      </c>
      <c r="E97" s="187" t="s">
        <v>5</v>
      </c>
      <c r="F97" s="188" t="s">
        <v>3980</v>
      </c>
      <c r="H97" s="189">
        <v>378</v>
      </c>
      <c r="I97" s="190"/>
      <c r="L97" s="185"/>
      <c r="M97" s="191"/>
      <c r="N97" s="192"/>
      <c r="O97" s="192"/>
      <c r="P97" s="192"/>
      <c r="Q97" s="192"/>
      <c r="R97" s="192"/>
      <c r="S97" s="192"/>
      <c r="T97" s="193"/>
      <c r="AT97" s="187" t="s">
        <v>203</v>
      </c>
      <c r="AU97" s="187" t="s">
        <v>85</v>
      </c>
      <c r="AV97" s="11" t="s">
        <v>85</v>
      </c>
      <c r="AW97" s="11" t="s">
        <v>39</v>
      </c>
      <c r="AX97" s="11" t="s">
        <v>75</v>
      </c>
      <c r="AY97" s="187" t="s">
        <v>195</v>
      </c>
    </row>
    <row r="98" spans="2:65" s="12" customFormat="1">
      <c r="B98" s="197"/>
      <c r="D98" s="186" t="s">
        <v>203</v>
      </c>
      <c r="E98" s="198" t="s">
        <v>5</v>
      </c>
      <c r="F98" s="199" t="s">
        <v>2660</v>
      </c>
      <c r="H98" s="200">
        <v>378</v>
      </c>
      <c r="I98" s="201"/>
      <c r="L98" s="197"/>
      <c r="M98" s="202"/>
      <c r="N98" s="203"/>
      <c r="O98" s="203"/>
      <c r="P98" s="203"/>
      <c r="Q98" s="203"/>
      <c r="R98" s="203"/>
      <c r="S98" s="203"/>
      <c r="T98" s="204"/>
      <c r="AT98" s="198" t="s">
        <v>203</v>
      </c>
      <c r="AU98" s="198" t="s">
        <v>85</v>
      </c>
      <c r="AV98" s="12" t="s">
        <v>211</v>
      </c>
      <c r="AW98" s="12" t="s">
        <v>39</v>
      </c>
      <c r="AX98" s="12" t="s">
        <v>75</v>
      </c>
      <c r="AY98" s="198" t="s">
        <v>195</v>
      </c>
    </row>
    <row r="99" spans="2:65" s="13" customFormat="1">
      <c r="B99" s="205"/>
      <c r="D99" s="186" t="s">
        <v>203</v>
      </c>
      <c r="E99" s="206" t="s">
        <v>5</v>
      </c>
      <c r="F99" s="207" t="s">
        <v>254</v>
      </c>
      <c r="H99" s="208">
        <v>858</v>
      </c>
      <c r="I99" s="209"/>
      <c r="L99" s="205"/>
      <c r="M99" s="210"/>
      <c r="N99" s="211"/>
      <c r="O99" s="211"/>
      <c r="P99" s="211"/>
      <c r="Q99" s="211"/>
      <c r="R99" s="211"/>
      <c r="S99" s="211"/>
      <c r="T99" s="212"/>
      <c r="AT99" s="206" t="s">
        <v>203</v>
      </c>
      <c r="AU99" s="206" t="s">
        <v>85</v>
      </c>
      <c r="AV99" s="13" t="s">
        <v>201</v>
      </c>
      <c r="AW99" s="13" t="s">
        <v>39</v>
      </c>
      <c r="AX99" s="13" t="s">
        <v>83</v>
      </c>
      <c r="AY99" s="206" t="s">
        <v>195</v>
      </c>
    </row>
    <row r="100" spans="2:65" s="1" customFormat="1" ht="25.5" customHeight="1">
      <c r="B100" s="172"/>
      <c r="C100" s="173" t="s">
        <v>85</v>
      </c>
      <c r="D100" s="173" t="s">
        <v>197</v>
      </c>
      <c r="E100" s="174" t="s">
        <v>2661</v>
      </c>
      <c r="F100" s="175" t="s">
        <v>2662</v>
      </c>
      <c r="G100" s="176" t="s">
        <v>2663</v>
      </c>
      <c r="H100" s="177">
        <v>36</v>
      </c>
      <c r="I100" s="178"/>
      <c r="J100" s="179">
        <f>ROUND(I100*H100,2)</f>
        <v>0</v>
      </c>
      <c r="K100" s="175"/>
      <c r="L100" s="40"/>
      <c r="M100" s="180" t="s">
        <v>5</v>
      </c>
      <c r="N100" s="181" t="s">
        <v>46</v>
      </c>
      <c r="O100" s="41"/>
      <c r="P100" s="182">
        <f>O100*H100</f>
        <v>0</v>
      </c>
      <c r="Q100" s="182">
        <v>0</v>
      </c>
      <c r="R100" s="182">
        <f>Q100*H100</f>
        <v>0</v>
      </c>
      <c r="S100" s="182">
        <v>0</v>
      </c>
      <c r="T100" s="183">
        <f>S100*H100</f>
        <v>0</v>
      </c>
      <c r="AR100" s="23" t="s">
        <v>201</v>
      </c>
      <c r="AT100" s="23" t="s">
        <v>197</v>
      </c>
      <c r="AU100" s="23" t="s">
        <v>85</v>
      </c>
      <c r="AY100" s="23" t="s">
        <v>195</v>
      </c>
      <c r="BE100" s="184">
        <f>IF(N100="základní",J100,0)</f>
        <v>0</v>
      </c>
      <c r="BF100" s="184">
        <f>IF(N100="snížená",J100,0)</f>
        <v>0</v>
      </c>
      <c r="BG100" s="184">
        <f>IF(N100="zákl. přenesená",J100,0)</f>
        <v>0</v>
      </c>
      <c r="BH100" s="184">
        <f>IF(N100="sníž. přenesená",J100,0)</f>
        <v>0</v>
      </c>
      <c r="BI100" s="184">
        <f>IF(N100="nulová",J100,0)</f>
        <v>0</v>
      </c>
      <c r="BJ100" s="23" t="s">
        <v>83</v>
      </c>
      <c r="BK100" s="184">
        <f>ROUND(I100*H100,2)</f>
        <v>0</v>
      </c>
      <c r="BL100" s="23" t="s">
        <v>201</v>
      </c>
      <c r="BM100" s="23" t="s">
        <v>3981</v>
      </c>
    </row>
    <row r="101" spans="2:65" s="1" customFormat="1" ht="25.5" customHeight="1">
      <c r="B101" s="172"/>
      <c r="C101" s="173" t="s">
        <v>211</v>
      </c>
      <c r="D101" s="173" t="s">
        <v>197</v>
      </c>
      <c r="E101" s="174" t="s">
        <v>205</v>
      </c>
      <c r="F101" s="175" t="s">
        <v>3982</v>
      </c>
      <c r="G101" s="176" t="s">
        <v>207</v>
      </c>
      <c r="H101" s="177">
        <v>7</v>
      </c>
      <c r="I101" s="178"/>
      <c r="J101" s="179">
        <f>ROUND(I101*H101,2)</f>
        <v>0</v>
      </c>
      <c r="K101" s="175"/>
      <c r="L101" s="40"/>
      <c r="M101" s="180" t="s">
        <v>5</v>
      </c>
      <c r="N101" s="181" t="s">
        <v>46</v>
      </c>
      <c r="O101" s="41"/>
      <c r="P101" s="182">
        <f>O101*H101</f>
        <v>0</v>
      </c>
      <c r="Q101" s="182">
        <v>8.6800000000000002E-3</v>
      </c>
      <c r="R101" s="182">
        <f>Q101*H101</f>
        <v>6.0760000000000002E-2</v>
      </c>
      <c r="S101" s="182">
        <v>0</v>
      </c>
      <c r="T101" s="183">
        <f>S101*H101</f>
        <v>0</v>
      </c>
      <c r="AR101" s="23" t="s">
        <v>201</v>
      </c>
      <c r="AT101" s="23" t="s">
        <v>197</v>
      </c>
      <c r="AU101" s="23" t="s">
        <v>85</v>
      </c>
      <c r="AY101" s="23" t="s">
        <v>195</v>
      </c>
      <c r="BE101" s="184">
        <f>IF(N101="základní",J101,0)</f>
        <v>0</v>
      </c>
      <c r="BF101" s="184">
        <f>IF(N101="snížená",J101,0)</f>
        <v>0</v>
      </c>
      <c r="BG101" s="184">
        <f>IF(N101="zákl. přenesená",J101,0)</f>
        <v>0</v>
      </c>
      <c r="BH101" s="184">
        <f>IF(N101="sníž. přenesená",J101,0)</f>
        <v>0</v>
      </c>
      <c r="BI101" s="184">
        <f>IF(N101="nulová",J101,0)</f>
        <v>0</v>
      </c>
      <c r="BJ101" s="23" t="s">
        <v>83</v>
      </c>
      <c r="BK101" s="184">
        <f>ROUND(I101*H101,2)</f>
        <v>0</v>
      </c>
      <c r="BL101" s="23" t="s">
        <v>201</v>
      </c>
      <c r="BM101" s="23" t="s">
        <v>3983</v>
      </c>
    </row>
    <row r="102" spans="2:65" s="1" customFormat="1" ht="81">
      <c r="B102" s="40"/>
      <c r="D102" s="186" t="s">
        <v>209</v>
      </c>
      <c r="F102" s="194" t="s">
        <v>210</v>
      </c>
      <c r="I102" s="195"/>
      <c r="L102" s="40"/>
      <c r="M102" s="196"/>
      <c r="N102" s="41"/>
      <c r="O102" s="41"/>
      <c r="P102" s="41"/>
      <c r="Q102" s="41"/>
      <c r="R102" s="41"/>
      <c r="S102" s="41"/>
      <c r="T102" s="69"/>
      <c r="AT102" s="23" t="s">
        <v>209</v>
      </c>
      <c r="AU102" s="23" t="s">
        <v>85</v>
      </c>
    </row>
    <row r="103" spans="2:65" s="1" customFormat="1" ht="25.5" customHeight="1">
      <c r="B103" s="172"/>
      <c r="C103" s="173" t="s">
        <v>201</v>
      </c>
      <c r="D103" s="173" t="s">
        <v>197</v>
      </c>
      <c r="E103" s="174" t="s">
        <v>212</v>
      </c>
      <c r="F103" s="175" t="s">
        <v>213</v>
      </c>
      <c r="G103" s="176" t="s">
        <v>207</v>
      </c>
      <c r="H103" s="177">
        <v>2</v>
      </c>
      <c r="I103" s="178"/>
      <c r="J103" s="179">
        <f>ROUND(I103*H103,2)</f>
        <v>0</v>
      </c>
      <c r="K103" s="175"/>
      <c r="L103" s="40"/>
      <c r="M103" s="180" t="s">
        <v>5</v>
      </c>
      <c r="N103" s="181" t="s">
        <v>46</v>
      </c>
      <c r="O103" s="41"/>
      <c r="P103" s="182">
        <f>O103*H103</f>
        <v>0</v>
      </c>
      <c r="Q103" s="182">
        <v>8.6800000000000002E-3</v>
      </c>
      <c r="R103" s="182">
        <f>Q103*H103</f>
        <v>1.736E-2</v>
      </c>
      <c r="S103" s="182">
        <v>0</v>
      </c>
      <c r="T103" s="183">
        <f>S103*H103</f>
        <v>0</v>
      </c>
      <c r="AR103" s="23" t="s">
        <v>201</v>
      </c>
      <c r="AT103" s="23" t="s">
        <v>197</v>
      </c>
      <c r="AU103" s="23" t="s">
        <v>85</v>
      </c>
      <c r="AY103" s="23" t="s">
        <v>195</v>
      </c>
      <c r="BE103" s="184">
        <f>IF(N103="základní",J103,0)</f>
        <v>0</v>
      </c>
      <c r="BF103" s="184">
        <f>IF(N103="snížená",J103,0)</f>
        <v>0</v>
      </c>
      <c r="BG103" s="184">
        <f>IF(N103="zákl. přenesená",J103,0)</f>
        <v>0</v>
      </c>
      <c r="BH103" s="184">
        <f>IF(N103="sníž. přenesená",J103,0)</f>
        <v>0</v>
      </c>
      <c r="BI103" s="184">
        <f>IF(N103="nulová",J103,0)</f>
        <v>0</v>
      </c>
      <c r="BJ103" s="23" t="s">
        <v>83</v>
      </c>
      <c r="BK103" s="184">
        <f>ROUND(I103*H103,2)</f>
        <v>0</v>
      </c>
      <c r="BL103" s="23" t="s">
        <v>201</v>
      </c>
      <c r="BM103" s="23" t="s">
        <v>3984</v>
      </c>
    </row>
    <row r="104" spans="2:65" s="1" customFormat="1" ht="121.5">
      <c r="B104" s="40"/>
      <c r="D104" s="186" t="s">
        <v>209</v>
      </c>
      <c r="F104" s="194" t="s">
        <v>2670</v>
      </c>
      <c r="I104" s="195"/>
      <c r="L104" s="40"/>
      <c r="M104" s="196"/>
      <c r="N104" s="41"/>
      <c r="O104" s="41"/>
      <c r="P104" s="41"/>
      <c r="Q104" s="41"/>
      <c r="R104" s="41"/>
      <c r="S104" s="41"/>
      <c r="T104" s="69"/>
      <c r="AT104" s="23" t="s">
        <v>209</v>
      </c>
      <c r="AU104" s="23" t="s">
        <v>85</v>
      </c>
    </row>
    <row r="105" spans="2:65" s="1" customFormat="1" ht="16.5" customHeight="1">
      <c r="B105" s="172"/>
      <c r="C105" s="173" t="s">
        <v>220</v>
      </c>
      <c r="D105" s="173" t="s">
        <v>197</v>
      </c>
      <c r="E105" s="174" t="s">
        <v>221</v>
      </c>
      <c r="F105" s="175" t="s">
        <v>222</v>
      </c>
      <c r="G105" s="176" t="s">
        <v>207</v>
      </c>
      <c r="H105" s="177">
        <v>4</v>
      </c>
      <c r="I105" s="178"/>
      <c r="J105" s="179">
        <f>ROUND(I105*H105,2)</f>
        <v>0</v>
      </c>
      <c r="K105" s="175"/>
      <c r="L105" s="40"/>
      <c r="M105" s="180" t="s">
        <v>5</v>
      </c>
      <c r="N105" s="181" t="s">
        <v>46</v>
      </c>
      <c r="O105" s="41"/>
      <c r="P105" s="182">
        <f>O105*H105</f>
        <v>0</v>
      </c>
      <c r="Q105" s="182">
        <v>3.6900000000000002E-2</v>
      </c>
      <c r="R105" s="182">
        <f>Q105*H105</f>
        <v>0.14760000000000001</v>
      </c>
      <c r="S105" s="182">
        <v>0</v>
      </c>
      <c r="T105" s="183">
        <f>S105*H105</f>
        <v>0</v>
      </c>
      <c r="AR105" s="23" t="s">
        <v>201</v>
      </c>
      <c r="AT105" s="23" t="s">
        <v>197</v>
      </c>
      <c r="AU105" s="23" t="s">
        <v>85</v>
      </c>
      <c r="AY105" s="23" t="s">
        <v>195</v>
      </c>
      <c r="BE105" s="184">
        <f>IF(N105="základní",J105,0)</f>
        <v>0</v>
      </c>
      <c r="BF105" s="184">
        <f>IF(N105="snížená",J105,0)</f>
        <v>0</v>
      </c>
      <c r="BG105" s="184">
        <f>IF(N105="zákl. přenesená",J105,0)</f>
        <v>0</v>
      </c>
      <c r="BH105" s="184">
        <f>IF(N105="sníž. přenesená",J105,0)</f>
        <v>0</v>
      </c>
      <c r="BI105" s="184">
        <f>IF(N105="nulová",J105,0)</f>
        <v>0</v>
      </c>
      <c r="BJ105" s="23" t="s">
        <v>83</v>
      </c>
      <c r="BK105" s="184">
        <f>ROUND(I105*H105,2)</f>
        <v>0</v>
      </c>
      <c r="BL105" s="23" t="s">
        <v>201</v>
      </c>
      <c r="BM105" s="23" t="s">
        <v>3985</v>
      </c>
    </row>
    <row r="106" spans="2:65" s="1" customFormat="1" ht="94.5">
      <c r="B106" s="40"/>
      <c r="D106" s="186" t="s">
        <v>209</v>
      </c>
      <c r="F106" s="194" t="s">
        <v>224</v>
      </c>
      <c r="I106" s="195"/>
      <c r="L106" s="40"/>
      <c r="M106" s="196"/>
      <c r="N106" s="41"/>
      <c r="O106" s="41"/>
      <c r="P106" s="41"/>
      <c r="Q106" s="41"/>
      <c r="R106" s="41"/>
      <c r="S106" s="41"/>
      <c r="T106" s="69"/>
      <c r="AT106" s="23" t="s">
        <v>209</v>
      </c>
      <c r="AU106" s="23" t="s">
        <v>85</v>
      </c>
    </row>
    <row r="107" spans="2:65" s="1" customFormat="1" ht="16.5" customHeight="1">
      <c r="B107" s="172"/>
      <c r="C107" s="173" t="s">
        <v>225</v>
      </c>
      <c r="D107" s="173" t="s">
        <v>197</v>
      </c>
      <c r="E107" s="174" t="s">
        <v>226</v>
      </c>
      <c r="F107" s="175" t="s">
        <v>227</v>
      </c>
      <c r="G107" s="176" t="s">
        <v>228</v>
      </c>
      <c r="H107" s="177">
        <v>111.556</v>
      </c>
      <c r="I107" s="178"/>
      <c r="J107" s="179">
        <f>ROUND(I107*H107,2)</f>
        <v>0</v>
      </c>
      <c r="K107" s="175"/>
      <c r="L107" s="40"/>
      <c r="M107" s="180" t="s">
        <v>5</v>
      </c>
      <c r="N107" s="181" t="s">
        <v>46</v>
      </c>
      <c r="O107" s="41"/>
      <c r="P107" s="182">
        <f>O107*H107</f>
        <v>0</v>
      </c>
      <c r="Q107" s="182">
        <v>0</v>
      </c>
      <c r="R107" s="182">
        <f>Q107*H107</f>
        <v>0</v>
      </c>
      <c r="S107" s="182">
        <v>0</v>
      </c>
      <c r="T107" s="183">
        <f>S107*H107</f>
        <v>0</v>
      </c>
      <c r="AR107" s="23" t="s">
        <v>201</v>
      </c>
      <c r="AT107" s="23" t="s">
        <v>197</v>
      </c>
      <c r="AU107" s="23" t="s">
        <v>85</v>
      </c>
      <c r="AY107" s="23" t="s">
        <v>195</v>
      </c>
      <c r="BE107" s="184">
        <f>IF(N107="základní",J107,0)</f>
        <v>0</v>
      </c>
      <c r="BF107" s="184">
        <f>IF(N107="snížená",J107,0)</f>
        <v>0</v>
      </c>
      <c r="BG107" s="184">
        <f>IF(N107="zákl. přenesená",J107,0)</f>
        <v>0</v>
      </c>
      <c r="BH107" s="184">
        <f>IF(N107="sníž. přenesená",J107,0)</f>
        <v>0</v>
      </c>
      <c r="BI107" s="184">
        <f>IF(N107="nulová",J107,0)</f>
        <v>0</v>
      </c>
      <c r="BJ107" s="23" t="s">
        <v>83</v>
      </c>
      <c r="BK107" s="184">
        <f>ROUND(I107*H107,2)</f>
        <v>0</v>
      </c>
      <c r="BL107" s="23" t="s">
        <v>201</v>
      </c>
      <c r="BM107" s="23" t="s">
        <v>3986</v>
      </c>
    </row>
    <row r="108" spans="2:65" s="1" customFormat="1" ht="40.5">
      <c r="B108" s="40"/>
      <c r="D108" s="186" t="s">
        <v>209</v>
      </c>
      <c r="F108" s="194" t="s">
        <v>230</v>
      </c>
      <c r="I108" s="195"/>
      <c r="L108" s="40"/>
      <c r="M108" s="196"/>
      <c r="N108" s="41"/>
      <c r="O108" s="41"/>
      <c r="P108" s="41"/>
      <c r="Q108" s="41"/>
      <c r="R108" s="41"/>
      <c r="S108" s="41"/>
      <c r="T108" s="69"/>
      <c r="AT108" s="23" t="s">
        <v>209</v>
      </c>
      <c r="AU108" s="23" t="s">
        <v>85</v>
      </c>
    </row>
    <row r="109" spans="2:65" s="11" customFormat="1">
      <c r="B109" s="185"/>
      <c r="D109" s="186" t="s">
        <v>203</v>
      </c>
      <c r="E109" s="187" t="s">
        <v>5</v>
      </c>
      <c r="F109" s="188" t="s">
        <v>3987</v>
      </c>
      <c r="H109" s="189">
        <v>111.556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83</v>
      </c>
      <c r="AY109" s="187" t="s">
        <v>195</v>
      </c>
    </row>
    <row r="110" spans="2:65" s="1" customFormat="1" ht="16.5" customHeight="1">
      <c r="B110" s="172"/>
      <c r="C110" s="173" t="s">
        <v>232</v>
      </c>
      <c r="D110" s="173" t="s">
        <v>197</v>
      </c>
      <c r="E110" s="174" t="s">
        <v>233</v>
      </c>
      <c r="F110" s="175" t="s">
        <v>234</v>
      </c>
      <c r="G110" s="176" t="s">
        <v>228</v>
      </c>
      <c r="H110" s="177">
        <v>171.624</v>
      </c>
      <c r="I110" s="178"/>
      <c r="J110" s="179">
        <f>ROUND(I110*H110,2)</f>
        <v>0</v>
      </c>
      <c r="K110" s="175"/>
      <c r="L110" s="40"/>
      <c r="M110" s="180" t="s">
        <v>5</v>
      </c>
      <c r="N110" s="181" t="s">
        <v>46</v>
      </c>
      <c r="O110" s="41"/>
      <c r="P110" s="182">
        <f>O110*H110</f>
        <v>0</v>
      </c>
      <c r="Q110" s="182">
        <v>0</v>
      </c>
      <c r="R110" s="182">
        <f>Q110*H110</f>
        <v>0</v>
      </c>
      <c r="S110" s="182">
        <v>0</v>
      </c>
      <c r="T110" s="183">
        <f>S110*H110</f>
        <v>0</v>
      </c>
      <c r="AR110" s="23" t="s">
        <v>201</v>
      </c>
      <c r="AT110" s="23" t="s">
        <v>197</v>
      </c>
      <c r="AU110" s="23" t="s">
        <v>85</v>
      </c>
      <c r="AY110" s="23" t="s">
        <v>195</v>
      </c>
      <c r="BE110" s="184">
        <f>IF(N110="základní",J110,0)</f>
        <v>0</v>
      </c>
      <c r="BF110" s="184">
        <f>IF(N110="snížená",J110,0)</f>
        <v>0</v>
      </c>
      <c r="BG110" s="184">
        <f>IF(N110="zákl. přenesená",J110,0)</f>
        <v>0</v>
      </c>
      <c r="BH110" s="184">
        <f>IF(N110="sníž. přenesená",J110,0)</f>
        <v>0</v>
      </c>
      <c r="BI110" s="184">
        <f>IF(N110="nulová",J110,0)</f>
        <v>0</v>
      </c>
      <c r="BJ110" s="23" t="s">
        <v>83</v>
      </c>
      <c r="BK110" s="184">
        <f>ROUND(I110*H110,2)</f>
        <v>0</v>
      </c>
      <c r="BL110" s="23" t="s">
        <v>201</v>
      </c>
      <c r="BM110" s="23" t="s">
        <v>3988</v>
      </c>
    </row>
    <row r="111" spans="2:65" s="1" customFormat="1" ht="40.5">
      <c r="B111" s="40"/>
      <c r="D111" s="186" t="s">
        <v>209</v>
      </c>
      <c r="F111" s="194" t="s">
        <v>236</v>
      </c>
      <c r="I111" s="195"/>
      <c r="L111" s="40"/>
      <c r="M111" s="196"/>
      <c r="N111" s="41"/>
      <c r="O111" s="41"/>
      <c r="P111" s="41"/>
      <c r="Q111" s="41"/>
      <c r="R111" s="41"/>
      <c r="S111" s="41"/>
      <c r="T111" s="69"/>
      <c r="AT111" s="23" t="s">
        <v>209</v>
      </c>
      <c r="AU111" s="23" t="s">
        <v>85</v>
      </c>
    </row>
    <row r="112" spans="2:65" s="11" customFormat="1">
      <c r="B112" s="185"/>
      <c r="D112" s="186" t="s">
        <v>203</v>
      </c>
      <c r="E112" s="187" t="s">
        <v>5</v>
      </c>
      <c r="F112" s="188" t="s">
        <v>3989</v>
      </c>
      <c r="H112" s="189">
        <v>9.2799999999999994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51" s="12" customFormat="1">
      <c r="B113" s="197"/>
      <c r="D113" s="186" t="s">
        <v>203</v>
      </c>
      <c r="E113" s="198" t="s">
        <v>5</v>
      </c>
      <c r="F113" s="199" t="s">
        <v>3990</v>
      </c>
      <c r="H113" s="200">
        <v>9.2799999999999994</v>
      </c>
      <c r="I113" s="201"/>
      <c r="L113" s="197"/>
      <c r="M113" s="202"/>
      <c r="N113" s="203"/>
      <c r="O113" s="203"/>
      <c r="P113" s="203"/>
      <c r="Q113" s="203"/>
      <c r="R113" s="203"/>
      <c r="S113" s="203"/>
      <c r="T113" s="204"/>
      <c r="AT113" s="198" t="s">
        <v>203</v>
      </c>
      <c r="AU113" s="198" t="s">
        <v>85</v>
      </c>
      <c r="AV113" s="12" t="s">
        <v>211</v>
      </c>
      <c r="AW113" s="12" t="s">
        <v>39</v>
      </c>
      <c r="AX113" s="12" t="s">
        <v>75</v>
      </c>
      <c r="AY113" s="198" t="s">
        <v>195</v>
      </c>
    </row>
    <row r="114" spans="2:51" s="11" customFormat="1">
      <c r="B114" s="185"/>
      <c r="D114" s="186" t="s">
        <v>203</v>
      </c>
      <c r="E114" s="187" t="s">
        <v>5</v>
      </c>
      <c r="F114" s="188" t="s">
        <v>3991</v>
      </c>
      <c r="H114" s="189">
        <v>6.93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51" s="11" customFormat="1">
      <c r="B115" s="185"/>
      <c r="D115" s="186" t="s">
        <v>203</v>
      </c>
      <c r="E115" s="187" t="s">
        <v>5</v>
      </c>
      <c r="F115" s="188" t="s">
        <v>3992</v>
      </c>
      <c r="H115" s="189">
        <v>5.0590000000000002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51" s="11" customFormat="1">
      <c r="B116" s="185"/>
      <c r="D116" s="186" t="s">
        <v>203</v>
      </c>
      <c r="E116" s="187" t="s">
        <v>5</v>
      </c>
      <c r="F116" s="188" t="s">
        <v>3993</v>
      </c>
      <c r="H116" s="189">
        <v>7.8879999999999999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51" s="11" customFormat="1">
      <c r="B117" s="185"/>
      <c r="D117" s="186" t="s">
        <v>203</v>
      </c>
      <c r="E117" s="187" t="s">
        <v>5</v>
      </c>
      <c r="F117" s="188" t="s">
        <v>3994</v>
      </c>
      <c r="H117" s="189">
        <v>3.7759999999999998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51" s="11" customFormat="1">
      <c r="B118" s="185"/>
      <c r="D118" s="186" t="s">
        <v>203</v>
      </c>
      <c r="E118" s="187" t="s">
        <v>5</v>
      </c>
      <c r="F118" s="188" t="s">
        <v>3995</v>
      </c>
      <c r="H118" s="189">
        <v>7.08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51" s="11" customFormat="1">
      <c r="B119" s="185"/>
      <c r="D119" s="186" t="s">
        <v>203</v>
      </c>
      <c r="E119" s="187" t="s">
        <v>5</v>
      </c>
      <c r="F119" s="188" t="s">
        <v>3996</v>
      </c>
      <c r="H119" s="189">
        <v>5.984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75</v>
      </c>
      <c r="AY119" s="187" t="s">
        <v>195</v>
      </c>
    </row>
    <row r="120" spans="2:51" s="11" customFormat="1">
      <c r="B120" s="185"/>
      <c r="D120" s="186" t="s">
        <v>203</v>
      </c>
      <c r="E120" s="187" t="s">
        <v>5</v>
      </c>
      <c r="F120" s="188" t="s">
        <v>3997</v>
      </c>
      <c r="H120" s="189">
        <v>6.57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51" s="11" customFormat="1">
      <c r="B121" s="185"/>
      <c r="D121" s="186" t="s">
        <v>203</v>
      </c>
      <c r="E121" s="187" t="s">
        <v>5</v>
      </c>
      <c r="F121" s="188" t="s">
        <v>3998</v>
      </c>
      <c r="H121" s="189">
        <v>2.6880000000000002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51" s="11" customFormat="1">
      <c r="B122" s="185"/>
      <c r="D122" s="186" t="s">
        <v>203</v>
      </c>
      <c r="E122" s="187" t="s">
        <v>5</v>
      </c>
      <c r="F122" s="188" t="s">
        <v>3999</v>
      </c>
      <c r="H122" s="189">
        <v>7.98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51" s="11" customFormat="1">
      <c r="B123" s="185"/>
      <c r="D123" s="186" t="s">
        <v>203</v>
      </c>
      <c r="E123" s="187" t="s">
        <v>5</v>
      </c>
      <c r="F123" s="188" t="s">
        <v>4000</v>
      </c>
      <c r="H123" s="189">
        <v>3.8079999999999998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75</v>
      </c>
      <c r="AY123" s="187" t="s">
        <v>195</v>
      </c>
    </row>
    <row r="124" spans="2:51" s="11" customFormat="1">
      <c r="B124" s="185"/>
      <c r="D124" s="186" t="s">
        <v>203</v>
      </c>
      <c r="E124" s="187" t="s">
        <v>5</v>
      </c>
      <c r="F124" s="188" t="s">
        <v>4001</v>
      </c>
      <c r="H124" s="189">
        <v>6.88</v>
      </c>
      <c r="I124" s="190"/>
      <c r="L124" s="185"/>
      <c r="M124" s="191"/>
      <c r="N124" s="192"/>
      <c r="O124" s="192"/>
      <c r="P124" s="192"/>
      <c r="Q124" s="192"/>
      <c r="R124" s="192"/>
      <c r="S124" s="192"/>
      <c r="T124" s="193"/>
      <c r="AT124" s="187" t="s">
        <v>203</v>
      </c>
      <c r="AU124" s="187" t="s">
        <v>85</v>
      </c>
      <c r="AV124" s="11" t="s">
        <v>85</v>
      </c>
      <c r="AW124" s="11" t="s">
        <v>39</v>
      </c>
      <c r="AX124" s="11" t="s">
        <v>75</v>
      </c>
      <c r="AY124" s="187" t="s">
        <v>195</v>
      </c>
    </row>
    <row r="125" spans="2:51" s="11" customFormat="1">
      <c r="B125" s="185"/>
      <c r="D125" s="186" t="s">
        <v>203</v>
      </c>
      <c r="E125" s="187" t="s">
        <v>5</v>
      </c>
      <c r="F125" s="188" t="s">
        <v>4002</v>
      </c>
      <c r="H125" s="189">
        <v>22.538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51" s="11" customFormat="1">
      <c r="B126" s="185"/>
      <c r="D126" s="186" t="s">
        <v>203</v>
      </c>
      <c r="E126" s="187" t="s">
        <v>5</v>
      </c>
      <c r="F126" s="188" t="s">
        <v>4003</v>
      </c>
      <c r="H126" s="189">
        <v>8.0039999999999996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85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51" s="11" customFormat="1">
      <c r="B127" s="185"/>
      <c r="D127" s="186" t="s">
        <v>203</v>
      </c>
      <c r="E127" s="187" t="s">
        <v>5</v>
      </c>
      <c r="F127" s="188" t="s">
        <v>4004</v>
      </c>
      <c r="H127" s="189">
        <v>7.7859999999999996</v>
      </c>
      <c r="I127" s="190"/>
      <c r="L127" s="185"/>
      <c r="M127" s="191"/>
      <c r="N127" s="192"/>
      <c r="O127" s="192"/>
      <c r="P127" s="192"/>
      <c r="Q127" s="192"/>
      <c r="R127" s="192"/>
      <c r="S127" s="192"/>
      <c r="T127" s="193"/>
      <c r="AT127" s="187" t="s">
        <v>203</v>
      </c>
      <c r="AU127" s="187" t="s">
        <v>85</v>
      </c>
      <c r="AV127" s="11" t="s">
        <v>85</v>
      </c>
      <c r="AW127" s="11" t="s">
        <v>39</v>
      </c>
      <c r="AX127" s="11" t="s">
        <v>75</v>
      </c>
      <c r="AY127" s="187" t="s">
        <v>195</v>
      </c>
    </row>
    <row r="128" spans="2:51" s="11" customFormat="1">
      <c r="B128" s="185"/>
      <c r="D128" s="186" t="s">
        <v>203</v>
      </c>
      <c r="E128" s="187" t="s">
        <v>5</v>
      </c>
      <c r="F128" s="188" t="s">
        <v>4005</v>
      </c>
      <c r="H128" s="189">
        <v>6.867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85</v>
      </c>
      <c r="AV128" s="11" t="s">
        <v>85</v>
      </c>
      <c r="AW128" s="11" t="s">
        <v>39</v>
      </c>
      <c r="AX128" s="11" t="s">
        <v>75</v>
      </c>
      <c r="AY128" s="187" t="s">
        <v>195</v>
      </c>
    </row>
    <row r="129" spans="2:65" s="11" customFormat="1">
      <c r="B129" s="185"/>
      <c r="D129" s="186" t="s">
        <v>203</v>
      </c>
      <c r="E129" s="187" t="s">
        <v>5</v>
      </c>
      <c r="F129" s="188" t="s">
        <v>4006</v>
      </c>
      <c r="H129" s="189">
        <v>5.4080000000000004</v>
      </c>
      <c r="I129" s="190"/>
      <c r="L129" s="185"/>
      <c r="M129" s="191"/>
      <c r="N129" s="192"/>
      <c r="O129" s="192"/>
      <c r="P129" s="192"/>
      <c r="Q129" s="192"/>
      <c r="R129" s="192"/>
      <c r="S129" s="192"/>
      <c r="T129" s="193"/>
      <c r="AT129" s="187" t="s">
        <v>203</v>
      </c>
      <c r="AU129" s="187" t="s">
        <v>85</v>
      </c>
      <c r="AV129" s="11" t="s">
        <v>85</v>
      </c>
      <c r="AW129" s="11" t="s">
        <v>39</v>
      </c>
      <c r="AX129" s="11" t="s">
        <v>75</v>
      </c>
      <c r="AY129" s="187" t="s">
        <v>195</v>
      </c>
    </row>
    <row r="130" spans="2:65" s="11" customFormat="1">
      <c r="B130" s="185"/>
      <c r="D130" s="186" t="s">
        <v>203</v>
      </c>
      <c r="E130" s="187" t="s">
        <v>5</v>
      </c>
      <c r="F130" s="188" t="s">
        <v>4007</v>
      </c>
      <c r="H130" s="189">
        <v>5.9889999999999999</v>
      </c>
      <c r="I130" s="190"/>
      <c r="L130" s="185"/>
      <c r="M130" s="191"/>
      <c r="N130" s="192"/>
      <c r="O130" s="192"/>
      <c r="P130" s="192"/>
      <c r="Q130" s="192"/>
      <c r="R130" s="192"/>
      <c r="S130" s="192"/>
      <c r="T130" s="193"/>
      <c r="AT130" s="187" t="s">
        <v>203</v>
      </c>
      <c r="AU130" s="187" t="s">
        <v>85</v>
      </c>
      <c r="AV130" s="11" t="s">
        <v>85</v>
      </c>
      <c r="AW130" s="11" t="s">
        <v>39</v>
      </c>
      <c r="AX130" s="11" t="s">
        <v>75</v>
      </c>
      <c r="AY130" s="187" t="s">
        <v>195</v>
      </c>
    </row>
    <row r="131" spans="2:65" s="11" customFormat="1">
      <c r="B131" s="185"/>
      <c r="D131" s="186" t="s">
        <v>203</v>
      </c>
      <c r="E131" s="187" t="s">
        <v>5</v>
      </c>
      <c r="F131" s="188" t="s">
        <v>4008</v>
      </c>
      <c r="H131" s="189">
        <v>5.5549999999999997</v>
      </c>
      <c r="I131" s="190"/>
      <c r="L131" s="185"/>
      <c r="M131" s="191"/>
      <c r="N131" s="192"/>
      <c r="O131" s="192"/>
      <c r="P131" s="192"/>
      <c r="Q131" s="192"/>
      <c r="R131" s="192"/>
      <c r="S131" s="192"/>
      <c r="T131" s="193"/>
      <c r="AT131" s="187" t="s">
        <v>203</v>
      </c>
      <c r="AU131" s="187" t="s">
        <v>85</v>
      </c>
      <c r="AV131" s="11" t="s">
        <v>85</v>
      </c>
      <c r="AW131" s="11" t="s">
        <v>39</v>
      </c>
      <c r="AX131" s="11" t="s">
        <v>75</v>
      </c>
      <c r="AY131" s="187" t="s">
        <v>195</v>
      </c>
    </row>
    <row r="132" spans="2:65" s="11" customFormat="1">
      <c r="B132" s="185"/>
      <c r="D132" s="186" t="s">
        <v>203</v>
      </c>
      <c r="E132" s="187" t="s">
        <v>5</v>
      </c>
      <c r="F132" s="188" t="s">
        <v>4009</v>
      </c>
      <c r="H132" s="189">
        <v>8.9920000000000009</v>
      </c>
      <c r="I132" s="190"/>
      <c r="L132" s="185"/>
      <c r="M132" s="191"/>
      <c r="N132" s="192"/>
      <c r="O132" s="192"/>
      <c r="P132" s="192"/>
      <c r="Q132" s="192"/>
      <c r="R132" s="192"/>
      <c r="S132" s="192"/>
      <c r="T132" s="193"/>
      <c r="AT132" s="187" t="s">
        <v>203</v>
      </c>
      <c r="AU132" s="187" t="s">
        <v>85</v>
      </c>
      <c r="AV132" s="11" t="s">
        <v>85</v>
      </c>
      <c r="AW132" s="11" t="s">
        <v>39</v>
      </c>
      <c r="AX132" s="11" t="s">
        <v>75</v>
      </c>
      <c r="AY132" s="187" t="s">
        <v>195</v>
      </c>
    </row>
    <row r="133" spans="2:65" s="11" customFormat="1">
      <c r="B133" s="185"/>
      <c r="D133" s="186" t="s">
        <v>203</v>
      </c>
      <c r="E133" s="187" t="s">
        <v>5</v>
      </c>
      <c r="F133" s="188" t="s">
        <v>4010</v>
      </c>
      <c r="H133" s="189">
        <v>3.95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75</v>
      </c>
      <c r="AY133" s="187" t="s">
        <v>195</v>
      </c>
    </row>
    <row r="134" spans="2:65" s="11" customFormat="1">
      <c r="B134" s="185"/>
      <c r="D134" s="186" t="s">
        <v>203</v>
      </c>
      <c r="E134" s="187" t="s">
        <v>5</v>
      </c>
      <c r="F134" s="188" t="s">
        <v>4011</v>
      </c>
      <c r="H134" s="189">
        <v>5.5339999999999998</v>
      </c>
      <c r="I134" s="190"/>
      <c r="L134" s="185"/>
      <c r="M134" s="191"/>
      <c r="N134" s="192"/>
      <c r="O134" s="192"/>
      <c r="P134" s="192"/>
      <c r="Q134" s="192"/>
      <c r="R134" s="192"/>
      <c r="S134" s="192"/>
      <c r="T134" s="193"/>
      <c r="AT134" s="187" t="s">
        <v>203</v>
      </c>
      <c r="AU134" s="187" t="s">
        <v>85</v>
      </c>
      <c r="AV134" s="11" t="s">
        <v>85</v>
      </c>
      <c r="AW134" s="11" t="s">
        <v>39</v>
      </c>
      <c r="AX134" s="11" t="s">
        <v>75</v>
      </c>
      <c r="AY134" s="187" t="s">
        <v>195</v>
      </c>
    </row>
    <row r="135" spans="2:65" s="12" customFormat="1">
      <c r="B135" s="197"/>
      <c r="D135" s="186" t="s">
        <v>203</v>
      </c>
      <c r="E135" s="198" t="s">
        <v>5</v>
      </c>
      <c r="F135" s="199" t="s">
        <v>250</v>
      </c>
      <c r="H135" s="200">
        <v>145.26599999999999</v>
      </c>
      <c r="I135" s="201"/>
      <c r="L135" s="197"/>
      <c r="M135" s="202"/>
      <c r="N135" s="203"/>
      <c r="O135" s="203"/>
      <c r="P135" s="203"/>
      <c r="Q135" s="203"/>
      <c r="R135" s="203"/>
      <c r="S135" s="203"/>
      <c r="T135" s="204"/>
      <c r="AT135" s="198" t="s">
        <v>203</v>
      </c>
      <c r="AU135" s="198" t="s">
        <v>85</v>
      </c>
      <c r="AV135" s="12" t="s">
        <v>211</v>
      </c>
      <c r="AW135" s="12" t="s">
        <v>39</v>
      </c>
      <c r="AX135" s="12" t="s">
        <v>75</v>
      </c>
      <c r="AY135" s="198" t="s">
        <v>195</v>
      </c>
    </row>
    <row r="136" spans="2:65" s="11" customFormat="1">
      <c r="B136" s="185"/>
      <c r="D136" s="186" t="s">
        <v>203</v>
      </c>
      <c r="E136" s="187" t="s">
        <v>5</v>
      </c>
      <c r="F136" s="188" t="s">
        <v>4012</v>
      </c>
      <c r="H136" s="189">
        <v>-28.532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1" customFormat="1">
      <c r="B137" s="185"/>
      <c r="D137" s="186" t="s">
        <v>203</v>
      </c>
      <c r="E137" s="187" t="s">
        <v>5</v>
      </c>
      <c r="F137" s="188" t="s">
        <v>4013</v>
      </c>
      <c r="H137" s="189">
        <v>-1.64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65" s="12" customFormat="1">
      <c r="B138" s="197"/>
      <c r="D138" s="186" t="s">
        <v>203</v>
      </c>
      <c r="E138" s="198" t="s">
        <v>5</v>
      </c>
      <c r="F138" s="199" t="s">
        <v>2718</v>
      </c>
      <c r="H138" s="200">
        <v>-30.172000000000001</v>
      </c>
      <c r="I138" s="201"/>
      <c r="L138" s="197"/>
      <c r="M138" s="202"/>
      <c r="N138" s="203"/>
      <c r="O138" s="203"/>
      <c r="P138" s="203"/>
      <c r="Q138" s="203"/>
      <c r="R138" s="203"/>
      <c r="S138" s="203"/>
      <c r="T138" s="204"/>
      <c r="AT138" s="198" t="s">
        <v>203</v>
      </c>
      <c r="AU138" s="198" t="s">
        <v>85</v>
      </c>
      <c r="AV138" s="12" t="s">
        <v>211</v>
      </c>
      <c r="AW138" s="12" t="s">
        <v>39</v>
      </c>
      <c r="AX138" s="12" t="s">
        <v>75</v>
      </c>
      <c r="AY138" s="198" t="s">
        <v>195</v>
      </c>
    </row>
    <row r="139" spans="2:65" s="11" customFormat="1">
      <c r="B139" s="185"/>
      <c r="D139" s="186" t="s">
        <v>203</v>
      </c>
      <c r="E139" s="187" t="s">
        <v>5</v>
      </c>
      <c r="F139" s="188" t="s">
        <v>3651</v>
      </c>
      <c r="H139" s="189">
        <v>47.25</v>
      </c>
      <c r="I139" s="190"/>
      <c r="L139" s="185"/>
      <c r="M139" s="191"/>
      <c r="N139" s="192"/>
      <c r="O139" s="192"/>
      <c r="P139" s="192"/>
      <c r="Q139" s="192"/>
      <c r="R139" s="192"/>
      <c r="S139" s="192"/>
      <c r="T139" s="193"/>
      <c r="AT139" s="187" t="s">
        <v>203</v>
      </c>
      <c r="AU139" s="187" t="s">
        <v>85</v>
      </c>
      <c r="AV139" s="11" t="s">
        <v>85</v>
      </c>
      <c r="AW139" s="11" t="s">
        <v>39</v>
      </c>
      <c r="AX139" s="11" t="s">
        <v>75</v>
      </c>
      <c r="AY139" s="187" t="s">
        <v>195</v>
      </c>
    </row>
    <row r="140" spans="2:65" s="12" customFormat="1">
      <c r="B140" s="197"/>
      <c r="D140" s="186" t="s">
        <v>203</v>
      </c>
      <c r="E140" s="198" t="s">
        <v>5</v>
      </c>
      <c r="F140" s="199" t="s">
        <v>4014</v>
      </c>
      <c r="H140" s="200">
        <v>47.25</v>
      </c>
      <c r="I140" s="201"/>
      <c r="L140" s="197"/>
      <c r="M140" s="202"/>
      <c r="N140" s="203"/>
      <c r="O140" s="203"/>
      <c r="P140" s="203"/>
      <c r="Q140" s="203"/>
      <c r="R140" s="203"/>
      <c r="S140" s="203"/>
      <c r="T140" s="204"/>
      <c r="AT140" s="198" t="s">
        <v>203</v>
      </c>
      <c r="AU140" s="198" t="s">
        <v>85</v>
      </c>
      <c r="AV140" s="12" t="s">
        <v>211</v>
      </c>
      <c r="AW140" s="12" t="s">
        <v>39</v>
      </c>
      <c r="AX140" s="12" t="s">
        <v>75</v>
      </c>
      <c r="AY140" s="198" t="s">
        <v>195</v>
      </c>
    </row>
    <row r="141" spans="2:65" s="13" customFormat="1">
      <c r="B141" s="205"/>
      <c r="D141" s="186" t="s">
        <v>203</v>
      </c>
      <c r="E141" s="206" t="s">
        <v>5</v>
      </c>
      <c r="F141" s="207" t="s">
        <v>254</v>
      </c>
      <c r="H141" s="208">
        <v>171.624</v>
      </c>
      <c r="I141" s="209"/>
      <c r="L141" s="205"/>
      <c r="M141" s="210"/>
      <c r="N141" s="211"/>
      <c r="O141" s="211"/>
      <c r="P141" s="211"/>
      <c r="Q141" s="211"/>
      <c r="R141" s="211"/>
      <c r="S141" s="211"/>
      <c r="T141" s="212"/>
      <c r="AT141" s="206" t="s">
        <v>203</v>
      </c>
      <c r="AU141" s="206" t="s">
        <v>85</v>
      </c>
      <c r="AV141" s="13" t="s">
        <v>201</v>
      </c>
      <c r="AW141" s="13" t="s">
        <v>39</v>
      </c>
      <c r="AX141" s="13" t="s">
        <v>83</v>
      </c>
      <c r="AY141" s="206" t="s">
        <v>195</v>
      </c>
    </row>
    <row r="142" spans="2:65" s="1" customFormat="1" ht="16.5" customHeight="1">
      <c r="B142" s="172"/>
      <c r="C142" s="173" t="s">
        <v>255</v>
      </c>
      <c r="D142" s="173" t="s">
        <v>197</v>
      </c>
      <c r="E142" s="174" t="s">
        <v>256</v>
      </c>
      <c r="F142" s="175" t="s">
        <v>257</v>
      </c>
      <c r="G142" s="176" t="s">
        <v>228</v>
      </c>
      <c r="H142" s="177">
        <v>85.811999999999998</v>
      </c>
      <c r="I142" s="178"/>
      <c r="J142" s="179">
        <f>ROUND(I142*H142,2)</f>
        <v>0</v>
      </c>
      <c r="K142" s="175"/>
      <c r="L142" s="40"/>
      <c r="M142" s="180" t="s">
        <v>5</v>
      </c>
      <c r="N142" s="181" t="s">
        <v>46</v>
      </c>
      <c r="O142" s="41"/>
      <c r="P142" s="182">
        <f>O142*H142</f>
        <v>0</v>
      </c>
      <c r="Q142" s="182">
        <v>0</v>
      </c>
      <c r="R142" s="182">
        <f>Q142*H142</f>
        <v>0</v>
      </c>
      <c r="S142" s="182">
        <v>0</v>
      </c>
      <c r="T142" s="183">
        <f>S142*H142</f>
        <v>0</v>
      </c>
      <c r="AR142" s="23" t="s">
        <v>201</v>
      </c>
      <c r="AT142" s="23" t="s">
        <v>197</v>
      </c>
      <c r="AU142" s="23" t="s">
        <v>85</v>
      </c>
      <c r="AY142" s="23" t="s">
        <v>195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23" t="s">
        <v>83</v>
      </c>
      <c r="BK142" s="184">
        <f>ROUND(I142*H142,2)</f>
        <v>0</v>
      </c>
      <c r="BL142" s="23" t="s">
        <v>201</v>
      </c>
      <c r="BM142" s="23" t="s">
        <v>4015</v>
      </c>
    </row>
    <row r="143" spans="2:65" s="1" customFormat="1" ht="54">
      <c r="B143" s="40"/>
      <c r="D143" s="186" t="s">
        <v>209</v>
      </c>
      <c r="F143" s="194" t="s">
        <v>259</v>
      </c>
      <c r="I143" s="195"/>
      <c r="L143" s="40"/>
      <c r="M143" s="196"/>
      <c r="N143" s="41"/>
      <c r="O143" s="41"/>
      <c r="P143" s="41"/>
      <c r="Q143" s="41"/>
      <c r="R143" s="41"/>
      <c r="S143" s="41"/>
      <c r="T143" s="69"/>
      <c r="AT143" s="23" t="s">
        <v>209</v>
      </c>
      <c r="AU143" s="23" t="s">
        <v>85</v>
      </c>
    </row>
    <row r="144" spans="2:65" s="11" customFormat="1">
      <c r="B144" s="185"/>
      <c r="D144" s="186" t="s">
        <v>203</v>
      </c>
      <c r="E144" s="187" t="s">
        <v>5</v>
      </c>
      <c r="F144" s="188" t="s">
        <v>4016</v>
      </c>
      <c r="H144" s="189">
        <v>85.811999999999998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203</v>
      </c>
      <c r="AU144" s="187" t="s">
        <v>85</v>
      </c>
      <c r="AV144" s="11" t="s">
        <v>85</v>
      </c>
      <c r="AW144" s="11" t="s">
        <v>39</v>
      </c>
      <c r="AX144" s="11" t="s">
        <v>83</v>
      </c>
      <c r="AY144" s="187" t="s">
        <v>195</v>
      </c>
    </row>
    <row r="145" spans="2:65" s="1" customFormat="1" ht="16.5" customHeight="1">
      <c r="B145" s="172"/>
      <c r="C145" s="173" t="s">
        <v>261</v>
      </c>
      <c r="D145" s="173" t="s">
        <v>197</v>
      </c>
      <c r="E145" s="174" t="s">
        <v>2723</v>
      </c>
      <c r="F145" s="175" t="s">
        <v>2724</v>
      </c>
      <c r="G145" s="176" t="s">
        <v>264</v>
      </c>
      <c r="H145" s="177">
        <v>269.98399999999998</v>
      </c>
      <c r="I145" s="178"/>
      <c r="J145" s="179">
        <f>ROUND(I145*H145,2)</f>
        <v>0</v>
      </c>
      <c r="K145" s="175"/>
      <c r="L145" s="40"/>
      <c r="M145" s="180" t="s">
        <v>5</v>
      </c>
      <c r="N145" s="181" t="s">
        <v>46</v>
      </c>
      <c r="O145" s="41"/>
      <c r="P145" s="182">
        <f>O145*H145</f>
        <v>0</v>
      </c>
      <c r="Q145" s="182">
        <v>8.4999999999999995E-4</v>
      </c>
      <c r="R145" s="182">
        <f>Q145*H145</f>
        <v>0.22948639999999998</v>
      </c>
      <c r="S145" s="182">
        <v>0</v>
      </c>
      <c r="T145" s="183">
        <f>S145*H145</f>
        <v>0</v>
      </c>
      <c r="AR145" s="23" t="s">
        <v>201</v>
      </c>
      <c r="AT145" s="23" t="s">
        <v>197</v>
      </c>
      <c r="AU145" s="23" t="s">
        <v>85</v>
      </c>
      <c r="AY145" s="23" t="s">
        <v>195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23" t="s">
        <v>83</v>
      </c>
      <c r="BK145" s="184">
        <f>ROUND(I145*H145,2)</f>
        <v>0</v>
      </c>
      <c r="BL145" s="23" t="s">
        <v>201</v>
      </c>
      <c r="BM145" s="23" t="s">
        <v>4017</v>
      </c>
    </row>
    <row r="146" spans="2:65" s="11" customFormat="1">
      <c r="B146" s="185"/>
      <c r="D146" s="186" t="s">
        <v>203</v>
      </c>
      <c r="E146" s="187" t="s">
        <v>5</v>
      </c>
      <c r="F146" s="188" t="s">
        <v>4018</v>
      </c>
      <c r="H146" s="189">
        <v>13.86</v>
      </c>
      <c r="I146" s="190"/>
      <c r="L146" s="185"/>
      <c r="M146" s="191"/>
      <c r="N146" s="192"/>
      <c r="O146" s="192"/>
      <c r="P146" s="192"/>
      <c r="Q146" s="192"/>
      <c r="R146" s="192"/>
      <c r="S146" s="192"/>
      <c r="T146" s="193"/>
      <c r="AT146" s="187" t="s">
        <v>203</v>
      </c>
      <c r="AU146" s="187" t="s">
        <v>85</v>
      </c>
      <c r="AV146" s="11" t="s">
        <v>85</v>
      </c>
      <c r="AW146" s="11" t="s">
        <v>39</v>
      </c>
      <c r="AX146" s="11" t="s">
        <v>75</v>
      </c>
      <c r="AY146" s="187" t="s">
        <v>195</v>
      </c>
    </row>
    <row r="147" spans="2:65" s="11" customFormat="1">
      <c r="B147" s="185"/>
      <c r="D147" s="186" t="s">
        <v>203</v>
      </c>
      <c r="E147" s="187" t="s">
        <v>5</v>
      </c>
      <c r="F147" s="188" t="s">
        <v>4019</v>
      </c>
      <c r="H147" s="189">
        <v>10.117000000000001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65" s="11" customFormat="1">
      <c r="B148" s="185"/>
      <c r="D148" s="186" t="s">
        <v>203</v>
      </c>
      <c r="E148" s="187" t="s">
        <v>5</v>
      </c>
      <c r="F148" s="188" t="s">
        <v>4020</v>
      </c>
      <c r="H148" s="189">
        <v>15.776</v>
      </c>
      <c r="I148" s="190"/>
      <c r="L148" s="185"/>
      <c r="M148" s="191"/>
      <c r="N148" s="192"/>
      <c r="O148" s="192"/>
      <c r="P148" s="192"/>
      <c r="Q148" s="192"/>
      <c r="R148" s="192"/>
      <c r="S148" s="192"/>
      <c r="T148" s="193"/>
      <c r="AT148" s="187" t="s">
        <v>203</v>
      </c>
      <c r="AU148" s="187" t="s">
        <v>85</v>
      </c>
      <c r="AV148" s="11" t="s">
        <v>85</v>
      </c>
      <c r="AW148" s="11" t="s">
        <v>39</v>
      </c>
      <c r="AX148" s="11" t="s">
        <v>75</v>
      </c>
      <c r="AY148" s="187" t="s">
        <v>195</v>
      </c>
    </row>
    <row r="149" spans="2:65" s="11" customFormat="1">
      <c r="B149" s="185"/>
      <c r="D149" s="186" t="s">
        <v>203</v>
      </c>
      <c r="E149" s="187" t="s">
        <v>5</v>
      </c>
      <c r="F149" s="188" t="s">
        <v>4021</v>
      </c>
      <c r="H149" s="189">
        <v>14.16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75</v>
      </c>
      <c r="AY149" s="187" t="s">
        <v>195</v>
      </c>
    </row>
    <row r="150" spans="2:65" s="11" customFormat="1">
      <c r="B150" s="185"/>
      <c r="D150" s="186" t="s">
        <v>203</v>
      </c>
      <c r="E150" s="187" t="s">
        <v>5</v>
      </c>
      <c r="F150" s="188" t="s">
        <v>4022</v>
      </c>
      <c r="H150" s="189">
        <v>11.968</v>
      </c>
      <c r="I150" s="190"/>
      <c r="L150" s="185"/>
      <c r="M150" s="191"/>
      <c r="N150" s="192"/>
      <c r="O150" s="192"/>
      <c r="P150" s="192"/>
      <c r="Q150" s="192"/>
      <c r="R150" s="192"/>
      <c r="S150" s="192"/>
      <c r="T150" s="193"/>
      <c r="AT150" s="187" t="s">
        <v>203</v>
      </c>
      <c r="AU150" s="187" t="s">
        <v>85</v>
      </c>
      <c r="AV150" s="11" t="s">
        <v>85</v>
      </c>
      <c r="AW150" s="11" t="s">
        <v>39</v>
      </c>
      <c r="AX150" s="11" t="s">
        <v>75</v>
      </c>
      <c r="AY150" s="187" t="s">
        <v>195</v>
      </c>
    </row>
    <row r="151" spans="2:65" s="11" customFormat="1">
      <c r="B151" s="185"/>
      <c r="D151" s="186" t="s">
        <v>203</v>
      </c>
      <c r="E151" s="187" t="s">
        <v>5</v>
      </c>
      <c r="F151" s="188" t="s">
        <v>4023</v>
      </c>
      <c r="H151" s="189">
        <v>13.14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203</v>
      </c>
      <c r="AU151" s="187" t="s">
        <v>85</v>
      </c>
      <c r="AV151" s="11" t="s">
        <v>85</v>
      </c>
      <c r="AW151" s="11" t="s">
        <v>39</v>
      </c>
      <c r="AX151" s="11" t="s">
        <v>75</v>
      </c>
      <c r="AY151" s="187" t="s">
        <v>195</v>
      </c>
    </row>
    <row r="152" spans="2:65" s="11" customFormat="1">
      <c r="B152" s="185"/>
      <c r="D152" s="186" t="s">
        <v>203</v>
      </c>
      <c r="E152" s="187" t="s">
        <v>5</v>
      </c>
      <c r="F152" s="188" t="s">
        <v>4024</v>
      </c>
      <c r="H152" s="189">
        <v>15.96</v>
      </c>
      <c r="I152" s="190"/>
      <c r="L152" s="185"/>
      <c r="M152" s="191"/>
      <c r="N152" s="192"/>
      <c r="O152" s="192"/>
      <c r="P152" s="192"/>
      <c r="Q152" s="192"/>
      <c r="R152" s="192"/>
      <c r="S152" s="192"/>
      <c r="T152" s="193"/>
      <c r="AT152" s="187" t="s">
        <v>203</v>
      </c>
      <c r="AU152" s="187" t="s">
        <v>85</v>
      </c>
      <c r="AV152" s="11" t="s">
        <v>85</v>
      </c>
      <c r="AW152" s="11" t="s">
        <v>39</v>
      </c>
      <c r="AX152" s="11" t="s">
        <v>75</v>
      </c>
      <c r="AY152" s="187" t="s">
        <v>195</v>
      </c>
    </row>
    <row r="153" spans="2:65" s="11" customFormat="1">
      <c r="B153" s="185"/>
      <c r="D153" s="186" t="s">
        <v>203</v>
      </c>
      <c r="E153" s="187" t="s">
        <v>5</v>
      </c>
      <c r="F153" s="188" t="s">
        <v>4025</v>
      </c>
      <c r="H153" s="189">
        <v>13.76</v>
      </c>
      <c r="I153" s="190"/>
      <c r="L153" s="185"/>
      <c r="M153" s="191"/>
      <c r="N153" s="192"/>
      <c r="O153" s="192"/>
      <c r="P153" s="192"/>
      <c r="Q153" s="192"/>
      <c r="R153" s="192"/>
      <c r="S153" s="192"/>
      <c r="T153" s="193"/>
      <c r="AT153" s="187" t="s">
        <v>203</v>
      </c>
      <c r="AU153" s="187" t="s">
        <v>85</v>
      </c>
      <c r="AV153" s="11" t="s">
        <v>85</v>
      </c>
      <c r="AW153" s="11" t="s">
        <v>39</v>
      </c>
      <c r="AX153" s="11" t="s">
        <v>75</v>
      </c>
      <c r="AY153" s="187" t="s">
        <v>195</v>
      </c>
    </row>
    <row r="154" spans="2:65" s="11" customFormat="1">
      <c r="B154" s="185"/>
      <c r="D154" s="186" t="s">
        <v>203</v>
      </c>
      <c r="E154" s="187" t="s">
        <v>5</v>
      </c>
      <c r="F154" s="188" t="s">
        <v>4026</v>
      </c>
      <c r="H154" s="189">
        <v>45.076000000000001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75</v>
      </c>
      <c r="AY154" s="187" t="s">
        <v>195</v>
      </c>
    </row>
    <row r="155" spans="2:65" s="11" customFormat="1">
      <c r="B155" s="185"/>
      <c r="D155" s="186" t="s">
        <v>203</v>
      </c>
      <c r="E155" s="187" t="s">
        <v>5</v>
      </c>
      <c r="F155" s="188" t="s">
        <v>4027</v>
      </c>
      <c r="H155" s="189">
        <v>16.007999999999999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203</v>
      </c>
      <c r="AU155" s="187" t="s">
        <v>85</v>
      </c>
      <c r="AV155" s="11" t="s">
        <v>85</v>
      </c>
      <c r="AW155" s="11" t="s">
        <v>39</v>
      </c>
      <c r="AX155" s="11" t="s">
        <v>75</v>
      </c>
      <c r="AY155" s="187" t="s">
        <v>195</v>
      </c>
    </row>
    <row r="156" spans="2:65" s="11" customFormat="1">
      <c r="B156" s="185"/>
      <c r="D156" s="186" t="s">
        <v>203</v>
      </c>
      <c r="E156" s="187" t="s">
        <v>5</v>
      </c>
      <c r="F156" s="188" t="s">
        <v>4028</v>
      </c>
      <c r="H156" s="189">
        <v>15.571999999999999</v>
      </c>
      <c r="I156" s="190"/>
      <c r="L156" s="185"/>
      <c r="M156" s="191"/>
      <c r="N156" s="192"/>
      <c r="O156" s="192"/>
      <c r="P156" s="192"/>
      <c r="Q156" s="192"/>
      <c r="R156" s="192"/>
      <c r="S156" s="192"/>
      <c r="T156" s="193"/>
      <c r="AT156" s="187" t="s">
        <v>203</v>
      </c>
      <c r="AU156" s="187" t="s">
        <v>85</v>
      </c>
      <c r="AV156" s="11" t="s">
        <v>85</v>
      </c>
      <c r="AW156" s="11" t="s">
        <v>39</v>
      </c>
      <c r="AX156" s="11" t="s">
        <v>75</v>
      </c>
      <c r="AY156" s="187" t="s">
        <v>195</v>
      </c>
    </row>
    <row r="157" spans="2:65" s="11" customFormat="1">
      <c r="B157" s="185"/>
      <c r="D157" s="186" t="s">
        <v>203</v>
      </c>
      <c r="E157" s="187" t="s">
        <v>5</v>
      </c>
      <c r="F157" s="188" t="s">
        <v>4029</v>
      </c>
      <c r="H157" s="189">
        <v>13.734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65" s="11" customFormat="1">
      <c r="B158" s="185"/>
      <c r="D158" s="186" t="s">
        <v>203</v>
      </c>
      <c r="E158" s="187" t="s">
        <v>5</v>
      </c>
      <c r="F158" s="188" t="s">
        <v>4030</v>
      </c>
      <c r="H158" s="189">
        <v>10.816000000000001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203</v>
      </c>
      <c r="AU158" s="187" t="s">
        <v>85</v>
      </c>
      <c r="AV158" s="11" t="s">
        <v>85</v>
      </c>
      <c r="AW158" s="11" t="s">
        <v>39</v>
      </c>
      <c r="AX158" s="11" t="s">
        <v>75</v>
      </c>
      <c r="AY158" s="187" t="s">
        <v>195</v>
      </c>
    </row>
    <row r="159" spans="2:65" s="11" customFormat="1">
      <c r="B159" s="185"/>
      <c r="D159" s="186" t="s">
        <v>203</v>
      </c>
      <c r="E159" s="187" t="s">
        <v>5</v>
      </c>
      <c r="F159" s="188" t="s">
        <v>4031</v>
      </c>
      <c r="H159" s="189">
        <v>11.978</v>
      </c>
      <c r="I159" s="190"/>
      <c r="L159" s="185"/>
      <c r="M159" s="191"/>
      <c r="N159" s="192"/>
      <c r="O159" s="192"/>
      <c r="P159" s="192"/>
      <c r="Q159" s="192"/>
      <c r="R159" s="192"/>
      <c r="S159" s="192"/>
      <c r="T159" s="193"/>
      <c r="AT159" s="187" t="s">
        <v>203</v>
      </c>
      <c r="AU159" s="187" t="s">
        <v>85</v>
      </c>
      <c r="AV159" s="11" t="s">
        <v>85</v>
      </c>
      <c r="AW159" s="11" t="s">
        <v>39</v>
      </c>
      <c r="AX159" s="11" t="s">
        <v>75</v>
      </c>
      <c r="AY159" s="187" t="s">
        <v>195</v>
      </c>
    </row>
    <row r="160" spans="2:65" s="11" customFormat="1">
      <c r="B160" s="185"/>
      <c r="D160" s="186" t="s">
        <v>203</v>
      </c>
      <c r="E160" s="187" t="s">
        <v>5</v>
      </c>
      <c r="F160" s="188" t="s">
        <v>4032</v>
      </c>
      <c r="H160" s="189">
        <v>11.109</v>
      </c>
      <c r="I160" s="190"/>
      <c r="L160" s="185"/>
      <c r="M160" s="191"/>
      <c r="N160" s="192"/>
      <c r="O160" s="192"/>
      <c r="P160" s="192"/>
      <c r="Q160" s="192"/>
      <c r="R160" s="192"/>
      <c r="S160" s="192"/>
      <c r="T160" s="193"/>
      <c r="AT160" s="187" t="s">
        <v>203</v>
      </c>
      <c r="AU160" s="187" t="s">
        <v>85</v>
      </c>
      <c r="AV160" s="11" t="s">
        <v>85</v>
      </c>
      <c r="AW160" s="11" t="s">
        <v>39</v>
      </c>
      <c r="AX160" s="11" t="s">
        <v>75</v>
      </c>
      <c r="AY160" s="187" t="s">
        <v>195</v>
      </c>
    </row>
    <row r="161" spans="2:65" s="11" customFormat="1">
      <c r="B161" s="185"/>
      <c r="D161" s="186" t="s">
        <v>203</v>
      </c>
      <c r="E161" s="187" t="s">
        <v>5</v>
      </c>
      <c r="F161" s="188" t="s">
        <v>4033</v>
      </c>
      <c r="H161" s="189">
        <v>17.983000000000001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203</v>
      </c>
      <c r="AU161" s="187" t="s">
        <v>85</v>
      </c>
      <c r="AV161" s="11" t="s">
        <v>85</v>
      </c>
      <c r="AW161" s="11" t="s">
        <v>39</v>
      </c>
      <c r="AX161" s="11" t="s">
        <v>75</v>
      </c>
      <c r="AY161" s="187" t="s">
        <v>195</v>
      </c>
    </row>
    <row r="162" spans="2:65" s="11" customFormat="1">
      <c r="B162" s="185"/>
      <c r="D162" s="186" t="s">
        <v>203</v>
      </c>
      <c r="E162" s="187" t="s">
        <v>5</v>
      </c>
      <c r="F162" s="188" t="s">
        <v>4034</v>
      </c>
      <c r="H162" s="189">
        <v>7.9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75</v>
      </c>
      <c r="AY162" s="187" t="s">
        <v>195</v>
      </c>
    </row>
    <row r="163" spans="2:65" s="11" customFormat="1">
      <c r="B163" s="185"/>
      <c r="D163" s="186" t="s">
        <v>203</v>
      </c>
      <c r="E163" s="187" t="s">
        <v>5</v>
      </c>
      <c r="F163" s="188" t="s">
        <v>4035</v>
      </c>
      <c r="H163" s="189">
        <v>11.067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75</v>
      </c>
      <c r="AY163" s="187" t="s">
        <v>195</v>
      </c>
    </row>
    <row r="164" spans="2:65" s="12" customFormat="1">
      <c r="B164" s="197"/>
      <c r="D164" s="186" t="s">
        <v>203</v>
      </c>
      <c r="E164" s="198" t="s">
        <v>5</v>
      </c>
      <c r="F164" s="199" t="s">
        <v>250</v>
      </c>
      <c r="H164" s="200">
        <v>269.98399999999998</v>
      </c>
      <c r="I164" s="201"/>
      <c r="L164" s="197"/>
      <c r="M164" s="202"/>
      <c r="N164" s="203"/>
      <c r="O164" s="203"/>
      <c r="P164" s="203"/>
      <c r="Q164" s="203"/>
      <c r="R164" s="203"/>
      <c r="S164" s="203"/>
      <c r="T164" s="204"/>
      <c r="AT164" s="198" t="s">
        <v>203</v>
      </c>
      <c r="AU164" s="198" t="s">
        <v>85</v>
      </c>
      <c r="AV164" s="12" t="s">
        <v>211</v>
      </c>
      <c r="AW164" s="12" t="s">
        <v>39</v>
      </c>
      <c r="AX164" s="12" t="s">
        <v>75</v>
      </c>
      <c r="AY164" s="198" t="s">
        <v>195</v>
      </c>
    </row>
    <row r="165" spans="2:65" s="13" customFormat="1">
      <c r="B165" s="205"/>
      <c r="D165" s="186" t="s">
        <v>203</v>
      </c>
      <c r="E165" s="206" t="s">
        <v>5</v>
      </c>
      <c r="F165" s="207" t="s">
        <v>254</v>
      </c>
      <c r="H165" s="208">
        <v>269.98399999999998</v>
      </c>
      <c r="I165" s="209"/>
      <c r="L165" s="205"/>
      <c r="M165" s="210"/>
      <c r="N165" s="211"/>
      <c r="O165" s="211"/>
      <c r="P165" s="211"/>
      <c r="Q165" s="211"/>
      <c r="R165" s="211"/>
      <c r="S165" s="211"/>
      <c r="T165" s="212"/>
      <c r="AT165" s="206" t="s">
        <v>203</v>
      </c>
      <c r="AU165" s="206" t="s">
        <v>85</v>
      </c>
      <c r="AV165" s="13" t="s">
        <v>201</v>
      </c>
      <c r="AW165" s="13" t="s">
        <v>39</v>
      </c>
      <c r="AX165" s="13" t="s">
        <v>83</v>
      </c>
      <c r="AY165" s="206" t="s">
        <v>195</v>
      </c>
    </row>
    <row r="166" spans="2:65" s="1" customFormat="1" ht="16.5" customHeight="1">
      <c r="B166" s="172"/>
      <c r="C166" s="173" t="s">
        <v>274</v>
      </c>
      <c r="D166" s="173" t="s">
        <v>197</v>
      </c>
      <c r="E166" s="174" t="s">
        <v>2743</v>
      </c>
      <c r="F166" s="175" t="s">
        <v>2744</v>
      </c>
      <c r="G166" s="176" t="s">
        <v>264</v>
      </c>
      <c r="H166" s="177">
        <v>269.98399999999998</v>
      </c>
      <c r="I166" s="178"/>
      <c r="J166" s="179">
        <f>ROUND(I166*H166,2)</f>
        <v>0</v>
      </c>
      <c r="K166" s="175"/>
      <c r="L166" s="40"/>
      <c r="M166" s="180" t="s">
        <v>5</v>
      </c>
      <c r="N166" s="181" t="s">
        <v>46</v>
      </c>
      <c r="O166" s="41"/>
      <c r="P166" s="182">
        <f>O166*H166</f>
        <v>0</v>
      </c>
      <c r="Q166" s="182">
        <v>0</v>
      </c>
      <c r="R166" s="182">
        <f>Q166*H166</f>
        <v>0</v>
      </c>
      <c r="S166" s="182">
        <v>0</v>
      </c>
      <c r="T166" s="183">
        <f>S166*H166</f>
        <v>0</v>
      </c>
      <c r="AR166" s="23" t="s">
        <v>201</v>
      </c>
      <c r="AT166" s="23" t="s">
        <v>197</v>
      </c>
      <c r="AU166" s="23" t="s">
        <v>85</v>
      </c>
      <c r="AY166" s="23" t="s">
        <v>195</v>
      </c>
      <c r="BE166" s="184">
        <f>IF(N166="základní",J166,0)</f>
        <v>0</v>
      </c>
      <c r="BF166" s="184">
        <f>IF(N166="snížená",J166,0)</f>
        <v>0</v>
      </c>
      <c r="BG166" s="184">
        <f>IF(N166="zákl. přenesená",J166,0)</f>
        <v>0</v>
      </c>
      <c r="BH166" s="184">
        <f>IF(N166="sníž. přenesená",J166,0)</f>
        <v>0</v>
      </c>
      <c r="BI166" s="184">
        <f>IF(N166="nulová",J166,0)</f>
        <v>0</v>
      </c>
      <c r="BJ166" s="23" t="s">
        <v>83</v>
      </c>
      <c r="BK166" s="184">
        <f>ROUND(I166*H166,2)</f>
        <v>0</v>
      </c>
      <c r="BL166" s="23" t="s">
        <v>201</v>
      </c>
      <c r="BM166" s="23" t="s">
        <v>4036</v>
      </c>
    </row>
    <row r="167" spans="2:65" s="1" customFormat="1" ht="16.5" customHeight="1">
      <c r="B167" s="172"/>
      <c r="C167" s="173" t="s">
        <v>279</v>
      </c>
      <c r="D167" s="173" t="s">
        <v>197</v>
      </c>
      <c r="E167" s="174" t="s">
        <v>2746</v>
      </c>
      <c r="F167" s="175" t="s">
        <v>2747</v>
      </c>
      <c r="G167" s="176" t="s">
        <v>264</v>
      </c>
      <c r="H167" s="177">
        <v>13.92</v>
      </c>
      <c r="I167" s="178"/>
      <c r="J167" s="179">
        <f>ROUND(I167*H167,2)</f>
        <v>0</v>
      </c>
      <c r="K167" s="175"/>
      <c r="L167" s="40"/>
      <c r="M167" s="180" t="s">
        <v>5</v>
      </c>
      <c r="N167" s="181" t="s">
        <v>46</v>
      </c>
      <c r="O167" s="41"/>
      <c r="P167" s="182">
        <f>O167*H167</f>
        <v>0</v>
      </c>
      <c r="Q167" s="182">
        <v>2.0100000000000001E-3</v>
      </c>
      <c r="R167" s="182">
        <f>Q167*H167</f>
        <v>2.7979199999999999E-2</v>
      </c>
      <c r="S167" s="182">
        <v>0</v>
      </c>
      <c r="T167" s="183">
        <f>S167*H167</f>
        <v>0</v>
      </c>
      <c r="AR167" s="23" t="s">
        <v>201</v>
      </c>
      <c r="AT167" s="23" t="s">
        <v>197</v>
      </c>
      <c r="AU167" s="23" t="s">
        <v>85</v>
      </c>
      <c r="AY167" s="23" t="s">
        <v>195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23" t="s">
        <v>83</v>
      </c>
      <c r="BK167" s="184">
        <f>ROUND(I167*H167,2)</f>
        <v>0</v>
      </c>
      <c r="BL167" s="23" t="s">
        <v>201</v>
      </c>
      <c r="BM167" s="23" t="s">
        <v>4037</v>
      </c>
    </row>
    <row r="168" spans="2:65" s="11" customFormat="1">
      <c r="B168" s="185"/>
      <c r="D168" s="186" t="s">
        <v>203</v>
      </c>
      <c r="E168" s="187" t="s">
        <v>5</v>
      </c>
      <c r="F168" s="188" t="s">
        <v>4038</v>
      </c>
      <c r="H168" s="189">
        <v>13.92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203</v>
      </c>
      <c r="AU168" s="187" t="s">
        <v>85</v>
      </c>
      <c r="AV168" s="11" t="s">
        <v>85</v>
      </c>
      <c r="AW168" s="11" t="s">
        <v>39</v>
      </c>
      <c r="AX168" s="11" t="s">
        <v>75</v>
      </c>
      <c r="AY168" s="187" t="s">
        <v>195</v>
      </c>
    </row>
    <row r="169" spans="2:65" s="12" customFormat="1">
      <c r="B169" s="197"/>
      <c r="D169" s="186" t="s">
        <v>203</v>
      </c>
      <c r="E169" s="198" t="s">
        <v>5</v>
      </c>
      <c r="F169" s="199" t="s">
        <v>3990</v>
      </c>
      <c r="H169" s="200">
        <v>13.92</v>
      </c>
      <c r="I169" s="201"/>
      <c r="L169" s="197"/>
      <c r="M169" s="202"/>
      <c r="N169" s="203"/>
      <c r="O169" s="203"/>
      <c r="P169" s="203"/>
      <c r="Q169" s="203"/>
      <c r="R169" s="203"/>
      <c r="S169" s="203"/>
      <c r="T169" s="204"/>
      <c r="AT169" s="198" t="s">
        <v>203</v>
      </c>
      <c r="AU169" s="198" t="s">
        <v>85</v>
      </c>
      <c r="AV169" s="12" t="s">
        <v>211</v>
      </c>
      <c r="AW169" s="12" t="s">
        <v>39</v>
      </c>
      <c r="AX169" s="12" t="s">
        <v>83</v>
      </c>
      <c r="AY169" s="198" t="s">
        <v>195</v>
      </c>
    </row>
    <row r="170" spans="2:65" s="1" customFormat="1" ht="16.5" customHeight="1">
      <c r="B170" s="172"/>
      <c r="C170" s="173" t="s">
        <v>284</v>
      </c>
      <c r="D170" s="173" t="s">
        <v>197</v>
      </c>
      <c r="E170" s="174" t="s">
        <v>2760</v>
      </c>
      <c r="F170" s="175" t="s">
        <v>2761</v>
      </c>
      <c r="G170" s="176" t="s">
        <v>264</v>
      </c>
      <c r="H170" s="177">
        <v>13.92</v>
      </c>
      <c r="I170" s="178"/>
      <c r="J170" s="179">
        <f>ROUND(I170*H170,2)</f>
        <v>0</v>
      </c>
      <c r="K170" s="175"/>
      <c r="L170" s="40"/>
      <c r="M170" s="180" t="s">
        <v>5</v>
      </c>
      <c r="N170" s="181" t="s">
        <v>46</v>
      </c>
      <c r="O170" s="41"/>
      <c r="P170" s="182">
        <f>O170*H170</f>
        <v>0</v>
      </c>
      <c r="Q170" s="182">
        <v>0</v>
      </c>
      <c r="R170" s="182">
        <f>Q170*H170</f>
        <v>0</v>
      </c>
      <c r="S170" s="182">
        <v>0</v>
      </c>
      <c r="T170" s="183">
        <f>S170*H170</f>
        <v>0</v>
      </c>
      <c r="AR170" s="23" t="s">
        <v>201</v>
      </c>
      <c r="AT170" s="23" t="s">
        <v>197</v>
      </c>
      <c r="AU170" s="23" t="s">
        <v>85</v>
      </c>
      <c r="AY170" s="23" t="s">
        <v>195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23" t="s">
        <v>83</v>
      </c>
      <c r="BK170" s="184">
        <f>ROUND(I170*H170,2)</f>
        <v>0</v>
      </c>
      <c r="BL170" s="23" t="s">
        <v>201</v>
      </c>
      <c r="BM170" s="23" t="s">
        <v>4039</v>
      </c>
    </row>
    <row r="171" spans="2:65" s="1" customFormat="1" ht="16.5" customHeight="1">
      <c r="B171" s="172"/>
      <c r="C171" s="173" t="s">
        <v>293</v>
      </c>
      <c r="D171" s="173" t="s">
        <v>197</v>
      </c>
      <c r="E171" s="174" t="s">
        <v>280</v>
      </c>
      <c r="F171" s="175" t="s">
        <v>281</v>
      </c>
      <c r="G171" s="176" t="s">
        <v>228</v>
      </c>
      <c r="H171" s="177">
        <v>171.624</v>
      </c>
      <c r="I171" s="178"/>
      <c r="J171" s="179">
        <f>ROUND(I171*H171,2)</f>
        <v>0</v>
      </c>
      <c r="K171" s="175"/>
      <c r="L171" s="40"/>
      <c r="M171" s="180" t="s">
        <v>5</v>
      </c>
      <c r="N171" s="181" t="s">
        <v>46</v>
      </c>
      <c r="O171" s="41"/>
      <c r="P171" s="182">
        <f>O171*H171</f>
        <v>0</v>
      </c>
      <c r="Q171" s="182">
        <v>0</v>
      </c>
      <c r="R171" s="182">
        <f>Q171*H171</f>
        <v>0</v>
      </c>
      <c r="S171" s="182">
        <v>0</v>
      </c>
      <c r="T171" s="183">
        <f>S171*H171</f>
        <v>0</v>
      </c>
      <c r="AR171" s="23" t="s">
        <v>201</v>
      </c>
      <c r="AT171" s="23" t="s">
        <v>197</v>
      </c>
      <c r="AU171" s="23" t="s">
        <v>85</v>
      </c>
      <c r="AY171" s="23" t="s">
        <v>195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23" t="s">
        <v>83</v>
      </c>
      <c r="BK171" s="184">
        <f>ROUND(I171*H171,2)</f>
        <v>0</v>
      </c>
      <c r="BL171" s="23" t="s">
        <v>201</v>
      </c>
      <c r="BM171" s="23" t="s">
        <v>4040</v>
      </c>
    </row>
    <row r="172" spans="2:65" s="1" customFormat="1" ht="54">
      <c r="B172" s="40"/>
      <c r="D172" s="186" t="s">
        <v>209</v>
      </c>
      <c r="F172" s="194" t="s">
        <v>283</v>
      </c>
      <c r="I172" s="195"/>
      <c r="L172" s="40"/>
      <c r="M172" s="196"/>
      <c r="N172" s="41"/>
      <c r="O172" s="41"/>
      <c r="P172" s="41"/>
      <c r="Q172" s="41"/>
      <c r="R172" s="41"/>
      <c r="S172" s="41"/>
      <c r="T172" s="69"/>
      <c r="AT172" s="23" t="s">
        <v>209</v>
      </c>
      <c r="AU172" s="23" t="s">
        <v>85</v>
      </c>
    </row>
    <row r="173" spans="2:65" s="1" customFormat="1" ht="16.5" customHeight="1">
      <c r="B173" s="172"/>
      <c r="C173" s="173" t="s">
        <v>297</v>
      </c>
      <c r="D173" s="173" t="s">
        <v>197</v>
      </c>
      <c r="E173" s="174" t="s">
        <v>285</v>
      </c>
      <c r="F173" s="175" t="s">
        <v>286</v>
      </c>
      <c r="G173" s="176" t="s">
        <v>228</v>
      </c>
      <c r="H173" s="177">
        <v>171.624</v>
      </c>
      <c r="I173" s="178"/>
      <c r="J173" s="179">
        <f>ROUND(I173*H173,2)</f>
        <v>0</v>
      </c>
      <c r="K173" s="175"/>
      <c r="L173" s="40"/>
      <c r="M173" s="180" t="s">
        <v>5</v>
      </c>
      <c r="N173" s="181" t="s">
        <v>46</v>
      </c>
      <c r="O173" s="41"/>
      <c r="P173" s="182">
        <f>O173*H173</f>
        <v>0</v>
      </c>
      <c r="Q173" s="182">
        <v>0</v>
      </c>
      <c r="R173" s="182">
        <f>Q173*H173</f>
        <v>0</v>
      </c>
      <c r="S173" s="182">
        <v>0</v>
      </c>
      <c r="T173" s="183">
        <f>S173*H173</f>
        <v>0</v>
      </c>
      <c r="AR173" s="23" t="s">
        <v>201</v>
      </c>
      <c r="AT173" s="23" t="s">
        <v>197</v>
      </c>
      <c r="AU173" s="23" t="s">
        <v>85</v>
      </c>
      <c r="AY173" s="23" t="s">
        <v>195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23" t="s">
        <v>83</v>
      </c>
      <c r="BK173" s="184">
        <f>ROUND(I173*H173,2)</f>
        <v>0</v>
      </c>
      <c r="BL173" s="23" t="s">
        <v>201</v>
      </c>
      <c r="BM173" s="23" t="s">
        <v>4041</v>
      </c>
    </row>
    <row r="174" spans="2:65" s="1" customFormat="1" ht="67.5">
      <c r="B174" s="40"/>
      <c r="D174" s="186" t="s">
        <v>209</v>
      </c>
      <c r="F174" s="194" t="s">
        <v>288</v>
      </c>
      <c r="I174" s="195"/>
      <c r="L174" s="40"/>
      <c r="M174" s="196"/>
      <c r="N174" s="41"/>
      <c r="O174" s="41"/>
      <c r="P174" s="41"/>
      <c r="Q174" s="41"/>
      <c r="R174" s="41"/>
      <c r="S174" s="41"/>
      <c r="T174" s="69"/>
      <c r="AT174" s="23" t="s">
        <v>209</v>
      </c>
      <c r="AU174" s="23" t="s">
        <v>85</v>
      </c>
    </row>
    <row r="175" spans="2:65" s="1" customFormat="1" ht="16.5" customHeight="1">
      <c r="B175" s="172"/>
      <c r="C175" s="173" t="s">
        <v>11</v>
      </c>
      <c r="D175" s="173" t="s">
        <v>197</v>
      </c>
      <c r="E175" s="174" t="s">
        <v>294</v>
      </c>
      <c r="F175" s="175" t="s">
        <v>295</v>
      </c>
      <c r="G175" s="176" t="s">
        <v>228</v>
      </c>
      <c r="H175" s="177">
        <v>171.624</v>
      </c>
      <c r="I175" s="178"/>
      <c r="J175" s="179">
        <f>ROUND(I175*H175,2)</f>
        <v>0</v>
      </c>
      <c r="K175" s="175"/>
      <c r="L175" s="40"/>
      <c r="M175" s="180" t="s">
        <v>5</v>
      </c>
      <c r="N175" s="181" t="s">
        <v>46</v>
      </c>
      <c r="O175" s="41"/>
      <c r="P175" s="182">
        <f>O175*H175</f>
        <v>0</v>
      </c>
      <c r="Q175" s="182">
        <v>0</v>
      </c>
      <c r="R175" s="182">
        <f>Q175*H175</f>
        <v>0</v>
      </c>
      <c r="S175" s="182">
        <v>0</v>
      </c>
      <c r="T175" s="183">
        <f>S175*H175</f>
        <v>0</v>
      </c>
      <c r="AR175" s="23" t="s">
        <v>201</v>
      </c>
      <c r="AT175" s="23" t="s">
        <v>197</v>
      </c>
      <c r="AU175" s="23" t="s">
        <v>85</v>
      </c>
      <c r="AY175" s="23" t="s">
        <v>195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23" t="s">
        <v>83</v>
      </c>
      <c r="BK175" s="184">
        <f>ROUND(I175*H175,2)</f>
        <v>0</v>
      </c>
      <c r="BL175" s="23" t="s">
        <v>201</v>
      </c>
      <c r="BM175" s="23" t="s">
        <v>4042</v>
      </c>
    </row>
    <row r="176" spans="2:65" s="1" customFormat="1" ht="16.5" customHeight="1">
      <c r="B176" s="172"/>
      <c r="C176" s="173" t="s">
        <v>307</v>
      </c>
      <c r="D176" s="173" t="s">
        <v>197</v>
      </c>
      <c r="E176" s="174" t="s">
        <v>298</v>
      </c>
      <c r="F176" s="175" t="s">
        <v>299</v>
      </c>
      <c r="G176" s="176" t="s">
        <v>228</v>
      </c>
      <c r="H176" s="177">
        <v>171.624</v>
      </c>
      <c r="I176" s="178"/>
      <c r="J176" s="179">
        <f>ROUND(I176*H176,2)</f>
        <v>0</v>
      </c>
      <c r="K176" s="175"/>
      <c r="L176" s="40"/>
      <c r="M176" s="180" t="s">
        <v>5</v>
      </c>
      <c r="N176" s="181" t="s">
        <v>46</v>
      </c>
      <c r="O176" s="41"/>
      <c r="P176" s="182">
        <f>O176*H176</f>
        <v>0</v>
      </c>
      <c r="Q176" s="182">
        <v>0</v>
      </c>
      <c r="R176" s="182">
        <f>Q176*H176</f>
        <v>0</v>
      </c>
      <c r="S176" s="182">
        <v>0</v>
      </c>
      <c r="T176" s="183">
        <f>S176*H176</f>
        <v>0</v>
      </c>
      <c r="AR176" s="23" t="s">
        <v>201</v>
      </c>
      <c r="AT176" s="23" t="s">
        <v>197</v>
      </c>
      <c r="AU176" s="23" t="s">
        <v>85</v>
      </c>
      <c r="AY176" s="23" t="s">
        <v>195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23" t="s">
        <v>83</v>
      </c>
      <c r="BK176" s="184">
        <f>ROUND(I176*H176,2)</f>
        <v>0</v>
      </c>
      <c r="BL176" s="23" t="s">
        <v>201</v>
      </c>
      <c r="BM176" s="23" t="s">
        <v>4043</v>
      </c>
    </row>
    <row r="177" spans="2:65" s="1" customFormat="1" ht="16.5" customHeight="1">
      <c r="B177" s="172"/>
      <c r="C177" s="173" t="s">
        <v>315</v>
      </c>
      <c r="D177" s="173" t="s">
        <v>197</v>
      </c>
      <c r="E177" s="174" t="s">
        <v>301</v>
      </c>
      <c r="F177" s="175" t="s">
        <v>302</v>
      </c>
      <c r="G177" s="176" t="s">
        <v>303</v>
      </c>
      <c r="H177" s="177">
        <v>283.18</v>
      </c>
      <c r="I177" s="178"/>
      <c r="J177" s="179">
        <f>ROUND(I177*H177,2)</f>
        <v>0</v>
      </c>
      <c r="K177" s="175"/>
      <c r="L177" s="40"/>
      <c r="M177" s="180" t="s">
        <v>5</v>
      </c>
      <c r="N177" s="181" t="s">
        <v>46</v>
      </c>
      <c r="O177" s="41"/>
      <c r="P177" s="182">
        <f>O177*H177</f>
        <v>0</v>
      </c>
      <c r="Q177" s="182">
        <v>0</v>
      </c>
      <c r="R177" s="182">
        <f>Q177*H177</f>
        <v>0</v>
      </c>
      <c r="S177" s="182">
        <v>0</v>
      </c>
      <c r="T177" s="183">
        <f>S177*H177</f>
        <v>0</v>
      </c>
      <c r="AR177" s="23" t="s">
        <v>201</v>
      </c>
      <c r="AT177" s="23" t="s">
        <v>197</v>
      </c>
      <c r="AU177" s="23" t="s">
        <v>85</v>
      </c>
      <c r="AY177" s="23" t="s">
        <v>195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23" t="s">
        <v>83</v>
      </c>
      <c r="BK177" s="184">
        <f>ROUND(I177*H177,2)</f>
        <v>0</v>
      </c>
      <c r="BL177" s="23" t="s">
        <v>201</v>
      </c>
      <c r="BM177" s="23" t="s">
        <v>4044</v>
      </c>
    </row>
    <row r="178" spans="2:65" s="1" customFormat="1" ht="27">
      <c r="B178" s="40"/>
      <c r="D178" s="186" t="s">
        <v>209</v>
      </c>
      <c r="F178" s="194" t="s">
        <v>305</v>
      </c>
      <c r="I178" s="195"/>
      <c r="L178" s="40"/>
      <c r="M178" s="196"/>
      <c r="N178" s="41"/>
      <c r="O178" s="41"/>
      <c r="P178" s="41"/>
      <c r="Q178" s="41"/>
      <c r="R178" s="41"/>
      <c r="S178" s="41"/>
      <c r="T178" s="69"/>
      <c r="AT178" s="23" t="s">
        <v>209</v>
      </c>
      <c r="AU178" s="23" t="s">
        <v>85</v>
      </c>
    </row>
    <row r="179" spans="2:65" s="11" customFormat="1">
      <c r="B179" s="185"/>
      <c r="D179" s="186" t="s">
        <v>203</v>
      </c>
      <c r="E179" s="187" t="s">
        <v>5</v>
      </c>
      <c r="F179" s="188" t="s">
        <v>4045</v>
      </c>
      <c r="H179" s="189">
        <v>283.18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203</v>
      </c>
      <c r="AU179" s="187" t="s">
        <v>85</v>
      </c>
      <c r="AV179" s="11" t="s">
        <v>85</v>
      </c>
      <c r="AW179" s="11" t="s">
        <v>39</v>
      </c>
      <c r="AX179" s="11" t="s">
        <v>83</v>
      </c>
      <c r="AY179" s="187" t="s">
        <v>195</v>
      </c>
    </row>
    <row r="180" spans="2:65" s="1" customFormat="1" ht="16.5" customHeight="1">
      <c r="B180" s="172"/>
      <c r="C180" s="173" t="s">
        <v>322</v>
      </c>
      <c r="D180" s="173" t="s">
        <v>197</v>
      </c>
      <c r="E180" s="174" t="s">
        <v>308</v>
      </c>
      <c r="F180" s="175" t="s">
        <v>309</v>
      </c>
      <c r="G180" s="176" t="s">
        <v>228</v>
      </c>
      <c r="H180" s="177">
        <v>123.29600000000001</v>
      </c>
      <c r="I180" s="178"/>
      <c r="J180" s="179">
        <f>ROUND(I180*H180,2)</f>
        <v>0</v>
      </c>
      <c r="K180" s="175"/>
      <c r="L180" s="40"/>
      <c r="M180" s="180" t="s">
        <v>5</v>
      </c>
      <c r="N180" s="181" t="s">
        <v>46</v>
      </c>
      <c r="O180" s="41"/>
      <c r="P180" s="182">
        <f>O180*H180</f>
        <v>0</v>
      </c>
      <c r="Q180" s="182">
        <v>0</v>
      </c>
      <c r="R180" s="182">
        <f>Q180*H180</f>
        <v>0</v>
      </c>
      <c r="S180" s="182">
        <v>0</v>
      </c>
      <c r="T180" s="183">
        <f>S180*H180</f>
        <v>0</v>
      </c>
      <c r="AR180" s="23" t="s">
        <v>201</v>
      </c>
      <c r="AT180" s="23" t="s">
        <v>197</v>
      </c>
      <c r="AU180" s="23" t="s">
        <v>85</v>
      </c>
      <c r="AY180" s="23" t="s">
        <v>195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23" t="s">
        <v>83</v>
      </c>
      <c r="BK180" s="184">
        <f>ROUND(I180*H180,2)</f>
        <v>0</v>
      </c>
      <c r="BL180" s="23" t="s">
        <v>201</v>
      </c>
      <c r="BM180" s="23" t="s">
        <v>4046</v>
      </c>
    </row>
    <row r="181" spans="2:65" s="1" customFormat="1" ht="81">
      <c r="B181" s="40"/>
      <c r="D181" s="186" t="s">
        <v>209</v>
      </c>
      <c r="F181" s="194" t="s">
        <v>311</v>
      </c>
      <c r="I181" s="195"/>
      <c r="L181" s="40"/>
      <c r="M181" s="196"/>
      <c r="N181" s="41"/>
      <c r="O181" s="41"/>
      <c r="P181" s="41"/>
      <c r="Q181" s="41"/>
      <c r="R181" s="41"/>
      <c r="S181" s="41"/>
      <c r="T181" s="69"/>
      <c r="AT181" s="23" t="s">
        <v>209</v>
      </c>
      <c r="AU181" s="23" t="s">
        <v>85</v>
      </c>
    </row>
    <row r="182" spans="2:65" s="11" customFormat="1">
      <c r="B182" s="185"/>
      <c r="D182" s="186" t="s">
        <v>203</v>
      </c>
      <c r="E182" s="187" t="s">
        <v>5</v>
      </c>
      <c r="F182" s="188" t="s">
        <v>4047</v>
      </c>
      <c r="H182" s="189">
        <v>171.624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203</v>
      </c>
      <c r="AU182" s="187" t="s">
        <v>85</v>
      </c>
      <c r="AV182" s="11" t="s">
        <v>85</v>
      </c>
      <c r="AW182" s="11" t="s">
        <v>39</v>
      </c>
      <c r="AX182" s="11" t="s">
        <v>75</v>
      </c>
      <c r="AY182" s="187" t="s">
        <v>195</v>
      </c>
    </row>
    <row r="183" spans="2:65" s="12" customFormat="1">
      <c r="B183" s="197"/>
      <c r="D183" s="186" t="s">
        <v>203</v>
      </c>
      <c r="E183" s="198" t="s">
        <v>5</v>
      </c>
      <c r="F183" s="199" t="s">
        <v>290</v>
      </c>
      <c r="H183" s="200">
        <v>171.624</v>
      </c>
      <c r="I183" s="201"/>
      <c r="L183" s="197"/>
      <c r="M183" s="202"/>
      <c r="N183" s="203"/>
      <c r="O183" s="203"/>
      <c r="P183" s="203"/>
      <c r="Q183" s="203"/>
      <c r="R183" s="203"/>
      <c r="S183" s="203"/>
      <c r="T183" s="204"/>
      <c r="AT183" s="198" t="s">
        <v>203</v>
      </c>
      <c r="AU183" s="198" t="s">
        <v>85</v>
      </c>
      <c r="AV183" s="12" t="s">
        <v>211</v>
      </c>
      <c r="AW183" s="12" t="s">
        <v>39</v>
      </c>
      <c r="AX183" s="12" t="s">
        <v>75</v>
      </c>
      <c r="AY183" s="198" t="s">
        <v>195</v>
      </c>
    </row>
    <row r="184" spans="2:65" s="11" customFormat="1">
      <c r="B184" s="185"/>
      <c r="D184" s="186" t="s">
        <v>203</v>
      </c>
      <c r="E184" s="187" t="s">
        <v>5</v>
      </c>
      <c r="F184" s="188" t="s">
        <v>4048</v>
      </c>
      <c r="H184" s="189">
        <v>-0.22500000000000001</v>
      </c>
      <c r="I184" s="190"/>
      <c r="L184" s="185"/>
      <c r="M184" s="191"/>
      <c r="N184" s="192"/>
      <c r="O184" s="192"/>
      <c r="P184" s="192"/>
      <c r="Q184" s="192"/>
      <c r="R184" s="192"/>
      <c r="S184" s="192"/>
      <c r="T184" s="193"/>
      <c r="AT184" s="187" t="s">
        <v>203</v>
      </c>
      <c r="AU184" s="187" t="s">
        <v>85</v>
      </c>
      <c r="AV184" s="11" t="s">
        <v>85</v>
      </c>
      <c r="AW184" s="11" t="s">
        <v>39</v>
      </c>
      <c r="AX184" s="11" t="s">
        <v>75</v>
      </c>
      <c r="AY184" s="187" t="s">
        <v>195</v>
      </c>
    </row>
    <row r="185" spans="2:65" s="12" customFormat="1">
      <c r="B185" s="197"/>
      <c r="D185" s="186" t="s">
        <v>203</v>
      </c>
      <c r="E185" s="198" t="s">
        <v>5</v>
      </c>
      <c r="F185" s="199" t="s">
        <v>2781</v>
      </c>
      <c r="H185" s="200">
        <v>-0.22500000000000001</v>
      </c>
      <c r="I185" s="201"/>
      <c r="L185" s="197"/>
      <c r="M185" s="202"/>
      <c r="N185" s="203"/>
      <c r="O185" s="203"/>
      <c r="P185" s="203"/>
      <c r="Q185" s="203"/>
      <c r="R185" s="203"/>
      <c r="S185" s="203"/>
      <c r="T185" s="204"/>
      <c r="AT185" s="198" t="s">
        <v>203</v>
      </c>
      <c r="AU185" s="198" t="s">
        <v>85</v>
      </c>
      <c r="AV185" s="12" t="s">
        <v>211</v>
      </c>
      <c r="AW185" s="12" t="s">
        <v>39</v>
      </c>
      <c r="AX185" s="12" t="s">
        <v>75</v>
      </c>
      <c r="AY185" s="198" t="s">
        <v>195</v>
      </c>
    </row>
    <row r="186" spans="2:65" s="11" customFormat="1">
      <c r="B186" s="185"/>
      <c r="D186" s="186" t="s">
        <v>203</v>
      </c>
      <c r="E186" s="187" t="s">
        <v>5</v>
      </c>
      <c r="F186" s="188" t="s">
        <v>4049</v>
      </c>
      <c r="H186" s="189">
        <v>-7.83</v>
      </c>
      <c r="I186" s="190"/>
      <c r="L186" s="185"/>
      <c r="M186" s="191"/>
      <c r="N186" s="192"/>
      <c r="O186" s="192"/>
      <c r="P186" s="192"/>
      <c r="Q186" s="192"/>
      <c r="R186" s="192"/>
      <c r="S186" s="192"/>
      <c r="T186" s="193"/>
      <c r="AT186" s="187" t="s">
        <v>203</v>
      </c>
      <c r="AU186" s="187" t="s">
        <v>85</v>
      </c>
      <c r="AV186" s="11" t="s">
        <v>85</v>
      </c>
      <c r="AW186" s="11" t="s">
        <v>39</v>
      </c>
      <c r="AX186" s="11" t="s">
        <v>75</v>
      </c>
      <c r="AY186" s="187" t="s">
        <v>195</v>
      </c>
    </row>
    <row r="187" spans="2:65" s="11" customFormat="1">
      <c r="B187" s="185"/>
      <c r="D187" s="186" t="s">
        <v>203</v>
      </c>
      <c r="E187" s="187" t="s">
        <v>5</v>
      </c>
      <c r="F187" s="188" t="s">
        <v>4050</v>
      </c>
      <c r="H187" s="189">
        <v>-29.847999999999999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203</v>
      </c>
      <c r="AU187" s="187" t="s">
        <v>85</v>
      </c>
      <c r="AV187" s="11" t="s">
        <v>85</v>
      </c>
      <c r="AW187" s="11" t="s">
        <v>39</v>
      </c>
      <c r="AX187" s="11" t="s">
        <v>75</v>
      </c>
      <c r="AY187" s="187" t="s">
        <v>195</v>
      </c>
    </row>
    <row r="188" spans="2:65" s="11" customFormat="1">
      <c r="B188" s="185"/>
      <c r="D188" s="186" t="s">
        <v>203</v>
      </c>
      <c r="E188" s="187" t="s">
        <v>5</v>
      </c>
      <c r="F188" s="188" t="s">
        <v>4051</v>
      </c>
      <c r="H188" s="189">
        <v>-10.425000000000001</v>
      </c>
      <c r="I188" s="190"/>
      <c r="L188" s="185"/>
      <c r="M188" s="191"/>
      <c r="N188" s="192"/>
      <c r="O188" s="192"/>
      <c r="P188" s="192"/>
      <c r="Q188" s="192"/>
      <c r="R188" s="192"/>
      <c r="S188" s="192"/>
      <c r="T188" s="193"/>
      <c r="AT188" s="187" t="s">
        <v>203</v>
      </c>
      <c r="AU188" s="187" t="s">
        <v>85</v>
      </c>
      <c r="AV188" s="11" t="s">
        <v>85</v>
      </c>
      <c r="AW188" s="11" t="s">
        <v>39</v>
      </c>
      <c r="AX188" s="11" t="s">
        <v>75</v>
      </c>
      <c r="AY188" s="187" t="s">
        <v>195</v>
      </c>
    </row>
    <row r="189" spans="2:65" s="12" customFormat="1">
      <c r="B189" s="197"/>
      <c r="D189" s="186" t="s">
        <v>203</v>
      </c>
      <c r="E189" s="198" t="s">
        <v>5</v>
      </c>
      <c r="F189" s="199" t="s">
        <v>2788</v>
      </c>
      <c r="H189" s="200">
        <v>-48.103000000000002</v>
      </c>
      <c r="I189" s="201"/>
      <c r="L189" s="197"/>
      <c r="M189" s="202"/>
      <c r="N189" s="203"/>
      <c r="O189" s="203"/>
      <c r="P189" s="203"/>
      <c r="Q189" s="203"/>
      <c r="R189" s="203"/>
      <c r="S189" s="203"/>
      <c r="T189" s="204"/>
      <c r="AT189" s="198" t="s">
        <v>203</v>
      </c>
      <c r="AU189" s="198" t="s">
        <v>85</v>
      </c>
      <c r="AV189" s="12" t="s">
        <v>211</v>
      </c>
      <c r="AW189" s="12" t="s">
        <v>39</v>
      </c>
      <c r="AX189" s="12" t="s">
        <v>75</v>
      </c>
      <c r="AY189" s="198" t="s">
        <v>195</v>
      </c>
    </row>
    <row r="190" spans="2:65" s="13" customFormat="1">
      <c r="B190" s="205"/>
      <c r="D190" s="186" t="s">
        <v>203</v>
      </c>
      <c r="E190" s="206" t="s">
        <v>5</v>
      </c>
      <c r="F190" s="207" t="s">
        <v>254</v>
      </c>
      <c r="H190" s="208">
        <v>123.29600000000001</v>
      </c>
      <c r="I190" s="209"/>
      <c r="L190" s="205"/>
      <c r="M190" s="210"/>
      <c r="N190" s="211"/>
      <c r="O190" s="211"/>
      <c r="P190" s="211"/>
      <c r="Q190" s="211"/>
      <c r="R190" s="211"/>
      <c r="S190" s="211"/>
      <c r="T190" s="212"/>
      <c r="AT190" s="206" t="s">
        <v>203</v>
      </c>
      <c r="AU190" s="206" t="s">
        <v>85</v>
      </c>
      <c r="AV190" s="13" t="s">
        <v>201</v>
      </c>
      <c r="AW190" s="13" t="s">
        <v>39</v>
      </c>
      <c r="AX190" s="13" t="s">
        <v>83</v>
      </c>
      <c r="AY190" s="206" t="s">
        <v>195</v>
      </c>
    </row>
    <row r="191" spans="2:65" s="1" customFormat="1" ht="16.5" customHeight="1">
      <c r="B191" s="172"/>
      <c r="C191" s="213" t="s">
        <v>328</v>
      </c>
      <c r="D191" s="213" t="s">
        <v>316</v>
      </c>
      <c r="E191" s="214" t="s">
        <v>317</v>
      </c>
      <c r="F191" s="215" t="s">
        <v>318</v>
      </c>
      <c r="G191" s="216" t="s">
        <v>303</v>
      </c>
      <c r="H191" s="217">
        <v>234.262</v>
      </c>
      <c r="I191" s="218"/>
      <c r="J191" s="219">
        <f>ROUND(I191*H191,2)</f>
        <v>0</v>
      </c>
      <c r="K191" s="215"/>
      <c r="L191" s="220"/>
      <c r="M191" s="221" t="s">
        <v>5</v>
      </c>
      <c r="N191" s="222" t="s">
        <v>46</v>
      </c>
      <c r="O191" s="41"/>
      <c r="P191" s="182">
        <f>O191*H191</f>
        <v>0</v>
      </c>
      <c r="Q191" s="182">
        <v>1</v>
      </c>
      <c r="R191" s="182">
        <f>Q191*H191</f>
        <v>234.262</v>
      </c>
      <c r="S191" s="182">
        <v>0</v>
      </c>
      <c r="T191" s="183">
        <f>S191*H191</f>
        <v>0</v>
      </c>
      <c r="AR191" s="23" t="s">
        <v>255</v>
      </c>
      <c r="AT191" s="23" t="s">
        <v>316</v>
      </c>
      <c r="AU191" s="23" t="s">
        <v>85</v>
      </c>
      <c r="AY191" s="23" t="s">
        <v>195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23" t="s">
        <v>83</v>
      </c>
      <c r="BK191" s="184">
        <f>ROUND(I191*H191,2)</f>
        <v>0</v>
      </c>
      <c r="BL191" s="23" t="s">
        <v>201</v>
      </c>
      <c r="BM191" s="23" t="s">
        <v>4052</v>
      </c>
    </row>
    <row r="192" spans="2:65" s="1" customFormat="1" ht="27">
      <c r="B192" s="40"/>
      <c r="D192" s="186" t="s">
        <v>209</v>
      </c>
      <c r="F192" s="194" t="s">
        <v>320</v>
      </c>
      <c r="I192" s="195"/>
      <c r="L192" s="40"/>
      <c r="M192" s="196"/>
      <c r="N192" s="41"/>
      <c r="O192" s="41"/>
      <c r="P192" s="41"/>
      <c r="Q192" s="41"/>
      <c r="R192" s="41"/>
      <c r="S192" s="41"/>
      <c r="T192" s="69"/>
      <c r="AT192" s="23" t="s">
        <v>209</v>
      </c>
      <c r="AU192" s="23" t="s">
        <v>85</v>
      </c>
    </row>
    <row r="193" spans="2:65" s="11" customFormat="1">
      <c r="B193" s="185"/>
      <c r="D193" s="186" t="s">
        <v>203</v>
      </c>
      <c r="E193" s="187" t="s">
        <v>5</v>
      </c>
      <c r="F193" s="188" t="s">
        <v>4053</v>
      </c>
      <c r="H193" s="189">
        <v>234.262</v>
      </c>
      <c r="I193" s="190"/>
      <c r="L193" s="185"/>
      <c r="M193" s="191"/>
      <c r="N193" s="192"/>
      <c r="O193" s="192"/>
      <c r="P193" s="192"/>
      <c r="Q193" s="192"/>
      <c r="R193" s="192"/>
      <c r="S193" s="192"/>
      <c r="T193" s="193"/>
      <c r="AT193" s="187" t="s">
        <v>203</v>
      </c>
      <c r="AU193" s="187" t="s">
        <v>85</v>
      </c>
      <c r="AV193" s="11" t="s">
        <v>85</v>
      </c>
      <c r="AW193" s="11" t="s">
        <v>39</v>
      </c>
      <c r="AX193" s="11" t="s">
        <v>83</v>
      </c>
      <c r="AY193" s="187" t="s">
        <v>195</v>
      </c>
    </row>
    <row r="194" spans="2:65" s="1" customFormat="1" ht="16.5" customHeight="1">
      <c r="B194" s="172"/>
      <c r="C194" s="173" t="s">
        <v>334</v>
      </c>
      <c r="D194" s="173" t="s">
        <v>197</v>
      </c>
      <c r="E194" s="174" t="s">
        <v>323</v>
      </c>
      <c r="F194" s="175" t="s">
        <v>324</v>
      </c>
      <c r="G194" s="176" t="s">
        <v>325</v>
      </c>
      <c r="H194" s="177">
        <v>2</v>
      </c>
      <c r="I194" s="178"/>
      <c r="J194" s="179">
        <f>ROUND(I194*H194,2)</f>
        <v>0</v>
      </c>
      <c r="K194" s="175"/>
      <c r="L194" s="40"/>
      <c r="M194" s="180" t="s">
        <v>5</v>
      </c>
      <c r="N194" s="181" t="s">
        <v>46</v>
      </c>
      <c r="O194" s="41"/>
      <c r="P194" s="182">
        <f>O194*H194</f>
        <v>0</v>
      </c>
      <c r="Q194" s="182">
        <v>0</v>
      </c>
      <c r="R194" s="182">
        <f>Q194*H194</f>
        <v>0</v>
      </c>
      <c r="S194" s="182">
        <v>0</v>
      </c>
      <c r="T194" s="183">
        <f>S194*H194</f>
        <v>0</v>
      </c>
      <c r="AR194" s="23" t="s">
        <v>201</v>
      </c>
      <c r="AT194" s="23" t="s">
        <v>197</v>
      </c>
      <c r="AU194" s="23" t="s">
        <v>85</v>
      </c>
      <c r="AY194" s="23" t="s">
        <v>195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23" t="s">
        <v>83</v>
      </c>
      <c r="BK194" s="184">
        <f>ROUND(I194*H194,2)</f>
        <v>0</v>
      </c>
      <c r="BL194" s="23" t="s">
        <v>201</v>
      </c>
      <c r="BM194" s="23" t="s">
        <v>4054</v>
      </c>
    </row>
    <row r="195" spans="2:65" s="1" customFormat="1" ht="81">
      <c r="B195" s="40"/>
      <c r="D195" s="186" t="s">
        <v>209</v>
      </c>
      <c r="F195" s="194" t="s">
        <v>4055</v>
      </c>
      <c r="I195" s="195"/>
      <c r="L195" s="40"/>
      <c r="M195" s="196"/>
      <c r="N195" s="41"/>
      <c r="O195" s="41"/>
      <c r="P195" s="41"/>
      <c r="Q195" s="41"/>
      <c r="R195" s="41"/>
      <c r="S195" s="41"/>
      <c r="T195" s="69"/>
      <c r="AT195" s="23" t="s">
        <v>209</v>
      </c>
      <c r="AU195" s="23" t="s">
        <v>85</v>
      </c>
    </row>
    <row r="196" spans="2:65" s="1" customFormat="1" ht="16.5" customHeight="1">
      <c r="B196" s="172"/>
      <c r="C196" s="173" t="s">
        <v>10</v>
      </c>
      <c r="D196" s="173" t="s">
        <v>197</v>
      </c>
      <c r="E196" s="174" t="s">
        <v>345</v>
      </c>
      <c r="F196" s="175" t="s">
        <v>346</v>
      </c>
      <c r="G196" s="176" t="s">
        <v>303</v>
      </c>
      <c r="H196" s="177">
        <v>234.745</v>
      </c>
      <c r="I196" s="178"/>
      <c r="J196" s="179">
        <f>ROUND(I196*H196,2)</f>
        <v>0</v>
      </c>
      <c r="K196" s="175"/>
      <c r="L196" s="40"/>
      <c r="M196" s="180" t="s">
        <v>5</v>
      </c>
      <c r="N196" s="181" t="s">
        <v>46</v>
      </c>
      <c r="O196" s="41"/>
      <c r="P196" s="182">
        <f>O196*H196</f>
        <v>0</v>
      </c>
      <c r="Q196" s="182">
        <v>0</v>
      </c>
      <c r="R196" s="182">
        <f>Q196*H196</f>
        <v>0</v>
      </c>
      <c r="S196" s="182">
        <v>0</v>
      </c>
      <c r="T196" s="183">
        <f>S196*H196</f>
        <v>0</v>
      </c>
      <c r="AR196" s="23" t="s">
        <v>201</v>
      </c>
      <c r="AT196" s="23" t="s">
        <v>197</v>
      </c>
      <c r="AU196" s="23" t="s">
        <v>85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4056</v>
      </c>
    </row>
    <row r="197" spans="2:65" s="10" customFormat="1" ht="29.85" customHeight="1">
      <c r="B197" s="159"/>
      <c r="D197" s="160" t="s">
        <v>74</v>
      </c>
      <c r="E197" s="170" t="s">
        <v>279</v>
      </c>
      <c r="F197" s="170" t="s">
        <v>2800</v>
      </c>
      <c r="I197" s="162"/>
      <c r="J197" s="171">
        <f>BK197</f>
        <v>0</v>
      </c>
      <c r="L197" s="159"/>
      <c r="M197" s="164"/>
      <c r="N197" s="165"/>
      <c r="O197" s="165"/>
      <c r="P197" s="166">
        <f>SUM(P198:P215)</f>
        <v>0</v>
      </c>
      <c r="Q197" s="165"/>
      <c r="R197" s="166">
        <f>SUM(R198:R215)</f>
        <v>0</v>
      </c>
      <c r="S197" s="165"/>
      <c r="T197" s="167">
        <f>SUM(T198:T215)</f>
        <v>84.163216000000006</v>
      </c>
      <c r="AR197" s="160" t="s">
        <v>83</v>
      </c>
      <c r="AT197" s="168" t="s">
        <v>74</v>
      </c>
      <c r="AU197" s="168" t="s">
        <v>83</v>
      </c>
      <c r="AY197" s="160" t="s">
        <v>195</v>
      </c>
      <c r="BK197" s="169">
        <f>SUM(BK198:BK215)</f>
        <v>0</v>
      </c>
    </row>
    <row r="198" spans="2:65" s="1" customFormat="1" ht="16.5" customHeight="1">
      <c r="B198" s="172"/>
      <c r="C198" s="173" t="s">
        <v>344</v>
      </c>
      <c r="D198" s="173" t="s">
        <v>197</v>
      </c>
      <c r="E198" s="174" t="s">
        <v>356</v>
      </c>
      <c r="F198" s="175" t="s">
        <v>357</v>
      </c>
      <c r="G198" s="176" t="s">
        <v>264</v>
      </c>
      <c r="H198" s="177">
        <v>93.84</v>
      </c>
      <c r="I198" s="178"/>
      <c r="J198" s="179">
        <f>ROUND(I198*H198,2)</f>
        <v>0</v>
      </c>
      <c r="K198" s="175"/>
      <c r="L198" s="40"/>
      <c r="M198" s="180" t="s">
        <v>5</v>
      </c>
      <c r="N198" s="181" t="s">
        <v>46</v>
      </c>
      <c r="O198" s="41"/>
      <c r="P198" s="182">
        <f>O198*H198</f>
        <v>0</v>
      </c>
      <c r="Q198" s="182">
        <v>0</v>
      </c>
      <c r="R198" s="182">
        <f>Q198*H198</f>
        <v>0</v>
      </c>
      <c r="S198" s="182">
        <v>0.44</v>
      </c>
      <c r="T198" s="183">
        <f>S198*H198</f>
        <v>41.2896</v>
      </c>
      <c r="AR198" s="23" t="s">
        <v>201</v>
      </c>
      <c r="AT198" s="23" t="s">
        <v>197</v>
      </c>
      <c r="AU198" s="23" t="s">
        <v>85</v>
      </c>
      <c r="AY198" s="23" t="s">
        <v>195</v>
      </c>
      <c r="BE198" s="184">
        <f>IF(N198="základní",J198,0)</f>
        <v>0</v>
      </c>
      <c r="BF198" s="184">
        <f>IF(N198="snížená",J198,0)</f>
        <v>0</v>
      </c>
      <c r="BG198" s="184">
        <f>IF(N198="zákl. přenesená",J198,0)</f>
        <v>0</v>
      </c>
      <c r="BH198" s="184">
        <f>IF(N198="sníž. přenesená",J198,0)</f>
        <v>0</v>
      </c>
      <c r="BI198" s="184">
        <f>IF(N198="nulová",J198,0)</f>
        <v>0</v>
      </c>
      <c r="BJ198" s="23" t="s">
        <v>83</v>
      </c>
      <c r="BK198" s="184">
        <f>ROUND(I198*H198,2)</f>
        <v>0</v>
      </c>
      <c r="BL198" s="23" t="s">
        <v>201</v>
      </c>
      <c r="BM198" s="23" t="s">
        <v>4057</v>
      </c>
    </row>
    <row r="199" spans="2:65" s="1" customFormat="1" ht="67.5">
      <c r="B199" s="40"/>
      <c r="D199" s="186" t="s">
        <v>209</v>
      </c>
      <c r="F199" s="194" t="s">
        <v>359</v>
      </c>
      <c r="I199" s="195"/>
      <c r="L199" s="40"/>
      <c r="M199" s="196"/>
      <c r="N199" s="41"/>
      <c r="O199" s="41"/>
      <c r="P199" s="41"/>
      <c r="Q199" s="41"/>
      <c r="R199" s="41"/>
      <c r="S199" s="41"/>
      <c r="T199" s="69"/>
      <c r="AT199" s="23" t="s">
        <v>209</v>
      </c>
      <c r="AU199" s="23" t="s">
        <v>85</v>
      </c>
    </row>
    <row r="200" spans="2:65" s="11" customFormat="1">
      <c r="B200" s="185"/>
      <c r="D200" s="186" t="s">
        <v>203</v>
      </c>
      <c r="E200" s="187" t="s">
        <v>5</v>
      </c>
      <c r="F200" s="188" t="s">
        <v>4058</v>
      </c>
      <c r="H200" s="189">
        <v>4</v>
      </c>
      <c r="I200" s="190"/>
      <c r="L200" s="185"/>
      <c r="M200" s="191"/>
      <c r="N200" s="192"/>
      <c r="O200" s="192"/>
      <c r="P200" s="192"/>
      <c r="Q200" s="192"/>
      <c r="R200" s="192"/>
      <c r="S200" s="192"/>
      <c r="T200" s="193"/>
      <c r="AT200" s="187" t="s">
        <v>203</v>
      </c>
      <c r="AU200" s="187" t="s">
        <v>85</v>
      </c>
      <c r="AV200" s="11" t="s">
        <v>85</v>
      </c>
      <c r="AW200" s="11" t="s">
        <v>39</v>
      </c>
      <c r="AX200" s="11" t="s">
        <v>75</v>
      </c>
      <c r="AY200" s="187" t="s">
        <v>195</v>
      </c>
    </row>
    <row r="201" spans="2:65" s="12" customFormat="1">
      <c r="B201" s="197"/>
      <c r="D201" s="186" t="s">
        <v>203</v>
      </c>
      <c r="E201" s="198" t="s">
        <v>5</v>
      </c>
      <c r="F201" s="199" t="s">
        <v>4059</v>
      </c>
      <c r="H201" s="200">
        <v>4</v>
      </c>
      <c r="I201" s="201"/>
      <c r="L201" s="197"/>
      <c r="M201" s="202"/>
      <c r="N201" s="203"/>
      <c r="O201" s="203"/>
      <c r="P201" s="203"/>
      <c r="Q201" s="203"/>
      <c r="R201" s="203"/>
      <c r="S201" s="203"/>
      <c r="T201" s="204"/>
      <c r="AT201" s="198" t="s">
        <v>203</v>
      </c>
      <c r="AU201" s="198" t="s">
        <v>85</v>
      </c>
      <c r="AV201" s="12" t="s">
        <v>211</v>
      </c>
      <c r="AW201" s="12" t="s">
        <v>39</v>
      </c>
      <c r="AX201" s="12" t="s">
        <v>75</v>
      </c>
      <c r="AY201" s="198" t="s">
        <v>195</v>
      </c>
    </row>
    <row r="202" spans="2:65" s="11" customFormat="1">
      <c r="B202" s="185"/>
      <c r="D202" s="186" t="s">
        <v>203</v>
      </c>
      <c r="E202" s="187" t="s">
        <v>5</v>
      </c>
      <c r="F202" s="188" t="s">
        <v>4060</v>
      </c>
      <c r="H202" s="189">
        <v>20.25</v>
      </c>
      <c r="I202" s="190"/>
      <c r="L202" s="185"/>
      <c r="M202" s="191"/>
      <c r="N202" s="192"/>
      <c r="O202" s="192"/>
      <c r="P202" s="192"/>
      <c r="Q202" s="192"/>
      <c r="R202" s="192"/>
      <c r="S202" s="192"/>
      <c r="T202" s="193"/>
      <c r="AT202" s="187" t="s">
        <v>203</v>
      </c>
      <c r="AU202" s="187" t="s">
        <v>85</v>
      </c>
      <c r="AV202" s="11" t="s">
        <v>85</v>
      </c>
      <c r="AW202" s="11" t="s">
        <v>39</v>
      </c>
      <c r="AX202" s="11" t="s">
        <v>75</v>
      </c>
      <c r="AY202" s="187" t="s">
        <v>195</v>
      </c>
    </row>
    <row r="203" spans="2:65" s="12" customFormat="1">
      <c r="B203" s="197"/>
      <c r="D203" s="186" t="s">
        <v>203</v>
      </c>
      <c r="E203" s="198" t="s">
        <v>5</v>
      </c>
      <c r="F203" s="199" t="s">
        <v>2811</v>
      </c>
      <c r="H203" s="200">
        <v>20.25</v>
      </c>
      <c r="I203" s="201"/>
      <c r="L203" s="197"/>
      <c r="M203" s="202"/>
      <c r="N203" s="203"/>
      <c r="O203" s="203"/>
      <c r="P203" s="203"/>
      <c r="Q203" s="203"/>
      <c r="R203" s="203"/>
      <c r="S203" s="203"/>
      <c r="T203" s="204"/>
      <c r="AT203" s="198" t="s">
        <v>203</v>
      </c>
      <c r="AU203" s="198" t="s">
        <v>85</v>
      </c>
      <c r="AV203" s="12" t="s">
        <v>211</v>
      </c>
      <c r="AW203" s="12" t="s">
        <v>39</v>
      </c>
      <c r="AX203" s="12" t="s">
        <v>75</v>
      </c>
      <c r="AY203" s="198" t="s">
        <v>195</v>
      </c>
    </row>
    <row r="204" spans="2:65" s="11" customFormat="1">
      <c r="B204" s="185"/>
      <c r="D204" s="186" t="s">
        <v>203</v>
      </c>
      <c r="E204" s="187" t="s">
        <v>5</v>
      </c>
      <c r="F204" s="188" t="s">
        <v>4061</v>
      </c>
      <c r="H204" s="189">
        <v>69.59</v>
      </c>
      <c r="I204" s="190"/>
      <c r="L204" s="185"/>
      <c r="M204" s="191"/>
      <c r="N204" s="192"/>
      <c r="O204" s="192"/>
      <c r="P204" s="192"/>
      <c r="Q204" s="192"/>
      <c r="R204" s="192"/>
      <c r="S204" s="192"/>
      <c r="T204" s="193"/>
      <c r="AT204" s="187" t="s">
        <v>203</v>
      </c>
      <c r="AU204" s="187" t="s">
        <v>85</v>
      </c>
      <c r="AV204" s="11" t="s">
        <v>85</v>
      </c>
      <c r="AW204" s="11" t="s">
        <v>39</v>
      </c>
      <c r="AX204" s="11" t="s">
        <v>75</v>
      </c>
      <c r="AY204" s="187" t="s">
        <v>195</v>
      </c>
    </row>
    <row r="205" spans="2:65" s="12" customFormat="1">
      <c r="B205" s="197"/>
      <c r="D205" s="186" t="s">
        <v>203</v>
      </c>
      <c r="E205" s="198" t="s">
        <v>5</v>
      </c>
      <c r="F205" s="199" t="s">
        <v>250</v>
      </c>
      <c r="H205" s="200">
        <v>69.59</v>
      </c>
      <c r="I205" s="201"/>
      <c r="L205" s="197"/>
      <c r="M205" s="202"/>
      <c r="N205" s="203"/>
      <c r="O205" s="203"/>
      <c r="P205" s="203"/>
      <c r="Q205" s="203"/>
      <c r="R205" s="203"/>
      <c r="S205" s="203"/>
      <c r="T205" s="204"/>
      <c r="AT205" s="198" t="s">
        <v>203</v>
      </c>
      <c r="AU205" s="198" t="s">
        <v>85</v>
      </c>
      <c r="AV205" s="12" t="s">
        <v>211</v>
      </c>
      <c r="AW205" s="12" t="s">
        <v>39</v>
      </c>
      <c r="AX205" s="12" t="s">
        <v>75</v>
      </c>
      <c r="AY205" s="198" t="s">
        <v>195</v>
      </c>
    </row>
    <row r="206" spans="2:65" s="13" customFormat="1">
      <c r="B206" s="205"/>
      <c r="D206" s="186" t="s">
        <v>203</v>
      </c>
      <c r="E206" s="206" t="s">
        <v>5</v>
      </c>
      <c r="F206" s="207" t="s">
        <v>254</v>
      </c>
      <c r="H206" s="208">
        <v>93.84</v>
      </c>
      <c r="I206" s="209"/>
      <c r="L206" s="205"/>
      <c r="M206" s="210"/>
      <c r="N206" s="211"/>
      <c r="O206" s="211"/>
      <c r="P206" s="211"/>
      <c r="Q206" s="211"/>
      <c r="R206" s="211"/>
      <c r="S206" s="211"/>
      <c r="T206" s="212"/>
      <c r="AT206" s="206" t="s">
        <v>203</v>
      </c>
      <c r="AU206" s="206" t="s">
        <v>85</v>
      </c>
      <c r="AV206" s="13" t="s">
        <v>201</v>
      </c>
      <c r="AW206" s="13" t="s">
        <v>39</v>
      </c>
      <c r="AX206" s="13" t="s">
        <v>83</v>
      </c>
      <c r="AY206" s="206" t="s">
        <v>195</v>
      </c>
    </row>
    <row r="207" spans="2:65" s="1" customFormat="1" ht="16.5" customHeight="1">
      <c r="B207" s="172"/>
      <c r="C207" s="173" t="s">
        <v>349</v>
      </c>
      <c r="D207" s="173" t="s">
        <v>197</v>
      </c>
      <c r="E207" s="174" t="s">
        <v>363</v>
      </c>
      <c r="F207" s="175" t="s">
        <v>364</v>
      </c>
      <c r="G207" s="176" t="s">
        <v>264</v>
      </c>
      <c r="H207" s="177">
        <v>135.67599999999999</v>
      </c>
      <c r="I207" s="178"/>
      <c r="J207" s="179">
        <f>ROUND(I207*H207,2)</f>
        <v>0</v>
      </c>
      <c r="K207" s="175"/>
      <c r="L207" s="40"/>
      <c r="M207" s="180" t="s">
        <v>5</v>
      </c>
      <c r="N207" s="181" t="s">
        <v>46</v>
      </c>
      <c r="O207" s="41"/>
      <c r="P207" s="182">
        <f>O207*H207</f>
        <v>0</v>
      </c>
      <c r="Q207" s="182">
        <v>0</v>
      </c>
      <c r="R207" s="182">
        <f>Q207*H207</f>
        <v>0</v>
      </c>
      <c r="S207" s="182">
        <v>0.316</v>
      </c>
      <c r="T207" s="183">
        <f>S207*H207</f>
        <v>42.873615999999998</v>
      </c>
      <c r="AR207" s="23" t="s">
        <v>201</v>
      </c>
      <c r="AT207" s="23" t="s">
        <v>197</v>
      </c>
      <c r="AU207" s="23" t="s">
        <v>85</v>
      </c>
      <c r="AY207" s="23" t="s">
        <v>195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23" t="s">
        <v>83</v>
      </c>
      <c r="BK207" s="184">
        <f>ROUND(I207*H207,2)</f>
        <v>0</v>
      </c>
      <c r="BL207" s="23" t="s">
        <v>201</v>
      </c>
      <c r="BM207" s="23" t="s">
        <v>4062</v>
      </c>
    </row>
    <row r="208" spans="2:65" s="1" customFormat="1" ht="67.5">
      <c r="B208" s="40"/>
      <c r="D208" s="186" t="s">
        <v>209</v>
      </c>
      <c r="F208" s="194" t="s">
        <v>366</v>
      </c>
      <c r="I208" s="195"/>
      <c r="L208" s="40"/>
      <c r="M208" s="196"/>
      <c r="N208" s="41"/>
      <c r="O208" s="41"/>
      <c r="P208" s="41"/>
      <c r="Q208" s="41"/>
      <c r="R208" s="41"/>
      <c r="S208" s="41"/>
      <c r="T208" s="69"/>
      <c r="AT208" s="23" t="s">
        <v>209</v>
      </c>
      <c r="AU208" s="23" t="s">
        <v>85</v>
      </c>
    </row>
    <row r="209" spans="2:65" s="11" customFormat="1">
      <c r="B209" s="185"/>
      <c r="D209" s="186" t="s">
        <v>203</v>
      </c>
      <c r="E209" s="187" t="s">
        <v>5</v>
      </c>
      <c r="F209" s="188" t="s">
        <v>4063</v>
      </c>
      <c r="H209" s="189">
        <v>5.76</v>
      </c>
      <c r="I209" s="190"/>
      <c r="L209" s="185"/>
      <c r="M209" s="191"/>
      <c r="N209" s="192"/>
      <c r="O209" s="192"/>
      <c r="P209" s="192"/>
      <c r="Q209" s="192"/>
      <c r="R209" s="192"/>
      <c r="S209" s="192"/>
      <c r="T209" s="193"/>
      <c r="AT209" s="187" t="s">
        <v>203</v>
      </c>
      <c r="AU209" s="187" t="s">
        <v>85</v>
      </c>
      <c r="AV209" s="11" t="s">
        <v>85</v>
      </c>
      <c r="AW209" s="11" t="s">
        <v>39</v>
      </c>
      <c r="AX209" s="11" t="s">
        <v>75</v>
      </c>
      <c r="AY209" s="187" t="s">
        <v>195</v>
      </c>
    </row>
    <row r="210" spans="2:65" s="12" customFormat="1">
      <c r="B210" s="197"/>
      <c r="D210" s="186" t="s">
        <v>203</v>
      </c>
      <c r="E210" s="198" t="s">
        <v>5</v>
      </c>
      <c r="F210" s="199" t="s">
        <v>4059</v>
      </c>
      <c r="H210" s="200">
        <v>5.76</v>
      </c>
      <c r="I210" s="201"/>
      <c r="L210" s="197"/>
      <c r="M210" s="202"/>
      <c r="N210" s="203"/>
      <c r="O210" s="203"/>
      <c r="P210" s="203"/>
      <c r="Q210" s="203"/>
      <c r="R210" s="203"/>
      <c r="S210" s="203"/>
      <c r="T210" s="204"/>
      <c r="AT210" s="198" t="s">
        <v>203</v>
      </c>
      <c r="AU210" s="198" t="s">
        <v>85</v>
      </c>
      <c r="AV210" s="12" t="s">
        <v>211</v>
      </c>
      <c r="AW210" s="12" t="s">
        <v>39</v>
      </c>
      <c r="AX210" s="12" t="s">
        <v>75</v>
      </c>
      <c r="AY210" s="198" t="s">
        <v>195</v>
      </c>
    </row>
    <row r="211" spans="2:65" s="11" customFormat="1">
      <c r="B211" s="185"/>
      <c r="D211" s="186" t="s">
        <v>203</v>
      </c>
      <c r="E211" s="187" t="s">
        <v>5</v>
      </c>
      <c r="F211" s="188" t="s">
        <v>4064</v>
      </c>
      <c r="H211" s="189">
        <v>32.49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203</v>
      </c>
      <c r="AU211" s="187" t="s">
        <v>85</v>
      </c>
      <c r="AV211" s="11" t="s">
        <v>85</v>
      </c>
      <c r="AW211" s="11" t="s">
        <v>39</v>
      </c>
      <c r="AX211" s="11" t="s">
        <v>75</v>
      </c>
      <c r="AY211" s="187" t="s">
        <v>195</v>
      </c>
    </row>
    <row r="212" spans="2:65" s="12" customFormat="1">
      <c r="B212" s="197"/>
      <c r="D212" s="186" t="s">
        <v>203</v>
      </c>
      <c r="E212" s="198" t="s">
        <v>5</v>
      </c>
      <c r="F212" s="199" t="s">
        <v>2811</v>
      </c>
      <c r="H212" s="200">
        <v>32.49</v>
      </c>
      <c r="I212" s="201"/>
      <c r="L212" s="197"/>
      <c r="M212" s="202"/>
      <c r="N212" s="203"/>
      <c r="O212" s="203"/>
      <c r="P212" s="203"/>
      <c r="Q212" s="203"/>
      <c r="R212" s="203"/>
      <c r="S212" s="203"/>
      <c r="T212" s="204"/>
      <c r="AT212" s="198" t="s">
        <v>203</v>
      </c>
      <c r="AU212" s="198" t="s">
        <v>85</v>
      </c>
      <c r="AV212" s="12" t="s">
        <v>211</v>
      </c>
      <c r="AW212" s="12" t="s">
        <v>39</v>
      </c>
      <c r="AX212" s="12" t="s">
        <v>75</v>
      </c>
      <c r="AY212" s="198" t="s">
        <v>195</v>
      </c>
    </row>
    <row r="213" spans="2:65" s="11" customFormat="1">
      <c r="B213" s="185"/>
      <c r="D213" s="186" t="s">
        <v>203</v>
      </c>
      <c r="E213" s="187" t="s">
        <v>5</v>
      </c>
      <c r="F213" s="188" t="s">
        <v>4065</v>
      </c>
      <c r="H213" s="189">
        <v>97.426000000000002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203</v>
      </c>
      <c r="AU213" s="187" t="s">
        <v>85</v>
      </c>
      <c r="AV213" s="11" t="s">
        <v>85</v>
      </c>
      <c r="AW213" s="11" t="s">
        <v>39</v>
      </c>
      <c r="AX213" s="11" t="s">
        <v>75</v>
      </c>
      <c r="AY213" s="187" t="s">
        <v>195</v>
      </c>
    </row>
    <row r="214" spans="2:65" s="12" customFormat="1">
      <c r="B214" s="197"/>
      <c r="D214" s="186" t="s">
        <v>203</v>
      </c>
      <c r="E214" s="198" t="s">
        <v>5</v>
      </c>
      <c r="F214" s="199" t="s">
        <v>250</v>
      </c>
      <c r="H214" s="200">
        <v>97.426000000000002</v>
      </c>
      <c r="I214" s="201"/>
      <c r="L214" s="197"/>
      <c r="M214" s="202"/>
      <c r="N214" s="203"/>
      <c r="O214" s="203"/>
      <c r="P214" s="203"/>
      <c r="Q214" s="203"/>
      <c r="R214" s="203"/>
      <c r="S214" s="203"/>
      <c r="T214" s="204"/>
      <c r="AT214" s="198" t="s">
        <v>203</v>
      </c>
      <c r="AU214" s="198" t="s">
        <v>85</v>
      </c>
      <c r="AV214" s="12" t="s">
        <v>211</v>
      </c>
      <c r="AW214" s="12" t="s">
        <v>39</v>
      </c>
      <c r="AX214" s="12" t="s">
        <v>75</v>
      </c>
      <c r="AY214" s="198" t="s">
        <v>195</v>
      </c>
    </row>
    <row r="215" spans="2:65" s="13" customFormat="1">
      <c r="B215" s="205"/>
      <c r="D215" s="186" t="s">
        <v>203</v>
      </c>
      <c r="E215" s="206" t="s">
        <v>5</v>
      </c>
      <c r="F215" s="207" t="s">
        <v>254</v>
      </c>
      <c r="H215" s="208">
        <v>135.67599999999999</v>
      </c>
      <c r="I215" s="209"/>
      <c r="L215" s="205"/>
      <c r="M215" s="210"/>
      <c r="N215" s="211"/>
      <c r="O215" s="211"/>
      <c r="P215" s="211"/>
      <c r="Q215" s="211"/>
      <c r="R215" s="211"/>
      <c r="S215" s="211"/>
      <c r="T215" s="212"/>
      <c r="AT215" s="206" t="s">
        <v>203</v>
      </c>
      <c r="AU215" s="206" t="s">
        <v>85</v>
      </c>
      <c r="AV215" s="13" t="s">
        <v>201</v>
      </c>
      <c r="AW215" s="13" t="s">
        <v>39</v>
      </c>
      <c r="AX215" s="13" t="s">
        <v>83</v>
      </c>
      <c r="AY215" s="206" t="s">
        <v>195</v>
      </c>
    </row>
    <row r="216" spans="2:65" s="10" customFormat="1" ht="29.85" customHeight="1">
      <c r="B216" s="159"/>
      <c r="D216" s="160" t="s">
        <v>74</v>
      </c>
      <c r="E216" s="170" t="s">
        <v>201</v>
      </c>
      <c r="F216" s="170" t="s">
        <v>369</v>
      </c>
      <c r="I216" s="162"/>
      <c r="J216" s="171">
        <f>BK216</f>
        <v>0</v>
      </c>
      <c r="L216" s="159"/>
      <c r="M216" s="164"/>
      <c r="N216" s="165"/>
      <c r="O216" s="165"/>
      <c r="P216" s="166">
        <f>SUM(P217:P229)</f>
        <v>0</v>
      </c>
      <c r="Q216" s="165"/>
      <c r="R216" s="166">
        <f>SUM(R217:R229)</f>
        <v>91.454359310000015</v>
      </c>
      <c r="S216" s="165"/>
      <c r="T216" s="167">
        <f>SUM(T217:T229)</f>
        <v>0</v>
      </c>
      <c r="AR216" s="160" t="s">
        <v>83</v>
      </c>
      <c r="AT216" s="168" t="s">
        <v>74</v>
      </c>
      <c r="AU216" s="168" t="s">
        <v>83</v>
      </c>
      <c r="AY216" s="160" t="s">
        <v>195</v>
      </c>
      <c r="BK216" s="169">
        <f>SUM(BK217:BK229)</f>
        <v>0</v>
      </c>
    </row>
    <row r="217" spans="2:65" s="1" customFormat="1" ht="16.5" customHeight="1">
      <c r="B217" s="172"/>
      <c r="C217" s="173" t="s">
        <v>355</v>
      </c>
      <c r="D217" s="173" t="s">
        <v>197</v>
      </c>
      <c r="E217" s="174" t="s">
        <v>2826</v>
      </c>
      <c r="F217" s="175" t="s">
        <v>2827</v>
      </c>
      <c r="G217" s="176" t="s">
        <v>325</v>
      </c>
      <c r="H217" s="177">
        <v>2</v>
      </c>
      <c r="I217" s="178"/>
      <c r="J217" s="179">
        <f>ROUND(I217*H217,2)</f>
        <v>0</v>
      </c>
      <c r="K217" s="175"/>
      <c r="L217" s="40"/>
      <c r="M217" s="180" t="s">
        <v>5</v>
      </c>
      <c r="N217" s="181" t="s">
        <v>46</v>
      </c>
      <c r="O217" s="41"/>
      <c r="P217" s="182">
        <f>O217*H217</f>
        <v>0</v>
      </c>
      <c r="Q217" s="182">
        <v>0</v>
      </c>
      <c r="R217" s="182">
        <f>Q217*H217</f>
        <v>0</v>
      </c>
      <c r="S217" s="182">
        <v>0</v>
      </c>
      <c r="T217" s="183">
        <f>S217*H217</f>
        <v>0</v>
      </c>
      <c r="AR217" s="23" t="s">
        <v>201</v>
      </c>
      <c r="AT217" s="23" t="s">
        <v>197</v>
      </c>
      <c r="AU217" s="23" t="s">
        <v>85</v>
      </c>
      <c r="AY217" s="23" t="s">
        <v>195</v>
      </c>
      <c r="BE217" s="184">
        <f>IF(N217="základní",J217,0)</f>
        <v>0</v>
      </c>
      <c r="BF217" s="184">
        <f>IF(N217="snížená",J217,0)</f>
        <v>0</v>
      </c>
      <c r="BG217" s="184">
        <f>IF(N217="zákl. přenesená",J217,0)</f>
        <v>0</v>
      </c>
      <c r="BH217" s="184">
        <f>IF(N217="sníž. přenesená",J217,0)</f>
        <v>0</v>
      </c>
      <c r="BI217" s="184">
        <f>IF(N217="nulová",J217,0)</f>
        <v>0</v>
      </c>
      <c r="BJ217" s="23" t="s">
        <v>83</v>
      </c>
      <c r="BK217" s="184">
        <f>ROUND(I217*H217,2)</f>
        <v>0</v>
      </c>
      <c r="BL217" s="23" t="s">
        <v>201</v>
      </c>
      <c r="BM217" s="23" t="s">
        <v>4066</v>
      </c>
    </row>
    <row r="218" spans="2:65" s="1" customFormat="1" ht="27">
      <c r="B218" s="40"/>
      <c r="D218" s="186" t="s">
        <v>209</v>
      </c>
      <c r="F218" s="194" t="s">
        <v>4067</v>
      </c>
      <c r="I218" s="195"/>
      <c r="L218" s="40"/>
      <c r="M218" s="196"/>
      <c r="N218" s="41"/>
      <c r="O218" s="41"/>
      <c r="P218" s="41"/>
      <c r="Q218" s="41"/>
      <c r="R218" s="41"/>
      <c r="S218" s="41"/>
      <c r="T218" s="69"/>
      <c r="AT218" s="23" t="s">
        <v>209</v>
      </c>
      <c r="AU218" s="23" t="s">
        <v>85</v>
      </c>
    </row>
    <row r="219" spans="2:65" s="1" customFormat="1" ht="16.5" customHeight="1">
      <c r="B219" s="172"/>
      <c r="C219" s="173" t="s">
        <v>362</v>
      </c>
      <c r="D219" s="173" t="s">
        <v>197</v>
      </c>
      <c r="E219" s="174" t="s">
        <v>2849</v>
      </c>
      <c r="F219" s="175" t="s">
        <v>2850</v>
      </c>
      <c r="G219" s="176" t="s">
        <v>228</v>
      </c>
      <c r="H219" s="177">
        <v>48.103000000000002</v>
      </c>
      <c r="I219" s="178"/>
      <c r="J219" s="179">
        <f>ROUND(I219*H219,2)</f>
        <v>0</v>
      </c>
      <c r="K219" s="175"/>
      <c r="L219" s="40"/>
      <c r="M219" s="180" t="s">
        <v>5</v>
      </c>
      <c r="N219" s="181" t="s">
        <v>46</v>
      </c>
      <c r="O219" s="41"/>
      <c r="P219" s="182">
        <f>O219*H219</f>
        <v>0</v>
      </c>
      <c r="Q219" s="182">
        <v>1.8907700000000001</v>
      </c>
      <c r="R219" s="182">
        <f>Q219*H219</f>
        <v>90.951709310000012</v>
      </c>
      <c r="S219" s="182">
        <v>0</v>
      </c>
      <c r="T219" s="183">
        <f>S219*H219</f>
        <v>0</v>
      </c>
      <c r="AR219" s="23" t="s">
        <v>201</v>
      </c>
      <c r="AT219" s="23" t="s">
        <v>197</v>
      </c>
      <c r="AU219" s="23" t="s">
        <v>85</v>
      </c>
      <c r="AY219" s="23" t="s">
        <v>195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23" t="s">
        <v>83</v>
      </c>
      <c r="BK219" s="184">
        <f>ROUND(I219*H219,2)</f>
        <v>0</v>
      </c>
      <c r="BL219" s="23" t="s">
        <v>201</v>
      </c>
      <c r="BM219" s="23" t="s">
        <v>4068</v>
      </c>
    </row>
    <row r="220" spans="2:65" s="1" customFormat="1" ht="94.5">
      <c r="B220" s="40"/>
      <c r="D220" s="186" t="s">
        <v>209</v>
      </c>
      <c r="F220" s="194" t="s">
        <v>2852</v>
      </c>
      <c r="I220" s="195"/>
      <c r="L220" s="40"/>
      <c r="M220" s="196"/>
      <c r="N220" s="41"/>
      <c r="O220" s="41"/>
      <c r="P220" s="41"/>
      <c r="Q220" s="41"/>
      <c r="R220" s="41"/>
      <c r="S220" s="41"/>
      <c r="T220" s="69"/>
      <c r="AT220" s="23" t="s">
        <v>209</v>
      </c>
      <c r="AU220" s="23" t="s">
        <v>85</v>
      </c>
    </row>
    <row r="221" spans="2:65" s="11" customFormat="1">
      <c r="B221" s="185"/>
      <c r="D221" s="186" t="s">
        <v>203</v>
      </c>
      <c r="E221" s="187" t="s">
        <v>5</v>
      </c>
      <c r="F221" s="188" t="s">
        <v>4069</v>
      </c>
      <c r="H221" s="189">
        <v>7.83</v>
      </c>
      <c r="I221" s="190"/>
      <c r="L221" s="185"/>
      <c r="M221" s="191"/>
      <c r="N221" s="192"/>
      <c r="O221" s="192"/>
      <c r="P221" s="192"/>
      <c r="Q221" s="192"/>
      <c r="R221" s="192"/>
      <c r="S221" s="192"/>
      <c r="T221" s="193"/>
      <c r="AT221" s="187" t="s">
        <v>203</v>
      </c>
      <c r="AU221" s="187" t="s">
        <v>85</v>
      </c>
      <c r="AV221" s="11" t="s">
        <v>85</v>
      </c>
      <c r="AW221" s="11" t="s">
        <v>39</v>
      </c>
      <c r="AX221" s="11" t="s">
        <v>75</v>
      </c>
      <c r="AY221" s="187" t="s">
        <v>195</v>
      </c>
    </row>
    <row r="222" spans="2:65" s="11" customFormat="1">
      <c r="B222" s="185"/>
      <c r="D222" s="186" t="s">
        <v>203</v>
      </c>
      <c r="E222" s="187" t="s">
        <v>5</v>
      </c>
      <c r="F222" s="188" t="s">
        <v>4070</v>
      </c>
      <c r="H222" s="189">
        <v>29.847999999999999</v>
      </c>
      <c r="I222" s="190"/>
      <c r="L222" s="185"/>
      <c r="M222" s="191"/>
      <c r="N222" s="192"/>
      <c r="O222" s="192"/>
      <c r="P222" s="192"/>
      <c r="Q222" s="192"/>
      <c r="R222" s="192"/>
      <c r="S222" s="192"/>
      <c r="T222" s="193"/>
      <c r="AT222" s="187" t="s">
        <v>203</v>
      </c>
      <c r="AU222" s="187" t="s">
        <v>85</v>
      </c>
      <c r="AV222" s="11" t="s">
        <v>85</v>
      </c>
      <c r="AW222" s="11" t="s">
        <v>39</v>
      </c>
      <c r="AX222" s="11" t="s">
        <v>75</v>
      </c>
      <c r="AY222" s="187" t="s">
        <v>195</v>
      </c>
    </row>
    <row r="223" spans="2:65" s="11" customFormat="1">
      <c r="B223" s="185"/>
      <c r="D223" s="186" t="s">
        <v>203</v>
      </c>
      <c r="E223" s="187" t="s">
        <v>5</v>
      </c>
      <c r="F223" s="188" t="s">
        <v>4071</v>
      </c>
      <c r="H223" s="189">
        <v>10.425000000000001</v>
      </c>
      <c r="I223" s="190"/>
      <c r="L223" s="185"/>
      <c r="M223" s="191"/>
      <c r="N223" s="192"/>
      <c r="O223" s="192"/>
      <c r="P223" s="192"/>
      <c r="Q223" s="192"/>
      <c r="R223" s="192"/>
      <c r="S223" s="192"/>
      <c r="T223" s="193"/>
      <c r="AT223" s="187" t="s">
        <v>203</v>
      </c>
      <c r="AU223" s="187" t="s">
        <v>85</v>
      </c>
      <c r="AV223" s="11" t="s">
        <v>85</v>
      </c>
      <c r="AW223" s="11" t="s">
        <v>39</v>
      </c>
      <c r="AX223" s="11" t="s">
        <v>75</v>
      </c>
      <c r="AY223" s="187" t="s">
        <v>195</v>
      </c>
    </row>
    <row r="224" spans="2:65" s="12" customFormat="1">
      <c r="B224" s="197"/>
      <c r="D224" s="186" t="s">
        <v>203</v>
      </c>
      <c r="E224" s="198" t="s">
        <v>5</v>
      </c>
      <c r="F224" s="199" t="s">
        <v>2788</v>
      </c>
      <c r="H224" s="200">
        <v>48.103000000000002</v>
      </c>
      <c r="I224" s="201"/>
      <c r="L224" s="197"/>
      <c r="M224" s="202"/>
      <c r="N224" s="203"/>
      <c r="O224" s="203"/>
      <c r="P224" s="203"/>
      <c r="Q224" s="203"/>
      <c r="R224" s="203"/>
      <c r="S224" s="203"/>
      <c r="T224" s="204"/>
      <c r="AT224" s="198" t="s">
        <v>203</v>
      </c>
      <c r="AU224" s="198" t="s">
        <v>85</v>
      </c>
      <c r="AV224" s="12" t="s">
        <v>211</v>
      </c>
      <c r="AW224" s="12" t="s">
        <v>39</v>
      </c>
      <c r="AX224" s="12" t="s">
        <v>83</v>
      </c>
      <c r="AY224" s="198" t="s">
        <v>195</v>
      </c>
    </row>
    <row r="225" spans="2:65" s="1" customFormat="1" ht="16.5" customHeight="1">
      <c r="B225" s="172"/>
      <c r="C225" s="173" t="s">
        <v>370</v>
      </c>
      <c r="D225" s="173" t="s">
        <v>197</v>
      </c>
      <c r="E225" s="174" t="s">
        <v>2836</v>
      </c>
      <c r="F225" s="175" t="s">
        <v>2837</v>
      </c>
      <c r="G225" s="176" t="s">
        <v>228</v>
      </c>
      <c r="H225" s="177">
        <v>0.22500000000000001</v>
      </c>
      <c r="I225" s="178"/>
      <c r="J225" s="179">
        <f>ROUND(I225*H225,2)</f>
        <v>0</v>
      </c>
      <c r="K225" s="175"/>
      <c r="L225" s="40"/>
      <c r="M225" s="180" t="s">
        <v>5</v>
      </c>
      <c r="N225" s="181" t="s">
        <v>46</v>
      </c>
      <c r="O225" s="41"/>
      <c r="P225" s="182">
        <f>O225*H225</f>
        <v>0</v>
      </c>
      <c r="Q225" s="182">
        <v>2.234</v>
      </c>
      <c r="R225" s="182">
        <f>Q225*H225</f>
        <v>0.50265000000000004</v>
      </c>
      <c r="S225" s="182">
        <v>0</v>
      </c>
      <c r="T225" s="183">
        <f>S225*H225</f>
        <v>0</v>
      </c>
      <c r="AR225" s="23" t="s">
        <v>201</v>
      </c>
      <c r="AT225" s="23" t="s">
        <v>197</v>
      </c>
      <c r="AU225" s="23" t="s">
        <v>85</v>
      </c>
      <c r="AY225" s="23" t="s">
        <v>195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23" t="s">
        <v>83</v>
      </c>
      <c r="BK225" s="184">
        <f>ROUND(I225*H225,2)</f>
        <v>0</v>
      </c>
      <c r="BL225" s="23" t="s">
        <v>201</v>
      </c>
      <c r="BM225" s="23" t="s">
        <v>4072</v>
      </c>
    </row>
    <row r="226" spans="2:65" s="1" customFormat="1" ht="27">
      <c r="B226" s="40"/>
      <c r="D226" s="186" t="s">
        <v>209</v>
      </c>
      <c r="F226" s="194" t="s">
        <v>2839</v>
      </c>
      <c r="I226" s="195"/>
      <c r="L226" s="40"/>
      <c r="M226" s="196"/>
      <c r="N226" s="41"/>
      <c r="O226" s="41"/>
      <c r="P226" s="41"/>
      <c r="Q226" s="41"/>
      <c r="R226" s="41"/>
      <c r="S226" s="41"/>
      <c r="T226" s="69"/>
      <c r="AT226" s="23" t="s">
        <v>209</v>
      </c>
      <c r="AU226" s="23" t="s">
        <v>85</v>
      </c>
    </row>
    <row r="227" spans="2:65" s="11" customFormat="1">
      <c r="B227" s="185"/>
      <c r="D227" s="186" t="s">
        <v>203</v>
      </c>
      <c r="E227" s="187" t="s">
        <v>5</v>
      </c>
      <c r="F227" s="188" t="s">
        <v>4073</v>
      </c>
      <c r="H227" s="189">
        <v>0.22500000000000001</v>
      </c>
      <c r="I227" s="190"/>
      <c r="L227" s="185"/>
      <c r="M227" s="191"/>
      <c r="N227" s="192"/>
      <c r="O227" s="192"/>
      <c r="P227" s="192"/>
      <c r="Q227" s="192"/>
      <c r="R227" s="192"/>
      <c r="S227" s="192"/>
      <c r="T227" s="193"/>
      <c r="AT227" s="187" t="s">
        <v>203</v>
      </c>
      <c r="AU227" s="187" t="s">
        <v>85</v>
      </c>
      <c r="AV227" s="11" t="s">
        <v>85</v>
      </c>
      <c r="AW227" s="11" t="s">
        <v>39</v>
      </c>
      <c r="AX227" s="11" t="s">
        <v>75</v>
      </c>
      <c r="AY227" s="187" t="s">
        <v>195</v>
      </c>
    </row>
    <row r="228" spans="2:65" s="12" customFormat="1">
      <c r="B228" s="197"/>
      <c r="D228" s="186" t="s">
        <v>203</v>
      </c>
      <c r="E228" s="198" t="s">
        <v>5</v>
      </c>
      <c r="F228" s="199" t="s">
        <v>2841</v>
      </c>
      <c r="H228" s="200">
        <v>0.22500000000000001</v>
      </c>
      <c r="I228" s="201"/>
      <c r="L228" s="197"/>
      <c r="M228" s="202"/>
      <c r="N228" s="203"/>
      <c r="O228" s="203"/>
      <c r="P228" s="203"/>
      <c r="Q228" s="203"/>
      <c r="R228" s="203"/>
      <c r="S228" s="203"/>
      <c r="T228" s="204"/>
      <c r="AT228" s="198" t="s">
        <v>203</v>
      </c>
      <c r="AU228" s="198" t="s">
        <v>85</v>
      </c>
      <c r="AV228" s="12" t="s">
        <v>211</v>
      </c>
      <c r="AW228" s="12" t="s">
        <v>39</v>
      </c>
      <c r="AX228" s="12" t="s">
        <v>83</v>
      </c>
      <c r="AY228" s="198" t="s">
        <v>195</v>
      </c>
    </row>
    <row r="229" spans="2:65" s="1" customFormat="1" ht="16.5" customHeight="1">
      <c r="B229" s="172"/>
      <c r="C229" s="173" t="s">
        <v>377</v>
      </c>
      <c r="D229" s="173" t="s">
        <v>197</v>
      </c>
      <c r="E229" s="174" t="s">
        <v>345</v>
      </c>
      <c r="F229" s="175" t="s">
        <v>346</v>
      </c>
      <c r="G229" s="176" t="s">
        <v>303</v>
      </c>
      <c r="H229" s="177">
        <v>91.453999999999994</v>
      </c>
      <c r="I229" s="178"/>
      <c r="J229" s="179">
        <f>ROUND(I229*H229,2)</f>
        <v>0</v>
      </c>
      <c r="K229" s="175"/>
      <c r="L229" s="40"/>
      <c r="M229" s="180" t="s">
        <v>5</v>
      </c>
      <c r="N229" s="181" t="s">
        <v>46</v>
      </c>
      <c r="O229" s="41"/>
      <c r="P229" s="182">
        <f>O229*H229</f>
        <v>0</v>
      </c>
      <c r="Q229" s="182">
        <v>0</v>
      </c>
      <c r="R229" s="182">
        <f>Q229*H229</f>
        <v>0</v>
      </c>
      <c r="S229" s="182">
        <v>0</v>
      </c>
      <c r="T229" s="183">
        <f>S229*H229</f>
        <v>0</v>
      </c>
      <c r="AR229" s="23" t="s">
        <v>201</v>
      </c>
      <c r="AT229" s="23" t="s">
        <v>197</v>
      </c>
      <c r="AU229" s="23" t="s">
        <v>85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4074</v>
      </c>
    </row>
    <row r="230" spans="2:65" s="10" customFormat="1" ht="29.85" customHeight="1">
      <c r="B230" s="159"/>
      <c r="D230" s="160" t="s">
        <v>74</v>
      </c>
      <c r="E230" s="170" t="s">
        <v>220</v>
      </c>
      <c r="F230" s="170" t="s">
        <v>2857</v>
      </c>
      <c r="I230" s="162"/>
      <c r="J230" s="171">
        <f>BK230</f>
        <v>0</v>
      </c>
      <c r="L230" s="159"/>
      <c r="M230" s="164"/>
      <c r="N230" s="165"/>
      <c r="O230" s="165"/>
      <c r="P230" s="166">
        <f>P231</f>
        <v>0</v>
      </c>
      <c r="Q230" s="165"/>
      <c r="R230" s="166">
        <f>R231</f>
        <v>84.540239999999997</v>
      </c>
      <c r="S230" s="165"/>
      <c r="T230" s="167">
        <f>T231</f>
        <v>0</v>
      </c>
      <c r="AR230" s="160" t="s">
        <v>83</v>
      </c>
      <c r="AT230" s="168" t="s">
        <v>74</v>
      </c>
      <c r="AU230" s="168" t="s">
        <v>83</v>
      </c>
      <c r="AY230" s="160" t="s">
        <v>195</v>
      </c>
      <c r="BK230" s="169">
        <f>BK231</f>
        <v>0</v>
      </c>
    </row>
    <row r="231" spans="2:65" s="10" customFormat="1" ht="14.85" customHeight="1">
      <c r="B231" s="159"/>
      <c r="D231" s="160" t="s">
        <v>74</v>
      </c>
      <c r="E231" s="170" t="s">
        <v>391</v>
      </c>
      <c r="F231" s="170" t="s">
        <v>392</v>
      </c>
      <c r="I231" s="162"/>
      <c r="J231" s="171">
        <f>BK231</f>
        <v>0</v>
      </c>
      <c r="L231" s="159"/>
      <c r="M231" s="164"/>
      <c r="N231" s="165"/>
      <c r="O231" s="165"/>
      <c r="P231" s="166">
        <f>SUM(P232:P254)</f>
        <v>0</v>
      </c>
      <c r="Q231" s="165"/>
      <c r="R231" s="166">
        <f>SUM(R232:R254)</f>
        <v>84.540239999999997</v>
      </c>
      <c r="S231" s="165"/>
      <c r="T231" s="167">
        <f>SUM(T232:T254)</f>
        <v>0</v>
      </c>
      <c r="AR231" s="160" t="s">
        <v>83</v>
      </c>
      <c r="AT231" s="168" t="s">
        <v>74</v>
      </c>
      <c r="AU231" s="168" t="s">
        <v>85</v>
      </c>
      <c r="AY231" s="160" t="s">
        <v>195</v>
      </c>
      <c r="BK231" s="169">
        <f>SUM(BK232:BK254)</f>
        <v>0</v>
      </c>
    </row>
    <row r="232" spans="2:65" s="1" customFormat="1" ht="16.5" customHeight="1">
      <c r="B232" s="172"/>
      <c r="C232" s="173" t="s">
        <v>383</v>
      </c>
      <c r="D232" s="173" t="s">
        <v>197</v>
      </c>
      <c r="E232" s="174" t="s">
        <v>394</v>
      </c>
      <c r="F232" s="175" t="s">
        <v>395</v>
      </c>
      <c r="G232" s="176" t="s">
        <v>264</v>
      </c>
      <c r="H232" s="177">
        <v>93.84</v>
      </c>
      <c r="I232" s="178"/>
      <c r="J232" s="179">
        <f>ROUND(I232*H232,2)</f>
        <v>0</v>
      </c>
      <c r="K232" s="175"/>
      <c r="L232" s="40"/>
      <c r="M232" s="180" t="s">
        <v>5</v>
      </c>
      <c r="N232" s="181" t="s">
        <v>46</v>
      </c>
      <c r="O232" s="41"/>
      <c r="P232" s="182">
        <f>O232*H232</f>
        <v>0</v>
      </c>
      <c r="Q232" s="182">
        <v>0.29699999999999999</v>
      </c>
      <c r="R232" s="182">
        <f>Q232*H232</f>
        <v>27.870480000000001</v>
      </c>
      <c r="S232" s="182">
        <v>0</v>
      </c>
      <c r="T232" s="183">
        <f>S232*H232</f>
        <v>0</v>
      </c>
      <c r="AR232" s="23" t="s">
        <v>201</v>
      </c>
      <c r="AT232" s="23" t="s">
        <v>197</v>
      </c>
      <c r="AU232" s="23" t="s">
        <v>211</v>
      </c>
      <c r="AY232" s="23" t="s">
        <v>195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23" t="s">
        <v>83</v>
      </c>
      <c r="BK232" s="184">
        <f>ROUND(I232*H232,2)</f>
        <v>0</v>
      </c>
      <c r="BL232" s="23" t="s">
        <v>201</v>
      </c>
      <c r="BM232" s="23" t="s">
        <v>4075</v>
      </c>
    </row>
    <row r="233" spans="2:65" s="1" customFormat="1" ht="54">
      <c r="B233" s="40"/>
      <c r="D233" s="186" t="s">
        <v>209</v>
      </c>
      <c r="F233" s="194" t="s">
        <v>397</v>
      </c>
      <c r="I233" s="195"/>
      <c r="L233" s="40"/>
      <c r="M233" s="196"/>
      <c r="N233" s="41"/>
      <c r="O233" s="41"/>
      <c r="P233" s="41"/>
      <c r="Q233" s="41"/>
      <c r="R233" s="41"/>
      <c r="S233" s="41"/>
      <c r="T233" s="69"/>
      <c r="AT233" s="23" t="s">
        <v>209</v>
      </c>
      <c r="AU233" s="23" t="s">
        <v>211</v>
      </c>
    </row>
    <row r="234" spans="2:65" s="11" customFormat="1">
      <c r="B234" s="185"/>
      <c r="D234" s="186" t="s">
        <v>203</v>
      </c>
      <c r="E234" s="187" t="s">
        <v>5</v>
      </c>
      <c r="F234" s="188" t="s">
        <v>4058</v>
      </c>
      <c r="H234" s="189">
        <v>4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203</v>
      </c>
      <c r="AU234" s="187" t="s">
        <v>211</v>
      </c>
      <c r="AV234" s="11" t="s">
        <v>85</v>
      </c>
      <c r="AW234" s="11" t="s">
        <v>39</v>
      </c>
      <c r="AX234" s="11" t="s">
        <v>75</v>
      </c>
      <c r="AY234" s="187" t="s">
        <v>195</v>
      </c>
    </row>
    <row r="235" spans="2:65" s="12" customFormat="1">
      <c r="B235" s="197"/>
      <c r="D235" s="186" t="s">
        <v>203</v>
      </c>
      <c r="E235" s="198" t="s">
        <v>5</v>
      </c>
      <c r="F235" s="199" t="s">
        <v>4059</v>
      </c>
      <c r="H235" s="200">
        <v>4</v>
      </c>
      <c r="I235" s="201"/>
      <c r="L235" s="197"/>
      <c r="M235" s="202"/>
      <c r="N235" s="203"/>
      <c r="O235" s="203"/>
      <c r="P235" s="203"/>
      <c r="Q235" s="203"/>
      <c r="R235" s="203"/>
      <c r="S235" s="203"/>
      <c r="T235" s="204"/>
      <c r="AT235" s="198" t="s">
        <v>203</v>
      </c>
      <c r="AU235" s="198" t="s">
        <v>211</v>
      </c>
      <c r="AV235" s="12" t="s">
        <v>211</v>
      </c>
      <c r="AW235" s="12" t="s">
        <v>39</v>
      </c>
      <c r="AX235" s="12" t="s">
        <v>75</v>
      </c>
      <c r="AY235" s="198" t="s">
        <v>195</v>
      </c>
    </row>
    <row r="236" spans="2:65" s="11" customFormat="1">
      <c r="B236" s="185"/>
      <c r="D236" s="186" t="s">
        <v>203</v>
      </c>
      <c r="E236" s="187" t="s">
        <v>5</v>
      </c>
      <c r="F236" s="188" t="s">
        <v>4060</v>
      </c>
      <c r="H236" s="189">
        <v>20.25</v>
      </c>
      <c r="I236" s="190"/>
      <c r="L236" s="185"/>
      <c r="M236" s="191"/>
      <c r="N236" s="192"/>
      <c r="O236" s="192"/>
      <c r="P236" s="192"/>
      <c r="Q236" s="192"/>
      <c r="R236" s="192"/>
      <c r="S236" s="192"/>
      <c r="T236" s="193"/>
      <c r="AT236" s="187" t="s">
        <v>203</v>
      </c>
      <c r="AU236" s="187" t="s">
        <v>211</v>
      </c>
      <c r="AV236" s="11" t="s">
        <v>85</v>
      </c>
      <c r="AW236" s="11" t="s">
        <v>39</v>
      </c>
      <c r="AX236" s="11" t="s">
        <v>75</v>
      </c>
      <c r="AY236" s="187" t="s">
        <v>195</v>
      </c>
    </row>
    <row r="237" spans="2:65" s="12" customFormat="1">
      <c r="B237" s="197"/>
      <c r="D237" s="186" t="s">
        <v>203</v>
      </c>
      <c r="E237" s="198" t="s">
        <v>5</v>
      </c>
      <c r="F237" s="199" t="s">
        <v>2811</v>
      </c>
      <c r="H237" s="200">
        <v>20.25</v>
      </c>
      <c r="I237" s="201"/>
      <c r="L237" s="197"/>
      <c r="M237" s="202"/>
      <c r="N237" s="203"/>
      <c r="O237" s="203"/>
      <c r="P237" s="203"/>
      <c r="Q237" s="203"/>
      <c r="R237" s="203"/>
      <c r="S237" s="203"/>
      <c r="T237" s="204"/>
      <c r="AT237" s="198" t="s">
        <v>203</v>
      </c>
      <c r="AU237" s="198" t="s">
        <v>211</v>
      </c>
      <c r="AV237" s="12" t="s">
        <v>211</v>
      </c>
      <c r="AW237" s="12" t="s">
        <v>39</v>
      </c>
      <c r="AX237" s="12" t="s">
        <v>75</v>
      </c>
      <c r="AY237" s="198" t="s">
        <v>195</v>
      </c>
    </row>
    <row r="238" spans="2:65" s="11" customFormat="1">
      <c r="B238" s="185"/>
      <c r="D238" s="186" t="s">
        <v>203</v>
      </c>
      <c r="E238" s="187" t="s">
        <v>5</v>
      </c>
      <c r="F238" s="188" t="s">
        <v>4061</v>
      </c>
      <c r="H238" s="189">
        <v>69.59</v>
      </c>
      <c r="I238" s="190"/>
      <c r="L238" s="185"/>
      <c r="M238" s="191"/>
      <c r="N238" s="192"/>
      <c r="O238" s="192"/>
      <c r="P238" s="192"/>
      <c r="Q238" s="192"/>
      <c r="R238" s="192"/>
      <c r="S238" s="192"/>
      <c r="T238" s="193"/>
      <c r="AT238" s="187" t="s">
        <v>203</v>
      </c>
      <c r="AU238" s="187" t="s">
        <v>211</v>
      </c>
      <c r="AV238" s="11" t="s">
        <v>85</v>
      </c>
      <c r="AW238" s="11" t="s">
        <v>39</v>
      </c>
      <c r="AX238" s="11" t="s">
        <v>75</v>
      </c>
      <c r="AY238" s="187" t="s">
        <v>195</v>
      </c>
    </row>
    <row r="239" spans="2:65" s="12" customFormat="1">
      <c r="B239" s="197"/>
      <c r="D239" s="186" t="s">
        <v>203</v>
      </c>
      <c r="E239" s="198" t="s">
        <v>5</v>
      </c>
      <c r="F239" s="199" t="s">
        <v>250</v>
      </c>
      <c r="H239" s="200">
        <v>69.59</v>
      </c>
      <c r="I239" s="201"/>
      <c r="L239" s="197"/>
      <c r="M239" s="202"/>
      <c r="N239" s="203"/>
      <c r="O239" s="203"/>
      <c r="P239" s="203"/>
      <c r="Q239" s="203"/>
      <c r="R239" s="203"/>
      <c r="S239" s="203"/>
      <c r="T239" s="204"/>
      <c r="AT239" s="198" t="s">
        <v>203</v>
      </c>
      <c r="AU239" s="198" t="s">
        <v>211</v>
      </c>
      <c r="AV239" s="12" t="s">
        <v>211</v>
      </c>
      <c r="AW239" s="12" t="s">
        <v>39</v>
      </c>
      <c r="AX239" s="12" t="s">
        <v>75</v>
      </c>
      <c r="AY239" s="198" t="s">
        <v>195</v>
      </c>
    </row>
    <row r="240" spans="2:65" s="13" customFormat="1">
      <c r="B240" s="205"/>
      <c r="D240" s="186" t="s">
        <v>203</v>
      </c>
      <c r="E240" s="206" t="s">
        <v>5</v>
      </c>
      <c r="F240" s="207" t="s">
        <v>254</v>
      </c>
      <c r="H240" s="208">
        <v>93.84</v>
      </c>
      <c r="I240" s="209"/>
      <c r="L240" s="205"/>
      <c r="M240" s="210"/>
      <c r="N240" s="211"/>
      <c r="O240" s="211"/>
      <c r="P240" s="211"/>
      <c r="Q240" s="211"/>
      <c r="R240" s="211"/>
      <c r="S240" s="211"/>
      <c r="T240" s="212"/>
      <c r="AT240" s="206" t="s">
        <v>203</v>
      </c>
      <c r="AU240" s="206" t="s">
        <v>211</v>
      </c>
      <c r="AV240" s="13" t="s">
        <v>201</v>
      </c>
      <c r="AW240" s="13" t="s">
        <v>39</v>
      </c>
      <c r="AX240" s="13" t="s">
        <v>83</v>
      </c>
      <c r="AY240" s="206" t="s">
        <v>195</v>
      </c>
    </row>
    <row r="241" spans="2:65" s="1" customFormat="1" ht="16.5" customHeight="1">
      <c r="B241" s="172"/>
      <c r="C241" s="173" t="s">
        <v>388</v>
      </c>
      <c r="D241" s="173" t="s">
        <v>197</v>
      </c>
      <c r="E241" s="174" t="s">
        <v>399</v>
      </c>
      <c r="F241" s="175" t="s">
        <v>400</v>
      </c>
      <c r="G241" s="176" t="s">
        <v>264</v>
      </c>
      <c r="H241" s="177">
        <v>93.84</v>
      </c>
      <c r="I241" s="178"/>
      <c r="J241" s="179">
        <f>ROUND(I241*H241,2)</f>
        <v>0</v>
      </c>
      <c r="K241" s="175"/>
      <c r="L241" s="40"/>
      <c r="M241" s="180" t="s">
        <v>5</v>
      </c>
      <c r="N241" s="181" t="s">
        <v>46</v>
      </c>
      <c r="O241" s="41"/>
      <c r="P241" s="182">
        <f>O241*H241</f>
        <v>0</v>
      </c>
      <c r="Q241" s="182">
        <v>0.29160000000000003</v>
      </c>
      <c r="R241" s="182">
        <f>Q241*H241</f>
        <v>27.363744000000004</v>
      </c>
      <c r="S241" s="182">
        <v>0</v>
      </c>
      <c r="T241" s="183">
        <f>S241*H241</f>
        <v>0</v>
      </c>
      <c r="AR241" s="23" t="s">
        <v>201</v>
      </c>
      <c r="AT241" s="23" t="s">
        <v>197</v>
      </c>
      <c r="AU241" s="23" t="s">
        <v>211</v>
      </c>
      <c r="AY241" s="23" t="s">
        <v>195</v>
      </c>
      <c r="BE241" s="184">
        <f>IF(N241="základní",J241,0)</f>
        <v>0</v>
      </c>
      <c r="BF241" s="184">
        <f>IF(N241="snížená",J241,0)</f>
        <v>0</v>
      </c>
      <c r="BG241" s="184">
        <f>IF(N241="zákl. přenesená",J241,0)</f>
        <v>0</v>
      </c>
      <c r="BH241" s="184">
        <f>IF(N241="sníž. přenesená",J241,0)</f>
        <v>0</v>
      </c>
      <c r="BI241" s="184">
        <f>IF(N241="nulová",J241,0)</f>
        <v>0</v>
      </c>
      <c r="BJ241" s="23" t="s">
        <v>83</v>
      </c>
      <c r="BK241" s="184">
        <f>ROUND(I241*H241,2)</f>
        <v>0</v>
      </c>
      <c r="BL241" s="23" t="s">
        <v>201</v>
      </c>
      <c r="BM241" s="23" t="s">
        <v>4076</v>
      </c>
    </row>
    <row r="242" spans="2:65" s="1" customFormat="1" ht="54">
      <c r="B242" s="40"/>
      <c r="D242" s="186" t="s">
        <v>209</v>
      </c>
      <c r="F242" s="194" t="s">
        <v>402</v>
      </c>
      <c r="I242" s="195"/>
      <c r="L242" s="40"/>
      <c r="M242" s="196"/>
      <c r="N242" s="41"/>
      <c r="O242" s="41"/>
      <c r="P242" s="41"/>
      <c r="Q242" s="41"/>
      <c r="R242" s="41"/>
      <c r="S242" s="41"/>
      <c r="T242" s="69"/>
      <c r="AT242" s="23" t="s">
        <v>209</v>
      </c>
      <c r="AU242" s="23" t="s">
        <v>211</v>
      </c>
    </row>
    <row r="243" spans="2:65" s="1" customFormat="1" ht="16.5" customHeight="1">
      <c r="B243" s="172"/>
      <c r="C243" s="173" t="s">
        <v>393</v>
      </c>
      <c r="D243" s="173" t="s">
        <v>197</v>
      </c>
      <c r="E243" s="174" t="s">
        <v>404</v>
      </c>
      <c r="F243" s="175" t="s">
        <v>405</v>
      </c>
      <c r="G243" s="176" t="s">
        <v>264</v>
      </c>
      <c r="H243" s="177">
        <v>135.67599999999999</v>
      </c>
      <c r="I243" s="178"/>
      <c r="J243" s="179">
        <f>ROUND(I243*H243,2)</f>
        <v>0</v>
      </c>
      <c r="K243" s="175"/>
      <c r="L243" s="40"/>
      <c r="M243" s="180" t="s">
        <v>5</v>
      </c>
      <c r="N243" s="181" t="s">
        <v>46</v>
      </c>
      <c r="O243" s="41"/>
      <c r="P243" s="182">
        <f>O243*H243</f>
        <v>0</v>
      </c>
      <c r="Q243" s="182">
        <v>0.108</v>
      </c>
      <c r="R243" s="182">
        <f>Q243*H243</f>
        <v>14.653007999999998</v>
      </c>
      <c r="S243" s="182">
        <v>0</v>
      </c>
      <c r="T243" s="183">
        <f>S243*H243</f>
        <v>0</v>
      </c>
      <c r="AR243" s="23" t="s">
        <v>201</v>
      </c>
      <c r="AT243" s="23" t="s">
        <v>197</v>
      </c>
      <c r="AU243" s="23" t="s">
        <v>211</v>
      </c>
      <c r="AY243" s="23" t="s">
        <v>195</v>
      </c>
      <c r="BE243" s="184">
        <f>IF(N243="základní",J243,0)</f>
        <v>0</v>
      </c>
      <c r="BF243" s="184">
        <f>IF(N243="snížená",J243,0)</f>
        <v>0</v>
      </c>
      <c r="BG243" s="184">
        <f>IF(N243="zákl. přenesená",J243,0)</f>
        <v>0</v>
      </c>
      <c r="BH243" s="184">
        <f>IF(N243="sníž. přenesená",J243,0)</f>
        <v>0</v>
      </c>
      <c r="BI243" s="184">
        <f>IF(N243="nulová",J243,0)</f>
        <v>0</v>
      </c>
      <c r="BJ243" s="23" t="s">
        <v>83</v>
      </c>
      <c r="BK243" s="184">
        <f>ROUND(I243*H243,2)</f>
        <v>0</v>
      </c>
      <c r="BL243" s="23" t="s">
        <v>201</v>
      </c>
      <c r="BM243" s="23" t="s">
        <v>4077</v>
      </c>
    </row>
    <row r="244" spans="2:65" s="1" customFormat="1" ht="40.5">
      <c r="B244" s="40"/>
      <c r="D244" s="186" t="s">
        <v>209</v>
      </c>
      <c r="F244" s="194" t="s">
        <v>407</v>
      </c>
      <c r="I244" s="195"/>
      <c r="L244" s="40"/>
      <c r="M244" s="196"/>
      <c r="N244" s="41"/>
      <c r="O244" s="41"/>
      <c r="P244" s="41"/>
      <c r="Q244" s="41"/>
      <c r="R244" s="41"/>
      <c r="S244" s="41"/>
      <c r="T244" s="69"/>
      <c r="AT244" s="23" t="s">
        <v>209</v>
      </c>
      <c r="AU244" s="23" t="s">
        <v>211</v>
      </c>
    </row>
    <row r="245" spans="2:65" s="11" customFormat="1">
      <c r="B245" s="185"/>
      <c r="D245" s="186" t="s">
        <v>203</v>
      </c>
      <c r="E245" s="187" t="s">
        <v>5</v>
      </c>
      <c r="F245" s="188" t="s">
        <v>4063</v>
      </c>
      <c r="H245" s="189">
        <v>5.76</v>
      </c>
      <c r="I245" s="190"/>
      <c r="L245" s="185"/>
      <c r="M245" s="191"/>
      <c r="N245" s="192"/>
      <c r="O245" s="192"/>
      <c r="P245" s="192"/>
      <c r="Q245" s="192"/>
      <c r="R245" s="192"/>
      <c r="S245" s="192"/>
      <c r="T245" s="193"/>
      <c r="AT245" s="187" t="s">
        <v>203</v>
      </c>
      <c r="AU245" s="187" t="s">
        <v>211</v>
      </c>
      <c r="AV245" s="11" t="s">
        <v>85</v>
      </c>
      <c r="AW245" s="11" t="s">
        <v>39</v>
      </c>
      <c r="AX245" s="11" t="s">
        <v>75</v>
      </c>
      <c r="AY245" s="187" t="s">
        <v>195</v>
      </c>
    </row>
    <row r="246" spans="2:65" s="12" customFormat="1">
      <c r="B246" s="197"/>
      <c r="D246" s="186" t="s">
        <v>203</v>
      </c>
      <c r="E246" s="198" t="s">
        <v>5</v>
      </c>
      <c r="F246" s="199" t="s">
        <v>4059</v>
      </c>
      <c r="H246" s="200">
        <v>5.76</v>
      </c>
      <c r="I246" s="201"/>
      <c r="L246" s="197"/>
      <c r="M246" s="202"/>
      <c r="N246" s="203"/>
      <c r="O246" s="203"/>
      <c r="P246" s="203"/>
      <c r="Q246" s="203"/>
      <c r="R246" s="203"/>
      <c r="S246" s="203"/>
      <c r="T246" s="204"/>
      <c r="AT246" s="198" t="s">
        <v>203</v>
      </c>
      <c r="AU246" s="198" t="s">
        <v>211</v>
      </c>
      <c r="AV246" s="12" t="s">
        <v>211</v>
      </c>
      <c r="AW246" s="12" t="s">
        <v>39</v>
      </c>
      <c r="AX246" s="12" t="s">
        <v>75</v>
      </c>
      <c r="AY246" s="198" t="s">
        <v>195</v>
      </c>
    </row>
    <row r="247" spans="2:65" s="11" customFormat="1">
      <c r="B247" s="185"/>
      <c r="D247" s="186" t="s">
        <v>203</v>
      </c>
      <c r="E247" s="187" t="s">
        <v>5</v>
      </c>
      <c r="F247" s="188" t="s">
        <v>4064</v>
      </c>
      <c r="H247" s="189">
        <v>32.49</v>
      </c>
      <c r="I247" s="190"/>
      <c r="L247" s="185"/>
      <c r="M247" s="191"/>
      <c r="N247" s="192"/>
      <c r="O247" s="192"/>
      <c r="P247" s="192"/>
      <c r="Q247" s="192"/>
      <c r="R247" s="192"/>
      <c r="S247" s="192"/>
      <c r="T247" s="193"/>
      <c r="AT247" s="187" t="s">
        <v>203</v>
      </c>
      <c r="AU247" s="187" t="s">
        <v>211</v>
      </c>
      <c r="AV247" s="11" t="s">
        <v>85</v>
      </c>
      <c r="AW247" s="11" t="s">
        <v>39</v>
      </c>
      <c r="AX247" s="11" t="s">
        <v>75</v>
      </c>
      <c r="AY247" s="187" t="s">
        <v>195</v>
      </c>
    </row>
    <row r="248" spans="2:65" s="12" customFormat="1">
      <c r="B248" s="197"/>
      <c r="D248" s="186" t="s">
        <v>203</v>
      </c>
      <c r="E248" s="198" t="s">
        <v>5</v>
      </c>
      <c r="F248" s="199" t="s">
        <v>2811</v>
      </c>
      <c r="H248" s="200">
        <v>32.49</v>
      </c>
      <c r="I248" s="201"/>
      <c r="L248" s="197"/>
      <c r="M248" s="202"/>
      <c r="N248" s="203"/>
      <c r="O248" s="203"/>
      <c r="P248" s="203"/>
      <c r="Q248" s="203"/>
      <c r="R248" s="203"/>
      <c r="S248" s="203"/>
      <c r="T248" s="204"/>
      <c r="AT248" s="198" t="s">
        <v>203</v>
      </c>
      <c r="AU248" s="198" t="s">
        <v>211</v>
      </c>
      <c r="AV248" s="12" t="s">
        <v>211</v>
      </c>
      <c r="AW248" s="12" t="s">
        <v>39</v>
      </c>
      <c r="AX248" s="12" t="s">
        <v>75</v>
      </c>
      <c r="AY248" s="198" t="s">
        <v>195</v>
      </c>
    </row>
    <row r="249" spans="2:65" s="11" customFormat="1">
      <c r="B249" s="185"/>
      <c r="D249" s="186" t="s">
        <v>203</v>
      </c>
      <c r="E249" s="187" t="s">
        <v>5</v>
      </c>
      <c r="F249" s="188" t="s">
        <v>4065</v>
      </c>
      <c r="H249" s="189">
        <v>97.426000000000002</v>
      </c>
      <c r="I249" s="190"/>
      <c r="L249" s="185"/>
      <c r="M249" s="191"/>
      <c r="N249" s="192"/>
      <c r="O249" s="192"/>
      <c r="P249" s="192"/>
      <c r="Q249" s="192"/>
      <c r="R249" s="192"/>
      <c r="S249" s="192"/>
      <c r="T249" s="193"/>
      <c r="AT249" s="187" t="s">
        <v>203</v>
      </c>
      <c r="AU249" s="187" t="s">
        <v>211</v>
      </c>
      <c r="AV249" s="11" t="s">
        <v>85</v>
      </c>
      <c r="AW249" s="11" t="s">
        <v>39</v>
      </c>
      <c r="AX249" s="11" t="s">
        <v>75</v>
      </c>
      <c r="AY249" s="187" t="s">
        <v>195</v>
      </c>
    </row>
    <row r="250" spans="2:65" s="12" customFormat="1">
      <c r="B250" s="197"/>
      <c r="D250" s="186" t="s">
        <v>203</v>
      </c>
      <c r="E250" s="198" t="s">
        <v>5</v>
      </c>
      <c r="F250" s="199" t="s">
        <v>250</v>
      </c>
      <c r="H250" s="200">
        <v>97.426000000000002</v>
      </c>
      <c r="I250" s="201"/>
      <c r="L250" s="197"/>
      <c r="M250" s="202"/>
      <c r="N250" s="203"/>
      <c r="O250" s="203"/>
      <c r="P250" s="203"/>
      <c r="Q250" s="203"/>
      <c r="R250" s="203"/>
      <c r="S250" s="203"/>
      <c r="T250" s="204"/>
      <c r="AT250" s="198" t="s">
        <v>203</v>
      </c>
      <c r="AU250" s="198" t="s">
        <v>211</v>
      </c>
      <c r="AV250" s="12" t="s">
        <v>211</v>
      </c>
      <c r="AW250" s="12" t="s">
        <v>39</v>
      </c>
      <c r="AX250" s="12" t="s">
        <v>75</v>
      </c>
      <c r="AY250" s="198" t="s">
        <v>195</v>
      </c>
    </row>
    <row r="251" spans="2:65" s="13" customFormat="1">
      <c r="B251" s="205"/>
      <c r="D251" s="186" t="s">
        <v>203</v>
      </c>
      <c r="E251" s="206" t="s">
        <v>5</v>
      </c>
      <c r="F251" s="207" t="s">
        <v>254</v>
      </c>
      <c r="H251" s="208">
        <v>135.67599999999999</v>
      </c>
      <c r="I251" s="209"/>
      <c r="L251" s="205"/>
      <c r="M251" s="210"/>
      <c r="N251" s="211"/>
      <c r="O251" s="211"/>
      <c r="P251" s="211"/>
      <c r="Q251" s="211"/>
      <c r="R251" s="211"/>
      <c r="S251" s="211"/>
      <c r="T251" s="212"/>
      <c r="AT251" s="206" t="s">
        <v>203</v>
      </c>
      <c r="AU251" s="206" t="s">
        <v>211</v>
      </c>
      <c r="AV251" s="13" t="s">
        <v>201</v>
      </c>
      <c r="AW251" s="13" t="s">
        <v>39</v>
      </c>
      <c r="AX251" s="13" t="s">
        <v>83</v>
      </c>
      <c r="AY251" s="206" t="s">
        <v>195</v>
      </c>
    </row>
    <row r="252" spans="2:65" s="1" customFormat="1" ht="16.5" customHeight="1">
      <c r="B252" s="172"/>
      <c r="C252" s="173" t="s">
        <v>398</v>
      </c>
      <c r="D252" s="173" t="s">
        <v>197</v>
      </c>
      <c r="E252" s="174" t="s">
        <v>404</v>
      </c>
      <c r="F252" s="175" t="s">
        <v>405</v>
      </c>
      <c r="G252" s="176" t="s">
        <v>264</v>
      </c>
      <c r="H252" s="177">
        <v>135.67599999999999</v>
      </c>
      <c r="I252" s="178"/>
      <c r="J252" s="179">
        <f>ROUND(I252*H252,2)</f>
        <v>0</v>
      </c>
      <c r="K252" s="175"/>
      <c r="L252" s="40"/>
      <c r="M252" s="180" t="s">
        <v>5</v>
      </c>
      <c r="N252" s="181" t="s">
        <v>46</v>
      </c>
      <c r="O252" s="41"/>
      <c r="P252" s="182">
        <f>O252*H252</f>
        <v>0</v>
      </c>
      <c r="Q252" s="182">
        <v>0.108</v>
      </c>
      <c r="R252" s="182">
        <f>Q252*H252</f>
        <v>14.653007999999998</v>
      </c>
      <c r="S252" s="182">
        <v>0</v>
      </c>
      <c r="T252" s="183">
        <f>S252*H252</f>
        <v>0</v>
      </c>
      <c r="AR252" s="23" t="s">
        <v>201</v>
      </c>
      <c r="AT252" s="23" t="s">
        <v>197</v>
      </c>
      <c r="AU252" s="23" t="s">
        <v>211</v>
      </c>
      <c r="AY252" s="23" t="s">
        <v>195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23" t="s">
        <v>83</v>
      </c>
      <c r="BK252" s="184">
        <f>ROUND(I252*H252,2)</f>
        <v>0</v>
      </c>
      <c r="BL252" s="23" t="s">
        <v>201</v>
      </c>
      <c r="BM252" s="23" t="s">
        <v>4078</v>
      </c>
    </row>
    <row r="253" spans="2:65" s="1" customFormat="1" ht="40.5">
      <c r="B253" s="40"/>
      <c r="D253" s="186" t="s">
        <v>209</v>
      </c>
      <c r="F253" s="194" t="s">
        <v>407</v>
      </c>
      <c r="I253" s="195"/>
      <c r="L253" s="40"/>
      <c r="M253" s="196"/>
      <c r="N253" s="41"/>
      <c r="O253" s="41"/>
      <c r="P253" s="41"/>
      <c r="Q253" s="41"/>
      <c r="R253" s="41"/>
      <c r="S253" s="41"/>
      <c r="T253" s="69"/>
      <c r="AT253" s="23" t="s">
        <v>209</v>
      </c>
      <c r="AU253" s="23" t="s">
        <v>211</v>
      </c>
    </row>
    <row r="254" spans="2:65" s="1" customFormat="1" ht="16.5" customHeight="1">
      <c r="B254" s="172"/>
      <c r="C254" s="173" t="s">
        <v>403</v>
      </c>
      <c r="D254" s="173" t="s">
        <v>197</v>
      </c>
      <c r="E254" s="174" t="s">
        <v>345</v>
      </c>
      <c r="F254" s="175" t="s">
        <v>346</v>
      </c>
      <c r="G254" s="176" t="s">
        <v>303</v>
      </c>
      <c r="H254" s="177">
        <v>84.54</v>
      </c>
      <c r="I254" s="178"/>
      <c r="J254" s="179">
        <f>ROUND(I254*H254,2)</f>
        <v>0</v>
      </c>
      <c r="K254" s="175"/>
      <c r="L254" s="40"/>
      <c r="M254" s="180" t="s">
        <v>5</v>
      </c>
      <c r="N254" s="181" t="s">
        <v>46</v>
      </c>
      <c r="O254" s="41"/>
      <c r="P254" s="182">
        <f>O254*H254</f>
        <v>0</v>
      </c>
      <c r="Q254" s="182">
        <v>0</v>
      </c>
      <c r="R254" s="182">
        <f>Q254*H254</f>
        <v>0</v>
      </c>
      <c r="S254" s="182">
        <v>0</v>
      </c>
      <c r="T254" s="183">
        <f>S254*H254</f>
        <v>0</v>
      </c>
      <c r="AR254" s="23" t="s">
        <v>201</v>
      </c>
      <c r="AT254" s="23" t="s">
        <v>197</v>
      </c>
      <c r="AU254" s="23" t="s">
        <v>211</v>
      </c>
      <c r="AY254" s="23" t="s">
        <v>195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23" t="s">
        <v>83</v>
      </c>
      <c r="BK254" s="184">
        <f>ROUND(I254*H254,2)</f>
        <v>0</v>
      </c>
      <c r="BL254" s="23" t="s">
        <v>201</v>
      </c>
      <c r="BM254" s="23" t="s">
        <v>4079</v>
      </c>
    </row>
    <row r="255" spans="2:65" s="10" customFormat="1" ht="29.85" customHeight="1">
      <c r="B255" s="159"/>
      <c r="D255" s="160" t="s">
        <v>74</v>
      </c>
      <c r="E255" s="170" t="s">
        <v>255</v>
      </c>
      <c r="F255" s="170" t="s">
        <v>421</v>
      </c>
      <c r="I255" s="162"/>
      <c r="J255" s="171">
        <f>BK255</f>
        <v>0</v>
      </c>
      <c r="L255" s="159"/>
      <c r="M255" s="164"/>
      <c r="N255" s="165"/>
      <c r="O255" s="165"/>
      <c r="P255" s="166">
        <f>P256+P265+P297+P328</f>
        <v>0</v>
      </c>
      <c r="Q255" s="165"/>
      <c r="R255" s="166">
        <f>R256+R265+R297+R328</f>
        <v>19.9257797</v>
      </c>
      <c r="S255" s="165"/>
      <c r="T255" s="167">
        <f>T256+T265+T297+T328</f>
        <v>1.6122500000000002</v>
      </c>
      <c r="AR255" s="160" t="s">
        <v>83</v>
      </c>
      <c r="AT255" s="168" t="s">
        <v>74</v>
      </c>
      <c r="AU255" s="168" t="s">
        <v>83</v>
      </c>
      <c r="AY255" s="160" t="s">
        <v>195</v>
      </c>
      <c r="BK255" s="169">
        <f>BK256+BK265+BK297+BK328</f>
        <v>0</v>
      </c>
    </row>
    <row r="256" spans="2:65" s="10" customFormat="1" ht="14.85" customHeight="1">
      <c r="B256" s="159"/>
      <c r="D256" s="160" t="s">
        <v>74</v>
      </c>
      <c r="E256" s="170" t="s">
        <v>637</v>
      </c>
      <c r="F256" s="170" t="s">
        <v>2896</v>
      </c>
      <c r="I256" s="162"/>
      <c r="J256" s="171">
        <f>BK256</f>
        <v>0</v>
      </c>
      <c r="L256" s="159"/>
      <c r="M256" s="164"/>
      <c r="N256" s="165"/>
      <c r="O256" s="165"/>
      <c r="P256" s="166">
        <f>SUM(P257:P264)</f>
        <v>0</v>
      </c>
      <c r="Q256" s="165"/>
      <c r="R256" s="166">
        <f>SUM(R257:R264)</f>
        <v>0</v>
      </c>
      <c r="S256" s="165"/>
      <c r="T256" s="167">
        <f>SUM(T257:T264)</f>
        <v>0</v>
      </c>
      <c r="AR256" s="160" t="s">
        <v>83</v>
      </c>
      <c r="AT256" s="168" t="s">
        <v>74</v>
      </c>
      <c r="AU256" s="168" t="s">
        <v>85</v>
      </c>
      <c r="AY256" s="160" t="s">
        <v>195</v>
      </c>
      <c r="BK256" s="169">
        <f>SUM(BK257:BK264)</f>
        <v>0</v>
      </c>
    </row>
    <row r="257" spans="2:65" s="1" customFormat="1" ht="16.5" customHeight="1">
      <c r="B257" s="172"/>
      <c r="C257" s="173" t="s">
        <v>408</v>
      </c>
      <c r="D257" s="173" t="s">
        <v>197</v>
      </c>
      <c r="E257" s="174" t="s">
        <v>3771</v>
      </c>
      <c r="F257" s="175" t="s">
        <v>3772</v>
      </c>
      <c r="G257" s="176" t="s">
        <v>325</v>
      </c>
      <c r="H257" s="177">
        <v>13</v>
      </c>
      <c r="I257" s="178"/>
      <c r="J257" s="179">
        <f>ROUND(I257*H257,2)</f>
        <v>0</v>
      </c>
      <c r="K257" s="175"/>
      <c r="L257" s="40"/>
      <c r="M257" s="180" t="s">
        <v>5</v>
      </c>
      <c r="N257" s="181" t="s">
        <v>46</v>
      </c>
      <c r="O257" s="41"/>
      <c r="P257" s="182">
        <f>O257*H257</f>
        <v>0</v>
      </c>
      <c r="Q257" s="182">
        <v>0</v>
      </c>
      <c r="R257" s="182">
        <f>Q257*H257</f>
        <v>0</v>
      </c>
      <c r="S257" s="182">
        <v>0</v>
      </c>
      <c r="T257" s="183">
        <f>S257*H257</f>
        <v>0</v>
      </c>
      <c r="AR257" s="23" t="s">
        <v>201</v>
      </c>
      <c r="AT257" s="23" t="s">
        <v>197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4080</v>
      </c>
    </row>
    <row r="258" spans="2:65" s="1" customFormat="1" ht="94.5">
      <c r="B258" s="40"/>
      <c r="D258" s="186" t="s">
        <v>209</v>
      </c>
      <c r="F258" s="194" t="s">
        <v>4081</v>
      </c>
      <c r="I258" s="195"/>
      <c r="L258" s="40"/>
      <c r="M258" s="196"/>
      <c r="N258" s="41"/>
      <c r="O258" s="41"/>
      <c r="P258" s="41"/>
      <c r="Q258" s="41"/>
      <c r="R258" s="41"/>
      <c r="S258" s="41"/>
      <c r="T258" s="69"/>
      <c r="AT258" s="23" t="s">
        <v>209</v>
      </c>
      <c r="AU258" s="23" t="s">
        <v>211</v>
      </c>
    </row>
    <row r="259" spans="2:65" s="1" customFormat="1" ht="16.5" customHeight="1">
      <c r="B259" s="172"/>
      <c r="C259" s="173" t="s">
        <v>410</v>
      </c>
      <c r="D259" s="173" t="s">
        <v>197</v>
      </c>
      <c r="E259" s="174" t="s">
        <v>4082</v>
      </c>
      <c r="F259" s="175" t="s">
        <v>4083</v>
      </c>
      <c r="G259" s="176" t="s">
        <v>207</v>
      </c>
      <c r="H259" s="177">
        <v>26.3</v>
      </c>
      <c r="I259" s="178"/>
      <c r="J259" s="179">
        <f>ROUND(I259*H259,2)</f>
        <v>0</v>
      </c>
      <c r="K259" s="175"/>
      <c r="L259" s="40"/>
      <c r="M259" s="180" t="s">
        <v>5</v>
      </c>
      <c r="N259" s="181" t="s">
        <v>46</v>
      </c>
      <c r="O259" s="41"/>
      <c r="P259" s="182">
        <f>O259*H259</f>
        <v>0</v>
      </c>
      <c r="Q259" s="182">
        <v>0</v>
      </c>
      <c r="R259" s="182">
        <f>Q259*H259</f>
        <v>0</v>
      </c>
      <c r="S259" s="182">
        <v>0</v>
      </c>
      <c r="T259" s="183">
        <f>S259*H259</f>
        <v>0</v>
      </c>
      <c r="AR259" s="23" t="s">
        <v>201</v>
      </c>
      <c r="AT259" s="23" t="s">
        <v>197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4084</v>
      </c>
    </row>
    <row r="260" spans="2:65" s="1" customFormat="1" ht="121.5">
      <c r="B260" s="40"/>
      <c r="D260" s="186" t="s">
        <v>209</v>
      </c>
      <c r="F260" s="194" t="s">
        <v>4085</v>
      </c>
      <c r="I260" s="195"/>
      <c r="L260" s="40"/>
      <c r="M260" s="196"/>
      <c r="N260" s="41"/>
      <c r="O260" s="41"/>
      <c r="P260" s="41"/>
      <c r="Q260" s="41"/>
      <c r="R260" s="41"/>
      <c r="S260" s="41"/>
      <c r="T260" s="69"/>
      <c r="AT260" s="23" t="s">
        <v>209</v>
      </c>
      <c r="AU260" s="23" t="s">
        <v>211</v>
      </c>
    </row>
    <row r="261" spans="2:65" s="1" customFormat="1" ht="16.5" customHeight="1">
      <c r="B261" s="172"/>
      <c r="C261" s="173" t="s">
        <v>414</v>
      </c>
      <c r="D261" s="173" t="s">
        <v>197</v>
      </c>
      <c r="E261" s="174" t="s">
        <v>3779</v>
      </c>
      <c r="F261" s="175" t="s">
        <v>3780</v>
      </c>
      <c r="G261" s="176" t="s">
        <v>325</v>
      </c>
      <c r="H261" s="177">
        <v>13</v>
      </c>
      <c r="I261" s="178"/>
      <c r="J261" s="179">
        <f>ROUND(I261*H261,2)</f>
        <v>0</v>
      </c>
      <c r="K261" s="175"/>
      <c r="L261" s="40"/>
      <c r="M261" s="180" t="s">
        <v>5</v>
      </c>
      <c r="N261" s="181" t="s">
        <v>46</v>
      </c>
      <c r="O261" s="41"/>
      <c r="P261" s="182">
        <f>O261*H261</f>
        <v>0</v>
      </c>
      <c r="Q261" s="182">
        <v>0</v>
      </c>
      <c r="R261" s="182">
        <f>Q261*H261</f>
        <v>0</v>
      </c>
      <c r="S261" s="182">
        <v>0</v>
      </c>
      <c r="T261" s="183">
        <f>S261*H261</f>
        <v>0</v>
      </c>
      <c r="AR261" s="23" t="s">
        <v>201</v>
      </c>
      <c r="AT261" s="23" t="s">
        <v>197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4086</v>
      </c>
    </row>
    <row r="262" spans="2:65" s="1" customFormat="1" ht="94.5">
      <c r="B262" s="40"/>
      <c r="D262" s="186" t="s">
        <v>209</v>
      </c>
      <c r="F262" s="194" t="s">
        <v>4087</v>
      </c>
      <c r="I262" s="195"/>
      <c r="L262" s="40"/>
      <c r="M262" s="196"/>
      <c r="N262" s="41"/>
      <c r="O262" s="41"/>
      <c r="P262" s="41"/>
      <c r="Q262" s="41"/>
      <c r="R262" s="41"/>
      <c r="S262" s="41"/>
      <c r="T262" s="69"/>
      <c r="AT262" s="23" t="s">
        <v>209</v>
      </c>
      <c r="AU262" s="23" t="s">
        <v>211</v>
      </c>
    </row>
    <row r="263" spans="2:65" s="1" customFormat="1" ht="16.5" customHeight="1">
      <c r="B263" s="172"/>
      <c r="C263" s="173" t="s">
        <v>419</v>
      </c>
      <c r="D263" s="173" t="s">
        <v>197</v>
      </c>
      <c r="E263" s="174" t="s">
        <v>3783</v>
      </c>
      <c r="F263" s="175" t="s">
        <v>4088</v>
      </c>
      <c r="G263" s="176" t="s">
        <v>325</v>
      </c>
      <c r="H263" s="177">
        <v>2</v>
      </c>
      <c r="I263" s="178"/>
      <c r="J263" s="179">
        <f>ROUND(I263*H263,2)</f>
        <v>0</v>
      </c>
      <c r="K263" s="175"/>
      <c r="L263" s="40"/>
      <c r="M263" s="180" t="s">
        <v>5</v>
      </c>
      <c r="N263" s="181" t="s">
        <v>46</v>
      </c>
      <c r="O263" s="41"/>
      <c r="P263" s="182">
        <f>O263*H263</f>
        <v>0</v>
      </c>
      <c r="Q263" s="182">
        <v>0</v>
      </c>
      <c r="R263" s="182">
        <f>Q263*H263</f>
        <v>0</v>
      </c>
      <c r="S263" s="182">
        <v>0</v>
      </c>
      <c r="T263" s="183">
        <f>S263*H263</f>
        <v>0</v>
      </c>
      <c r="AR263" s="23" t="s">
        <v>201</v>
      </c>
      <c r="AT263" s="23" t="s">
        <v>197</v>
      </c>
      <c r="AU263" s="23" t="s">
        <v>211</v>
      </c>
      <c r="AY263" s="23" t="s">
        <v>195</v>
      </c>
      <c r="BE263" s="184">
        <f>IF(N263="základní",J263,0)</f>
        <v>0</v>
      </c>
      <c r="BF263" s="184">
        <f>IF(N263="snížená",J263,0)</f>
        <v>0</v>
      </c>
      <c r="BG263" s="184">
        <f>IF(N263="zákl. přenesená",J263,0)</f>
        <v>0</v>
      </c>
      <c r="BH263" s="184">
        <f>IF(N263="sníž. přenesená",J263,0)</f>
        <v>0</v>
      </c>
      <c r="BI263" s="184">
        <f>IF(N263="nulová",J263,0)</f>
        <v>0</v>
      </c>
      <c r="BJ263" s="23" t="s">
        <v>83</v>
      </c>
      <c r="BK263" s="184">
        <f>ROUND(I263*H263,2)</f>
        <v>0</v>
      </c>
      <c r="BL263" s="23" t="s">
        <v>201</v>
      </c>
      <c r="BM263" s="23" t="s">
        <v>4089</v>
      </c>
    </row>
    <row r="264" spans="2:65" s="1" customFormat="1" ht="54">
      <c r="B264" s="40"/>
      <c r="D264" s="186" t="s">
        <v>209</v>
      </c>
      <c r="F264" s="194" t="s">
        <v>4090</v>
      </c>
      <c r="I264" s="195"/>
      <c r="L264" s="40"/>
      <c r="M264" s="196"/>
      <c r="N264" s="41"/>
      <c r="O264" s="41"/>
      <c r="P264" s="41"/>
      <c r="Q264" s="41"/>
      <c r="R264" s="41"/>
      <c r="S264" s="41"/>
      <c r="T264" s="69"/>
      <c r="AT264" s="23" t="s">
        <v>209</v>
      </c>
      <c r="AU264" s="23" t="s">
        <v>211</v>
      </c>
    </row>
    <row r="265" spans="2:65" s="10" customFormat="1" ht="22.35" customHeight="1">
      <c r="B265" s="159"/>
      <c r="D265" s="160" t="s">
        <v>74</v>
      </c>
      <c r="E265" s="170" t="s">
        <v>422</v>
      </c>
      <c r="F265" s="170" t="s">
        <v>2912</v>
      </c>
      <c r="I265" s="162"/>
      <c r="J265" s="171">
        <f>BK265</f>
        <v>0</v>
      </c>
      <c r="L265" s="159"/>
      <c r="M265" s="164"/>
      <c r="N265" s="165"/>
      <c r="O265" s="165"/>
      <c r="P265" s="166">
        <f>SUM(P266:P296)</f>
        <v>0</v>
      </c>
      <c r="Q265" s="165"/>
      <c r="R265" s="166">
        <f>SUM(R266:R296)</f>
        <v>7.3206426000000002</v>
      </c>
      <c r="S265" s="165"/>
      <c r="T265" s="167">
        <f>SUM(T266:T296)</f>
        <v>0</v>
      </c>
      <c r="AR265" s="160" t="s">
        <v>83</v>
      </c>
      <c r="AT265" s="168" t="s">
        <v>74</v>
      </c>
      <c r="AU265" s="168" t="s">
        <v>85</v>
      </c>
      <c r="AY265" s="160" t="s">
        <v>195</v>
      </c>
      <c r="BK265" s="169">
        <f>SUM(BK266:BK296)</f>
        <v>0</v>
      </c>
    </row>
    <row r="266" spans="2:65" s="1" customFormat="1" ht="16.5" customHeight="1">
      <c r="B266" s="172"/>
      <c r="C266" s="173" t="s">
        <v>424</v>
      </c>
      <c r="D266" s="173" t="s">
        <v>197</v>
      </c>
      <c r="E266" s="174" t="s">
        <v>3786</v>
      </c>
      <c r="F266" s="175" t="s">
        <v>3787</v>
      </c>
      <c r="G266" s="176" t="s">
        <v>207</v>
      </c>
      <c r="H266" s="177">
        <v>9</v>
      </c>
      <c r="I266" s="178"/>
      <c r="J266" s="179">
        <f>ROUND(I266*H266,2)</f>
        <v>0</v>
      </c>
      <c r="K266" s="175"/>
      <c r="L266" s="40"/>
      <c r="M266" s="180" t="s">
        <v>5</v>
      </c>
      <c r="N266" s="181" t="s">
        <v>46</v>
      </c>
      <c r="O266" s="41"/>
      <c r="P266" s="182">
        <f>O266*H266</f>
        <v>0</v>
      </c>
      <c r="Q266" s="182">
        <v>0</v>
      </c>
      <c r="R266" s="182">
        <f>Q266*H266</f>
        <v>0</v>
      </c>
      <c r="S266" s="182">
        <v>0</v>
      </c>
      <c r="T266" s="183">
        <f>S266*H266</f>
        <v>0</v>
      </c>
      <c r="AR266" s="23" t="s">
        <v>201</v>
      </c>
      <c r="AT266" s="23" t="s">
        <v>197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4091</v>
      </c>
    </row>
    <row r="267" spans="2:65" s="1" customFormat="1" ht="25.5" customHeight="1">
      <c r="B267" s="172"/>
      <c r="C267" s="173" t="s">
        <v>428</v>
      </c>
      <c r="D267" s="173" t="s">
        <v>197</v>
      </c>
      <c r="E267" s="174" t="s">
        <v>2916</v>
      </c>
      <c r="F267" s="175" t="s">
        <v>2917</v>
      </c>
      <c r="G267" s="176" t="s">
        <v>228</v>
      </c>
      <c r="H267" s="177">
        <v>2.25</v>
      </c>
      <c r="I267" s="178"/>
      <c r="J267" s="179">
        <f>ROUND(I267*H267,2)</f>
        <v>0</v>
      </c>
      <c r="K267" s="175"/>
      <c r="L267" s="40"/>
      <c r="M267" s="180" t="s">
        <v>5</v>
      </c>
      <c r="N267" s="181" t="s">
        <v>46</v>
      </c>
      <c r="O267" s="41"/>
      <c r="P267" s="182">
        <f>O267*H267</f>
        <v>0</v>
      </c>
      <c r="Q267" s="182">
        <v>2.4775800000000001</v>
      </c>
      <c r="R267" s="182">
        <f>Q267*H267</f>
        <v>5.5745550000000001</v>
      </c>
      <c r="S267" s="182">
        <v>0</v>
      </c>
      <c r="T267" s="183">
        <f>S267*H267</f>
        <v>0</v>
      </c>
      <c r="AR267" s="23" t="s">
        <v>201</v>
      </c>
      <c r="AT267" s="23" t="s">
        <v>197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4092</v>
      </c>
    </row>
    <row r="268" spans="2:65" s="11" customFormat="1">
      <c r="B268" s="185"/>
      <c r="D268" s="186" t="s">
        <v>203</v>
      </c>
      <c r="E268" s="187" t="s">
        <v>5</v>
      </c>
      <c r="F268" s="188" t="s">
        <v>4093</v>
      </c>
      <c r="H268" s="189">
        <v>2.25</v>
      </c>
      <c r="I268" s="190"/>
      <c r="L268" s="185"/>
      <c r="M268" s="191"/>
      <c r="N268" s="192"/>
      <c r="O268" s="192"/>
      <c r="P268" s="192"/>
      <c r="Q268" s="192"/>
      <c r="R268" s="192"/>
      <c r="S268" s="192"/>
      <c r="T268" s="193"/>
      <c r="AT268" s="187" t="s">
        <v>203</v>
      </c>
      <c r="AU268" s="187" t="s">
        <v>211</v>
      </c>
      <c r="AV268" s="11" t="s">
        <v>85</v>
      </c>
      <c r="AW268" s="11" t="s">
        <v>39</v>
      </c>
      <c r="AX268" s="11" t="s">
        <v>75</v>
      </c>
      <c r="AY268" s="187" t="s">
        <v>195</v>
      </c>
    </row>
    <row r="269" spans="2:65" s="13" customFormat="1">
      <c r="B269" s="205"/>
      <c r="D269" s="186" t="s">
        <v>203</v>
      </c>
      <c r="E269" s="206" t="s">
        <v>5</v>
      </c>
      <c r="F269" s="207" t="s">
        <v>254</v>
      </c>
      <c r="H269" s="208">
        <v>2.25</v>
      </c>
      <c r="I269" s="209"/>
      <c r="L269" s="205"/>
      <c r="M269" s="210"/>
      <c r="N269" s="211"/>
      <c r="O269" s="211"/>
      <c r="P269" s="211"/>
      <c r="Q269" s="211"/>
      <c r="R269" s="211"/>
      <c r="S269" s="211"/>
      <c r="T269" s="212"/>
      <c r="AT269" s="206" t="s">
        <v>203</v>
      </c>
      <c r="AU269" s="206" t="s">
        <v>211</v>
      </c>
      <c r="AV269" s="13" t="s">
        <v>201</v>
      </c>
      <c r="AW269" s="13" t="s">
        <v>39</v>
      </c>
      <c r="AX269" s="13" t="s">
        <v>83</v>
      </c>
      <c r="AY269" s="206" t="s">
        <v>195</v>
      </c>
    </row>
    <row r="270" spans="2:65" s="1" customFormat="1" ht="25.5" customHeight="1">
      <c r="B270" s="172"/>
      <c r="C270" s="173" t="s">
        <v>433</v>
      </c>
      <c r="D270" s="173" t="s">
        <v>197</v>
      </c>
      <c r="E270" s="174" t="s">
        <v>2920</v>
      </c>
      <c r="F270" s="175" t="s">
        <v>2921</v>
      </c>
      <c r="G270" s="176" t="s">
        <v>325</v>
      </c>
      <c r="H270" s="177">
        <v>45</v>
      </c>
      <c r="I270" s="178"/>
      <c r="J270" s="179">
        <f t="shared" ref="J270:J289" si="0">ROUND(I270*H270,2)</f>
        <v>0</v>
      </c>
      <c r="K270" s="175"/>
      <c r="L270" s="40"/>
      <c r="M270" s="180" t="s">
        <v>5</v>
      </c>
      <c r="N270" s="181" t="s">
        <v>46</v>
      </c>
      <c r="O270" s="41"/>
      <c r="P270" s="182">
        <f t="shared" ref="P270:P289" si="1">O270*H270</f>
        <v>0</v>
      </c>
      <c r="Q270" s="182">
        <v>0</v>
      </c>
      <c r="R270" s="182">
        <f t="shared" ref="R270:R289" si="2">Q270*H270</f>
        <v>0</v>
      </c>
      <c r="S270" s="182">
        <v>0</v>
      </c>
      <c r="T270" s="183">
        <f t="shared" ref="T270:T289" si="3">S270*H270</f>
        <v>0</v>
      </c>
      <c r="AR270" s="23" t="s">
        <v>201</v>
      </c>
      <c r="AT270" s="23" t="s">
        <v>197</v>
      </c>
      <c r="AU270" s="23" t="s">
        <v>211</v>
      </c>
      <c r="AY270" s="23" t="s">
        <v>195</v>
      </c>
      <c r="BE270" s="184">
        <f t="shared" ref="BE270:BE289" si="4">IF(N270="základní",J270,0)</f>
        <v>0</v>
      </c>
      <c r="BF270" s="184">
        <f t="shared" ref="BF270:BF289" si="5">IF(N270="snížená",J270,0)</f>
        <v>0</v>
      </c>
      <c r="BG270" s="184">
        <f t="shared" ref="BG270:BG289" si="6">IF(N270="zákl. přenesená",J270,0)</f>
        <v>0</v>
      </c>
      <c r="BH270" s="184">
        <f t="shared" ref="BH270:BH289" si="7">IF(N270="sníž. přenesená",J270,0)</f>
        <v>0</v>
      </c>
      <c r="BI270" s="184">
        <f t="shared" ref="BI270:BI289" si="8">IF(N270="nulová",J270,0)</f>
        <v>0</v>
      </c>
      <c r="BJ270" s="23" t="s">
        <v>83</v>
      </c>
      <c r="BK270" s="184">
        <f t="shared" ref="BK270:BK289" si="9">ROUND(I270*H270,2)</f>
        <v>0</v>
      </c>
      <c r="BL270" s="23" t="s">
        <v>201</v>
      </c>
      <c r="BM270" s="23" t="s">
        <v>4094</v>
      </c>
    </row>
    <row r="271" spans="2:65" s="1" customFormat="1" ht="16.5" customHeight="1">
      <c r="B271" s="172"/>
      <c r="C271" s="173" t="s">
        <v>438</v>
      </c>
      <c r="D271" s="173" t="s">
        <v>197</v>
      </c>
      <c r="E271" s="174" t="s">
        <v>2923</v>
      </c>
      <c r="F271" s="175" t="s">
        <v>2924</v>
      </c>
      <c r="G271" s="176" t="s">
        <v>228</v>
      </c>
      <c r="H271" s="177">
        <v>1.7</v>
      </c>
      <c r="I271" s="178"/>
      <c r="J271" s="179">
        <f t="shared" si="0"/>
        <v>0</v>
      </c>
      <c r="K271" s="175"/>
      <c r="L271" s="40"/>
      <c r="M271" s="180" t="s">
        <v>5</v>
      </c>
      <c r="N271" s="181" t="s">
        <v>46</v>
      </c>
      <c r="O271" s="41"/>
      <c r="P271" s="182">
        <f t="shared" si="1"/>
        <v>0</v>
      </c>
      <c r="Q271" s="182">
        <v>0</v>
      </c>
      <c r="R271" s="182">
        <f t="shared" si="2"/>
        <v>0</v>
      </c>
      <c r="S271" s="182">
        <v>0</v>
      </c>
      <c r="T271" s="183">
        <f t="shared" si="3"/>
        <v>0</v>
      </c>
      <c r="AR271" s="23" t="s">
        <v>201</v>
      </c>
      <c r="AT271" s="23" t="s">
        <v>197</v>
      </c>
      <c r="AU271" s="23" t="s">
        <v>211</v>
      </c>
      <c r="AY271" s="23" t="s">
        <v>195</v>
      </c>
      <c r="BE271" s="184">
        <f t="shared" si="4"/>
        <v>0</v>
      </c>
      <c r="BF271" s="184">
        <f t="shared" si="5"/>
        <v>0</v>
      </c>
      <c r="BG271" s="184">
        <f t="shared" si="6"/>
        <v>0</v>
      </c>
      <c r="BH271" s="184">
        <f t="shared" si="7"/>
        <v>0</v>
      </c>
      <c r="BI271" s="184">
        <f t="shared" si="8"/>
        <v>0</v>
      </c>
      <c r="BJ271" s="23" t="s">
        <v>83</v>
      </c>
      <c r="BK271" s="184">
        <f t="shared" si="9"/>
        <v>0</v>
      </c>
      <c r="BL271" s="23" t="s">
        <v>201</v>
      </c>
      <c r="BM271" s="23" t="s">
        <v>4095</v>
      </c>
    </row>
    <row r="272" spans="2:65" s="1" customFormat="1" ht="25.5" customHeight="1">
      <c r="B272" s="172"/>
      <c r="C272" s="173" t="s">
        <v>443</v>
      </c>
      <c r="D272" s="173" t="s">
        <v>197</v>
      </c>
      <c r="E272" s="174" t="s">
        <v>2926</v>
      </c>
      <c r="F272" s="175" t="s">
        <v>2927</v>
      </c>
      <c r="G272" s="176" t="s">
        <v>264</v>
      </c>
      <c r="H272" s="177">
        <v>39.01</v>
      </c>
      <c r="I272" s="178"/>
      <c r="J272" s="179">
        <f t="shared" si="0"/>
        <v>0</v>
      </c>
      <c r="K272" s="175"/>
      <c r="L272" s="40"/>
      <c r="M272" s="180" t="s">
        <v>5</v>
      </c>
      <c r="N272" s="181" t="s">
        <v>46</v>
      </c>
      <c r="O272" s="41"/>
      <c r="P272" s="182">
        <f t="shared" si="1"/>
        <v>0</v>
      </c>
      <c r="Q272" s="182">
        <v>0</v>
      </c>
      <c r="R272" s="182">
        <f t="shared" si="2"/>
        <v>0</v>
      </c>
      <c r="S272" s="182">
        <v>0</v>
      </c>
      <c r="T272" s="183">
        <f t="shared" si="3"/>
        <v>0</v>
      </c>
      <c r="AR272" s="23" t="s">
        <v>201</v>
      </c>
      <c r="AT272" s="23" t="s">
        <v>197</v>
      </c>
      <c r="AU272" s="23" t="s">
        <v>211</v>
      </c>
      <c r="AY272" s="23" t="s">
        <v>195</v>
      </c>
      <c r="BE272" s="184">
        <f t="shared" si="4"/>
        <v>0</v>
      </c>
      <c r="BF272" s="184">
        <f t="shared" si="5"/>
        <v>0</v>
      </c>
      <c r="BG272" s="184">
        <f t="shared" si="6"/>
        <v>0</v>
      </c>
      <c r="BH272" s="184">
        <f t="shared" si="7"/>
        <v>0</v>
      </c>
      <c r="BI272" s="184">
        <f t="shared" si="8"/>
        <v>0</v>
      </c>
      <c r="BJ272" s="23" t="s">
        <v>83</v>
      </c>
      <c r="BK272" s="184">
        <f t="shared" si="9"/>
        <v>0</v>
      </c>
      <c r="BL272" s="23" t="s">
        <v>201</v>
      </c>
      <c r="BM272" s="23" t="s">
        <v>4096</v>
      </c>
    </row>
    <row r="273" spans="2:65" s="1" customFormat="1" ht="16.5" customHeight="1">
      <c r="B273" s="172"/>
      <c r="C273" s="173" t="s">
        <v>447</v>
      </c>
      <c r="D273" s="173" t="s">
        <v>197</v>
      </c>
      <c r="E273" s="174" t="s">
        <v>2929</v>
      </c>
      <c r="F273" s="175" t="s">
        <v>2930</v>
      </c>
      <c r="G273" s="176" t="s">
        <v>264</v>
      </c>
      <c r="H273" s="177">
        <v>39.01</v>
      </c>
      <c r="I273" s="178"/>
      <c r="J273" s="179">
        <f t="shared" si="0"/>
        <v>0</v>
      </c>
      <c r="K273" s="175"/>
      <c r="L273" s="40"/>
      <c r="M273" s="180" t="s">
        <v>5</v>
      </c>
      <c r="N273" s="181" t="s">
        <v>46</v>
      </c>
      <c r="O273" s="41"/>
      <c r="P273" s="182">
        <f t="shared" si="1"/>
        <v>0</v>
      </c>
      <c r="Q273" s="182">
        <v>0</v>
      </c>
      <c r="R273" s="182">
        <f t="shared" si="2"/>
        <v>0</v>
      </c>
      <c r="S273" s="182">
        <v>0</v>
      </c>
      <c r="T273" s="183">
        <f t="shared" si="3"/>
        <v>0</v>
      </c>
      <c r="AR273" s="23" t="s">
        <v>201</v>
      </c>
      <c r="AT273" s="23" t="s">
        <v>197</v>
      </c>
      <c r="AU273" s="23" t="s">
        <v>211</v>
      </c>
      <c r="AY273" s="23" t="s">
        <v>195</v>
      </c>
      <c r="BE273" s="184">
        <f t="shared" si="4"/>
        <v>0</v>
      </c>
      <c r="BF273" s="184">
        <f t="shared" si="5"/>
        <v>0</v>
      </c>
      <c r="BG273" s="184">
        <f t="shared" si="6"/>
        <v>0</v>
      </c>
      <c r="BH273" s="184">
        <f t="shared" si="7"/>
        <v>0</v>
      </c>
      <c r="BI273" s="184">
        <f t="shared" si="8"/>
        <v>0</v>
      </c>
      <c r="BJ273" s="23" t="s">
        <v>83</v>
      </c>
      <c r="BK273" s="184">
        <f t="shared" si="9"/>
        <v>0</v>
      </c>
      <c r="BL273" s="23" t="s">
        <v>201</v>
      </c>
      <c r="BM273" s="23" t="s">
        <v>4097</v>
      </c>
    </row>
    <row r="274" spans="2:65" s="1" customFormat="1" ht="16.5" customHeight="1">
      <c r="B274" s="172"/>
      <c r="C274" s="173" t="s">
        <v>452</v>
      </c>
      <c r="D274" s="173" t="s">
        <v>197</v>
      </c>
      <c r="E274" s="174" t="s">
        <v>2932</v>
      </c>
      <c r="F274" s="175" t="s">
        <v>2933</v>
      </c>
      <c r="G274" s="176" t="s">
        <v>264</v>
      </c>
      <c r="H274" s="177">
        <v>39.01</v>
      </c>
      <c r="I274" s="178"/>
      <c r="J274" s="179">
        <f t="shared" si="0"/>
        <v>0</v>
      </c>
      <c r="K274" s="175"/>
      <c r="L274" s="40"/>
      <c r="M274" s="180" t="s">
        <v>5</v>
      </c>
      <c r="N274" s="181" t="s">
        <v>46</v>
      </c>
      <c r="O274" s="41"/>
      <c r="P274" s="182">
        <f t="shared" si="1"/>
        <v>0</v>
      </c>
      <c r="Q274" s="182">
        <v>0</v>
      </c>
      <c r="R274" s="182">
        <f t="shared" si="2"/>
        <v>0</v>
      </c>
      <c r="S274" s="182">
        <v>0</v>
      </c>
      <c r="T274" s="183">
        <f t="shared" si="3"/>
        <v>0</v>
      </c>
      <c r="AR274" s="23" t="s">
        <v>201</v>
      </c>
      <c r="AT274" s="23" t="s">
        <v>197</v>
      </c>
      <c r="AU274" s="23" t="s">
        <v>211</v>
      </c>
      <c r="AY274" s="23" t="s">
        <v>195</v>
      </c>
      <c r="BE274" s="184">
        <f t="shared" si="4"/>
        <v>0</v>
      </c>
      <c r="BF274" s="184">
        <f t="shared" si="5"/>
        <v>0</v>
      </c>
      <c r="BG274" s="184">
        <f t="shared" si="6"/>
        <v>0</v>
      </c>
      <c r="BH274" s="184">
        <f t="shared" si="7"/>
        <v>0</v>
      </c>
      <c r="BI274" s="184">
        <f t="shared" si="8"/>
        <v>0</v>
      </c>
      <c r="BJ274" s="23" t="s">
        <v>83</v>
      </c>
      <c r="BK274" s="184">
        <f t="shared" si="9"/>
        <v>0</v>
      </c>
      <c r="BL274" s="23" t="s">
        <v>201</v>
      </c>
      <c r="BM274" s="23" t="s">
        <v>4098</v>
      </c>
    </row>
    <row r="275" spans="2:65" s="1" customFormat="1" ht="16.5" customHeight="1">
      <c r="B275" s="172"/>
      <c r="C275" s="173" t="s">
        <v>456</v>
      </c>
      <c r="D275" s="173" t="s">
        <v>197</v>
      </c>
      <c r="E275" s="174" t="s">
        <v>2935</v>
      </c>
      <c r="F275" s="175" t="s">
        <v>2936</v>
      </c>
      <c r="G275" s="176" t="s">
        <v>264</v>
      </c>
      <c r="H275" s="177">
        <v>39.01</v>
      </c>
      <c r="I275" s="178"/>
      <c r="J275" s="179">
        <f t="shared" si="0"/>
        <v>0</v>
      </c>
      <c r="K275" s="175"/>
      <c r="L275" s="40"/>
      <c r="M275" s="180" t="s">
        <v>5</v>
      </c>
      <c r="N275" s="181" t="s">
        <v>46</v>
      </c>
      <c r="O275" s="41"/>
      <c r="P275" s="182">
        <f t="shared" si="1"/>
        <v>0</v>
      </c>
      <c r="Q275" s="182">
        <v>0</v>
      </c>
      <c r="R275" s="182">
        <f t="shared" si="2"/>
        <v>0</v>
      </c>
      <c r="S275" s="182">
        <v>0</v>
      </c>
      <c r="T275" s="183">
        <f t="shared" si="3"/>
        <v>0</v>
      </c>
      <c r="AR275" s="23" t="s">
        <v>201</v>
      </c>
      <c r="AT275" s="23" t="s">
        <v>197</v>
      </c>
      <c r="AU275" s="23" t="s">
        <v>211</v>
      </c>
      <c r="AY275" s="23" t="s">
        <v>195</v>
      </c>
      <c r="BE275" s="184">
        <f t="shared" si="4"/>
        <v>0</v>
      </c>
      <c r="BF275" s="184">
        <f t="shared" si="5"/>
        <v>0</v>
      </c>
      <c r="BG275" s="184">
        <f t="shared" si="6"/>
        <v>0</v>
      </c>
      <c r="BH275" s="184">
        <f t="shared" si="7"/>
        <v>0</v>
      </c>
      <c r="BI275" s="184">
        <f t="shared" si="8"/>
        <v>0</v>
      </c>
      <c r="BJ275" s="23" t="s">
        <v>83</v>
      </c>
      <c r="BK275" s="184">
        <f t="shared" si="9"/>
        <v>0</v>
      </c>
      <c r="BL275" s="23" t="s">
        <v>201</v>
      </c>
      <c r="BM275" s="23" t="s">
        <v>4099</v>
      </c>
    </row>
    <row r="276" spans="2:65" s="1" customFormat="1" ht="16.5" customHeight="1">
      <c r="B276" s="172"/>
      <c r="C276" s="173" t="s">
        <v>462</v>
      </c>
      <c r="D276" s="173" t="s">
        <v>197</v>
      </c>
      <c r="E276" s="174" t="s">
        <v>2938</v>
      </c>
      <c r="F276" s="175" t="s">
        <v>2939</v>
      </c>
      <c r="G276" s="176" t="s">
        <v>264</v>
      </c>
      <c r="H276" s="177">
        <v>39.01</v>
      </c>
      <c r="I276" s="178"/>
      <c r="J276" s="179">
        <f t="shared" si="0"/>
        <v>0</v>
      </c>
      <c r="K276" s="175"/>
      <c r="L276" s="40"/>
      <c r="M276" s="180" t="s">
        <v>5</v>
      </c>
      <c r="N276" s="181" t="s">
        <v>46</v>
      </c>
      <c r="O276" s="41"/>
      <c r="P276" s="182">
        <f t="shared" si="1"/>
        <v>0</v>
      </c>
      <c r="Q276" s="182">
        <v>3.8850000000000003E-2</v>
      </c>
      <c r="R276" s="182">
        <f t="shared" si="2"/>
        <v>1.5155385000000001</v>
      </c>
      <c r="S276" s="182">
        <v>0</v>
      </c>
      <c r="T276" s="183">
        <f t="shared" si="3"/>
        <v>0</v>
      </c>
      <c r="AR276" s="23" t="s">
        <v>201</v>
      </c>
      <c r="AT276" s="23" t="s">
        <v>197</v>
      </c>
      <c r="AU276" s="23" t="s">
        <v>211</v>
      </c>
      <c r="AY276" s="23" t="s">
        <v>195</v>
      </c>
      <c r="BE276" s="184">
        <f t="shared" si="4"/>
        <v>0</v>
      </c>
      <c r="BF276" s="184">
        <f t="shared" si="5"/>
        <v>0</v>
      </c>
      <c r="BG276" s="184">
        <f t="shared" si="6"/>
        <v>0</v>
      </c>
      <c r="BH276" s="184">
        <f t="shared" si="7"/>
        <v>0</v>
      </c>
      <c r="BI276" s="184">
        <f t="shared" si="8"/>
        <v>0</v>
      </c>
      <c r="BJ276" s="23" t="s">
        <v>83</v>
      </c>
      <c r="BK276" s="184">
        <f t="shared" si="9"/>
        <v>0</v>
      </c>
      <c r="BL276" s="23" t="s">
        <v>201</v>
      </c>
      <c r="BM276" s="23" t="s">
        <v>4100</v>
      </c>
    </row>
    <row r="277" spans="2:65" s="1" customFormat="1" ht="16.5" customHeight="1">
      <c r="B277" s="172"/>
      <c r="C277" s="173" t="s">
        <v>466</v>
      </c>
      <c r="D277" s="173" t="s">
        <v>197</v>
      </c>
      <c r="E277" s="174" t="s">
        <v>2941</v>
      </c>
      <c r="F277" s="175" t="s">
        <v>2942</v>
      </c>
      <c r="G277" s="176" t="s">
        <v>264</v>
      </c>
      <c r="H277" s="177">
        <v>39.01</v>
      </c>
      <c r="I277" s="178"/>
      <c r="J277" s="179">
        <f t="shared" si="0"/>
        <v>0</v>
      </c>
      <c r="K277" s="175"/>
      <c r="L277" s="40"/>
      <c r="M277" s="180" t="s">
        <v>5</v>
      </c>
      <c r="N277" s="181" t="s">
        <v>46</v>
      </c>
      <c r="O277" s="41"/>
      <c r="P277" s="182">
        <f t="shared" si="1"/>
        <v>0</v>
      </c>
      <c r="Q277" s="182">
        <v>0</v>
      </c>
      <c r="R277" s="182">
        <f t="shared" si="2"/>
        <v>0</v>
      </c>
      <c r="S277" s="182">
        <v>0</v>
      </c>
      <c r="T277" s="183">
        <f t="shared" si="3"/>
        <v>0</v>
      </c>
      <c r="AR277" s="23" t="s">
        <v>201</v>
      </c>
      <c r="AT277" s="23" t="s">
        <v>197</v>
      </c>
      <c r="AU277" s="23" t="s">
        <v>211</v>
      </c>
      <c r="AY277" s="23" t="s">
        <v>195</v>
      </c>
      <c r="BE277" s="184">
        <f t="shared" si="4"/>
        <v>0</v>
      </c>
      <c r="BF277" s="184">
        <f t="shared" si="5"/>
        <v>0</v>
      </c>
      <c r="BG277" s="184">
        <f t="shared" si="6"/>
        <v>0</v>
      </c>
      <c r="BH277" s="184">
        <f t="shared" si="7"/>
        <v>0</v>
      </c>
      <c r="BI277" s="184">
        <f t="shared" si="8"/>
        <v>0</v>
      </c>
      <c r="BJ277" s="23" t="s">
        <v>83</v>
      </c>
      <c r="BK277" s="184">
        <f t="shared" si="9"/>
        <v>0</v>
      </c>
      <c r="BL277" s="23" t="s">
        <v>201</v>
      </c>
      <c r="BM277" s="23" t="s">
        <v>4101</v>
      </c>
    </row>
    <row r="278" spans="2:65" s="1" customFormat="1" ht="16.5" customHeight="1">
      <c r="B278" s="172"/>
      <c r="C278" s="173" t="s">
        <v>471</v>
      </c>
      <c r="D278" s="173" t="s">
        <v>197</v>
      </c>
      <c r="E278" s="174" t="s">
        <v>2944</v>
      </c>
      <c r="F278" s="175" t="s">
        <v>2945</v>
      </c>
      <c r="G278" s="176" t="s">
        <v>264</v>
      </c>
      <c r="H278" s="177">
        <v>39.01</v>
      </c>
      <c r="I278" s="178"/>
      <c r="J278" s="179">
        <f t="shared" si="0"/>
        <v>0</v>
      </c>
      <c r="K278" s="175"/>
      <c r="L278" s="40"/>
      <c r="M278" s="180" t="s">
        <v>5</v>
      </c>
      <c r="N278" s="181" t="s">
        <v>46</v>
      </c>
      <c r="O278" s="41"/>
      <c r="P278" s="182">
        <f t="shared" si="1"/>
        <v>0</v>
      </c>
      <c r="Q278" s="182">
        <v>3.15E-3</v>
      </c>
      <c r="R278" s="182">
        <f t="shared" si="2"/>
        <v>0.12288149999999999</v>
      </c>
      <c r="S278" s="182">
        <v>0</v>
      </c>
      <c r="T278" s="183">
        <f t="shared" si="3"/>
        <v>0</v>
      </c>
      <c r="AR278" s="23" t="s">
        <v>201</v>
      </c>
      <c r="AT278" s="23" t="s">
        <v>197</v>
      </c>
      <c r="AU278" s="23" t="s">
        <v>211</v>
      </c>
      <c r="AY278" s="23" t="s">
        <v>195</v>
      </c>
      <c r="BE278" s="184">
        <f t="shared" si="4"/>
        <v>0</v>
      </c>
      <c r="BF278" s="184">
        <f t="shared" si="5"/>
        <v>0</v>
      </c>
      <c r="BG278" s="184">
        <f t="shared" si="6"/>
        <v>0</v>
      </c>
      <c r="BH278" s="184">
        <f t="shared" si="7"/>
        <v>0</v>
      </c>
      <c r="BI278" s="184">
        <f t="shared" si="8"/>
        <v>0</v>
      </c>
      <c r="BJ278" s="23" t="s">
        <v>83</v>
      </c>
      <c r="BK278" s="184">
        <f t="shared" si="9"/>
        <v>0</v>
      </c>
      <c r="BL278" s="23" t="s">
        <v>201</v>
      </c>
      <c r="BM278" s="23" t="s">
        <v>4102</v>
      </c>
    </row>
    <row r="279" spans="2:65" s="1" customFormat="1" ht="16.5" customHeight="1">
      <c r="B279" s="172"/>
      <c r="C279" s="173" t="s">
        <v>476</v>
      </c>
      <c r="D279" s="173" t="s">
        <v>197</v>
      </c>
      <c r="E279" s="174" t="s">
        <v>2947</v>
      </c>
      <c r="F279" s="175" t="s">
        <v>2948</v>
      </c>
      <c r="G279" s="176" t="s">
        <v>264</v>
      </c>
      <c r="H279" s="177">
        <v>39.01</v>
      </c>
      <c r="I279" s="178"/>
      <c r="J279" s="179">
        <f t="shared" si="0"/>
        <v>0</v>
      </c>
      <c r="K279" s="175"/>
      <c r="L279" s="40"/>
      <c r="M279" s="180" t="s">
        <v>5</v>
      </c>
      <c r="N279" s="181" t="s">
        <v>46</v>
      </c>
      <c r="O279" s="41"/>
      <c r="P279" s="182">
        <f t="shared" si="1"/>
        <v>0</v>
      </c>
      <c r="Q279" s="182">
        <v>0</v>
      </c>
      <c r="R279" s="182">
        <f t="shared" si="2"/>
        <v>0</v>
      </c>
      <c r="S279" s="182">
        <v>0</v>
      </c>
      <c r="T279" s="183">
        <f t="shared" si="3"/>
        <v>0</v>
      </c>
      <c r="AR279" s="23" t="s">
        <v>201</v>
      </c>
      <c r="AT279" s="23" t="s">
        <v>197</v>
      </c>
      <c r="AU279" s="23" t="s">
        <v>211</v>
      </c>
      <c r="AY279" s="23" t="s">
        <v>195</v>
      </c>
      <c r="BE279" s="184">
        <f t="shared" si="4"/>
        <v>0</v>
      </c>
      <c r="BF279" s="184">
        <f t="shared" si="5"/>
        <v>0</v>
      </c>
      <c r="BG279" s="184">
        <f t="shared" si="6"/>
        <v>0</v>
      </c>
      <c r="BH279" s="184">
        <f t="shared" si="7"/>
        <v>0</v>
      </c>
      <c r="BI279" s="184">
        <f t="shared" si="8"/>
        <v>0</v>
      </c>
      <c r="BJ279" s="23" t="s">
        <v>83</v>
      </c>
      <c r="BK279" s="184">
        <f t="shared" si="9"/>
        <v>0</v>
      </c>
      <c r="BL279" s="23" t="s">
        <v>201</v>
      </c>
      <c r="BM279" s="23" t="s">
        <v>4103</v>
      </c>
    </row>
    <row r="280" spans="2:65" s="1" customFormat="1" ht="16.5" customHeight="1">
      <c r="B280" s="172"/>
      <c r="C280" s="173" t="s">
        <v>480</v>
      </c>
      <c r="D280" s="173" t="s">
        <v>197</v>
      </c>
      <c r="E280" s="174" t="s">
        <v>2950</v>
      </c>
      <c r="F280" s="175" t="s">
        <v>2951</v>
      </c>
      <c r="G280" s="176" t="s">
        <v>264</v>
      </c>
      <c r="H280" s="177">
        <v>39.01</v>
      </c>
      <c r="I280" s="178"/>
      <c r="J280" s="179">
        <f t="shared" si="0"/>
        <v>0</v>
      </c>
      <c r="K280" s="175"/>
      <c r="L280" s="40"/>
      <c r="M280" s="180" t="s">
        <v>5</v>
      </c>
      <c r="N280" s="181" t="s">
        <v>46</v>
      </c>
      <c r="O280" s="41"/>
      <c r="P280" s="182">
        <f t="shared" si="1"/>
        <v>0</v>
      </c>
      <c r="Q280" s="182">
        <v>2.7599999999999999E-3</v>
      </c>
      <c r="R280" s="182">
        <f t="shared" si="2"/>
        <v>0.10766759999999999</v>
      </c>
      <c r="S280" s="182">
        <v>0</v>
      </c>
      <c r="T280" s="183">
        <f t="shared" si="3"/>
        <v>0</v>
      </c>
      <c r="AR280" s="23" t="s">
        <v>201</v>
      </c>
      <c r="AT280" s="23" t="s">
        <v>197</v>
      </c>
      <c r="AU280" s="23" t="s">
        <v>211</v>
      </c>
      <c r="AY280" s="23" t="s">
        <v>195</v>
      </c>
      <c r="BE280" s="184">
        <f t="shared" si="4"/>
        <v>0</v>
      </c>
      <c r="BF280" s="184">
        <f t="shared" si="5"/>
        <v>0</v>
      </c>
      <c r="BG280" s="184">
        <f t="shared" si="6"/>
        <v>0</v>
      </c>
      <c r="BH280" s="184">
        <f t="shared" si="7"/>
        <v>0</v>
      </c>
      <c r="BI280" s="184">
        <f t="shared" si="8"/>
        <v>0</v>
      </c>
      <c r="BJ280" s="23" t="s">
        <v>83</v>
      </c>
      <c r="BK280" s="184">
        <f t="shared" si="9"/>
        <v>0</v>
      </c>
      <c r="BL280" s="23" t="s">
        <v>201</v>
      </c>
      <c r="BM280" s="23" t="s">
        <v>4104</v>
      </c>
    </row>
    <row r="281" spans="2:65" s="1" customFormat="1" ht="25.5" customHeight="1">
      <c r="B281" s="172"/>
      <c r="C281" s="173" t="s">
        <v>485</v>
      </c>
      <c r="D281" s="173" t="s">
        <v>197</v>
      </c>
      <c r="E281" s="174" t="s">
        <v>2953</v>
      </c>
      <c r="F281" s="175" t="s">
        <v>2954</v>
      </c>
      <c r="G281" s="176" t="s">
        <v>264</v>
      </c>
      <c r="H281" s="177">
        <v>39.01</v>
      </c>
      <c r="I281" s="178"/>
      <c r="J281" s="179">
        <f t="shared" si="0"/>
        <v>0</v>
      </c>
      <c r="K281" s="175"/>
      <c r="L281" s="40"/>
      <c r="M281" s="180" t="s">
        <v>5</v>
      </c>
      <c r="N281" s="181" t="s">
        <v>46</v>
      </c>
      <c r="O281" s="41"/>
      <c r="P281" s="182">
        <f t="shared" si="1"/>
        <v>0</v>
      </c>
      <c r="Q281" s="182">
        <v>0</v>
      </c>
      <c r="R281" s="182">
        <f t="shared" si="2"/>
        <v>0</v>
      </c>
      <c r="S281" s="182">
        <v>0</v>
      </c>
      <c r="T281" s="183">
        <f t="shared" si="3"/>
        <v>0</v>
      </c>
      <c r="AR281" s="23" t="s">
        <v>201</v>
      </c>
      <c r="AT281" s="23" t="s">
        <v>197</v>
      </c>
      <c r="AU281" s="23" t="s">
        <v>211</v>
      </c>
      <c r="AY281" s="23" t="s">
        <v>195</v>
      </c>
      <c r="BE281" s="184">
        <f t="shared" si="4"/>
        <v>0</v>
      </c>
      <c r="BF281" s="184">
        <f t="shared" si="5"/>
        <v>0</v>
      </c>
      <c r="BG281" s="184">
        <f t="shared" si="6"/>
        <v>0</v>
      </c>
      <c r="BH281" s="184">
        <f t="shared" si="7"/>
        <v>0</v>
      </c>
      <c r="BI281" s="184">
        <f t="shared" si="8"/>
        <v>0</v>
      </c>
      <c r="BJ281" s="23" t="s">
        <v>83</v>
      </c>
      <c r="BK281" s="184">
        <f t="shared" si="9"/>
        <v>0</v>
      </c>
      <c r="BL281" s="23" t="s">
        <v>201</v>
      </c>
      <c r="BM281" s="23" t="s">
        <v>4105</v>
      </c>
    </row>
    <row r="282" spans="2:65" s="1" customFormat="1" ht="16.5" customHeight="1">
      <c r="B282" s="172"/>
      <c r="C282" s="173" t="s">
        <v>490</v>
      </c>
      <c r="D282" s="173" t="s">
        <v>197</v>
      </c>
      <c r="E282" s="174" t="s">
        <v>2956</v>
      </c>
      <c r="F282" s="175" t="s">
        <v>2957</v>
      </c>
      <c r="G282" s="176" t="s">
        <v>325</v>
      </c>
      <c r="H282" s="177">
        <v>13</v>
      </c>
      <c r="I282" s="178"/>
      <c r="J282" s="179">
        <f t="shared" si="0"/>
        <v>0</v>
      </c>
      <c r="K282" s="175"/>
      <c r="L282" s="40"/>
      <c r="M282" s="180" t="s">
        <v>5</v>
      </c>
      <c r="N282" s="181" t="s">
        <v>46</v>
      </c>
      <c r="O282" s="41"/>
      <c r="P282" s="182">
        <f t="shared" si="1"/>
        <v>0</v>
      </c>
      <c r="Q282" s="182">
        <v>0</v>
      </c>
      <c r="R282" s="182">
        <f t="shared" si="2"/>
        <v>0</v>
      </c>
      <c r="S282" s="182">
        <v>0</v>
      </c>
      <c r="T282" s="183">
        <f t="shared" si="3"/>
        <v>0</v>
      </c>
      <c r="AR282" s="23" t="s">
        <v>201</v>
      </c>
      <c r="AT282" s="23" t="s">
        <v>197</v>
      </c>
      <c r="AU282" s="23" t="s">
        <v>211</v>
      </c>
      <c r="AY282" s="23" t="s">
        <v>195</v>
      </c>
      <c r="BE282" s="184">
        <f t="shared" si="4"/>
        <v>0</v>
      </c>
      <c r="BF282" s="184">
        <f t="shared" si="5"/>
        <v>0</v>
      </c>
      <c r="BG282" s="184">
        <f t="shared" si="6"/>
        <v>0</v>
      </c>
      <c r="BH282" s="184">
        <f t="shared" si="7"/>
        <v>0</v>
      </c>
      <c r="BI282" s="184">
        <f t="shared" si="8"/>
        <v>0</v>
      </c>
      <c r="BJ282" s="23" t="s">
        <v>83</v>
      </c>
      <c r="BK282" s="184">
        <f t="shared" si="9"/>
        <v>0</v>
      </c>
      <c r="BL282" s="23" t="s">
        <v>201</v>
      </c>
      <c r="BM282" s="23" t="s">
        <v>4106</v>
      </c>
    </row>
    <row r="283" spans="2:65" s="1" customFormat="1" ht="16.5" customHeight="1">
      <c r="B283" s="172"/>
      <c r="C283" s="173" t="s">
        <v>494</v>
      </c>
      <c r="D283" s="173" t="s">
        <v>197</v>
      </c>
      <c r="E283" s="174" t="s">
        <v>2959</v>
      </c>
      <c r="F283" s="175" t="s">
        <v>2960</v>
      </c>
      <c r="G283" s="176" t="s">
        <v>228</v>
      </c>
      <c r="H283" s="177">
        <v>1.7</v>
      </c>
      <c r="I283" s="178"/>
      <c r="J283" s="179">
        <f t="shared" si="0"/>
        <v>0</v>
      </c>
      <c r="K283" s="175"/>
      <c r="L283" s="40"/>
      <c r="M283" s="180" t="s">
        <v>5</v>
      </c>
      <c r="N283" s="181" t="s">
        <v>46</v>
      </c>
      <c r="O283" s="41"/>
      <c r="P283" s="182">
        <f t="shared" si="1"/>
        <v>0</v>
      </c>
      <c r="Q283" s="182">
        <v>0</v>
      </c>
      <c r="R283" s="182">
        <f t="shared" si="2"/>
        <v>0</v>
      </c>
      <c r="S283" s="182">
        <v>0</v>
      </c>
      <c r="T283" s="183">
        <f t="shared" si="3"/>
        <v>0</v>
      </c>
      <c r="AR283" s="23" t="s">
        <v>201</v>
      </c>
      <c r="AT283" s="23" t="s">
        <v>197</v>
      </c>
      <c r="AU283" s="23" t="s">
        <v>211</v>
      </c>
      <c r="AY283" s="23" t="s">
        <v>195</v>
      </c>
      <c r="BE283" s="184">
        <f t="shared" si="4"/>
        <v>0</v>
      </c>
      <c r="BF283" s="184">
        <f t="shared" si="5"/>
        <v>0</v>
      </c>
      <c r="BG283" s="184">
        <f t="shared" si="6"/>
        <v>0</v>
      </c>
      <c r="BH283" s="184">
        <f t="shared" si="7"/>
        <v>0</v>
      </c>
      <c r="BI283" s="184">
        <f t="shared" si="8"/>
        <v>0</v>
      </c>
      <c r="BJ283" s="23" t="s">
        <v>83</v>
      </c>
      <c r="BK283" s="184">
        <f t="shared" si="9"/>
        <v>0</v>
      </c>
      <c r="BL283" s="23" t="s">
        <v>201</v>
      </c>
      <c r="BM283" s="23" t="s">
        <v>4107</v>
      </c>
    </row>
    <row r="284" spans="2:65" s="1" customFormat="1" ht="25.5" customHeight="1">
      <c r="B284" s="172"/>
      <c r="C284" s="173" t="s">
        <v>499</v>
      </c>
      <c r="D284" s="173" t="s">
        <v>197</v>
      </c>
      <c r="E284" s="174" t="s">
        <v>2962</v>
      </c>
      <c r="F284" s="175" t="s">
        <v>2963</v>
      </c>
      <c r="G284" s="176" t="s">
        <v>303</v>
      </c>
      <c r="H284" s="177">
        <v>2.984</v>
      </c>
      <c r="I284" s="178"/>
      <c r="J284" s="179">
        <f t="shared" si="0"/>
        <v>0</v>
      </c>
      <c r="K284" s="175"/>
      <c r="L284" s="40"/>
      <c r="M284" s="180" t="s">
        <v>5</v>
      </c>
      <c r="N284" s="181" t="s">
        <v>46</v>
      </c>
      <c r="O284" s="41"/>
      <c r="P284" s="182">
        <f t="shared" si="1"/>
        <v>0</v>
      </c>
      <c r="Q284" s="182">
        <v>0</v>
      </c>
      <c r="R284" s="182">
        <f t="shared" si="2"/>
        <v>0</v>
      </c>
      <c r="S284" s="182">
        <v>0</v>
      </c>
      <c r="T284" s="183">
        <f t="shared" si="3"/>
        <v>0</v>
      </c>
      <c r="AR284" s="23" t="s">
        <v>201</v>
      </c>
      <c r="AT284" s="23" t="s">
        <v>197</v>
      </c>
      <c r="AU284" s="23" t="s">
        <v>211</v>
      </c>
      <c r="AY284" s="23" t="s">
        <v>195</v>
      </c>
      <c r="BE284" s="184">
        <f t="shared" si="4"/>
        <v>0</v>
      </c>
      <c r="BF284" s="184">
        <f t="shared" si="5"/>
        <v>0</v>
      </c>
      <c r="BG284" s="184">
        <f t="shared" si="6"/>
        <v>0</v>
      </c>
      <c r="BH284" s="184">
        <f t="shared" si="7"/>
        <v>0</v>
      </c>
      <c r="BI284" s="184">
        <f t="shared" si="8"/>
        <v>0</v>
      </c>
      <c r="BJ284" s="23" t="s">
        <v>83</v>
      </c>
      <c r="BK284" s="184">
        <f t="shared" si="9"/>
        <v>0</v>
      </c>
      <c r="BL284" s="23" t="s">
        <v>201</v>
      </c>
      <c r="BM284" s="23" t="s">
        <v>4108</v>
      </c>
    </row>
    <row r="285" spans="2:65" s="1" customFormat="1" ht="25.5" customHeight="1">
      <c r="B285" s="172"/>
      <c r="C285" s="173" t="s">
        <v>504</v>
      </c>
      <c r="D285" s="173" t="s">
        <v>197</v>
      </c>
      <c r="E285" s="174" t="s">
        <v>2965</v>
      </c>
      <c r="F285" s="175" t="s">
        <v>2966</v>
      </c>
      <c r="G285" s="176" t="s">
        <v>303</v>
      </c>
      <c r="H285" s="177">
        <v>2.984</v>
      </c>
      <c r="I285" s="178"/>
      <c r="J285" s="179">
        <f t="shared" si="0"/>
        <v>0</v>
      </c>
      <c r="K285" s="175"/>
      <c r="L285" s="40"/>
      <c r="M285" s="180" t="s">
        <v>5</v>
      </c>
      <c r="N285" s="181" t="s">
        <v>46</v>
      </c>
      <c r="O285" s="41"/>
      <c r="P285" s="182">
        <f t="shared" si="1"/>
        <v>0</v>
      </c>
      <c r="Q285" s="182">
        <v>0</v>
      </c>
      <c r="R285" s="182">
        <f t="shared" si="2"/>
        <v>0</v>
      </c>
      <c r="S285" s="182">
        <v>0</v>
      </c>
      <c r="T285" s="183">
        <f t="shared" si="3"/>
        <v>0</v>
      </c>
      <c r="AR285" s="23" t="s">
        <v>201</v>
      </c>
      <c r="AT285" s="23" t="s">
        <v>197</v>
      </c>
      <c r="AU285" s="23" t="s">
        <v>211</v>
      </c>
      <c r="AY285" s="23" t="s">
        <v>195</v>
      </c>
      <c r="BE285" s="184">
        <f t="shared" si="4"/>
        <v>0</v>
      </c>
      <c r="BF285" s="184">
        <f t="shared" si="5"/>
        <v>0</v>
      </c>
      <c r="BG285" s="184">
        <f t="shared" si="6"/>
        <v>0</v>
      </c>
      <c r="BH285" s="184">
        <f t="shared" si="7"/>
        <v>0</v>
      </c>
      <c r="BI285" s="184">
        <f t="shared" si="8"/>
        <v>0</v>
      </c>
      <c r="BJ285" s="23" t="s">
        <v>83</v>
      </c>
      <c r="BK285" s="184">
        <f t="shared" si="9"/>
        <v>0</v>
      </c>
      <c r="BL285" s="23" t="s">
        <v>201</v>
      </c>
      <c r="BM285" s="23" t="s">
        <v>4109</v>
      </c>
    </row>
    <row r="286" spans="2:65" s="1" customFormat="1" ht="25.5" customHeight="1">
      <c r="B286" s="172"/>
      <c r="C286" s="173" t="s">
        <v>508</v>
      </c>
      <c r="D286" s="173" t="s">
        <v>197</v>
      </c>
      <c r="E286" s="174" t="s">
        <v>2968</v>
      </c>
      <c r="F286" s="175" t="s">
        <v>2969</v>
      </c>
      <c r="G286" s="176" t="s">
        <v>303</v>
      </c>
      <c r="H286" s="177">
        <v>29.84</v>
      </c>
      <c r="I286" s="178"/>
      <c r="J286" s="179">
        <f t="shared" si="0"/>
        <v>0</v>
      </c>
      <c r="K286" s="175"/>
      <c r="L286" s="40"/>
      <c r="M286" s="180" t="s">
        <v>5</v>
      </c>
      <c r="N286" s="181" t="s">
        <v>46</v>
      </c>
      <c r="O286" s="41"/>
      <c r="P286" s="182">
        <f t="shared" si="1"/>
        <v>0</v>
      </c>
      <c r="Q286" s="182">
        <v>0</v>
      </c>
      <c r="R286" s="182">
        <f t="shared" si="2"/>
        <v>0</v>
      </c>
      <c r="S286" s="182">
        <v>0</v>
      </c>
      <c r="T286" s="183">
        <f t="shared" si="3"/>
        <v>0</v>
      </c>
      <c r="AR286" s="23" t="s">
        <v>201</v>
      </c>
      <c r="AT286" s="23" t="s">
        <v>197</v>
      </c>
      <c r="AU286" s="23" t="s">
        <v>211</v>
      </c>
      <c r="AY286" s="23" t="s">
        <v>195</v>
      </c>
      <c r="BE286" s="184">
        <f t="shared" si="4"/>
        <v>0</v>
      </c>
      <c r="BF286" s="184">
        <f t="shared" si="5"/>
        <v>0</v>
      </c>
      <c r="BG286" s="184">
        <f t="shared" si="6"/>
        <v>0</v>
      </c>
      <c r="BH286" s="184">
        <f t="shared" si="7"/>
        <v>0</v>
      </c>
      <c r="BI286" s="184">
        <f t="shared" si="8"/>
        <v>0</v>
      </c>
      <c r="BJ286" s="23" t="s">
        <v>83</v>
      </c>
      <c r="BK286" s="184">
        <f t="shared" si="9"/>
        <v>0</v>
      </c>
      <c r="BL286" s="23" t="s">
        <v>201</v>
      </c>
      <c r="BM286" s="23" t="s">
        <v>4110</v>
      </c>
    </row>
    <row r="287" spans="2:65" s="1" customFormat="1" ht="16.5" customHeight="1">
      <c r="B287" s="172"/>
      <c r="C287" s="173" t="s">
        <v>391</v>
      </c>
      <c r="D287" s="173" t="s">
        <v>197</v>
      </c>
      <c r="E287" s="174" t="s">
        <v>2971</v>
      </c>
      <c r="F287" s="175" t="s">
        <v>2972</v>
      </c>
      <c r="G287" s="176" t="s">
        <v>303</v>
      </c>
      <c r="H287" s="177">
        <v>2.984</v>
      </c>
      <c r="I287" s="178"/>
      <c r="J287" s="179">
        <f t="shared" si="0"/>
        <v>0</v>
      </c>
      <c r="K287" s="175"/>
      <c r="L287" s="40"/>
      <c r="M287" s="180" t="s">
        <v>5</v>
      </c>
      <c r="N287" s="181" t="s">
        <v>46</v>
      </c>
      <c r="O287" s="41"/>
      <c r="P287" s="182">
        <f t="shared" si="1"/>
        <v>0</v>
      </c>
      <c r="Q287" s="182">
        <v>0</v>
      </c>
      <c r="R287" s="182">
        <f t="shared" si="2"/>
        <v>0</v>
      </c>
      <c r="S287" s="182">
        <v>0</v>
      </c>
      <c r="T287" s="183">
        <f t="shared" si="3"/>
        <v>0</v>
      </c>
      <c r="AR287" s="23" t="s">
        <v>201</v>
      </c>
      <c r="AT287" s="23" t="s">
        <v>197</v>
      </c>
      <c r="AU287" s="23" t="s">
        <v>211</v>
      </c>
      <c r="AY287" s="23" t="s">
        <v>195</v>
      </c>
      <c r="BE287" s="184">
        <f t="shared" si="4"/>
        <v>0</v>
      </c>
      <c r="BF287" s="184">
        <f t="shared" si="5"/>
        <v>0</v>
      </c>
      <c r="BG287" s="184">
        <f t="shared" si="6"/>
        <v>0</v>
      </c>
      <c r="BH287" s="184">
        <f t="shared" si="7"/>
        <v>0</v>
      </c>
      <c r="BI287" s="184">
        <f t="shared" si="8"/>
        <v>0</v>
      </c>
      <c r="BJ287" s="23" t="s">
        <v>83</v>
      </c>
      <c r="BK287" s="184">
        <f t="shared" si="9"/>
        <v>0</v>
      </c>
      <c r="BL287" s="23" t="s">
        <v>201</v>
      </c>
      <c r="BM287" s="23" t="s">
        <v>4111</v>
      </c>
    </row>
    <row r="288" spans="2:65" s="1" customFormat="1" ht="16.5" customHeight="1">
      <c r="B288" s="172"/>
      <c r="C288" s="173" t="s">
        <v>412</v>
      </c>
      <c r="D288" s="173" t="s">
        <v>197</v>
      </c>
      <c r="E288" s="174" t="s">
        <v>3809</v>
      </c>
      <c r="F288" s="175" t="s">
        <v>2975</v>
      </c>
      <c r="G288" s="176" t="s">
        <v>303</v>
      </c>
      <c r="H288" s="177">
        <v>7.3209999999999997</v>
      </c>
      <c r="I288" s="178"/>
      <c r="J288" s="179">
        <f t="shared" si="0"/>
        <v>0</v>
      </c>
      <c r="K288" s="175"/>
      <c r="L288" s="40"/>
      <c r="M288" s="180" t="s">
        <v>5</v>
      </c>
      <c r="N288" s="181" t="s">
        <v>46</v>
      </c>
      <c r="O288" s="41"/>
      <c r="P288" s="182">
        <f t="shared" si="1"/>
        <v>0</v>
      </c>
      <c r="Q288" s="182">
        <v>0</v>
      </c>
      <c r="R288" s="182">
        <f t="shared" si="2"/>
        <v>0</v>
      </c>
      <c r="S288" s="182">
        <v>0</v>
      </c>
      <c r="T288" s="183">
        <f t="shared" si="3"/>
        <v>0</v>
      </c>
      <c r="AR288" s="23" t="s">
        <v>201</v>
      </c>
      <c r="AT288" s="23" t="s">
        <v>197</v>
      </c>
      <c r="AU288" s="23" t="s">
        <v>211</v>
      </c>
      <c r="AY288" s="23" t="s">
        <v>195</v>
      </c>
      <c r="BE288" s="184">
        <f t="shared" si="4"/>
        <v>0</v>
      </c>
      <c r="BF288" s="184">
        <f t="shared" si="5"/>
        <v>0</v>
      </c>
      <c r="BG288" s="184">
        <f t="shared" si="6"/>
        <v>0</v>
      </c>
      <c r="BH288" s="184">
        <f t="shared" si="7"/>
        <v>0</v>
      </c>
      <c r="BI288" s="184">
        <f t="shared" si="8"/>
        <v>0</v>
      </c>
      <c r="BJ288" s="23" t="s">
        <v>83</v>
      </c>
      <c r="BK288" s="184">
        <f t="shared" si="9"/>
        <v>0</v>
      </c>
      <c r="BL288" s="23" t="s">
        <v>201</v>
      </c>
      <c r="BM288" s="23" t="s">
        <v>4112</v>
      </c>
    </row>
    <row r="289" spans="2:65" s="1" customFormat="1" ht="25.5" customHeight="1">
      <c r="B289" s="172"/>
      <c r="C289" s="173" t="s">
        <v>520</v>
      </c>
      <c r="D289" s="173" t="s">
        <v>197</v>
      </c>
      <c r="E289" s="174" t="s">
        <v>3811</v>
      </c>
      <c r="F289" s="175" t="s">
        <v>3812</v>
      </c>
      <c r="G289" s="176" t="s">
        <v>264</v>
      </c>
      <c r="H289" s="177">
        <v>4.8150000000000004</v>
      </c>
      <c r="I289" s="178"/>
      <c r="J289" s="179">
        <f t="shared" si="0"/>
        <v>0</v>
      </c>
      <c r="K289" s="175"/>
      <c r="L289" s="40"/>
      <c r="M289" s="180" t="s">
        <v>5</v>
      </c>
      <c r="N289" s="181" t="s">
        <v>46</v>
      </c>
      <c r="O289" s="41"/>
      <c r="P289" s="182">
        <f t="shared" si="1"/>
        <v>0</v>
      </c>
      <c r="Q289" s="182">
        <v>0</v>
      </c>
      <c r="R289" s="182">
        <f t="shared" si="2"/>
        <v>0</v>
      </c>
      <c r="S289" s="182">
        <v>0</v>
      </c>
      <c r="T289" s="183">
        <f t="shared" si="3"/>
        <v>0</v>
      </c>
      <c r="AR289" s="23" t="s">
        <v>307</v>
      </c>
      <c r="AT289" s="23" t="s">
        <v>197</v>
      </c>
      <c r="AU289" s="23" t="s">
        <v>211</v>
      </c>
      <c r="AY289" s="23" t="s">
        <v>195</v>
      </c>
      <c r="BE289" s="184">
        <f t="shared" si="4"/>
        <v>0</v>
      </c>
      <c r="BF289" s="184">
        <f t="shared" si="5"/>
        <v>0</v>
      </c>
      <c r="BG289" s="184">
        <f t="shared" si="6"/>
        <v>0</v>
      </c>
      <c r="BH289" s="184">
        <f t="shared" si="7"/>
        <v>0</v>
      </c>
      <c r="BI289" s="184">
        <f t="shared" si="8"/>
        <v>0</v>
      </c>
      <c r="BJ289" s="23" t="s">
        <v>83</v>
      </c>
      <c r="BK289" s="184">
        <f t="shared" si="9"/>
        <v>0</v>
      </c>
      <c r="BL289" s="23" t="s">
        <v>307</v>
      </c>
      <c r="BM289" s="23" t="s">
        <v>4113</v>
      </c>
    </row>
    <row r="290" spans="2:65" s="11" customFormat="1">
      <c r="B290" s="185"/>
      <c r="D290" s="186" t="s">
        <v>203</v>
      </c>
      <c r="E290" s="187" t="s">
        <v>5</v>
      </c>
      <c r="F290" s="188" t="s">
        <v>4114</v>
      </c>
      <c r="H290" s="189">
        <v>4.8150000000000004</v>
      </c>
      <c r="I290" s="190"/>
      <c r="L290" s="185"/>
      <c r="M290" s="191"/>
      <c r="N290" s="192"/>
      <c r="O290" s="192"/>
      <c r="P290" s="192"/>
      <c r="Q290" s="192"/>
      <c r="R290" s="192"/>
      <c r="S290" s="192"/>
      <c r="T290" s="193"/>
      <c r="AT290" s="187" t="s">
        <v>203</v>
      </c>
      <c r="AU290" s="187" t="s">
        <v>211</v>
      </c>
      <c r="AV290" s="11" t="s">
        <v>85</v>
      </c>
      <c r="AW290" s="11" t="s">
        <v>39</v>
      </c>
      <c r="AX290" s="11" t="s">
        <v>83</v>
      </c>
      <c r="AY290" s="187" t="s">
        <v>195</v>
      </c>
    </row>
    <row r="291" spans="2:65" s="1" customFormat="1" ht="16.5" customHeight="1">
      <c r="B291" s="172"/>
      <c r="C291" s="213" t="s">
        <v>524</v>
      </c>
      <c r="D291" s="213" t="s">
        <v>316</v>
      </c>
      <c r="E291" s="214" t="s">
        <v>3814</v>
      </c>
      <c r="F291" s="215" t="s">
        <v>3815</v>
      </c>
      <c r="G291" s="216" t="s">
        <v>325</v>
      </c>
      <c r="H291" s="217">
        <v>392</v>
      </c>
      <c r="I291" s="218"/>
      <c r="J291" s="219">
        <f>ROUND(I291*H291,2)</f>
        <v>0</v>
      </c>
      <c r="K291" s="215"/>
      <c r="L291" s="220"/>
      <c r="M291" s="221" t="s">
        <v>5</v>
      </c>
      <c r="N291" s="222" t="s">
        <v>46</v>
      </c>
      <c r="O291" s="41"/>
      <c r="P291" s="182">
        <f>O291*H291</f>
        <v>0</v>
      </c>
      <c r="Q291" s="182">
        <v>0</v>
      </c>
      <c r="R291" s="182">
        <f>Q291*H291</f>
        <v>0</v>
      </c>
      <c r="S291" s="182">
        <v>0</v>
      </c>
      <c r="T291" s="183">
        <f>S291*H291</f>
        <v>0</v>
      </c>
      <c r="AR291" s="23" t="s">
        <v>403</v>
      </c>
      <c r="AT291" s="23" t="s">
        <v>316</v>
      </c>
      <c r="AU291" s="23" t="s">
        <v>211</v>
      </c>
      <c r="AY291" s="23" t="s">
        <v>195</v>
      </c>
      <c r="BE291" s="184">
        <f>IF(N291="základní",J291,0)</f>
        <v>0</v>
      </c>
      <c r="BF291" s="184">
        <f>IF(N291="snížená",J291,0)</f>
        <v>0</v>
      </c>
      <c r="BG291" s="184">
        <f>IF(N291="zákl. přenesená",J291,0)</f>
        <v>0</v>
      </c>
      <c r="BH291" s="184">
        <f>IF(N291="sníž. přenesená",J291,0)</f>
        <v>0</v>
      </c>
      <c r="BI291" s="184">
        <f>IF(N291="nulová",J291,0)</f>
        <v>0</v>
      </c>
      <c r="BJ291" s="23" t="s">
        <v>83</v>
      </c>
      <c r="BK291" s="184">
        <f>ROUND(I291*H291,2)</f>
        <v>0</v>
      </c>
      <c r="BL291" s="23" t="s">
        <v>307</v>
      </c>
      <c r="BM291" s="23" t="s">
        <v>4115</v>
      </c>
    </row>
    <row r="292" spans="2:65" s="11" customFormat="1">
      <c r="B292" s="185"/>
      <c r="D292" s="186" t="s">
        <v>203</v>
      </c>
      <c r="E292" s="187" t="s">
        <v>5</v>
      </c>
      <c r="F292" s="188" t="s">
        <v>4116</v>
      </c>
      <c r="H292" s="189">
        <v>392</v>
      </c>
      <c r="I292" s="190"/>
      <c r="L292" s="185"/>
      <c r="M292" s="191"/>
      <c r="N292" s="192"/>
      <c r="O292" s="192"/>
      <c r="P292" s="192"/>
      <c r="Q292" s="192"/>
      <c r="R292" s="192"/>
      <c r="S292" s="192"/>
      <c r="T292" s="193"/>
      <c r="AT292" s="187" t="s">
        <v>203</v>
      </c>
      <c r="AU292" s="187" t="s">
        <v>211</v>
      </c>
      <c r="AV292" s="11" t="s">
        <v>85</v>
      </c>
      <c r="AW292" s="11" t="s">
        <v>39</v>
      </c>
      <c r="AX292" s="11" t="s">
        <v>83</v>
      </c>
      <c r="AY292" s="187" t="s">
        <v>195</v>
      </c>
    </row>
    <row r="293" spans="2:65" s="1" customFormat="1" ht="25.5" customHeight="1">
      <c r="B293" s="172"/>
      <c r="C293" s="173" t="s">
        <v>528</v>
      </c>
      <c r="D293" s="173" t="s">
        <v>197</v>
      </c>
      <c r="E293" s="174" t="s">
        <v>3817</v>
      </c>
      <c r="F293" s="175" t="s">
        <v>3818</v>
      </c>
      <c r="G293" s="176" t="s">
        <v>264</v>
      </c>
      <c r="H293" s="177">
        <v>3.47</v>
      </c>
      <c r="I293" s="178"/>
      <c r="J293" s="179">
        <f>ROUND(I293*H293,2)</f>
        <v>0</v>
      </c>
      <c r="K293" s="175"/>
      <c r="L293" s="40"/>
      <c r="M293" s="180" t="s">
        <v>5</v>
      </c>
      <c r="N293" s="181" t="s">
        <v>46</v>
      </c>
      <c r="O293" s="41"/>
      <c r="P293" s="182">
        <f>O293*H293</f>
        <v>0</v>
      </c>
      <c r="Q293" s="182">
        <v>0</v>
      </c>
      <c r="R293" s="182">
        <f>Q293*H293</f>
        <v>0</v>
      </c>
      <c r="S293" s="182">
        <v>0</v>
      </c>
      <c r="T293" s="183">
        <f>S293*H293</f>
        <v>0</v>
      </c>
      <c r="AR293" s="23" t="s">
        <v>307</v>
      </c>
      <c r="AT293" s="23" t="s">
        <v>197</v>
      </c>
      <c r="AU293" s="23" t="s">
        <v>211</v>
      </c>
      <c r="AY293" s="23" t="s">
        <v>195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23" t="s">
        <v>83</v>
      </c>
      <c r="BK293" s="184">
        <f>ROUND(I293*H293,2)</f>
        <v>0</v>
      </c>
      <c r="BL293" s="23" t="s">
        <v>307</v>
      </c>
      <c r="BM293" s="23" t="s">
        <v>4117</v>
      </c>
    </row>
    <row r="294" spans="2:65" s="1" customFormat="1" ht="16.5" customHeight="1">
      <c r="B294" s="172"/>
      <c r="C294" s="213" t="s">
        <v>532</v>
      </c>
      <c r="D294" s="213" t="s">
        <v>316</v>
      </c>
      <c r="E294" s="214" t="s">
        <v>3820</v>
      </c>
      <c r="F294" s="215" t="s">
        <v>3821</v>
      </c>
      <c r="G294" s="216" t="s">
        <v>325</v>
      </c>
      <c r="H294" s="217">
        <v>144</v>
      </c>
      <c r="I294" s="218"/>
      <c r="J294" s="219">
        <f>ROUND(I294*H294,2)</f>
        <v>0</v>
      </c>
      <c r="K294" s="215"/>
      <c r="L294" s="220"/>
      <c r="M294" s="221" t="s">
        <v>5</v>
      </c>
      <c r="N294" s="222" t="s">
        <v>46</v>
      </c>
      <c r="O294" s="41"/>
      <c r="P294" s="182">
        <f>O294*H294</f>
        <v>0</v>
      </c>
      <c r="Q294" s="182">
        <v>0</v>
      </c>
      <c r="R294" s="182">
        <f>Q294*H294</f>
        <v>0</v>
      </c>
      <c r="S294" s="182">
        <v>0</v>
      </c>
      <c r="T294" s="183">
        <f>S294*H294</f>
        <v>0</v>
      </c>
      <c r="AR294" s="23" t="s">
        <v>403</v>
      </c>
      <c r="AT294" s="23" t="s">
        <v>316</v>
      </c>
      <c r="AU294" s="23" t="s">
        <v>211</v>
      </c>
      <c r="AY294" s="23" t="s">
        <v>195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23" t="s">
        <v>83</v>
      </c>
      <c r="BK294" s="184">
        <f>ROUND(I294*H294,2)</f>
        <v>0</v>
      </c>
      <c r="BL294" s="23" t="s">
        <v>307</v>
      </c>
      <c r="BM294" s="23" t="s">
        <v>4118</v>
      </c>
    </row>
    <row r="295" spans="2:65" s="11" customFormat="1">
      <c r="B295" s="185"/>
      <c r="D295" s="186" t="s">
        <v>203</v>
      </c>
      <c r="E295" s="187" t="s">
        <v>5</v>
      </c>
      <c r="F295" s="188" t="s">
        <v>4119</v>
      </c>
      <c r="H295" s="189">
        <v>144</v>
      </c>
      <c r="I295" s="190"/>
      <c r="L295" s="185"/>
      <c r="M295" s="191"/>
      <c r="N295" s="192"/>
      <c r="O295" s="192"/>
      <c r="P295" s="192"/>
      <c r="Q295" s="192"/>
      <c r="R295" s="192"/>
      <c r="S295" s="192"/>
      <c r="T295" s="193"/>
      <c r="AT295" s="187" t="s">
        <v>203</v>
      </c>
      <c r="AU295" s="187" t="s">
        <v>211</v>
      </c>
      <c r="AV295" s="11" t="s">
        <v>85</v>
      </c>
      <c r="AW295" s="11" t="s">
        <v>39</v>
      </c>
      <c r="AX295" s="11" t="s">
        <v>75</v>
      </c>
      <c r="AY295" s="187" t="s">
        <v>195</v>
      </c>
    </row>
    <row r="296" spans="2:65" s="13" customFormat="1">
      <c r="B296" s="205"/>
      <c r="D296" s="186" t="s">
        <v>203</v>
      </c>
      <c r="E296" s="206" t="s">
        <v>5</v>
      </c>
      <c r="F296" s="207" t="s">
        <v>254</v>
      </c>
      <c r="H296" s="208">
        <v>144</v>
      </c>
      <c r="I296" s="209"/>
      <c r="L296" s="205"/>
      <c r="M296" s="210"/>
      <c r="N296" s="211"/>
      <c r="O296" s="211"/>
      <c r="P296" s="211"/>
      <c r="Q296" s="211"/>
      <c r="R296" s="211"/>
      <c r="S296" s="211"/>
      <c r="T296" s="212"/>
      <c r="AT296" s="206" t="s">
        <v>203</v>
      </c>
      <c r="AU296" s="206" t="s">
        <v>211</v>
      </c>
      <c r="AV296" s="13" t="s">
        <v>201</v>
      </c>
      <c r="AW296" s="13" t="s">
        <v>39</v>
      </c>
      <c r="AX296" s="13" t="s">
        <v>83</v>
      </c>
      <c r="AY296" s="206" t="s">
        <v>195</v>
      </c>
    </row>
    <row r="297" spans="2:65" s="10" customFormat="1" ht="22.35" customHeight="1">
      <c r="B297" s="159"/>
      <c r="D297" s="160" t="s">
        <v>74</v>
      </c>
      <c r="E297" s="170" t="s">
        <v>460</v>
      </c>
      <c r="F297" s="170" t="s">
        <v>2977</v>
      </c>
      <c r="I297" s="162"/>
      <c r="J297" s="171">
        <f>BK297</f>
        <v>0</v>
      </c>
      <c r="L297" s="159"/>
      <c r="M297" s="164"/>
      <c r="N297" s="165"/>
      <c r="O297" s="165"/>
      <c r="P297" s="166">
        <f>SUM(P298:P327)</f>
        <v>0</v>
      </c>
      <c r="Q297" s="165"/>
      <c r="R297" s="166">
        <f>SUM(R298:R327)</f>
        <v>0.60150490000000001</v>
      </c>
      <c r="S297" s="165"/>
      <c r="T297" s="167">
        <f>SUM(T298:T327)</f>
        <v>0</v>
      </c>
      <c r="AR297" s="160" t="s">
        <v>83</v>
      </c>
      <c r="AT297" s="168" t="s">
        <v>74</v>
      </c>
      <c r="AU297" s="168" t="s">
        <v>85</v>
      </c>
      <c r="AY297" s="160" t="s">
        <v>195</v>
      </c>
      <c r="BK297" s="169">
        <f>SUM(BK298:BK327)</f>
        <v>0</v>
      </c>
    </row>
    <row r="298" spans="2:65" s="1" customFormat="1" ht="25.5" customHeight="1">
      <c r="B298" s="172"/>
      <c r="C298" s="173" t="s">
        <v>537</v>
      </c>
      <c r="D298" s="173" t="s">
        <v>197</v>
      </c>
      <c r="E298" s="174" t="s">
        <v>2985</v>
      </c>
      <c r="F298" s="175" t="s">
        <v>2986</v>
      </c>
      <c r="G298" s="176" t="s">
        <v>207</v>
      </c>
      <c r="H298" s="177">
        <v>13.05</v>
      </c>
      <c r="I298" s="178"/>
      <c r="J298" s="179">
        <f>ROUND(I298*H298,2)</f>
        <v>0</v>
      </c>
      <c r="K298" s="175"/>
      <c r="L298" s="40"/>
      <c r="M298" s="180" t="s">
        <v>5</v>
      </c>
      <c r="N298" s="181" t="s">
        <v>46</v>
      </c>
      <c r="O298" s="41"/>
      <c r="P298" s="182">
        <f>O298*H298</f>
        <v>0</v>
      </c>
      <c r="Q298" s="182">
        <v>1.0000000000000001E-5</v>
      </c>
      <c r="R298" s="182">
        <f>Q298*H298</f>
        <v>1.3050000000000003E-4</v>
      </c>
      <c r="S298" s="182">
        <v>0</v>
      </c>
      <c r="T298" s="183">
        <f>S298*H298</f>
        <v>0</v>
      </c>
      <c r="AR298" s="23" t="s">
        <v>201</v>
      </c>
      <c r="AT298" s="23" t="s">
        <v>197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4120</v>
      </c>
    </row>
    <row r="299" spans="2:65" s="1" customFormat="1" ht="16.5" customHeight="1">
      <c r="B299" s="172"/>
      <c r="C299" s="213" t="s">
        <v>543</v>
      </c>
      <c r="D299" s="213" t="s">
        <v>316</v>
      </c>
      <c r="E299" s="214" t="s">
        <v>2988</v>
      </c>
      <c r="F299" s="215" t="s">
        <v>2989</v>
      </c>
      <c r="G299" s="216" t="s">
        <v>325</v>
      </c>
      <c r="H299" s="217">
        <v>14</v>
      </c>
      <c r="I299" s="218"/>
      <c r="J299" s="219">
        <f>ROUND(I299*H299,2)</f>
        <v>0</v>
      </c>
      <c r="K299" s="215"/>
      <c r="L299" s="220"/>
      <c r="M299" s="221" t="s">
        <v>5</v>
      </c>
      <c r="N299" s="222" t="s">
        <v>46</v>
      </c>
      <c r="O299" s="41"/>
      <c r="P299" s="182">
        <f>O299*H299</f>
        <v>0</v>
      </c>
      <c r="Q299" s="182">
        <v>3.6099999999999999E-3</v>
      </c>
      <c r="R299" s="182">
        <f>Q299*H299</f>
        <v>5.0540000000000002E-2</v>
      </c>
      <c r="S299" s="182">
        <v>0</v>
      </c>
      <c r="T299" s="183">
        <f>S299*H299</f>
        <v>0</v>
      </c>
      <c r="AR299" s="23" t="s">
        <v>255</v>
      </c>
      <c r="AT299" s="23" t="s">
        <v>316</v>
      </c>
      <c r="AU299" s="23" t="s">
        <v>211</v>
      </c>
      <c r="AY299" s="23" t="s">
        <v>195</v>
      </c>
      <c r="BE299" s="184">
        <f>IF(N299="základní",J299,0)</f>
        <v>0</v>
      </c>
      <c r="BF299" s="184">
        <f>IF(N299="snížená",J299,0)</f>
        <v>0</v>
      </c>
      <c r="BG299" s="184">
        <f>IF(N299="zákl. přenesená",J299,0)</f>
        <v>0</v>
      </c>
      <c r="BH299" s="184">
        <f>IF(N299="sníž. přenesená",J299,0)</f>
        <v>0</v>
      </c>
      <c r="BI299" s="184">
        <f>IF(N299="nulová",J299,0)</f>
        <v>0</v>
      </c>
      <c r="BJ299" s="23" t="s">
        <v>83</v>
      </c>
      <c r="BK299" s="184">
        <f>ROUND(I299*H299,2)</f>
        <v>0</v>
      </c>
      <c r="BL299" s="23" t="s">
        <v>201</v>
      </c>
      <c r="BM299" s="23" t="s">
        <v>4121</v>
      </c>
    </row>
    <row r="300" spans="2:65" s="1" customFormat="1" ht="40.5">
      <c r="B300" s="40"/>
      <c r="D300" s="186" t="s">
        <v>209</v>
      </c>
      <c r="F300" s="194" t="s">
        <v>2984</v>
      </c>
      <c r="I300" s="195"/>
      <c r="L300" s="40"/>
      <c r="M300" s="196"/>
      <c r="N300" s="41"/>
      <c r="O300" s="41"/>
      <c r="P300" s="41"/>
      <c r="Q300" s="41"/>
      <c r="R300" s="41"/>
      <c r="S300" s="41"/>
      <c r="T300" s="69"/>
      <c r="AT300" s="23" t="s">
        <v>209</v>
      </c>
      <c r="AU300" s="23" t="s">
        <v>211</v>
      </c>
    </row>
    <row r="301" spans="2:65" s="1" customFormat="1" ht="25.5" customHeight="1">
      <c r="B301" s="172"/>
      <c r="C301" s="173" t="s">
        <v>547</v>
      </c>
      <c r="D301" s="173" t="s">
        <v>197</v>
      </c>
      <c r="E301" s="174" t="s">
        <v>2991</v>
      </c>
      <c r="F301" s="175" t="s">
        <v>3826</v>
      </c>
      <c r="G301" s="176" t="s">
        <v>207</v>
      </c>
      <c r="H301" s="177">
        <v>42.64</v>
      </c>
      <c r="I301" s="178"/>
      <c r="J301" s="179">
        <f>ROUND(I301*H301,2)</f>
        <v>0</v>
      </c>
      <c r="K301" s="175"/>
      <c r="L301" s="40"/>
      <c r="M301" s="180" t="s">
        <v>5</v>
      </c>
      <c r="N301" s="181" t="s">
        <v>46</v>
      </c>
      <c r="O301" s="41"/>
      <c r="P301" s="182">
        <f>O301*H301</f>
        <v>0</v>
      </c>
      <c r="Q301" s="182">
        <v>1.0000000000000001E-5</v>
      </c>
      <c r="R301" s="182">
        <f>Q301*H301</f>
        <v>4.2640000000000006E-4</v>
      </c>
      <c r="S301" s="182">
        <v>0</v>
      </c>
      <c r="T301" s="183">
        <f>S301*H301</f>
        <v>0</v>
      </c>
      <c r="AR301" s="23" t="s">
        <v>201</v>
      </c>
      <c r="AT301" s="23" t="s">
        <v>197</v>
      </c>
      <c r="AU301" s="23" t="s">
        <v>211</v>
      </c>
      <c r="AY301" s="23" t="s">
        <v>195</v>
      </c>
      <c r="BE301" s="184">
        <f>IF(N301="základní",J301,0)</f>
        <v>0</v>
      </c>
      <c r="BF301" s="184">
        <f>IF(N301="snížená",J301,0)</f>
        <v>0</v>
      </c>
      <c r="BG301" s="184">
        <f>IF(N301="zákl. přenesená",J301,0)</f>
        <v>0</v>
      </c>
      <c r="BH301" s="184">
        <f>IF(N301="sníž. přenesená",J301,0)</f>
        <v>0</v>
      </c>
      <c r="BI301" s="184">
        <f>IF(N301="nulová",J301,0)</f>
        <v>0</v>
      </c>
      <c r="BJ301" s="23" t="s">
        <v>83</v>
      </c>
      <c r="BK301" s="184">
        <f>ROUND(I301*H301,2)</f>
        <v>0</v>
      </c>
      <c r="BL301" s="23" t="s">
        <v>201</v>
      </c>
      <c r="BM301" s="23" t="s">
        <v>4122</v>
      </c>
    </row>
    <row r="302" spans="2:65" s="1" customFormat="1" ht="16.5" customHeight="1">
      <c r="B302" s="172"/>
      <c r="C302" s="213" t="s">
        <v>552</v>
      </c>
      <c r="D302" s="213" t="s">
        <v>316</v>
      </c>
      <c r="E302" s="214" t="s">
        <v>2994</v>
      </c>
      <c r="F302" s="215" t="s">
        <v>2995</v>
      </c>
      <c r="G302" s="216" t="s">
        <v>325</v>
      </c>
      <c r="H302" s="217">
        <v>43</v>
      </c>
      <c r="I302" s="218"/>
      <c r="J302" s="219">
        <f>ROUND(I302*H302,2)</f>
        <v>0</v>
      </c>
      <c r="K302" s="215"/>
      <c r="L302" s="220"/>
      <c r="M302" s="221" t="s">
        <v>5</v>
      </c>
      <c r="N302" s="222" t="s">
        <v>46</v>
      </c>
      <c r="O302" s="41"/>
      <c r="P302" s="182">
        <f>O302*H302</f>
        <v>0</v>
      </c>
      <c r="Q302" s="182">
        <v>5.7000000000000002E-3</v>
      </c>
      <c r="R302" s="182">
        <f>Q302*H302</f>
        <v>0.24510000000000001</v>
      </c>
      <c r="S302" s="182">
        <v>0</v>
      </c>
      <c r="T302" s="183">
        <f>S302*H302</f>
        <v>0</v>
      </c>
      <c r="AR302" s="23" t="s">
        <v>255</v>
      </c>
      <c r="AT302" s="23" t="s">
        <v>316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4123</v>
      </c>
    </row>
    <row r="303" spans="2:65" s="1" customFormat="1" ht="40.5">
      <c r="B303" s="40"/>
      <c r="D303" s="186" t="s">
        <v>209</v>
      </c>
      <c r="F303" s="194" t="s">
        <v>2984</v>
      </c>
      <c r="I303" s="195"/>
      <c r="L303" s="40"/>
      <c r="M303" s="196"/>
      <c r="N303" s="41"/>
      <c r="O303" s="41"/>
      <c r="P303" s="41"/>
      <c r="Q303" s="41"/>
      <c r="R303" s="41"/>
      <c r="S303" s="41"/>
      <c r="T303" s="69"/>
      <c r="AT303" s="23" t="s">
        <v>209</v>
      </c>
      <c r="AU303" s="23" t="s">
        <v>211</v>
      </c>
    </row>
    <row r="304" spans="2:65" s="1" customFormat="1" ht="25.5" customHeight="1">
      <c r="B304" s="172"/>
      <c r="C304" s="173" t="s">
        <v>557</v>
      </c>
      <c r="D304" s="173" t="s">
        <v>197</v>
      </c>
      <c r="E304" s="174" t="s">
        <v>4124</v>
      </c>
      <c r="F304" s="175" t="s">
        <v>4125</v>
      </c>
      <c r="G304" s="176" t="s">
        <v>207</v>
      </c>
      <c r="H304" s="177">
        <v>13.9</v>
      </c>
      <c r="I304" s="178"/>
      <c r="J304" s="179">
        <f>ROUND(I304*H304,2)</f>
        <v>0</v>
      </c>
      <c r="K304" s="175"/>
      <c r="L304" s="40"/>
      <c r="M304" s="180" t="s">
        <v>5</v>
      </c>
      <c r="N304" s="181" t="s">
        <v>46</v>
      </c>
      <c r="O304" s="41"/>
      <c r="P304" s="182">
        <f>O304*H304</f>
        <v>0</v>
      </c>
      <c r="Q304" s="182">
        <v>2.0000000000000002E-5</v>
      </c>
      <c r="R304" s="182">
        <f>Q304*H304</f>
        <v>2.7800000000000004E-4</v>
      </c>
      <c r="S304" s="182">
        <v>0</v>
      </c>
      <c r="T304" s="183">
        <f>S304*H304</f>
        <v>0</v>
      </c>
      <c r="AR304" s="23" t="s">
        <v>201</v>
      </c>
      <c r="AT304" s="23" t="s">
        <v>197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4126</v>
      </c>
    </row>
    <row r="305" spans="2:65" s="1" customFormat="1" ht="16.5" customHeight="1">
      <c r="B305" s="172"/>
      <c r="C305" s="213" t="s">
        <v>561</v>
      </c>
      <c r="D305" s="213" t="s">
        <v>316</v>
      </c>
      <c r="E305" s="214" t="s">
        <v>4127</v>
      </c>
      <c r="F305" s="215" t="s">
        <v>4128</v>
      </c>
      <c r="G305" s="216" t="s">
        <v>325</v>
      </c>
      <c r="H305" s="217">
        <v>5</v>
      </c>
      <c r="I305" s="218"/>
      <c r="J305" s="219">
        <f>ROUND(I305*H305,2)</f>
        <v>0</v>
      </c>
      <c r="K305" s="215"/>
      <c r="L305" s="220"/>
      <c r="M305" s="221" t="s">
        <v>5</v>
      </c>
      <c r="N305" s="222" t="s">
        <v>46</v>
      </c>
      <c r="O305" s="41"/>
      <c r="P305" s="182">
        <f>O305*H305</f>
        <v>0</v>
      </c>
      <c r="Q305" s="182">
        <v>3.601E-2</v>
      </c>
      <c r="R305" s="182">
        <f>Q305*H305</f>
        <v>0.18004999999999999</v>
      </c>
      <c r="S305" s="182">
        <v>0</v>
      </c>
      <c r="T305" s="183">
        <f>S305*H305</f>
        <v>0</v>
      </c>
      <c r="AR305" s="23" t="s">
        <v>255</v>
      </c>
      <c r="AT305" s="23" t="s">
        <v>316</v>
      </c>
      <c r="AU305" s="23" t="s">
        <v>211</v>
      </c>
      <c r="AY305" s="23" t="s">
        <v>195</v>
      </c>
      <c r="BE305" s="184">
        <f>IF(N305="základní",J305,0)</f>
        <v>0</v>
      </c>
      <c r="BF305" s="184">
        <f>IF(N305="snížená",J305,0)</f>
        <v>0</v>
      </c>
      <c r="BG305" s="184">
        <f>IF(N305="zákl. přenesená",J305,0)</f>
        <v>0</v>
      </c>
      <c r="BH305" s="184">
        <f>IF(N305="sníž. přenesená",J305,0)</f>
        <v>0</v>
      </c>
      <c r="BI305" s="184">
        <f>IF(N305="nulová",J305,0)</f>
        <v>0</v>
      </c>
      <c r="BJ305" s="23" t="s">
        <v>83</v>
      </c>
      <c r="BK305" s="184">
        <f>ROUND(I305*H305,2)</f>
        <v>0</v>
      </c>
      <c r="BL305" s="23" t="s">
        <v>201</v>
      </c>
      <c r="BM305" s="23" t="s">
        <v>4129</v>
      </c>
    </row>
    <row r="306" spans="2:65" s="1" customFormat="1" ht="40.5">
      <c r="B306" s="40"/>
      <c r="D306" s="186" t="s">
        <v>209</v>
      </c>
      <c r="F306" s="194" t="s">
        <v>2984</v>
      </c>
      <c r="I306" s="195"/>
      <c r="L306" s="40"/>
      <c r="M306" s="196"/>
      <c r="N306" s="41"/>
      <c r="O306" s="41"/>
      <c r="P306" s="41"/>
      <c r="Q306" s="41"/>
      <c r="R306" s="41"/>
      <c r="S306" s="41"/>
      <c r="T306" s="69"/>
      <c r="AT306" s="23" t="s">
        <v>209</v>
      </c>
      <c r="AU306" s="23" t="s">
        <v>211</v>
      </c>
    </row>
    <row r="307" spans="2:65" s="1" customFormat="1" ht="25.5" customHeight="1">
      <c r="B307" s="172"/>
      <c r="C307" s="173" t="s">
        <v>565</v>
      </c>
      <c r="D307" s="173" t="s">
        <v>197</v>
      </c>
      <c r="E307" s="174" t="s">
        <v>3003</v>
      </c>
      <c r="F307" s="175" t="s">
        <v>3004</v>
      </c>
      <c r="G307" s="176" t="s">
        <v>325</v>
      </c>
      <c r="H307" s="177">
        <v>8</v>
      </c>
      <c r="I307" s="178"/>
      <c r="J307" s="179">
        <f>ROUND(I307*H307,2)</f>
        <v>0</v>
      </c>
      <c r="K307" s="175"/>
      <c r="L307" s="40"/>
      <c r="M307" s="180" t="s">
        <v>5</v>
      </c>
      <c r="N307" s="181" t="s">
        <v>46</v>
      </c>
      <c r="O307" s="41"/>
      <c r="P307" s="182">
        <f>O307*H307</f>
        <v>0</v>
      </c>
      <c r="Q307" s="182">
        <v>0</v>
      </c>
      <c r="R307" s="182">
        <f>Q307*H307</f>
        <v>0</v>
      </c>
      <c r="S307" s="182">
        <v>0</v>
      </c>
      <c r="T307" s="183">
        <f>S307*H307</f>
        <v>0</v>
      </c>
      <c r="AR307" s="23" t="s">
        <v>201</v>
      </c>
      <c r="AT307" s="23" t="s">
        <v>197</v>
      </c>
      <c r="AU307" s="23" t="s">
        <v>211</v>
      </c>
      <c r="AY307" s="23" t="s">
        <v>195</v>
      </c>
      <c r="BE307" s="184">
        <f>IF(N307="základní",J307,0)</f>
        <v>0</v>
      </c>
      <c r="BF307" s="184">
        <f>IF(N307="snížená",J307,0)</f>
        <v>0</v>
      </c>
      <c r="BG307" s="184">
        <f>IF(N307="zákl. přenesená",J307,0)</f>
        <v>0</v>
      </c>
      <c r="BH307" s="184">
        <f>IF(N307="sníž. přenesená",J307,0)</f>
        <v>0</v>
      </c>
      <c r="BI307" s="184">
        <f>IF(N307="nulová",J307,0)</f>
        <v>0</v>
      </c>
      <c r="BJ307" s="23" t="s">
        <v>83</v>
      </c>
      <c r="BK307" s="184">
        <f>ROUND(I307*H307,2)</f>
        <v>0</v>
      </c>
      <c r="BL307" s="23" t="s">
        <v>201</v>
      </c>
      <c r="BM307" s="23" t="s">
        <v>4130</v>
      </c>
    </row>
    <row r="308" spans="2:65" s="1" customFormat="1" ht="25.5" customHeight="1">
      <c r="B308" s="172"/>
      <c r="C308" s="213" t="s">
        <v>569</v>
      </c>
      <c r="D308" s="213" t="s">
        <v>316</v>
      </c>
      <c r="E308" s="214" t="s">
        <v>3009</v>
      </c>
      <c r="F308" s="215" t="s">
        <v>3010</v>
      </c>
      <c r="G308" s="216" t="s">
        <v>325</v>
      </c>
      <c r="H308" s="217">
        <v>8</v>
      </c>
      <c r="I308" s="218"/>
      <c r="J308" s="219">
        <f>ROUND(I308*H308,2)</f>
        <v>0</v>
      </c>
      <c r="K308" s="215"/>
      <c r="L308" s="220"/>
      <c r="M308" s="221" t="s">
        <v>5</v>
      </c>
      <c r="N308" s="222" t="s">
        <v>46</v>
      </c>
      <c r="O308" s="41"/>
      <c r="P308" s="182">
        <f>O308*H308</f>
        <v>0</v>
      </c>
      <c r="Q308" s="182">
        <v>7.3999999999999999E-4</v>
      </c>
      <c r="R308" s="182">
        <f>Q308*H308</f>
        <v>5.9199999999999999E-3</v>
      </c>
      <c r="S308" s="182">
        <v>0</v>
      </c>
      <c r="T308" s="183">
        <f>S308*H308</f>
        <v>0</v>
      </c>
      <c r="AR308" s="23" t="s">
        <v>255</v>
      </c>
      <c r="AT308" s="23" t="s">
        <v>316</v>
      </c>
      <c r="AU308" s="23" t="s">
        <v>211</v>
      </c>
      <c r="AY308" s="23" t="s">
        <v>195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23" t="s">
        <v>83</v>
      </c>
      <c r="BK308" s="184">
        <f>ROUND(I308*H308,2)</f>
        <v>0</v>
      </c>
      <c r="BL308" s="23" t="s">
        <v>201</v>
      </c>
      <c r="BM308" s="23" t="s">
        <v>4131</v>
      </c>
    </row>
    <row r="309" spans="2:65" s="1" customFormat="1" ht="40.5">
      <c r="B309" s="40"/>
      <c r="D309" s="186" t="s">
        <v>209</v>
      </c>
      <c r="F309" s="194" t="s">
        <v>2984</v>
      </c>
      <c r="I309" s="195"/>
      <c r="L309" s="40"/>
      <c r="M309" s="196"/>
      <c r="N309" s="41"/>
      <c r="O309" s="41"/>
      <c r="P309" s="41"/>
      <c r="Q309" s="41"/>
      <c r="R309" s="41"/>
      <c r="S309" s="41"/>
      <c r="T309" s="69"/>
      <c r="AT309" s="23" t="s">
        <v>209</v>
      </c>
      <c r="AU309" s="23" t="s">
        <v>211</v>
      </c>
    </row>
    <row r="310" spans="2:65" s="1" customFormat="1" ht="16.5" customHeight="1">
      <c r="B310" s="172"/>
      <c r="C310" s="173" t="s">
        <v>573</v>
      </c>
      <c r="D310" s="173" t="s">
        <v>197</v>
      </c>
      <c r="E310" s="174" t="s">
        <v>3054</v>
      </c>
      <c r="F310" s="175" t="s">
        <v>3055</v>
      </c>
      <c r="G310" s="176" t="s">
        <v>325</v>
      </c>
      <c r="H310" s="177">
        <v>5</v>
      </c>
      <c r="I310" s="178"/>
      <c r="J310" s="179">
        <f>ROUND(I310*H310,2)</f>
        <v>0</v>
      </c>
      <c r="K310" s="175"/>
      <c r="L310" s="40"/>
      <c r="M310" s="180" t="s">
        <v>5</v>
      </c>
      <c r="N310" s="181" t="s">
        <v>46</v>
      </c>
      <c r="O310" s="41"/>
      <c r="P310" s="182">
        <f>O310*H310</f>
        <v>0</v>
      </c>
      <c r="Q310" s="182">
        <v>0</v>
      </c>
      <c r="R310" s="182">
        <f>Q310*H310</f>
        <v>0</v>
      </c>
      <c r="S310" s="182">
        <v>0</v>
      </c>
      <c r="T310" s="183">
        <f>S310*H310</f>
        <v>0</v>
      </c>
      <c r="AR310" s="23" t="s">
        <v>201</v>
      </c>
      <c r="AT310" s="23" t="s">
        <v>197</v>
      </c>
      <c r="AU310" s="23" t="s">
        <v>211</v>
      </c>
      <c r="AY310" s="23" t="s">
        <v>195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23" t="s">
        <v>83</v>
      </c>
      <c r="BK310" s="184">
        <f>ROUND(I310*H310,2)</f>
        <v>0</v>
      </c>
      <c r="BL310" s="23" t="s">
        <v>201</v>
      </c>
      <c r="BM310" s="23" t="s">
        <v>4132</v>
      </c>
    </row>
    <row r="311" spans="2:65" s="1" customFormat="1" ht="16.5" customHeight="1">
      <c r="B311" s="172"/>
      <c r="C311" s="213" t="s">
        <v>578</v>
      </c>
      <c r="D311" s="213" t="s">
        <v>316</v>
      </c>
      <c r="E311" s="214" t="s">
        <v>3057</v>
      </c>
      <c r="F311" s="215" t="s">
        <v>3058</v>
      </c>
      <c r="G311" s="216" t="s">
        <v>325</v>
      </c>
      <c r="H311" s="217">
        <v>5</v>
      </c>
      <c r="I311" s="218"/>
      <c r="J311" s="219">
        <f>ROUND(I311*H311,2)</f>
        <v>0</v>
      </c>
      <c r="K311" s="215"/>
      <c r="L311" s="220"/>
      <c r="M311" s="221" t="s">
        <v>5</v>
      </c>
      <c r="N311" s="222" t="s">
        <v>46</v>
      </c>
      <c r="O311" s="41"/>
      <c r="P311" s="182">
        <f>O311*H311</f>
        <v>0</v>
      </c>
      <c r="Q311" s="182">
        <v>1.6000000000000001E-3</v>
      </c>
      <c r="R311" s="182">
        <f>Q311*H311</f>
        <v>8.0000000000000002E-3</v>
      </c>
      <c r="S311" s="182">
        <v>0</v>
      </c>
      <c r="T311" s="183">
        <f>S311*H311</f>
        <v>0</v>
      </c>
      <c r="AR311" s="23" t="s">
        <v>255</v>
      </c>
      <c r="AT311" s="23" t="s">
        <v>316</v>
      </c>
      <c r="AU311" s="23" t="s">
        <v>211</v>
      </c>
      <c r="AY311" s="23" t="s">
        <v>195</v>
      </c>
      <c r="BE311" s="184">
        <f>IF(N311="základní",J311,0)</f>
        <v>0</v>
      </c>
      <c r="BF311" s="184">
        <f>IF(N311="snížená",J311,0)</f>
        <v>0</v>
      </c>
      <c r="BG311" s="184">
        <f>IF(N311="zákl. přenesená",J311,0)</f>
        <v>0</v>
      </c>
      <c r="BH311" s="184">
        <f>IF(N311="sníž. přenesená",J311,0)</f>
        <v>0</v>
      </c>
      <c r="BI311" s="184">
        <f>IF(N311="nulová",J311,0)</f>
        <v>0</v>
      </c>
      <c r="BJ311" s="23" t="s">
        <v>83</v>
      </c>
      <c r="BK311" s="184">
        <f>ROUND(I311*H311,2)</f>
        <v>0</v>
      </c>
      <c r="BL311" s="23" t="s">
        <v>201</v>
      </c>
      <c r="BM311" s="23" t="s">
        <v>4133</v>
      </c>
    </row>
    <row r="312" spans="2:65" s="1" customFormat="1" ht="54">
      <c r="B312" s="40"/>
      <c r="D312" s="186" t="s">
        <v>209</v>
      </c>
      <c r="F312" s="194" t="s">
        <v>3053</v>
      </c>
      <c r="I312" s="195"/>
      <c r="L312" s="40"/>
      <c r="M312" s="196"/>
      <c r="N312" s="41"/>
      <c r="O312" s="41"/>
      <c r="P312" s="41"/>
      <c r="Q312" s="41"/>
      <c r="R312" s="41"/>
      <c r="S312" s="41"/>
      <c r="T312" s="69"/>
      <c r="AT312" s="23" t="s">
        <v>209</v>
      </c>
      <c r="AU312" s="23" t="s">
        <v>211</v>
      </c>
    </row>
    <row r="313" spans="2:65" s="1" customFormat="1" ht="25.5" customHeight="1">
      <c r="B313" s="172"/>
      <c r="C313" s="173" t="s">
        <v>582</v>
      </c>
      <c r="D313" s="173" t="s">
        <v>197</v>
      </c>
      <c r="E313" s="174" t="s">
        <v>3012</v>
      </c>
      <c r="F313" s="175" t="s">
        <v>3013</v>
      </c>
      <c r="G313" s="176" t="s">
        <v>325</v>
      </c>
      <c r="H313" s="177">
        <v>12</v>
      </c>
      <c r="I313" s="178"/>
      <c r="J313" s="179">
        <f>ROUND(I313*H313,2)</f>
        <v>0</v>
      </c>
      <c r="K313" s="175"/>
      <c r="L313" s="40"/>
      <c r="M313" s="180" t="s">
        <v>5</v>
      </c>
      <c r="N313" s="181" t="s">
        <v>46</v>
      </c>
      <c r="O313" s="41"/>
      <c r="P313" s="182">
        <f>O313*H313</f>
        <v>0</v>
      </c>
      <c r="Q313" s="182">
        <v>0</v>
      </c>
      <c r="R313" s="182">
        <f>Q313*H313</f>
        <v>0</v>
      </c>
      <c r="S313" s="182">
        <v>0</v>
      </c>
      <c r="T313" s="183">
        <f>S313*H313</f>
        <v>0</v>
      </c>
      <c r="AR313" s="23" t="s">
        <v>201</v>
      </c>
      <c r="AT313" s="23" t="s">
        <v>197</v>
      </c>
      <c r="AU313" s="23" t="s">
        <v>211</v>
      </c>
      <c r="AY313" s="23" t="s">
        <v>195</v>
      </c>
      <c r="BE313" s="184">
        <f>IF(N313="základní",J313,0)</f>
        <v>0</v>
      </c>
      <c r="BF313" s="184">
        <f>IF(N313="snížená",J313,0)</f>
        <v>0</v>
      </c>
      <c r="BG313" s="184">
        <f>IF(N313="zákl. přenesená",J313,0)</f>
        <v>0</v>
      </c>
      <c r="BH313" s="184">
        <f>IF(N313="sníž. přenesená",J313,0)</f>
        <v>0</v>
      </c>
      <c r="BI313" s="184">
        <f>IF(N313="nulová",J313,0)</f>
        <v>0</v>
      </c>
      <c r="BJ313" s="23" t="s">
        <v>83</v>
      </c>
      <c r="BK313" s="184">
        <f>ROUND(I313*H313,2)</f>
        <v>0</v>
      </c>
      <c r="BL313" s="23" t="s">
        <v>201</v>
      </c>
      <c r="BM313" s="23" t="s">
        <v>4134</v>
      </c>
    </row>
    <row r="314" spans="2:65" s="1" customFormat="1" ht="25.5" customHeight="1">
      <c r="B314" s="172"/>
      <c r="C314" s="213" t="s">
        <v>587</v>
      </c>
      <c r="D314" s="213" t="s">
        <v>316</v>
      </c>
      <c r="E314" s="214" t="s">
        <v>3511</v>
      </c>
      <c r="F314" s="215" t="s">
        <v>3512</v>
      </c>
      <c r="G314" s="216" t="s">
        <v>325</v>
      </c>
      <c r="H314" s="217">
        <v>12</v>
      </c>
      <c r="I314" s="218"/>
      <c r="J314" s="219">
        <f>ROUND(I314*H314,2)</f>
        <v>0</v>
      </c>
      <c r="K314" s="215"/>
      <c r="L314" s="220"/>
      <c r="M314" s="221" t="s">
        <v>5</v>
      </c>
      <c r="N314" s="222" t="s">
        <v>46</v>
      </c>
      <c r="O314" s="41"/>
      <c r="P314" s="182">
        <f>O314*H314</f>
        <v>0</v>
      </c>
      <c r="Q314" s="182">
        <v>1.92E-3</v>
      </c>
      <c r="R314" s="182">
        <f>Q314*H314</f>
        <v>2.3040000000000001E-2</v>
      </c>
      <c r="S314" s="182">
        <v>0</v>
      </c>
      <c r="T314" s="183">
        <f>S314*H314</f>
        <v>0</v>
      </c>
      <c r="AR314" s="23" t="s">
        <v>255</v>
      </c>
      <c r="AT314" s="23" t="s">
        <v>316</v>
      </c>
      <c r="AU314" s="23" t="s">
        <v>211</v>
      </c>
      <c r="AY314" s="23" t="s">
        <v>195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23" t="s">
        <v>83</v>
      </c>
      <c r="BK314" s="184">
        <f>ROUND(I314*H314,2)</f>
        <v>0</v>
      </c>
      <c r="BL314" s="23" t="s">
        <v>201</v>
      </c>
      <c r="BM314" s="23" t="s">
        <v>4135</v>
      </c>
    </row>
    <row r="315" spans="2:65" s="1" customFormat="1" ht="40.5">
      <c r="B315" s="40"/>
      <c r="D315" s="186" t="s">
        <v>209</v>
      </c>
      <c r="F315" s="194" t="s">
        <v>3514</v>
      </c>
      <c r="I315" s="195"/>
      <c r="L315" s="40"/>
      <c r="M315" s="196"/>
      <c r="N315" s="41"/>
      <c r="O315" s="41"/>
      <c r="P315" s="41"/>
      <c r="Q315" s="41"/>
      <c r="R315" s="41"/>
      <c r="S315" s="41"/>
      <c r="T315" s="69"/>
      <c r="AT315" s="23" t="s">
        <v>209</v>
      </c>
      <c r="AU315" s="23" t="s">
        <v>211</v>
      </c>
    </row>
    <row r="316" spans="2:65" s="1" customFormat="1" ht="16.5" customHeight="1">
      <c r="B316" s="172"/>
      <c r="C316" s="173" t="s">
        <v>591</v>
      </c>
      <c r="D316" s="173" t="s">
        <v>197</v>
      </c>
      <c r="E316" s="174" t="s">
        <v>3060</v>
      </c>
      <c r="F316" s="175" t="s">
        <v>3061</v>
      </c>
      <c r="G316" s="176" t="s">
        <v>325</v>
      </c>
      <c r="H316" s="177">
        <v>15</v>
      </c>
      <c r="I316" s="178"/>
      <c r="J316" s="179">
        <f>ROUND(I316*H316,2)</f>
        <v>0</v>
      </c>
      <c r="K316" s="175"/>
      <c r="L316" s="40"/>
      <c r="M316" s="180" t="s">
        <v>5</v>
      </c>
      <c r="N316" s="181" t="s">
        <v>46</v>
      </c>
      <c r="O316" s="41"/>
      <c r="P316" s="182">
        <f>O316*H316</f>
        <v>0</v>
      </c>
      <c r="Q316" s="182">
        <v>0</v>
      </c>
      <c r="R316" s="182">
        <f>Q316*H316</f>
        <v>0</v>
      </c>
      <c r="S316" s="182">
        <v>0</v>
      </c>
      <c r="T316" s="183">
        <f>S316*H316</f>
        <v>0</v>
      </c>
      <c r="AR316" s="23" t="s">
        <v>201</v>
      </c>
      <c r="AT316" s="23" t="s">
        <v>197</v>
      </c>
      <c r="AU316" s="23" t="s">
        <v>211</v>
      </c>
      <c r="AY316" s="23" t="s">
        <v>195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23" t="s">
        <v>83</v>
      </c>
      <c r="BK316" s="184">
        <f>ROUND(I316*H316,2)</f>
        <v>0</v>
      </c>
      <c r="BL316" s="23" t="s">
        <v>201</v>
      </c>
      <c r="BM316" s="23" t="s">
        <v>4136</v>
      </c>
    </row>
    <row r="317" spans="2:65" s="1" customFormat="1" ht="16.5" customHeight="1">
      <c r="B317" s="172"/>
      <c r="C317" s="213" t="s">
        <v>595</v>
      </c>
      <c r="D317" s="213" t="s">
        <v>316</v>
      </c>
      <c r="E317" s="214" t="s">
        <v>3063</v>
      </c>
      <c r="F317" s="215" t="s">
        <v>3064</v>
      </c>
      <c r="G317" s="216" t="s">
        <v>325</v>
      </c>
      <c r="H317" s="217">
        <v>15</v>
      </c>
      <c r="I317" s="218"/>
      <c r="J317" s="219">
        <f>ROUND(I317*H317,2)</f>
        <v>0</v>
      </c>
      <c r="K317" s="215"/>
      <c r="L317" s="220"/>
      <c r="M317" s="221" t="s">
        <v>5</v>
      </c>
      <c r="N317" s="222" t="s">
        <v>46</v>
      </c>
      <c r="O317" s="41"/>
      <c r="P317" s="182">
        <f>O317*H317</f>
        <v>0</v>
      </c>
      <c r="Q317" s="182">
        <v>1.8E-3</v>
      </c>
      <c r="R317" s="182">
        <f>Q317*H317</f>
        <v>2.7E-2</v>
      </c>
      <c r="S317" s="182">
        <v>0</v>
      </c>
      <c r="T317" s="183">
        <f>S317*H317</f>
        <v>0</v>
      </c>
      <c r="AR317" s="23" t="s">
        <v>255</v>
      </c>
      <c r="AT317" s="23" t="s">
        <v>316</v>
      </c>
      <c r="AU317" s="23" t="s">
        <v>211</v>
      </c>
      <c r="AY317" s="23" t="s">
        <v>195</v>
      </c>
      <c r="BE317" s="184">
        <f>IF(N317="základní",J317,0)</f>
        <v>0</v>
      </c>
      <c r="BF317" s="184">
        <f>IF(N317="snížená",J317,0)</f>
        <v>0</v>
      </c>
      <c r="BG317" s="184">
        <f>IF(N317="zákl. přenesená",J317,0)</f>
        <v>0</v>
      </c>
      <c r="BH317" s="184">
        <f>IF(N317="sníž. přenesená",J317,0)</f>
        <v>0</v>
      </c>
      <c r="BI317" s="184">
        <f>IF(N317="nulová",J317,0)</f>
        <v>0</v>
      </c>
      <c r="BJ317" s="23" t="s">
        <v>83</v>
      </c>
      <c r="BK317" s="184">
        <f>ROUND(I317*H317,2)</f>
        <v>0</v>
      </c>
      <c r="BL317" s="23" t="s">
        <v>201</v>
      </c>
      <c r="BM317" s="23" t="s">
        <v>4137</v>
      </c>
    </row>
    <row r="318" spans="2:65" s="1" customFormat="1" ht="54">
      <c r="B318" s="40"/>
      <c r="D318" s="186" t="s">
        <v>209</v>
      </c>
      <c r="F318" s="194" t="s">
        <v>3053</v>
      </c>
      <c r="I318" s="195"/>
      <c r="L318" s="40"/>
      <c r="M318" s="196"/>
      <c r="N318" s="41"/>
      <c r="O318" s="41"/>
      <c r="P318" s="41"/>
      <c r="Q318" s="41"/>
      <c r="R318" s="41"/>
      <c r="S318" s="41"/>
      <c r="T318" s="69"/>
      <c r="AT318" s="23" t="s">
        <v>209</v>
      </c>
      <c r="AU318" s="23" t="s">
        <v>211</v>
      </c>
    </row>
    <row r="319" spans="2:65" s="1" customFormat="1" ht="16.5" customHeight="1">
      <c r="B319" s="172"/>
      <c r="C319" s="173" t="s">
        <v>600</v>
      </c>
      <c r="D319" s="173" t="s">
        <v>197</v>
      </c>
      <c r="E319" s="174" t="s">
        <v>4138</v>
      </c>
      <c r="F319" s="175" t="s">
        <v>4139</v>
      </c>
      <c r="G319" s="176" t="s">
        <v>325</v>
      </c>
      <c r="H319" s="177">
        <v>5</v>
      </c>
      <c r="I319" s="178"/>
      <c r="J319" s="179">
        <f>ROUND(I319*H319,2)</f>
        <v>0</v>
      </c>
      <c r="K319" s="175"/>
      <c r="L319" s="40"/>
      <c r="M319" s="180" t="s">
        <v>5</v>
      </c>
      <c r="N319" s="181" t="s">
        <v>46</v>
      </c>
      <c r="O319" s="41"/>
      <c r="P319" s="182">
        <f>O319*H319</f>
        <v>0</v>
      </c>
      <c r="Q319" s="182">
        <v>0</v>
      </c>
      <c r="R319" s="182">
        <f>Q319*H319</f>
        <v>0</v>
      </c>
      <c r="S319" s="182">
        <v>0</v>
      </c>
      <c r="T319" s="183">
        <f>S319*H319</f>
        <v>0</v>
      </c>
      <c r="AR319" s="23" t="s">
        <v>201</v>
      </c>
      <c r="AT319" s="23" t="s">
        <v>197</v>
      </c>
      <c r="AU319" s="23" t="s">
        <v>211</v>
      </c>
      <c r="AY319" s="23" t="s">
        <v>195</v>
      </c>
      <c r="BE319" s="184">
        <f>IF(N319="základní",J319,0)</f>
        <v>0</v>
      </c>
      <c r="BF319" s="184">
        <f>IF(N319="snížená",J319,0)</f>
        <v>0</v>
      </c>
      <c r="BG319" s="184">
        <f>IF(N319="zákl. přenesená",J319,0)</f>
        <v>0</v>
      </c>
      <c r="BH319" s="184">
        <f>IF(N319="sníž. přenesená",J319,0)</f>
        <v>0</v>
      </c>
      <c r="BI319" s="184">
        <f>IF(N319="nulová",J319,0)</f>
        <v>0</v>
      </c>
      <c r="BJ319" s="23" t="s">
        <v>83</v>
      </c>
      <c r="BK319" s="184">
        <f>ROUND(I319*H319,2)</f>
        <v>0</v>
      </c>
      <c r="BL319" s="23" t="s">
        <v>201</v>
      </c>
      <c r="BM319" s="23" t="s">
        <v>4140</v>
      </c>
    </row>
    <row r="320" spans="2:65" s="1" customFormat="1" ht="16.5" customHeight="1">
      <c r="B320" s="172"/>
      <c r="C320" s="213" t="s">
        <v>604</v>
      </c>
      <c r="D320" s="213" t="s">
        <v>316</v>
      </c>
      <c r="E320" s="214" t="s">
        <v>4141</v>
      </c>
      <c r="F320" s="215" t="s">
        <v>4142</v>
      </c>
      <c r="G320" s="216" t="s">
        <v>325</v>
      </c>
      <c r="H320" s="217">
        <v>4</v>
      </c>
      <c r="I320" s="218"/>
      <c r="J320" s="219">
        <f>ROUND(I320*H320,2)</f>
        <v>0</v>
      </c>
      <c r="K320" s="215"/>
      <c r="L320" s="220"/>
      <c r="M320" s="221" t="s">
        <v>5</v>
      </c>
      <c r="N320" s="222" t="s">
        <v>46</v>
      </c>
      <c r="O320" s="41"/>
      <c r="P320" s="182">
        <f>O320*H320</f>
        <v>0</v>
      </c>
      <c r="Q320" s="182">
        <v>3.5000000000000001E-3</v>
      </c>
      <c r="R320" s="182">
        <f>Q320*H320</f>
        <v>1.4E-2</v>
      </c>
      <c r="S320" s="182">
        <v>0</v>
      </c>
      <c r="T320" s="183">
        <f>S320*H320</f>
        <v>0</v>
      </c>
      <c r="AR320" s="23" t="s">
        <v>255</v>
      </c>
      <c r="AT320" s="23" t="s">
        <v>316</v>
      </c>
      <c r="AU320" s="23" t="s">
        <v>211</v>
      </c>
      <c r="AY320" s="23" t="s">
        <v>195</v>
      </c>
      <c r="BE320" s="184">
        <f>IF(N320="základní",J320,0)</f>
        <v>0</v>
      </c>
      <c r="BF320" s="184">
        <f>IF(N320="snížená",J320,0)</f>
        <v>0</v>
      </c>
      <c r="BG320" s="184">
        <f>IF(N320="zákl. přenesená",J320,0)</f>
        <v>0</v>
      </c>
      <c r="BH320" s="184">
        <f>IF(N320="sníž. přenesená",J320,0)</f>
        <v>0</v>
      </c>
      <c r="BI320" s="184">
        <f>IF(N320="nulová",J320,0)</f>
        <v>0</v>
      </c>
      <c r="BJ320" s="23" t="s">
        <v>83</v>
      </c>
      <c r="BK320" s="184">
        <f>ROUND(I320*H320,2)</f>
        <v>0</v>
      </c>
      <c r="BL320" s="23" t="s">
        <v>201</v>
      </c>
      <c r="BM320" s="23" t="s">
        <v>4143</v>
      </c>
    </row>
    <row r="321" spans="2:65" s="1" customFormat="1" ht="40.5">
      <c r="B321" s="40"/>
      <c r="D321" s="186" t="s">
        <v>209</v>
      </c>
      <c r="F321" s="194" t="s">
        <v>2984</v>
      </c>
      <c r="I321" s="195"/>
      <c r="L321" s="40"/>
      <c r="M321" s="196"/>
      <c r="N321" s="41"/>
      <c r="O321" s="41"/>
      <c r="P321" s="41"/>
      <c r="Q321" s="41"/>
      <c r="R321" s="41"/>
      <c r="S321" s="41"/>
      <c r="T321" s="69"/>
      <c r="AT321" s="23" t="s">
        <v>209</v>
      </c>
      <c r="AU321" s="23" t="s">
        <v>211</v>
      </c>
    </row>
    <row r="322" spans="2:65" s="1" customFormat="1" ht="16.5" customHeight="1">
      <c r="B322" s="172"/>
      <c r="C322" s="213" t="s">
        <v>608</v>
      </c>
      <c r="D322" s="213" t="s">
        <v>316</v>
      </c>
      <c r="E322" s="214" t="s">
        <v>4144</v>
      </c>
      <c r="F322" s="215" t="s">
        <v>4145</v>
      </c>
      <c r="G322" s="216" t="s">
        <v>325</v>
      </c>
      <c r="H322" s="217">
        <v>1</v>
      </c>
      <c r="I322" s="218"/>
      <c r="J322" s="219">
        <f>ROUND(I322*H322,2)</f>
        <v>0</v>
      </c>
      <c r="K322" s="215"/>
      <c r="L322" s="220"/>
      <c r="M322" s="221" t="s">
        <v>5</v>
      </c>
      <c r="N322" s="222" t="s">
        <v>46</v>
      </c>
      <c r="O322" s="41"/>
      <c r="P322" s="182">
        <f>O322*H322</f>
        <v>0</v>
      </c>
      <c r="Q322" s="182">
        <v>3.0200000000000001E-3</v>
      </c>
      <c r="R322" s="182">
        <f>Q322*H322</f>
        <v>3.0200000000000001E-3</v>
      </c>
      <c r="S322" s="182">
        <v>0</v>
      </c>
      <c r="T322" s="183">
        <f>S322*H322</f>
        <v>0</v>
      </c>
      <c r="AR322" s="23" t="s">
        <v>255</v>
      </c>
      <c r="AT322" s="23" t="s">
        <v>316</v>
      </c>
      <c r="AU322" s="23" t="s">
        <v>211</v>
      </c>
      <c r="AY322" s="23" t="s">
        <v>195</v>
      </c>
      <c r="BE322" s="184">
        <f>IF(N322="základní",J322,0)</f>
        <v>0</v>
      </c>
      <c r="BF322" s="184">
        <f>IF(N322="snížená",J322,0)</f>
        <v>0</v>
      </c>
      <c r="BG322" s="184">
        <f>IF(N322="zákl. přenesená",J322,0)</f>
        <v>0</v>
      </c>
      <c r="BH322" s="184">
        <f>IF(N322="sníž. přenesená",J322,0)</f>
        <v>0</v>
      </c>
      <c r="BI322" s="184">
        <f>IF(N322="nulová",J322,0)</f>
        <v>0</v>
      </c>
      <c r="BJ322" s="23" t="s">
        <v>83</v>
      </c>
      <c r="BK322" s="184">
        <f>ROUND(I322*H322,2)</f>
        <v>0</v>
      </c>
      <c r="BL322" s="23" t="s">
        <v>201</v>
      </c>
      <c r="BM322" s="23" t="s">
        <v>4146</v>
      </c>
    </row>
    <row r="323" spans="2:65" s="1" customFormat="1" ht="40.5">
      <c r="B323" s="40"/>
      <c r="D323" s="186" t="s">
        <v>209</v>
      </c>
      <c r="F323" s="194" t="s">
        <v>2984</v>
      </c>
      <c r="I323" s="195"/>
      <c r="L323" s="40"/>
      <c r="M323" s="196"/>
      <c r="N323" s="41"/>
      <c r="O323" s="41"/>
      <c r="P323" s="41"/>
      <c r="Q323" s="41"/>
      <c r="R323" s="41"/>
      <c r="S323" s="41"/>
      <c r="T323" s="69"/>
      <c r="AT323" s="23" t="s">
        <v>209</v>
      </c>
      <c r="AU323" s="23" t="s">
        <v>211</v>
      </c>
    </row>
    <row r="324" spans="2:65" s="1" customFormat="1" ht="16.5" customHeight="1">
      <c r="B324" s="172"/>
      <c r="C324" s="173" t="s">
        <v>613</v>
      </c>
      <c r="D324" s="173" t="s">
        <v>197</v>
      </c>
      <c r="E324" s="174" t="s">
        <v>4147</v>
      </c>
      <c r="F324" s="175" t="s">
        <v>3246</v>
      </c>
      <c r="G324" s="176" t="s">
        <v>325</v>
      </c>
      <c r="H324" s="177">
        <v>2</v>
      </c>
      <c r="I324" s="178"/>
      <c r="J324" s="179">
        <f>ROUND(I324*H324,2)</f>
        <v>0</v>
      </c>
      <c r="K324" s="175"/>
      <c r="L324" s="40"/>
      <c r="M324" s="180" t="s">
        <v>5</v>
      </c>
      <c r="N324" s="181" t="s">
        <v>46</v>
      </c>
      <c r="O324" s="41"/>
      <c r="P324" s="182">
        <f>O324*H324</f>
        <v>0</v>
      </c>
      <c r="Q324" s="182">
        <v>0</v>
      </c>
      <c r="R324" s="182">
        <f>Q324*H324</f>
        <v>0</v>
      </c>
      <c r="S324" s="182">
        <v>0</v>
      </c>
      <c r="T324" s="183">
        <f>S324*H324</f>
        <v>0</v>
      </c>
      <c r="AR324" s="23" t="s">
        <v>201</v>
      </c>
      <c r="AT324" s="23" t="s">
        <v>197</v>
      </c>
      <c r="AU324" s="23" t="s">
        <v>211</v>
      </c>
      <c r="AY324" s="23" t="s">
        <v>195</v>
      </c>
      <c r="BE324" s="184">
        <f>IF(N324="základní",J324,0)</f>
        <v>0</v>
      </c>
      <c r="BF324" s="184">
        <f>IF(N324="snížená",J324,0)</f>
        <v>0</v>
      </c>
      <c r="BG324" s="184">
        <f>IF(N324="zákl. přenesená",J324,0)</f>
        <v>0</v>
      </c>
      <c r="BH324" s="184">
        <f>IF(N324="sníž. přenesená",J324,0)</f>
        <v>0</v>
      </c>
      <c r="BI324" s="184">
        <f>IF(N324="nulová",J324,0)</f>
        <v>0</v>
      </c>
      <c r="BJ324" s="23" t="s">
        <v>83</v>
      </c>
      <c r="BK324" s="184">
        <f>ROUND(I324*H324,2)</f>
        <v>0</v>
      </c>
      <c r="BL324" s="23" t="s">
        <v>201</v>
      </c>
      <c r="BM324" s="23" t="s">
        <v>4148</v>
      </c>
    </row>
    <row r="325" spans="2:65" s="1" customFormat="1" ht="16.5" customHeight="1">
      <c r="B325" s="172"/>
      <c r="C325" s="213" t="s">
        <v>618</v>
      </c>
      <c r="D325" s="213" t="s">
        <v>316</v>
      </c>
      <c r="E325" s="214" t="s">
        <v>3249</v>
      </c>
      <c r="F325" s="215" t="s">
        <v>3250</v>
      </c>
      <c r="G325" s="216" t="s">
        <v>325</v>
      </c>
      <c r="H325" s="217">
        <v>2</v>
      </c>
      <c r="I325" s="218"/>
      <c r="J325" s="219">
        <f>ROUND(I325*H325,2)</f>
        <v>0</v>
      </c>
      <c r="K325" s="215"/>
      <c r="L325" s="220"/>
      <c r="M325" s="221" t="s">
        <v>5</v>
      </c>
      <c r="N325" s="222" t="s">
        <v>46</v>
      </c>
      <c r="O325" s="41"/>
      <c r="P325" s="182">
        <f>O325*H325</f>
        <v>0</v>
      </c>
      <c r="Q325" s="182">
        <v>2.1999999999999999E-2</v>
      </c>
      <c r="R325" s="182">
        <f>Q325*H325</f>
        <v>4.3999999999999997E-2</v>
      </c>
      <c r="S325" s="182">
        <v>0</v>
      </c>
      <c r="T325" s="183">
        <f>S325*H325</f>
        <v>0</v>
      </c>
      <c r="AR325" s="23" t="s">
        <v>255</v>
      </c>
      <c r="AT325" s="23" t="s">
        <v>316</v>
      </c>
      <c r="AU325" s="23" t="s">
        <v>211</v>
      </c>
      <c r="AY325" s="23" t="s">
        <v>195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23" t="s">
        <v>83</v>
      </c>
      <c r="BK325" s="184">
        <f>ROUND(I325*H325,2)</f>
        <v>0</v>
      </c>
      <c r="BL325" s="23" t="s">
        <v>201</v>
      </c>
      <c r="BM325" s="23" t="s">
        <v>4149</v>
      </c>
    </row>
    <row r="326" spans="2:65" s="1" customFormat="1" ht="54">
      <c r="B326" s="40"/>
      <c r="D326" s="186" t="s">
        <v>209</v>
      </c>
      <c r="F326" s="194" t="s">
        <v>3053</v>
      </c>
      <c r="I326" s="195"/>
      <c r="L326" s="40"/>
      <c r="M326" s="196"/>
      <c r="N326" s="41"/>
      <c r="O326" s="41"/>
      <c r="P326" s="41"/>
      <c r="Q326" s="41"/>
      <c r="R326" s="41"/>
      <c r="S326" s="41"/>
      <c r="T326" s="69"/>
      <c r="AT326" s="23" t="s">
        <v>209</v>
      </c>
      <c r="AU326" s="23" t="s">
        <v>211</v>
      </c>
    </row>
    <row r="327" spans="2:65" s="1" customFormat="1" ht="16.5" customHeight="1">
      <c r="B327" s="172"/>
      <c r="C327" s="173" t="s">
        <v>623</v>
      </c>
      <c r="D327" s="173" t="s">
        <v>197</v>
      </c>
      <c r="E327" s="174" t="s">
        <v>538</v>
      </c>
      <c r="F327" s="175" t="s">
        <v>539</v>
      </c>
      <c r="G327" s="176" t="s">
        <v>303</v>
      </c>
      <c r="H327" s="177">
        <v>0.60199999999999998</v>
      </c>
      <c r="I327" s="178"/>
      <c r="J327" s="179">
        <f>ROUND(I327*H327,2)</f>
        <v>0</v>
      </c>
      <c r="K327" s="175"/>
      <c r="L327" s="40"/>
      <c r="M327" s="180" t="s">
        <v>5</v>
      </c>
      <c r="N327" s="181" t="s">
        <v>46</v>
      </c>
      <c r="O327" s="41"/>
      <c r="P327" s="182">
        <f>O327*H327</f>
        <v>0</v>
      </c>
      <c r="Q327" s="182">
        <v>0</v>
      </c>
      <c r="R327" s="182">
        <f>Q327*H327</f>
        <v>0</v>
      </c>
      <c r="S327" s="182">
        <v>0</v>
      </c>
      <c r="T327" s="183">
        <f>S327*H327</f>
        <v>0</v>
      </c>
      <c r="AR327" s="23" t="s">
        <v>201</v>
      </c>
      <c r="AT327" s="23" t="s">
        <v>197</v>
      </c>
      <c r="AU327" s="23" t="s">
        <v>211</v>
      </c>
      <c r="AY327" s="23" t="s">
        <v>195</v>
      </c>
      <c r="BE327" s="184">
        <f>IF(N327="základní",J327,0)</f>
        <v>0</v>
      </c>
      <c r="BF327" s="184">
        <f>IF(N327="snížená",J327,0)</f>
        <v>0</v>
      </c>
      <c r="BG327" s="184">
        <f>IF(N327="zákl. přenesená",J327,0)</f>
        <v>0</v>
      </c>
      <c r="BH327" s="184">
        <f>IF(N327="sníž. přenesená",J327,0)</f>
        <v>0</v>
      </c>
      <c r="BI327" s="184">
        <f>IF(N327="nulová",J327,0)</f>
        <v>0</v>
      </c>
      <c r="BJ327" s="23" t="s">
        <v>83</v>
      </c>
      <c r="BK327" s="184">
        <f>ROUND(I327*H327,2)</f>
        <v>0</v>
      </c>
      <c r="BL327" s="23" t="s">
        <v>201</v>
      </c>
      <c r="BM327" s="23" t="s">
        <v>4150</v>
      </c>
    </row>
    <row r="328" spans="2:65" s="10" customFormat="1" ht="22.35" customHeight="1">
      <c r="B328" s="159"/>
      <c r="D328" s="160" t="s">
        <v>74</v>
      </c>
      <c r="E328" s="170" t="s">
        <v>541</v>
      </c>
      <c r="F328" s="170" t="s">
        <v>3067</v>
      </c>
      <c r="I328" s="162"/>
      <c r="J328" s="171">
        <f>BK328</f>
        <v>0</v>
      </c>
      <c r="L328" s="159"/>
      <c r="M328" s="164"/>
      <c r="N328" s="165"/>
      <c r="O328" s="165"/>
      <c r="P328" s="166">
        <f>SUM(P329:P416)</f>
        <v>0</v>
      </c>
      <c r="Q328" s="165"/>
      <c r="R328" s="166">
        <f>SUM(R329:R416)</f>
        <v>12.0036322</v>
      </c>
      <c r="S328" s="165"/>
      <c r="T328" s="167">
        <f>SUM(T329:T416)</f>
        <v>1.6122500000000002</v>
      </c>
      <c r="AR328" s="160" t="s">
        <v>83</v>
      </c>
      <c r="AT328" s="168" t="s">
        <v>74</v>
      </c>
      <c r="AU328" s="168" t="s">
        <v>85</v>
      </c>
      <c r="AY328" s="160" t="s">
        <v>195</v>
      </c>
      <c r="BK328" s="169">
        <f>SUM(BK329:BK416)</f>
        <v>0</v>
      </c>
    </row>
    <row r="329" spans="2:65" s="1" customFormat="1" ht="25.5" customHeight="1">
      <c r="B329" s="172"/>
      <c r="C329" s="173" t="s">
        <v>628</v>
      </c>
      <c r="D329" s="173" t="s">
        <v>197</v>
      </c>
      <c r="E329" s="174" t="s">
        <v>4151</v>
      </c>
      <c r="F329" s="175" t="s">
        <v>4152</v>
      </c>
      <c r="G329" s="176" t="s">
        <v>325</v>
      </c>
      <c r="H329" s="177">
        <v>1</v>
      </c>
      <c r="I329" s="178"/>
      <c r="J329" s="179">
        <f>ROUND(I329*H329,2)</f>
        <v>0</v>
      </c>
      <c r="K329" s="175"/>
      <c r="L329" s="40"/>
      <c r="M329" s="180" t="s">
        <v>5</v>
      </c>
      <c r="N329" s="181" t="s">
        <v>46</v>
      </c>
      <c r="O329" s="41"/>
      <c r="P329" s="182">
        <f>O329*H329</f>
        <v>0</v>
      </c>
      <c r="Q329" s="182">
        <v>2.1522800000000002</v>
      </c>
      <c r="R329" s="182">
        <f>Q329*H329</f>
        <v>2.1522800000000002</v>
      </c>
      <c r="S329" s="182">
        <v>0</v>
      </c>
      <c r="T329" s="183">
        <f>S329*H329</f>
        <v>0</v>
      </c>
      <c r="AR329" s="23" t="s">
        <v>201</v>
      </c>
      <c r="AT329" s="23" t="s">
        <v>197</v>
      </c>
      <c r="AU329" s="23" t="s">
        <v>211</v>
      </c>
      <c r="AY329" s="23" t="s">
        <v>195</v>
      </c>
      <c r="BE329" s="184">
        <f>IF(N329="základní",J329,0)</f>
        <v>0</v>
      </c>
      <c r="BF329" s="184">
        <f>IF(N329="snížená",J329,0)</f>
        <v>0</v>
      </c>
      <c r="BG329" s="184">
        <f>IF(N329="zákl. přenesená",J329,0)</f>
        <v>0</v>
      </c>
      <c r="BH329" s="184">
        <f>IF(N329="sníž. přenesená",J329,0)</f>
        <v>0</v>
      </c>
      <c r="BI329" s="184">
        <f>IF(N329="nulová",J329,0)</f>
        <v>0</v>
      </c>
      <c r="BJ329" s="23" t="s">
        <v>83</v>
      </c>
      <c r="BK329" s="184">
        <f>ROUND(I329*H329,2)</f>
        <v>0</v>
      </c>
      <c r="BL329" s="23" t="s">
        <v>201</v>
      </c>
      <c r="BM329" s="23" t="s">
        <v>4153</v>
      </c>
    </row>
    <row r="330" spans="2:65" s="1" customFormat="1" ht="189">
      <c r="B330" s="40"/>
      <c r="D330" s="186" t="s">
        <v>209</v>
      </c>
      <c r="F330" s="194" t="s">
        <v>3071</v>
      </c>
      <c r="I330" s="195"/>
      <c r="L330" s="40"/>
      <c r="M330" s="196"/>
      <c r="N330" s="41"/>
      <c r="O330" s="41"/>
      <c r="P330" s="41"/>
      <c r="Q330" s="41"/>
      <c r="R330" s="41"/>
      <c r="S330" s="41"/>
      <c r="T330" s="69"/>
      <c r="AT330" s="23" t="s">
        <v>209</v>
      </c>
      <c r="AU330" s="23" t="s">
        <v>211</v>
      </c>
    </row>
    <row r="331" spans="2:65" s="1" customFormat="1" ht="16.5" customHeight="1">
      <c r="B331" s="172"/>
      <c r="C331" s="213" t="s">
        <v>633</v>
      </c>
      <c r="D331" s="213" t="s">
        <v>316</v>
      </c>
      <c r="E331" s="214" t="s">
        <v>3078</v>
      </c>
      <c r="F331" s="215" t="s">
        <v>3079</v>
      </c>
      <c r="G331" s="216" t="s">
        <v>325</v>
      </c>
      <c r="H331" s="217">
        <v>1</v>
      </c>
      <c r="I331" s="218"/>
      <c r="J331" s="219">
        <f t="shared" ref="J331:J337" si="10">ROUND(I331*H331,2)</f>
        <v>0</v>
      </c>
      <c r="K331" s="215"/>
      <c r="L331" s="220"/>
      <c r="M331" s="221" t="s">
        <v>5</v>
      </c>
      <c r="N331" s="222" t="s">
        <v>46</v>
      </c>
      <c r="O331" s="41"/>
      <c r="P331" s="182">
        <f t="shared" ref="P331:P337" si="11">O331*H331</f>
        <v>0</v>
      </c>
      <c r="Q331" s="182">
        <v>5.3999999999999999E-2</v>
      </c>
      <c r="R331" s="182">
        <f t="shared" ref="R331:R337" si="12">Q331*H331</f>
        <v>5.3999999999999999E-2</v>
      </c>
      <c r="S331" s="182">
        <v>0</v>
      </c>
      <c r="T331" s="183">
        <f t="shared" ref="T331:T337" si="13">S331*H331</f>
        <v>0</v>
      </c>
      <c r="AR331" s="23" t="s">
        <v>255</v>
      </c>
      <c r="AT331" s="23" t="s">
        <v>316</v>
      </c>
      <c r="AU331" s="23" t="s">
        <v>211</v>
      </c>
      <c r="AY331" s="23" t="s">
        <v>195</v>
      </c>
      <c r="BE331" s="184">
        <f t="shared" ref="BE331:BE337" si="14">IF(N331="základní",J331,0)</f>
        <v>0</v>
      </c>
      <c r="BF331" s="184">
        <f t="shared" ref="BF331:BF337" si="15">IF(N331="snížená",J331,0)</f>
        <v>0</v>
      </c>
      <c r="BG331" s="184">
        <f t="shared" ref="BG331:BG337" si="16">IF(N331="zákl. přenesená",J331,0)</f>
        <v>0</v>
      </c>
      <c r="BH331" s="184">
        <f t="shared" ref="BH331:BH337" si="17">IF(N331="sníž. přenesená",J331,0)</f>
        <v>0</v>
      </c>
      <c r="BI331" s="184">
        <f t="shared" ref="BI331:BI337" si="18">IF(N331="nulová",J331,0)</f>
        <v>0</v>
      </c>
      <c r="BJ331" s="23" t="s">
        <v>83</v>
      </c>
      <c r="BK331" s="184">
        <f t="shared" ref="BK331:BK337" si="19">ROUND(I331*H331,2)</f>
        <v>0</v>
      </c>
      <c r="BL331" s="23" t="s">
        <v>201</v>
      </c>
      <c r="BM331" s="23" t="s">
        <v>4154</v>
      </c>
    </row>
    <row r="332" spans="2:65" s="1" customFormat="1" ht="16.5" customHeight="1">
      <c r="B332" s="172"/>
      <c r="C332" s="213" t="s">
        <v>637</v>
      </c>
      <c r="D332" s="213" t="s">
        <v>316</v>
      </c>
      <c r="E332" s="214" t="s">
        <v>3081</v>
      </c>
      <c r="F332" s="215" t="s">
        <v>3082</v>
      </c>
      <c r="G332" s="216" t="s">
        <v>325</v>
      </c>
      <c r="H332" s="217">
        <v>1</v>
      </c>
      <c r="I332" s="218"/>
      <c r="J332" s="219">
        <f t="shared" si="10"/>
        <v>0</v>
      </c>
      <c r="K332" s="215"/>
      <c r="L332" s="220"/>
      <c r="M332" s="221" t="s">
        <v>5</v>
      </c>
      <c r="N332" s="222" t="s">
        <v>46</v>
      </c>
      <c r="O332" s="41"/>
      <c r="P332" s="182">
        <f t="shared" si="11"/>
        <v>0</v>
      </c>
      <c r="Q332" s="182">
        <v>6.8000000000000005E-2</v>
      </c>
      <c r="R332" s="182">
        <f t="shared" si="12"/>
        <v>6.8000000000000005E-2</v>
      </c>
      <c r="S332" s="182">
        <v>0</v>
      </c>
      <c r="T332" s="183">
        <f t="shared" si="13"/>
        <v>0</v>
      </c>
      <c r="AR332" s="23" t="s">
        <v>255</v>
      </c>
      <c r="AT332" s="23" t="s">
        <v>316</v>
      </c>
      <c r="AU332" s="23" t="s">
        <v>211</v>
      </c>
      <c r="AY332" s="23" t="s">
        <v>195</v>
      </c>
      <c r="BE332" s="184">
        <f t="shared" si="14"/>
        <v>0</v>
      </c>
      <c r="BF332" s="184">
        <f t="shared" si="15"/>
        <v>0</v>
      </c>
      <c r="BG332" s="184">
        <f t="shared" si="16"/>
        <v>0</v>
      </c>
      <c r="BH332" s="184">
        <f t="shared" si="17"/>
        <v>0</v>
      </c>
      <c r="BI332" s="184">
        <f t="shared" si="18"/>
        <v>0</v>
      </c>
      <c r="BJ332" s="23" t="s">
        <v>83</v>
      </c>
      <c r="BK332" s="184">
        <f t="shared" si="19"/>
        <v>0</v>
      </c>
      <c r="BL332" s="23" t="s">
        <v>201</v>
      </c>
      <c r="BM332" s="23" t="s">
        <v>4155</v>
      </c>
    </row>
    <row r="333" spans="2:65" s="1" customFormat="1" ht="16.5" customHeight="1">
      <c r="B333" s="172"/>
      <c r="C333" s="213" t="s">
        <v>422</v>
      </c>
      <c r="D333" s="213" t="s">
        <v>316</v>
      </c>
      <c r="E333" s="214" t="s">
        <v>3087</v>
      </c>
      <c r="F333" s="215" t="s">
        <v>3088</v>
      </c>
      <c r="G333" s="216" t="s">
        <v>325</v>
      </c>
      <c r="H333" s="217">
        <v>1</v>
      </c>
      <c r="I333" s="218"/>
      <c r="J333" s="219">
        <f t="shared" si="10"/>
        <v>0</v>
      </c>
      <c r="K333" s="215"/>
      <c r="L333" s="220"/>
      <c r="M333" s="221" t="s">
        <v>5</v>
      </c>
      <c r="N333" s="222" t="s">
        <v>46</v>
      </c>
      <c r="O333" s="41"/>
      <c r="P333" s="182">
        <f t="shared" si="11"/>
        <v>0</v>
      </c>
      <c r="Q333" s="182">
        <v>0.58499999999999996</v>
      </c>
      <c r="R333" s="182">
        <f t="shared" si="12"/>
        <v>0.58499999999999996</v>
      </c>
      <c r="S333" s="182">
        <v>0</v>
      </c>
      <c r="T333" s="183">
        <f t="shared" si="13"/>
        <v>0</v>
      </c>
      <c r="AR333" s="23" t="s">
        <v>255</v>
      </c>
      <c r="AT333" s="23" t="s">
        <v>316</v>
      </c>
      <c r="AU333" s="23" t="s">
        <v>211</v>
      </c>
      <c r="AY333" s="23" t="s">
        <v>195</v>
      </c>
      <c r="BE333" s="184">
        <f t="shared" si="14"/>
        <v>0</v>
      </c>
      <c r="BF333" s="184">
        <f t="shared" si="15"/>
        <v>0</v>
      </c>
      <c r="BG333" s="184">
        <f t="shared" si="16"/>
        <v>0</v>
      </c>
      <c r="BH333" s="184">
        <f t="shared" si="17"/>
        <v>0</v>
      </c>
      <c r="BI333" s="184">
        <f t="shared" si="18"/>
        <v>0</v>
      </c>
      <c r="BJ333" s="23" t="s">
        <v>83</v>
      </c>
      <c r="BK333" s="184">
        <f t="shared" si="19"/>
        <v>0</v>
      </c>
      <c r="BL333" s="23" t="s">
        <v>201</v>
      </c>
      <c r="BM333" s="23" t="s">
        <v>4156</v>
      </c>
    </row>
    <row r="334" spans="2:65" s="1" customFormat="1" ht="16.5" customHeight="1">
      <c r="B334" s="172"/>
      <c r="C334" s="213" t="s">
        <v>645</v>
      </c>
      <c r="D334" s="213" t="s">
        <v>316</v>
      </c>
      <c r="E334" s="214" t="s">
        <v>3099</v>
      </c>
      <c r="F334" s="215" t="s">
        <v>3100</v>
      </c>
      <c r="G334" s="216" t="s">
        <v>325</v>
      </c>
      <c r="H334" s="217">
        <v>1</v>
      </c>
      <c r="I334" s="218"/>
      <c r="J334" s="219">
        <f t="shared" si="10"/>
        <v>0</v>
      </c>
      <c r="K334" s="215"/>
      <c r="L334" s="220"/>
      <c r="M334" s="221" t="s">
        <v>5</v>
      </c>
      <c r="N334" s="222" t="s">
        <v>46</v>
      </c>
      <c r="O334" s="41"/>
      <c r="P334" s="182">
        <f t="shared" si="11"/>
        <v>0</v>
      </c>
      <c r="Q334" s="182">
        <v>0.5</v>
      </c>
      <c r="R334" s="182">
        <f t="shared" si="12"/>
        <v>0.5</v>
      </c>
      <c r="S334" s="182">
        <v>0</v>
      </c>
      <c r="T334" s="183">
        <f t="shared" si="13"/>
        <v>0</v>
      </c>
      <c r="AR334" s="23" t="s">
        <v>255</v>
      </c>
      <c r="AT334" s="23" t="s">
        <v>316</v>
      </c>
      <c r="AU334" s="23" t="s">
        <v>211</v>
      </c>
      <c r="AY334" s="23" t="s">
        <v>195</v>
      </c>
      <c r="BE334" s="184">
        <f t="shared" si="14"/>
        <v>0</v>
      </c>
      <c r="BF334" s="184">
        <f t="shared" si="15"/>
        <v>0</v>
      </c>
      <c r="BG334" s="184">
        <f t="shared" si="16"/>
        <v>0</v>
      </c>
      <c r="BH334" s="184">
        <f t="shared" si="17"/>
        <v>0</v>
      </c>
      <c r="BI334" s="184">
        <f t="shared" si="18"/>
        <v>0</v>
      </c>
      <c r="BJ334" s="23" t="s">
        <v>83</v>
      </c>
      <c r="BK334" s="184">
        <f t="shared" si="19"/>
        <v>0</v>
      </c>
      <c r="BL334" s="23" t="s">
        <v>201</v>
      </c>
      <c r="BM334" s="23" t="s">
        <v>4157</v>
      </c>
    </row>
    <row r="335" spans="2:65" s="1" customFormat="1" ht="25.5" customHeight="1">
      <c r="B335" s="172"/>
      <c r="C335" s="213" t="s">
        <v>460</v>
      </c>
      <c r="D335" s="213" t="s">
        <v>316</v>
      </c>
      <c r="E335" s="214" t="s">
        <v>3111</v>
      </c>
      <c r="F335" s="215" t="s">
        <v>3112</v>
      </c>
      <c r="G335" s="216" t="s">
        <v>325</v>
      </c>
      <c r="H335" s="217">
        <v>1</v>
      </c>
      <c r="I335" s="218"/>
      <c r="J335" s="219">
        <f t="shared" si="10"/>
        <v>0</v>
      </c>
      <c r="K335" s="215"/>
      <c r="L335" s="220"/>
      <c r="M335" s="221" t="s">
        <v>5</v>
      </c>
      <c r="N335" s="222" t="s">
        <v>46</v>
      </c>
      <c r="O335" s="41"/>
      <c r="P335" s="182">
        <f t="shared" si="11"/>
        <v>0</v>
      </c>
      <c r="Q335" s="182">
        <v>1.87</v>
      </c>
      <c r="R335" s="182">
        <f t="shared" si="12"/>
        <v>1.87</v>
      </c>
      <c r="S335" s="182">
        <v>0</v>
      </c>
      <c r="T335" s="183">
        <f t="shared" si="13"/>
        <v>0</v>
      </c>
      <c r="AR335" s="23" t="s">
        <v>255</v>
      </c>
      <c r="AT335" s="23" t="s">
        <v>316</v>
      </c>
      <c r="AU335" s="23" t="s">
        <v>211</v>
      </c>
      <c r="AY335" s="23" t="s">
        <v>195</v>
      </c>
      <c r="BE335" s="184">
        <f t="shared" si="14"/>
        <v>0</v>
      </c>
      <c r="BF335" s="184">
        <f t="shared" si="15"/>
        <v>0</v>
      </c>
      <c r="BG335" s="184">
        <f t="shared" si="16"/>
        <v>0</v>
      </c>
      <c r="BH335" s="184">
        <f t="shared" si="17"/>
        <v>0</v>
      </c>
      <c r="BI335" s="184">
        <f t="shared" si="18"/>
        <v>0</v>
      </c>
      <c r="BJ335" s="23" t="s">
        <v>83</v>
      </c>
      <c r="BK335" s="184">
        <f t="shared" si="19"/>
        <v>0</v>
      </c>
      <c r="BL335" s="23" t="s">
        <v>201</v>
      </c>
      <c r="BM335" s="23" t="s">
        <v>4158</v>
      </c>
    </row>
    <row r="336" spans="2:65" s="1" customFormat="1" ht="16.5" customHeight="1">
      <c r="B336" s="172"/>
      <c r="C336" s="213" t="s">
        <v>654</v>
      </c>
      <c r="D336" s="213" t="s">
        <v>316</v>
      </c>
      <c r="E336" s="214" t="s">
        <v>3119</v>
      </c>
      <c r="F336" s="215" t="s">
        <v>3120</v>
      </c>
      <c r="G336" s="216" t="s">
        <v>325</v>
      </c>
      <c r="H336" s="217">
        <v>2</v>
      </c>
      <c r="I336" s="218"/>
      <c r="J336" s="219">
        <f t="shared" si="10"/>
        <v>0</v>
      </c>
      <c r="K336" s="215"/>
      <c r="L336" s="220"/>
      <c r="M336" s="221" t="s">
        <v>5</v>
      </c>
      <c r="N336" s="222" t="s">
        <v>46</v>
      </c>
      <c r="O336" s="41"/>
      <c r="P336" s="182">
        <f t="shared" si="11"/>
        <v>0</v>
      </c>
      <c r="Q336" s="182">
        <v>2E-3</v>
      </c>
      <c r="R336" s="182">
        <f t="shared" si="12"/>
        <v>4.0000000000000001E-3</v>
      </c>
      <c r="S336" s="182">
        <v>0</v>
      </c>
      <c r="T336" s="183">
        <f t="shared" si="13"/>
        <v>0</v>
      </c>
      <c r="AR336" s="23" t="s">
        <v>255</v>
      </c>
      <c r="AT336" s="23" t="s">
        <v>316</v>
      </c>
      <c r="AU336" s="23" t="s">
        <v>211</v>
      </c>
      <c r="AY336" s="23" t="s">
        <v>195</v>
      </c>
      <c r="BE336" s="184">
        <f t="shared" si="14"/>
        <v>0</v>
      </c>
      <c r="BF336" s="184">
        <f t="shared" si="15"/>
        <v>0</v>
      </c>
      <c r="BG336" s="184">
        <f t="shared" si="16"/>
        <v>0</v>
      </c>
      <c r="BH336" s="184">
        <f t="shared" si="17"/>
        <v>0</v>
      </c>
      <c r="BI336" s="184">
        <f t="shared" si="18"/>
        <v>0</v>
      </c>
      <c r="BJ336" s="23" t="s">
        <v>83</v>
      </c>
      <c r="BK336" s="184">
        <f t="shared" si="19"/>
        <v>0</v>
      </c>
      <c r="BL336" s="23" t="s">
        <v>201</v>
      </c>
      <c r="BM336" s="23" t="s">
        <v>4159</v>
      </c>
    </row>
    <row r="337" spans="2:65" s="1" customFormat="1" ht="16.5" customHeight="1">
      <c r="B337" s="172"/>
      <c r="C337" s="173" t="s">
        <v>541</v>
      </c>
      <c r="D337" s="173" t="s">
        <v>197</v>
      </c>
      <c r="E337" s="174" t="s">
        <v>3128</v>
      </c>
      <c r="F337" s="175" t="s">
        <v>4160</v>
      </c>
      <c r="G337" s="176" t="s">
        <v>325</v>
      </c>
      <c r="H337" s="177">
        <v>9</v>
      </c>
      <c r="I337" s="178"/>
      <c r="J337" s="179">
        <f t="shared" si="10"/>
        <v>0</v>
      </c>
      <c r="K337" s="175"/>
      <c r="L337" s="40"/>
      <c r="M337" s="180" t="s">
        <v>5</v>
      </c>
      <c r="N337" s="181" t="s">
        <v>46</v>
      </c>
      <c r="O337" s="41"/>
      <c r="P337" s="182">
        <f t="shared" si="11"/>
        <v>0</v>
      </c>
      <c r="Q337" s="182">
        <v>5.8029999999999998E-2</v>
      </c>
      <c r="R337" s="182">
        <f t="shared" si="12"/>
        <v>0.52227000000000001</v>
      </c>
      <c r="S337" s="182">
        <v>0</v>
      </c>
      <c r="T337" s="183">
        <f t="shared" si="13"/>
        <v>0</v>
      </c>
      <c r="AR337" s="23" t="s">
        <v>201</v>
      </c>
      <c r="AT337" s="23" t="s">
        <v>197</v>
      </c>
      <c r="AU337" s="23" t="s">
        <v>211</v>
      </c>
      <c r="AY337" s="23" t="s">
        <v>195</v>
      </c>
      <c r="BE337" s="184">
        <f t="shared" si="14"/>
        <v>0</v>
      </c>
      <c r="BF337" s="184">
        <f t="shared" si="15"/>
        <v>0</v>
      </c>
      <c r="BG337" s="184">
        <f t="shared" si="16"/>
        <v>0</v>
      </c>
      <c r="BH337" s="184">
        <f t="shared" si="17"/>
        <v>0</v>
      </c>
      <c r="BI337" s="184">
        <f t="shared" si="18"/>
        <v>0</v>
      </c>
      <c r="BJ337" s="23" t="s">
        <v>83</v>
      </c>
      <c r="BK337" s="184">
        <f t="shared" si="19"/>
        <v>0</v>
      </c>
      <c r="BL337" s="23" t="s">
        <v>201</v>
      </c>
      <c r="BM337" s="23" t="s">
        <v>4161</v>
      </c>
    </row>
    <row r="338" spans="2:65" s="1" customFormat="1" ht="202.5">
      <c r="B338" s="40"/>
      <c r="D338" s="186" t="s">
        <v>209</v>
      </c>
      <c r="F338" s="194" t="s">
        <v>3131</v>
      </c>
      <c r="I338" s="195"/>
      <c r="L338" s="40"/>
      <c r="M338" s="196"/>
      <c r="N338" s="41"/>
      <c r="O338" s="41"/>
      <c r="P338" s="41"/>
      <c r="Q338" s="41"/>
      <c r="R338" s="41"/>
      <c r="S338" s="41"/>
      <c r="T338" s="69"/>
      <c r="AT338" s="23" t="s">
        <v>209</v>
      </c>
      <c r="AU338" s="23" t="s">
        <v>211</v>
      </c>
    </row>
    <row r="339" spans="2:65" s="1" customFormat="1" ht="16.5" customHeight="1">
      <c r="B339" s="172"/>
      <c r="C339" s="173" t="s">
        <v>663</v>
      </c>
      <c r="D339" s="173" t="s">
        <v>197</v>
      </c>
      <c r="E339" s="174" t="s">
        <v>3133</v>
      </c>
      <c r="F339" s="175" t="s">
        <v>3134</v>
      </c>
      <c r="G339" s="176" t="s">
        <v>325</v>
      </c>
      <c r="H339" s="177">
        <v>3</v>
      </c>
      <c r="I339" s="178"/>
      <c r="J339" s="179">
        <f t="shared" ref="J339:J344" si="20">ROUND(I339*H339,2)</f>
        <v>0</v>
      </c>
      <c r="K339" s="175"/>
      <c r="L339" s="40"/>
      <c r="M339" s="180" t="s">
        <v>5</v>
      </c>
      <c r="N339" s="181" t="s">
        <v>46</v>
      </c>
      <c r="O339" s="41"/>
      <c r="P339" s="182">
        <f t="shared" ref="P339:P344" si="21">O339*H339</f>
        <v>0</v>
      </c>
      <c r="Q339" s="182">
        <v>5.8029999999999998E-2</v>
      </c>
      <c r="R339" s="182">
        <f t="shared" ref="R339:R344" si="22">Q339*H339</f>
        <v>0.17408999999999999</v>
      </c>
      <c r="S339" s="182">
        <v>0</v>
      </c>
      <c r="T339" s="183">
        <f t="shared" ref="T339:T344" si="23">S339*H339</f>
        <v>0</v>
      </c>
      <c r="AR339" s="23" t="s">
        <v>201</v>
      </c>
      <c r="AT339" s="23" t="s">
        <v>197</v>
      </c>
      <c r="AU339" s="23" t="s">
        <v>211</v>
      </c>
      <c r="AY339" s="23" t="s">
        <v>195</v>
      </c>
      <c r="BE339" s="184">
        <f t="shared" ref="BE339:BE344" si="24">IF(N339="základní",J339,0)</f>
        <v>0</v>
      </c>
      <c r="BF339" s="184">
        <f t="shared" ref="BF339:BF344" si="25">IF(N339="snížená",J339,0)</f>
        <v>0</v>
      </c>
      <c r="BG339" s="184">
        <f t="shared" ref="BG339:BG344" si="26">IF(N339="zákl. přenesená",J339,0)</f>
        <v>0</v>
      </c>
      <c r="BH339" s="184">
        <f t="shared" ref="BH339:BH344" si="27">IF(N339="sníž. přenesená",J339,0)</f>
        <v>0</v>
      </c>
      <c r="BI339" s="184">
        <f t="shared" ref="BI339:BI344" si="28">IF(N339="nulová",J339,0)</f>
        <v>0</v>
      </c>
      <c r="BJ339" s="23" t="s">
        <v>83</v>
      </c>
      <c r="BK339" s="184">
        <f t="shared" ref="BK339:BK344" si="29">ROUND(I339*H339,2)</f>
        <v>0</v>
      </c>
      <c r="BL339" s="23" t="s">
        <v>201</v>
      </c>
      <c r="BM339" s="23" t="s">
        <v>4162</v>
      </c>
    </row>
    <row r="340" spans="2:65" s="1" customFormat="1" ht="16.5" customHeight="1">
      <c r="B340" s="172"/>
      <c r="C340" s="173" t="s">
        <v>661</v>
      </c>
      <c r="D340" s="173" t="s">
        <v>197</v>
      </c>
      <c r="E340" s="174" t="s">
        <v>3145</v>
      </c>
      <c r="F340" s="175" t="s">
        <v>3146</v>
      </c>
      <c r="G340" s="176" t="s">
        <v>325</v>
      </c>
      <c r="H340" s="177">
        <v>5</v>
      </c>
      <c r="I340" s="178"/>
      <c r="J340" s="179">
        <f t="shared" si="20"/>
        <v>0</v>
      </c>
      <c r="K340" s="175"/>
      <c r="L340" s="40"/>
      <c r="M340" s="180" t="s">
        <v>5</v>
      </c>
      <c r="N340" s="181" t="s">
        <v>46</v>
      </c>
      <c r="O340" s="41"/>
      <c r="P340" s="182">
        <f t="shared" si="21"/>
        <v>0</v>
      </c>
      <c r="Q340" s="182">
        <v>6.4509999999999998E-2</v>
      </c>
      <c r="R340" s="182">
        <f t="shared" si="22"/>
        <v>0.32255</v>
      </c>
      <c r="S340" s="182">
        <v>0</v>
      </c>
      <c r="T340" s="183">
        <f t="shared" si="23"/>
        <v>0</v>
      </c>
      <c r="AR340" s="23" t="s">
        <v>201</v>
      </c>
      <c r="AT340" s="23" t="s">
        <v>197</v>
      </c>
      <c r="AU340" s="23" t="s">
        <v>211</v>
      </c>
      <c r="AY340" s="23" t="s">
        <v>195</v>
      </c>
      <c r="BE340" s="184">
        <f t="shared" si="24"/>
        <v>0</v>
      </c>
      <c r="BF340" s="184">
        <f t="shared" si="25"/>
        <v>0</v>
      </c>
      <c r="BG340" s="184">
        <f t="shared" si="26"/>
        <v>0</v>
      </c>
      <c r="BH340" s="184">
        <f t="shared" si="27"/>
        <v>0</v>
      </c>
      <c r="BI340" s="184">
        <f t="shared" si="28"/>
        <v>0</v>
      </c>
      <c r="BJ340" s="23" t="s">
        <v>83</v>
      </c>
      <c r="BK340" s="184">
        <f t="shared" si="29"/>
        <v>0</v>
      </c>
      <c r="BL340" s="23" t="s">
        <v>201</v>
      </c>
      <c r="BM340" s="23" t="s">
        <v>4163</v>
      </c>
    </row>
    <row r="341" spans="2:65" s="1" customFormat="1" ht="16.5" customHeight="1">
      <c r="B341" s="172"/>
      <c r="C341" s="173" t="s">
        <v>675</v>
      </c>
      <c r="D341" s="173" t="s">
        <v>197</v>
      </c>
      <c r="E341" s="174" t="s">
        <v>3885</v>
      </c>
      <c r="F341" s="175" t="s">
        <v>4164</v>
      </c>
      <c r="G341" s="176" t="s">
        <v>325</v>
      </c>
      <c r="H341" s="177">
        <v>1</v>
      </c>
      <c r="I341" s="178"/>
      <c r="J341" s="179">
        <f t="shared" si="20"/>
        <v>0</v>
      </c>
      <c r="K341" s="175"/>
      <c r="L341" s="40"/>
      <c r="M341" s="180" t="s">
        <v>5</v>
      </c>
      <c r="N341" s="181" t="s">
        <v>46</v>
      </c>
      <c r="O341" s="41"/>
      <c r="P341" s="182">
        <f t="shared" si="21"/>
        <v>0</v>
      </c>
      <c r="Q341" s="182">
        <v>7.4370000000000006E-2</v>
      </c>
      <c r="R341" s="182">
        <f t="shared" si="22"/>
        <v>7.4370000000000006E-2</v>
      </c>
      <c r="S341" s="182">
        <v>0</v>
      </c>
      <c r="T341" s="183">
        <f t="shared" si="23"/>
        <v>0</v>
      </c>
      <c r="AR341" s="23" t="s">
        <v>201</v>
      </c>
      <c r="AT341" s="23" t="s">
        <v>197</v>
      </c>
      <c r="AU341" s="23" t="s">
        <v>211</v>
      </c>
      <c r="AY341" s="23" t="s">
        <v>195</v>
      </c>
      <c r="BE341" s="184">
        <f t="shared" si="24"/>
        <v>0</v>
      </c>
      <c r="BF341" s="184">
        <f t="shared" si="25"/>
        <v>0</v>
      </c>
      <c r="BG341" s="184">
        <f t="shared" si="26"/>
        <v>0</v>
      </c>
      <c r="BH341" s="184">
        <f t="shared" si="27"/>
        <v>0</v>
      </c>
      <c r="BI341" s="184">
        <f t="shared" si="28"/>
        <v>0</v>
      </c>
      <c r="BJ341" s="23" t="s">
        <v>83</v>
      </c>
      <c r="BK341" s="184">
        <f t="shared" si="29"/>
        <v>0</v>
      </c>
      <c r="BL341" s="23" t="s">
        <v>201</v>
      </c>
      <c r="BM341" s="23" t="s">
        <v>4165</v>
      </c>
    </row>
    <row r="342" spans="2:65" s="1" customFormat="1" ht="25.5" customHeight="1">
      <c r="B342" s="172"/>
      <c r="C342" s="173" t="s">
        <v>681</v>
      </c>
      <c r="D342" s="173" t="s">
        <v>197</v>
      </c>
      <c r="E342" s="174" t="s">
        <v>3149</v>
      </c>
      <c r="F342" s="175" t="s">
        <v>3150</v>
      </c>
      <c r="G342" s="176" t="s">
        <v>325</v>
      </c>
      <c r="H342" s="177">
        <v>3</v>
      </c>
      <c r="I342" s="178"/>
      <c r="J342" s="179">
        <f t="shared" si="20"/>
        <v>0</v>
      </c>
      <c r="K342" s="175"/>
      <c r="L342" s="40"/>
      <c r="M342" s="180" t="s">
        <v>5</v>
      </c>
      <c r="N342" s="181" t="s">
        <v>46</v>
      </c>
      <c r="O342" s="41"/>
      <c r="P342" s="182">
        <f t="shared" si="21"/>
        <v>0</v>
      </c>
      <c r="Q342" s="182">
        <v>1.1350000000000001E-2</v>
      </c>
      <c r="R342" s="182">
        <f t="shared" si="22"/>
        <v>3.4050000000000004E-2</v>
      </c>
      <c r="S342" s="182">
        <v>0</v>
      </c>
      <c r="T342" s="183">
        <f t="shared" si="23"/>
        <v>0</v>
      </c>
      <c r="AR342" s="23" t="s">
        <v>201</v>
      </c>
      <c r="AT342" s="23" t="s">
        <v>197</v>
      </c>
      <c r="AU342" s="23" t="s">
        <v>211</v>
      </c>
      <c r="AY342" s="23" t="s">
        <v>195</v>
      </c>
      <c r="BE342" s="184">
        <f t="shared" si="24"/>
        <v>0</v>
      </c>
      <c r="BF342" s="184">
        <f t="shared" si="25"/>
        <v>0</v>
      </c>
      <c r="BG342" s="184">
        <f t="shared" si="26"/>
        <v>0</v>
      </c>
      <c r="BH342" s="184">
        <f t="shared" si="27"/>
        <v>0</v>
      </c>
      <c r="BI342" s="184">
        <f t="shared" si="28"/>
        <v>0</v>
      </c>
      <c r="BJ342" s="23" t="s">
        <v>83</v>
      </c>
      <c r="BK342" s="184">
        <f t="shared" si="29"/>
        <v>0</v>
      </c>
      <c r="BL342" s="23" t="s">
        <v>201</v>
      </c>
      <c r="BM342" s="23" t="s">
        <v>4166</v>
      </c>
    </row>
    <row r="343" spans="2:65" s="1" customFormat="1" ht="25.5" customHeight="1">
      <c r="B343" s="172"/>
      <c r="C343" s="173" t="s">
        <v>685</v>
      </c>
      <c r="D343" s="173" t="s">
        <v>197</v>
      </c>
      <c r="E343" s="174" t="s">
        <v>3153</v>
      </c>
      <c r="F343" s="175" t="s">
        <v>3154</v>
      </c>
      <c r="G343" s="176" t="s">
        <v>325</v>
      </c>
      <c r="H343" s="177">
        <v>6</v>
      </c>
      <c r="I343" s="178"/>
      <c r="J343" s="179">
        <f t="shared" si="20"/>
        <v>0</v>
      </c>
      <c r="K343" s="175"/>
      <c r="L343" s="40"/>
      <c r="M343" s="180" t="s">
        <v>5</v>
      </c>
      <c r="N343" s="181" t="s">
        <v>46</v>
      </c>
      <c r="O343" s="41"/>
      <c r="P343" s="182">
        <f t="shared" si="21"/>
        <v>0</v>
      </c>
      <c r="Q343" s="182">
        <v>1.8180000000000002E-2</v>
      </c>
      <c r="R343" s="182">
        <f t="shared" si="22"/>
        <v>0.10908000000000001</v>
      </c>
      <c r="S343" s="182">
        <v>0</v>
      </c>
      <c r="T343" s="183">
        <f t="shared" si="23"/>
        <v>0</v>
      </c>
      <c r="AR343" s="23" t="s">
        <v>201</v>
      </c>
      <c r="AT343" s="23" t="s">
        <v>197</v>
      </c>
      <c r="AU343" s="23" t="s">
        <v>211</v>
      </c>
      <c r="AY343" s="23" t="s">
        <v>195</v>
      </c>
      <c r="BE343" s="184">
        <f t="shared" si="24"/>
        <v>0</v>
      </c>
      <c r="BF343" s="184">
        <f t="shared" si="25"/>
        <v>0</v>
      </c>
      <c r="BG343" s="184">
        <f t="shared" si="26"/>
        <v>0</v>
      </c>
      <c r="BH343" s="184">
        <f t="shared" si="27"/>
        <v>0</v>
      </c>
      <c r="BI343" s="184">
        <f t="shared" si="28"/>
        <v>0</v>
      </c>
      <c r="BJ343" s="23" t="s">
        <v>83</v>
      </c>
      <c r="BK343" s="184">
        <f t="shared" si="29"/>
        <v>0</v>
      </c>
      <c r="BL343" s="23" t="s">
        <v>201</v>
      </c>
      <c r="BM343" s="23" t="s">
        <v>4167</v>
      </c>
    </row>
    <row r="344" spans="2:65" s="1" customFormat="1" ht="16.5" customHeight="1">
      <c r="B344" s="172"/>
      <c r="C344" s="173" t="s">
        <v>689</v>
      </c>
      <c r="D344" s="173" t="s">
        <v>197</v>
      </c>
      <c r="E344" s="174" t="s">
        <v>3892</v>
      </c>
      <c r="F344" s="175" t="s">
        <v>3893</v>
      </c>
      <c r="G344" s="176" t="s">
        <v>325</v>
      </c>
      <c r="H344" s="177">
        <v>2</v>
      </c>
      <c r="I344" s="178"/>
      <c r="J344" s="179">
        <f t="shared" si="20"/>
        <v>0</v>
      </c>
      <c r="K344" s="175"/>
      <c r="L344" s="40"/>
      <c r="M344" s="180" t="s">
        <v>5</v>
      </c>
      <c r="N344" s="181" t="s">
        <v>46</v>
      </c>
      <c r="O344" s="41"/>
      <c r="P344" s="182">
        <f t="shared" si="21"/>
        <v>0</v>
      </c>
      <c r="Q344" s="182">
        <v>0</v>
      </c>
      <c r="R344" s="182">
        <f t="shared" si="22"/>
        <v>0</v>
      </c>
      <c r="S344" s="182">
        <v>0</v>
      </c>
      <c r="T344" s="183">
        <f t="shared" si="23"/>
        <v>0</v>
      </c>
      <c r="AR344" s="23" t="s">
        <v>201</v>
      </c>
      <c r="AT344" s="23" t="s">
        <v>197</v>
      </c>
      <c r="AU344" s="23" t="s">
        <v>211</v>
      </c>
      <c r="AY344" s="23" t="s">
        <v>195</v>
      </c>
      <c r="BE344" s="184">
        <f t="shared" si="24"/>
        <v>0</v>
      </c>
      <c r="BF344" s="184">
        <f t="shared" si="25"/>
        <v>0</v>
      </c>
      <c r="BG344" s="184">
        <f t="shared" si="26"/>
        <v>0</v>
      </c>
      <c r="BH344" s="184">
        <f t="shared" si="27"/>
        <v>0</v>
      </c>
      <c r="BI344" s="184">
        <f t="shared" si="28"/>
        <v>0</v>
      </c>
      <c r="BJ344" s="23" t="s">
        <v>83</v>
      </c>
      <c r="BK344" s="184">
        <f t="shared" si="29"/>
        <v>0</v>
      </c>
      <c r="BL344" s="23" t="s">
        <v>201</v>
      </c>
      <c r="BM344" s="23" t="s">
        <v>4168</v>
      </c>
    </row>
    <row r="345" spans="2:65" s="1" customFormat="1" ht="189">
      <c r="B345" s="40"/>
      <c r="D345" s="186" t="s">
        <v>209</v>
      </c>
      <c r="F345" s="194" t="s">
        <v>3895</v>
      </c>
      <c r="I345" s="195"/>
      <c r="L345" s="40"/>
      <c r="M345" s="196"/>
      <c r="N345" s="41"/>
      <c r="O345" s="41"/>
      <c r="P345" s="41"/>
      <c r="Q345" s="41"/>
      <c r="R345" s="41"/>
      <c r="S345" s="41"/>
      <c r="T345" s="69"/>
      <c r="AT345" s="23" t="s">
        <v>209</v>
      </c>
      <c r="AU345" s="23" t="s">
        <v>211</v>
      </c>
    </row>
    <row r="346" spans="2:65" s="1" customFormat="1" ht="16.5" customHeight="1">
      <c r="B346" s="172"/>
      <c r="C346" s="173" t="s">
        <v>1123</v>
      </c>
      <c r="D346" s="173" t="s">
        <v>197</v>
      </c>
      <c r="E346" s="174" t="s">
        <v>4169</v>
      </c>
      <c r="F346" s="175" t="s">
        <v>4170</v>
      </c>
      <c r="G346" s="176" t="s">
        <v>325</v>
      </c>
      <c r="H346" s="177">
        <v>1</v>
      </c>
      <c r="I346" s="178"/>
      <c r="J346" s="179">
        <f t="shared" ref="J346:J351" si="30">ROUND(I346*H346,2)</f>
        <v>0</v>
      </c>
      <c r="K346" s="175"/>
      <c r="L346" s="40"/>
      <c r="M346" s="180" t="s">
        <v>5</v>
      </c>
      <c r="N346" s="181" t="s">
        <v>46</v>
      </c>
      <c r="O346" s="41"/>
      <c r="P346" s="182">
        <f t="shared" ref="P346:P351" si="31">O346*H346</f>
        <v>0</v>
      </c>
      <c r="Q346" s="182">
        <v>0.10833</v>
      </c>
      <c r="R346" s="182">
        <f t="shared" ref="R346:R351" si="32">Q346*H346</f>
        <v>0.10833</v>
      </c>
      <c r="S346" s="182">
        <v>0</v>
      </c>
      <c r="T346" s="183">
        <f t="shared" ref="T346:T351" si="33">S346*H346</f>
        <v>0</v>
      </c>
      <c r="AR346" s="23" t="s">
        <v>201</v>
      </c>
      <c r="AT346" s="23" t="s">
        <v>197</v>
      </c>
      <c r="AU346" s="23" t="s">
        <v>211</v>
      </c>
      <c r="AY346" s="23" t="s">
        <v>195</v>
      </c>
      <c r="BE346" s="184">
        <f t="shared" ref="BE346:BE351" si="34">IF(N346="základní",J346,0)</f>
        <v>0</v>
      </c>
      <c r="BF346" s="184">
        <f t="shared" ref="BF346:BF351" si="35">IF(N346="snížená",J346,0)</f>
        <v>0</v>
      </c>
      <c r="BG346" s="184">
        <f t="shared" ref="BG346:BG351" si="36">IF(N346="zákl. přenesená",J346,0)</f>
        <v>0</v>
      </c>
      <c r="BH346" s="184">
        <f t="shared" ref="BH346:BH351" si="37">IF(N346="sníž. přenesená",J346,0)</f>
        <v>0</v>
      </c>
      <c r="BI346" s="184">
        <f t="shared" ref="BI346:BI351" si="38">IF(N346="nulová",J346,0)</f>
        <v>0</v>
      </c>
      <c r="BJ346" s="23" t="s">
        <v>83</v>
      </c>
      <c r="BK346" s="184">
        <f t="shared" ref="BK346:BK351" si="39">ROUND(I346*H346,2)</f>
        <v>0</v>
      </c>
      <c r="BL346" s="23" t="s">
        <v>201</v>
      </c>
      <c r="BM346" s="23" t="s">
        <v>4171</v>
      </c>
    </row>
    <row r="347" spans="2:65" s="1" customFormat="1" ht="16.5" customHeight="1">
      <c r="B347" s="172"/>
      <c r="C347" s="173" t="s">
        <v>670</v>
      </c>
      <c r="D347" s="173" t="s">
        <v>197</v>
      </c>
      <c r="E347" s="174" t="s">
        <v>4172</v>
      </c>
      <c r="F347" s="175" t="s">
        <v>4173</v>
      </c>
      <c r="G347" s="176" t="s">
        <v>325</v>
      </c>
      <c r="H347" s="177">
        <v>1</v>
      </c>
      <c r="I347" s="178"/>
      <c r="J347" s="179">
        <f t="shared" si="30"/>
        <v>0</v>
      </c>
      <c r="K347" s="175"/>
      <c r="L347" s="40"/>
      <c r="M347" s="180" t="s">
        <v>5</v>
      </c>
      <c r="N347" s="181" t="s">
        <v>46</v>
      </c>
      <c r="O347" s="41"/>
      <c r="P347" s="182">
        <f t="shared" si="31"/>
        <v>0</v>
      </c>
      <c r="Q347" s="182">
        <v>0.11045000000000001</v>
      </c>
      <c r="R347" s="182">
        <f t="shared" si="32"/>
        <v>0.11045000000000001</v>
      </c>
      <c r="S347" s="182">
        <v>0</v>
      </c>
      <c r="T347" s="183">
        <f t="shared" si="33"/>
        <v>0</v>
      </c>
      <c r="AR347" s="23" t="s">
        <v>201</v>
      </c>
      <c r="AT347" s="23" t="s">
        <v>197</v>
      </c>
      <c r="AU347" s="23" t="s">
        <v>211</v>
      </c>
      <c r="AY347" s="23" t="s">
        <v>195</v>
      </c>
      <c r="BE347" s="184">
        <f t="shared" si="34"/>
        <v>0</v>
      </c>
      <c r="BF347" s="184">
        <f t="shared" si="35"/>
        <v>0</v>
      </c>
      <c r="BG347" s="184">
        <f t="shared" si="36"/>
        <v>0</v>
      </c>
      <c r="BH347" s="184">
        <f t="shared" si="37"/>
        <v>0</v>
      </c>
      <c r="BI347" s="184">
        <f t="shared" si="38"/>
        <v>0</v>
      </c>
      <c r="BJ347" s="23" t="s">
        <v>83</v>
      </c>
      <c r="BK347" s="184">
        <f t="shared" si="39"/>
        <v>0</v>
      </c>
      <c r="BL347" s="23" t="s">
        <v>201</v>
      </c>
      <c r="BM347" s="23" t="s">
        <v>4174</v>
      </c>
    </row>
    <row r="348" spans="2:65" s="1" customFormat="1" ht="25.5" customHeight="1">
      <c r="B348" s="172"/>
      <c r="C348" s="173" t="s">
        <v>1126</v>
      </c>
      <c r="D348" s="173" t="s">
        <v>197</v>
      </c>
      <c r="E348" s="174" t="s">
        <v>3899</v>
      </c>
      <c r="F348" s="175" t="s">
        <v>3900</v>
      </c>
      <c r="G348" s="176" t="s">
        <v>325</v>
      </c>
      <c r="H348" s="177">
        <v>1</v>
      </c>
      <c r="I348" s="178"/>
      <c r="J348" s="179">
        <f t="shared" si="30"/>
        <v>0</v>
      </c>
      <c r="K348" s="175"/>
      <c r="L348" s="40"/>
      <c r="M348" s="180" t="s">
        <v>5</v>
      </c>
      <c r="N348" s="181" t="s">
        <v>46</v>
      </c>
      <c r="O348" s="41"/>
      <c r="P348" s="182">
        <f t="shared" si="31"/>
        <v>0</v>
      </c>
      <c r="Q348" s="182">
        <v>1.2120000000000001E-2</v>
      </c>
      <c r="R348" s="182">
        <f t="shared" si="32"/>
        <v>1.2120000000000001E-2</v>
      </c>
      <c r="S348" s="182">
        <v>0</v>
      </c>
      <c r="T348" s="183">
        <f t="shared" si="33"/>
        <v>0</v>
      </c>
      <c r="AR348" s="23" t="s">
        <v>201</v>
      </c>
      <c r="AT348" s="23" t="s">
        <v>197</v>
      </c>
      <c r="AU348" s="23" t="s">
        <v>211</v>
      </c>
      <c r="AY348" s="23" t="s">
        <v>195</v>
      </c>
      <c r="BE348" s="184">
        <f t="shared" si="34"/>
        <v>0</v>
      </c>
      <c r="BF348" s="184">
        <f t="shared" si="35"/>
        <v>0</v>
      </c>
      <c r="BG348" s="184">
        <f t="shared" si="36"/>
        <v>0</v>
      </c>
      <c r="BH348" s="184">
        <f t="shared" si="37"/>
        <v>0</v>
      </c>
      <c r="BI348" s="184">
        <f t="shared" si="38"/>
        <v>0</v>
      </c>
      <c r="BJ348" s="23" t="s">
        <v>83</v>
      </c>
      <c r="BK348" s="184">
        <f t="shared" si="39"/>
        <v>0</v>
      </c>
      <c r="BL348" s="23" t="s">
        <v>201</v>
      </c>
      <c r="BM348" s="23" t="s">
        <v>4175</v>
      </c>
    </row>
    <row r="349" spans="2:65" s="1" customFormat="1" ht="25.5" customHeight="1">
      <c r="B349" s="172"/>
      <c r="C349" s="173" t="s">
        <v>1435</v>
      </c>
      <c r="D349" s="173" t="s">
        <v>197</v>
      </c>
      <c r="E349" s="174" t="s">
        <v>4176</v>
      </c>
      <c r="F349" s="175" t="s">
        <v>4177</v>
      </c>
      <c r="G349" s="176" t="s">
        <v>325</v>
      </c>
      <c r="H349" s="177">
        <v>1</v>
      </c>
      <c r="I349" s="178"/>
      <c r="J349" s="179">
        <f t="shared" si="30"/>
        <v>0</v>
      </c>
      <c r="K349" s="175"/>
      <c r="L349" s="40"/>
      <c r="M349" s="180" t="s">
        <v>5</v>
      </c>
      <c r="N349" s="181" t="s">
        <v>46</v>
      </c>
      <c r="O349" s="41"/>
      <c r="P349" s="182">
        <f t="shared" si="31"/>
        <v>0</v>
      </c>
      <c r="Q349" s="182">
        <v>2.4240000000000001E-2</v>
      </c>
      <c r="R349" s="182">
        <f t="shared" si="32"/>
        <v>2.4240000000000001E-2</v>
      </c>
      <c r="S349" s="182">
        <v>0</v>
      </c>
      <c r="T349" s="183">
        <f t="shared" si="33"/>
        <v>0</v>
      </c>
      <c r="AR349" s="23" t="s">
        <v>201</v>
      </c>
      <c r="AT349" s="23" t="s">
        <v>197</v>
      </c>
      <c r="AU349" s="23" t="s">
        <v>211</v>
      </c>
      <c r="AY349" s="23" t="s">
        <v>195</v>
      </c>
      <c r="BE349" s="184">
        <f t="shared" si="34"/>
        <v>0</v>
      </c>
      <c r="BF349" s="184">
        <f t="shared" si="35"/>
        <v>0</v>
      </c>
      <c r="BG349" s="184">
        <f t="shared" si="36"/>
        <v>0</v>
      </c>
      <c r="BH349" s="184">
        <f t="shared" si="37"/>
        <v>0</v>
      </c>
      <c r="BI349" s="184">
        <f t="shared" si="38"/>
        <v>0</v>
      </c>
      <c r="BJ349" s="23" t="s">
        <v>83</v>
      </c>
      <c r="BK349" s="184">
        <f t="shared" si="39"/>
        <v>0</v>
      </c>
      <c r="BL349" s="23" t="s">
        <v>201</v>
      </c>
      <c r="BM349" s="23" t="s">
        <v>4178</v>
      </c>
    </row>
    <row r="350" spans="2:65" s="1" customFormat="1" ht="25.5" customHeight="1">
      <c r="B350" s="172"/>
      <c r="C350" s="173" t="s">
        <v>1438</v>
      </c>
      <c r="D350" s="173" t="s">
        <v>197</v>
      </c>
      <c r="E350" s="174" t="s">
        <v>3157</v>
      </c>
      <c r="F350" s="175" t="s">
        <v>3158</v>
      </c>
      <c r="G350" s="176" t="s">
        <v>325</v>
      </c>
      <c r="H350" s="177">
        <v>21</v>
      </c>
      <c r="I350" s="178"/>
      <c r="J350" s="179">
        <f t="shared" si="30"/>
        <v>0</v>
      </c>
      <c r="K350" s="175"/>
      <c r="L350" s="40"/>
      <c r="M350" s="180" t="s">
        <v>5</v>
      </c>
      <c r="N350" s="181" t="s">
        <v>46</v>
      </c>
      <c r="O350" s="41"/>
      <c r="P350" s="182">
        <f t="shared" si="31"/>
        <v>0</v>
      </c>
      <c r="Q350" s="182">
        <v>7.0200000000000002E-3</v>
      </c>
      <c r="R350" s="182">
        <f t="shared" si="32"/>
        <v>0.14742</v>
      </c>
      <c r="S350" s="182">
        <v>0</v>
      </c>
      <c r="T350" s="183">
        <f t="shared" si="33"/>
        <v>0</v>
      </c>
      <c r="AR350" s="23" t="s">
        <v>201</v>
      </c>
      <c r="AT350" s="23" t="s">
        <v>197</v>
      </c>
      <c r="AU350" s="23" t="s">
        <v>211</v>
      </c>
      <c r="AY350" s="23" t="s">
        <v>195</v>
      </c>
      <c r="BE350" s="184">
        <f t="shared" si="34"/>
        <v>0</v>
      </c>
      <c r="BF350" s="184">
        <f t="shared" si="35"/>
        <v>0</v>
      </c>
      <c r="BG350" s="184">
        <f t="shared" si="36"/>
        <v>0</v>
      </c>
      <c r="BH350" s="184">
        <f t="shared" si="37"/>
        <v>0</v>
      </c>
      <c r="BI350" s="184">
        <f t="shared" si="38"/>
        <v>0</v>
      </c>
      <c r="BJ350" s="23" t="s">
        <v>83</v>
      </c>
      <c r="BK350" s="184">
        <f t="shared" si="39"/>
        <v>0</v>
      </c>
      <c r="BL350" s="23" t="s">
        <v>201</v>
      </c>
      <c r="BM350" s="23" t="s">
        <v>4179</v>
      </c>
    </row>
    <row r="351" spans="2:65" s="1" customFormat="1" ht="16.5" customHeight="1">
      <c r="B351" s="172"/>
      <c r="C351" s="213" t="s">
        <v>1440</v>
      </c>
      <c r="D351" s="213" t="s">
        <v>316</v>
      </c>
      <c r="E351" s="214" t="s">
        <v>3161</v>
      </c>
      <c r="F351" s="215" t="s">
        <v>3162</v>
      </c>
      <c r="G351" s="216" t="s">
        <v>325</v>
      </c>
      <c r="H351" s="217">
        <v>10</v>
      </c>
      <c r="I351" s="218"/>
      <c r="J351" s="219">
        <f t="shared" si="30"/>
        <v>0</v>
      </c>
      <c r="K351" s="215"/>
      <c r="L351" s="220"/>
      <c r="M351" s="221" t="s">
        <v>5</v>
      </c>
      <c r="N351" s="222" t="s">
        <v>46</v>
      </c>
      <c r="O351" s="41"/>
      <c r="P351" s="182">
        <f t="shared" si="31"/>
        <v>0</v>
      </c>
      <c r="Q351" s="182">
        <v>0.16500000000000001</v>
      </c>
      <c r="R351" s="182">
        <f t="shared" si="32"/>
        <v>1.6500000000000001</v>
      </c>
      <c r="S351" s="182">
        <v>0</v>
      </c>
      <c r="T351" s="183">
        <f t="shared" si="33"/>
        <v>0</v>
      </c>
      <c r="AR351" s="23" t="s">
        <v>255</v>
      </c>
      <c r="AT351" s="23" t="s">
        <v>316</v>
      </c>
      <c r="AU351" s="23" t="s">
        <v>211</v>
      </c>
      <c r="AY351" s="23" t="s">
        <v>195</v>
      </c>
      <c r="BE351" s="184">
        <f t="shared" si="34"/>
        <v>0</v>
      </c>
      <c r="BF351" s="184">
        <f t="shared" si="35"/>
        <v>0</v>
      </c>
      <c r="BG351" s="184">
        <f t="shared" si="36"/>
        <v>0</v>
      </c>
      <c r="BH351" s="184">
        <f t="shared" si="37"/>
        <v>0</v>
      </c>
      <c r="BI351" s="184">
        <f t="shared" si="38"/>
        <v>0</v>
      </c>
      <c r="BJ351" s="23" t="s">
        <v>83</v>
      </c>
      <c r="BK351" s="184">
        <f t="shared" si="39"/>
        <v>0</v>
      </c>
      <c r="BL351" s="23" t="s">
        <v>201</v>
      </c>
      <c r="BM351" s="23" t="s">
        <v>4180</v>
      </c>
    </row>
    <row r="352" spans="2:65" s="1" customFormat="1" ht="27">
      <c r="B352" s="40"/>
      <c r="D352" s="186" t="s">
        <v>209</v>
      </c>
      <c r="F352" s="194" t="s">
        <v>3164</v>
      </c>
      <c r="I352" s="195"/>
      <c r="L352" s="40"/>
      <c r="M352" s="196"/>
      <c r="N352" s="41"/>
      <c r="O352" s="41"/>
      <c r="P352" s="41"/>
      <c r="Q352" s="41"/>
      <c r="R352" s="41"/>
      <c r="S352" s="41"/>
      <c r="T352" s="69"/>
      <c r="AT352" s="23" t="s">
        <v>209</v>
      </c>
      <c r="AU352" s="23" t="s">
        <v>211</v>
      </c>
    </row>
    <row r="353" spans="2:65" s="11" customFormat="1">
      <c r="B353" s="185"/>
      <c r="D353" s="186" t="s">
        <v>203</v>
      </c>
      <c r="E353" s="187" t="s">
        <v>5</v>
      </c>
      <c r="F353" s="188" t="s">
        <v>83</v>
      </c>
      <c r="H353" s="189">
        <v>1</v>
      </c>
      <c r="I353" s="190"/>
      <c r="L353" s="185"/>
      <c r="M353" s="191"/>
      <c r="N353" s="192"/>
      <c r="O353" s="192"/>
      <c r="P353" s="192"/>
      <c r="Q353" s="192"/>
      <c r="R353" s="192"/>
      <c r="S353" s="192"/>
      <c r="T353" s="193"/>
      <c r="AT353" s="187" t="s">
        <v>203</v>
      </c>
      <c r="AU353" s="187" t="s">
        <v>211</v>
      </c>
      <c r="AV353" s="11" t="s">
        <v>85</v>
      </c>
      <c r="AW353" s="11" t="s">
        <v>39</v>
      </c>
      <c r="AX353" s="11" t="s">
        <v>75</v>
      </c>
      <c r="AY353" s="187" t="s">
        <v>195</v>
      </c>
    </row>
    <row r="354" spans="2:65" s="12" customFormat="1">
      <c r="B354" s="197"/>
      <c r="D354" s="186" t="s">
        <v>203</v>
      </c>
      <c r="E354" s="198" t="s">
        <v>5</v>
      </c>
      <c r="F354" s="199" t="s">
        <v>4181</v>
      </c>
      <c r="H354" s="200">
        <v>1</v>
      </c>
      <c r="I354" s="201"/>
      <c r="L354" s="197"/>
      <c r="M354" s="202"/>
      <c r="N354" s="203"/>
      <c r="O354" s="203"/>
      <c r="P354" s="203"/>
      <c r="Q354" s="203"/>
      <c r="R354" s="203"/>
      <c r="S354" s="203"/>
      <c r="T354" s="204"/>
      <c r="AT354" s="198" t="s">
        <v>203</v>
      </c>
      <c r="AU354" s="198" t="s">
        <v>211</v>
      </c>
      <c r="AV354" s="12" t="s">
        <v>211</v>
      </c>
      <c r="AW354" s="12" t="s">
        <v>39</v>
      </c>
      <c r="AX354" s="12" t="s">
        <v>75</v>
      </c>
      <c r="AY354" s="198" t="s">
        <v>195</v>
      </c>
    </row>
    <row r="355" spans="2:65" s="11" customFormat="1">
      <c r="B355" s="185"/>
      <c r="D355" s="186" t="s">
        <v>203</v>
      </c>
      <c r="E355" s="187" t="s">
        <v>5</v>
      </c>
      <c r="F355" s="188" t="s">
        <v>261</v>
      </c>
      <c r="H355" s="189">
        <v>9</v>
      </c>
      <c r="I355" s="190"/>
      <c r="L355" s="185"/>
      <c r="M355" s="191"/>
      <c r="N355" s="192"/>
      <c r="O355" s="192"/>
      <c r="P355" s="192"/>
      <c r="Q355" s="192"/>
      <c r="R355" s="192"/>
      <c r="S355" s="192"/>
      <c r="T355" s="193"/>
      <c r="AT355" s="187" t="s">
        <v>203</v>
      </c>
      <c r="AU355" s="187" t="s">
        <v>211</v>
      </c>
      <c r="AV355" s="11" t="s">
        <v>85</v>
      </c>
      <c r="AW355" s="11" t="s">
        <v>39</v>
      </c>
      <c r="AX355" s="11" t="s">
        <v>75</v>
      </c>
      <c r="AY355" s="187" t="s">
        <v>195</v>
      </c>
    </row>
    <row r="356" spans="2:65" s="12" customFormat="1">
      <c r="B356" s="197"/>
      <c r="D356" s="186" t="s">
        <v>203</v>
      </c>
      <c r="E356" s="198" t="s">
        <v>5</v>
      </c>
      <c r="F356" s="199" t="s">
        <v>2811</v>
      </c>
      <c r="H356" s="200">
        <v>9</v>
      </c>
      <c r="I356" s="201"/>
      <c r="L356" s="197"/>
      <c r="M356" s="202"/>
      <c r="N356" s="203"/>
      <c r="O356" s="203"/>
      <c r="P356" s="203"/>
      <c r="Q356" s="203"/>
      <c r="R356" s="203"/>
      <c r="S356" s="203"/>
      <c r="T356" s="204"/>
      <c r="AT356" s="198" t="s">
        <v>203</v>
      </c>
      <c r="AU356" s="198" t="s">
        <v>211</v>
      </c>
      <c r="AV356" s="12" t="s">
        <v>211</v>
      </c>
      <c r="AW356" s="12" t="s">
        <v>39</v>
      </c>
      <c r="AX356" s="12" t="s">
        <v>75</v>
      </c>
      <c r="AY356" s="198" t="s">
        <v>195</v>
      </c>
    </row>
    <row r="357" spans="2:65" s="13" customFormat="1">
      <c r="B357" s="205"/>
      <c r="D357" s="186" t="s">
        <v>203</v>
      </c>
      <c r="E357" s="206" t="s">
        <v>5</v>
      </c>
      <c r="F357" s="207" t="s">
        <v>254</v>
      </c>
      <c r="H357" s="208">
        <v>10</v>
      </c>
      <c r="I357" s="209"/>
      <c r="L357" s="205"/>
      <c r="M357" s="210"/>
      <c r="N357" s="211"/>
      <c r="O357" s="211"/>
      <c r="P357" s="211"/>
      <c r="Q357" s="211"/>
      <c r="R357" s="211"/>
      <c r="S357" s="211"/>
      <c r="T357" s="212"/>
      <c r="AT357" s="206" t="s">
        <v>203</v>
      </c>
      <c r="AU357" s="206" t="s">
        <v>211</v>
      </c>
      <c r="AV357" s="13" t="s">
        <v>201</v>
      </c>
      <c r="AW357" s="13" t="s">
        <v>39</v>
      </c>
      <c r="AX357" s="13" t="s">
        <v>83</v>
      </c>
      <c r="AY357" s="206" t="s">
        <v>195</v>
      </c>
    </row>
    <row r="358" spans="2:65" s="1" customFormat="1" ht="16.5" customHeight="1">
      <c r="B358" s="172"/>
      <c r="C358" s="213" t="s">
        <v>1442</v>
      </c>
      <c r="D358" s="213" t="s">
        <v>316</v>
      </c>
      <c r="E358" s="214" t="s">
        <v>3166</v>
      </c>
      <c r="F358" s="215" t="s">
        <v>3167</v>
      </c>
      <c r="G358" s="216" t="s">
        <v>325</v>
      </c>
      <c r="H358" s="217">
        <v>7</v>
      </c>
      <c r="I358" s="218"/>
      <c r="J358" s="219">
        <f>ROUND(I358*H358,2)</f>
        <v>0</v>
      </c>
      <c r="K358" s="215"/>
      <c r="L358" s="220"/>
      <c r="M358" s="221" t="s">
        <v>5</v>
      </c>
      <c r="N358" s="222" t="s">
        <v>46</v>
      </c>
      <c r="O358" s="41"/>
      <c r="P358" s="182">
        <f>O358*H358</f>
        <v>0</v>
      </c>
      <c r="Q358" s="182">
        <v>4.5600000000000002E-2</v>
      </c>
      <c r="R358" s="182">
        <f>Q358*H358</f>
        <v>0.31920000000000004</v>
      </c>
      <c r="S358" s="182">
        <v>0</v>
      </c>
      <c r="T358" s="183">
        <f>S358*H358</f>
        <v>0</v>
      </c>
      <c r="AR358" s="23" t="s">
        <v>255</v>
      </c>
      <c r="AT358" s="23" t="s">
        <v>316</v>
      </c>
      <c r="AU358" s="23" t="s">
        <v>211</v>
      </c>
      <c r="AY358" s="23" t="s">
        <v>195</v>
      </c>
      <c r="BE358" s="184">
        <f>IF(N358="základní",J358,0)</f>
        <v>0</v>
      </c>
      <c r="BF358" s="184">
        <f>IF(N358="snížená",J358,0)</f>
        <v>0</v>
      </c>
      <c r="BG358" s="184">
        <f>IF(N358="zákl. přenesená",J358,0)</f>
        <v>0</v>
      </c>
      <c r="BH358" s="184">
        <f>IF(N358="sníž. přenesená",J358,0)</f>
        <v>0</v>
      </c>
      <c r="BI358" s="184">
        <f>IF(N358="nulová",J358,0)</f>
        <v>0</v>
      </c>
      <c r="BJ358" s="23" t="s">
        <v>83</v>
      </c>
      <c r="BK358" s="184">
        <f>ROUND(I358*H358,2)</f>
        <v>0</v>
      </c>
      <c r="BL358" s="23" t="s">
        <v>201</v>
      </c>
      <c r="BM358" s="23" t="s">
        <v>4182</v>
      </c>
    </row>
    <row r="359" spans="2:65" s="1" customFormat="1" ht="40.5">
      <c r="B359" s="40"/>
      <c r="D359" s="186" t="s">
        <v>209</v>
      </c>
      <c r="F359" s="194" t="s">
        <v>3169</v>
      </c>
      <c r="I359" s="195"/>
      <c r="L359" s="40"/>
      <c r="M359" s="196"/>
      <c r="N359" s="41"/>
      <c r="O359" s="41"/>
      <c r="P359" s="41"/>
      <c r="Q359" s="41"/>
      <c r="R359" s="41"/>
      <c r="S359" s="41"/>
      <c r="T359" s="69"/>
      <c r="AT359" s="23" t="s">
        <v>209</v>
      </c>
      <c r="AU359" s="23" t="s">
        <v>211</v>
      </c>
    </row>
    <row r="360" spans="2:65" s="1" customFormat="1" ht="16.5" customHeight="1">
      <c r="B360" s="172"/>
      <c r="C360" s="213" t="s">
        <v>2041</v>
      </c>
      <c r="D360" s="213" t="s">
        <v>316</v>
      </c>
      <c r="E360" s="214" t="s">
        <v>3171</v>
      </c>
      <c r="F360" s="215" t="s">
        <v>3172</v>
      </c>
      <c r="G360" s="216" t="s">
        <v>325</v>
      </c>
      <c r="H360" s="217">
        <v>2</v>
      </c>
      <c r="I360" s="218"/>
      <c r="J360" s="219">
        <f>ROUND(I360*H360,2)</f>
        <v>0</v>
      </c>
      <c r="K360" s="215"/>
      <c r="L360" s="220"/>
      <c r="M360" s="221" t="s">
        <v>5</v>
      </c>
      <c r="N360" s="222" t="s">
        <v>46</v>
      </c>
      <c r="O360" s="41"/>
      <c r="P360" s="182">
        <f>O360*H360</f>
        <v>0</v>
      </c>
      <c r="Q360" s="182">
        <v>3.7999999999999999E-2</v>
      </c>
      <c r="R360" s="182">
        <f>Q360*H360</f>
        <v>7.5999999999999998E-2</v>
      </c>
      <c r="S360" s="182">
        <v>0</v>
      </c>
      <c r="T360" s="183">
        <f>S360*H360</f>
        <v>0</v>
      </c>
      <c r="AR360" s="23" t="s">
        <v>255</v>
      </c>
      <c r="AT360" s="23" t="s">
        <v>316</v>
      </c>
      <c r="AU360" s="23" t="s">
        <v>211</v>
      </c>
      <c r="AY360" s="23" t="s">
        <v>195</v>
      </c>
      <c r="BE360" s="184">
        <f>IF(N360="základní",J360,0)</f>
        <v>0</v>
      </c>
      <c r="BF360" s="184">
        <f>IF(N360="snížená",J360,0)</f>
        <v>0</v>
      </c>
      <c r="BG360" s="184">
        <f>IF(N360="zákl. přenesená",J360,0)</f>
        <v>0</v>
      </c>
      <c r="BH360" s="184">
        <f>IF(N360="sníž. přenesená",J360,0)</f>
        <v>0</v>
      </c>
      <c r="BI360" s="184">
        <f>IF(N360="nulová",J360,0)</f>
        <v>0</v>
      </c>
      <c r="BJ360" s="23" t="s">
        <v>83</v>
      </c>
      <c r="BK360" s="184">
        <f>ROUND(I360*H360,2)</f>
        <v>0</v>
      </c>
      <c r="BL360" s="23" t="s">
        <v>201</v>
      </c>
      <c r="BM360" s="23" t="s">
        <v>4183</v>
      </c>
    </row>
    <row r="361" spans="2:65" s="1" customFormat="1" ht="40.5">
      <c r="B361" s="40"/>
      <c r="D361" s="186" t="s">
        <v>209</v>
      </c>
      <c r="F361" s="194" t="s">
        <v>3174</v>
      </c>
      <c r="I361" s="195"/>
      <c r="L361" s="40"/>
      <c r="M361" s="196"/>
      <c r="N361" s="41"/>
      <c r="O361" s="41"/>
      <c r="P361" s="41"/>
      <c r="Q361" s="41"/>
      <c r="R361" s="41"/>
      <c r="S361" s="41"/>
      <c r="T361" s="69"/>
      <c r="AT361" s="23" t="s">
        <v>209</v>
      </c>
      <c r="AU361" s="23" t="s">
        <v>211</v>
      </c>
    </row>
    <row r="362" spans="2:65" s="1" customFormat="1" ht="16.5" customHeight="1">
      <c r="B362" s="172"/>
      <c r="C362" s="213" t="s">
        <v>2043</v>
      </c>
      <c r="D362" s="213" t="s">
        <v>316</v>
      </c>
      <c r="E362" s="214" t="s">
        <v>3176</v>
      </c>
      <c r="F362" s="215" t="s">
        <v>3177</v>
      </c>
      <c r="G362" s="216" t="s">
        <v>325</v>
      </c>
      <c r="H362" s="217">
        <v>9</v>
      </c>
      <c r="I362" s="218"/>
      <c r="J362" s="219">
        <f>ROUND(I362*H362,2)</f>
        <v>0</v>
      </c>
      <c r="K362" s="215"/>
      <c r="L362" s="220"/>
      <c r="M362" s="221" t="s">
        <v>5</v>
      </c>
      <c r="N362" s="222" t="s">
        <v>46</v>
      </c>
      <c r="O362" s="41"/>
      <c r="P362" s="182">
        <f>O362*H362</f>
        <v>0</v>
      </c>
      <c r="Q362" s="182">
        <v>6.1399999999999996E-3</v>
      </c>
      <c r="R362" s="182">
        <f>Q362*H362</f>
        <v>5.5259999999999997E-2</v>
      </c>
      <c r="S362" s="182">
        <v>0</v>
      </c>
      <c r="T362" s="183">
        <f>S362*H362</f>
        <v>0</v>
      </c>
      <c r="AR362" s="23" t="s">
        <v>255</v>
      </c>
      <c r="AT362" s="23" t="s">
        <v>316</v>
      </c>
      <c r="AU362" s="23" t="s">
        <v>211</v>
      </c>
      <c r="AY362" s="23" t="s">
        <v>195</v>
      </c>
      <c r="BE362" s="184">
        <f>IF(N362="základní",J362,0)</f>
        <v>0</v>
      </c>
      <c r="BF362" s="184">
        <f>IF(N362="snížená",J362,0)</f>
        <v>0</v>
      </c>
      <c r="BG362" s="184">
        <f>IF(N362="zákl. přenesená",J362,0)</f>
        <v>0</v>
      </c>
      <c r="BH362" s="184">
        <f>IF(N362="sníž. přenesená",J362,0)</f>
        <v>0</v>
      </c>
      <c r="BI362" s="184">
        <f>IF(N362="nulová",J362,0)</f>
        <v>0</v>
      </c>
      <c r="BJ362" s="23" t="s">
        <v>83</v>
      </c>
      <c r="BK362" s="184">
        <f>ROUND(I362*H362,2)</f>
        <v>0</v>
      </c>
      <c r="BL362" s="23" t="s">
        <v>201</v>
      </c>
      <c r="BM362" s="23" t="s">
        <v>4184</v>
      </c>
    </row>
    <row r="363" spans="2:65" s="1" customFormat="1" ht="16.5" customHeight="1">
      <c r="B363" s="172"/>
      <c r="C363" s="213" t="s">
        <v>2045</v>
      </c>
      <c r="D363" s="213" t="s">
        <v>316</v>
      </c>
      <c r="E363" s="214" t="s">
        <v>3906</v>
      </c>
      <c r="F363" s="215" t="s">
        <v>3907</v>
      </c>
      <c r="G363" s="216" t="s">
        <v>325</v>
      </c>
      <c r="H363" s="217">
        <v>1</v>
      </c>
      <c r="I363" s="218"/>
      <c r="J363" s="219">
        <f>ROUND(I363*H363,2)</f>
        <v>0</v>
      </c>
      <c r="K363" s="215"/>
      <c r="L363" s="220"/>
      <c r="M363" s="221" t="s">
        <v>5</v>
      </c>
      <c r="N363" s="222" t="s">
        <v>46</v>
      </c>
      <c r="O363" s="41"/>
      <c r="P363" s="182">
        <f>O363*H363</f>
        <v>0</v>
      </c>
      <c r="Q363" s="182">
        <v>0.10199999999999999</v>
      </c>
      <c r="R363" s="182">
        <f>Q363*H363</f>
        <v>0.10199999999999999</v>
      </c>
      <c r="S363" s="182">
        <v>0</v>
      </c>
      <c r="T363" s="183">
        <f>S363*H363</f>
        <v>0</v>
      </c>
      <c r="AR363" s="23" t="s">
        <v>255</v>
      </c>
      <c r="AT363" s="23" t="s">
        <v>316</v>
      </c>
      <c r="AU363" s="23" t="s">
        <v>211</v>
      </c>
      <c r="AY363" s="23" t="s">
        <v>195</v>
      </c>
      <c r="BE363" s="184">
        <f>IF(N363="základní",J363,0)</f>
        <v>0</v>
      </c>
      <c r="BF363" s="184">
        <f>IF(N363="snížená",J363,0)</f>
        <v>0</v>
      </c>
      <c r="BG363" s="184">
        <f>IF(N363="zákl. přenesená",J363,0)</f>
        <v>0</v>
      </c>
      <c r="BH363" s="184">
        <f>IF(N363="sníž. přenesená",J363,0)</f>
        <v>0</v>
      </c>
      <c r="BI363" s="184">
        <f>IF(N363="nulová",J363,0)</f>
        <v>0</v>
      </c>
      <c r="BJ363" s="23" t="s">
        <v>83</v>
      </c>
      <c r="BK363" s="184">
        <f>ROUND(I363*H363,2)</f>
        <v>0</v>
      </c>
      <c r="BL363" s="23" t="s">
        <v>201</v>
      </c>
      <c r="BM363" s="23" t="s">
        <v>4185</v>
      </c>
    </row>
    <row r="364" spans="2:65" s="1" customFormat="1" ht="27">
      <c r="B364" s="40"/>
      <c r="D364" s="186" t="s">
        <v>209</v>
      </c>
      <c r="F364" s="194" t="s">
        <v>3909</v>
      </c>
      <c r="I364" s="195"/>
      <c r="L364" s="40"/>
      <c r="M364" s="196"/>
      <c r="N364" s="41"/>
      <c r="O364" s="41"/>
      <c r="P364" s="41"/>
      <c r="Q364" s="41"/>
      <c r="R364" s="41"/>
      <c r="S364" s="41"/>
      <c r="T364" s="69"/>
      <c r="AT364" s="23" t="s">
        <v>209</v>
      </c>
      <c r="AU364" s="23" t="s">
        <v>211</v>
      </c>
    </row>
    <row r="365" spans="2:65" s="1" customFormat="1" ht="16.5" customHeight="1">
      <c r="B365" s="172"/>
      <c r="C365" s="213" t="s">
        <v>2047</v>
      </c>
      <c r="D365" s="213" t="s">
        <v>316</v>
      </c>
      <c r="E365" s="214" t="s">
        <v>4186</v>
      </c>
      <c r="F365" s="215" t="s">
        <v>4187</v>
      </c>
      <c r="G365" s="216" t="s">
        <v>325</v>
      </c>
      <c r="H365" s="217">
        <v>1</v>
      </c>
      <c r="I365" s="218"/>
      <c r="J365" s="219">
        <f>ROUND(I365*H365,2)</f>
        <v>0</v>
      </c>
      <c r="K365" s="215"/>
      <c r="L365" s="220"/>
      <c r="M365" s="221" t="s">
        <v>5</v>
      </c>
      <c r="N365" s="222" t="s">
        <v>46</v>
      </c>
      <c r="O365" s="41"/>
      <c r="P365" s="182">
        <f>O365*H365</f>
        <v>0</v>
      </c>
      <c r="Q365" s="182">
        <v>0.19600000000000001</v>
      </c>
      <c r="R365" s="182">
        <f>Q365*H365</f>
        <v>0.19600000000000001</v>
      </c>
      <c r="S365" s="182">
        <v>0</v>
      </c>
      <c r="T365" s="183">
        <f>S365*H365</f>
        <v>0</v>
      </c>
      <c r="AR365" s="23" t="s">
        <v>255</v>
      </c>
      <c r="AT365" s="23" t="s">
        <v>316</v>
      </c>
      <c r="AU365" s="23" t="s">
        <v>211</v>
      </c>
      <c r="AY365" s="23" t="s">
        <v>195</v>
      </c>
      <c r="BE365" s="184">
        <f>IF(N365="základní",J365,0)</f>
        <v>0</v>
      </c>
      <c r="BF365" s="184">
        <f>IF(N365="snížená",J365,0)</f>
        <v>0</v>
      </c>
      <c r="BG365" s="184">
        <f>IF(N365="zákl. přenesená",J365,0)</f>
        <v>0</v>
      </c>
      <c r="BH365" s="184">
        <f>IF(N365="sníž. přenesená",J365,0)</f>
        <v>0</v>
      </c>
      <c r="BI365" s="184">
        <f>IF(N365="nulová",J365,0)</f>
        <v>0</v>
      </c>
      <c r="BJ365" s="23" t="s">
        <v>83</v>
      </c>
      <c r="BK365" s="184">
        <f>ROUND(I365*H365,2)</f>
        <v>0</v>
      </c>
      <c r="BL365" s="23" t="s">
        <v>201</v>
      </c>
      <c r="BM365" s="23" t="s">
        <v>4188</v>
      </c>
    </row>
    <row r="366" spans="2:65" s="1" customFormat="1" ht="27">
      <c r="B366" s="40"/>
      <c r="D366" s="186" t="s">
        <v>209</v>
      </c>
      <c r="F366" s="194" t="s">
        <v>4189</v>
      </c>
      <c r="I366" s="195"/>
      <c r="L366" s="40"/>
      <c r="M366" s="196"/>
      <c r="N366" s="41"/>
      <c r="O366" s="41"/>
      <c r="P366" s="41"/>
      <c r="Q366" s="41"/>
      <c r="R366" s="41"/>
      <c r="S366" s="41"/>
      <c r="T366" s="69"/>
      <c r="AT366" s="23" t="s">
        <v>209</v>
      </c>
      <c r="AU366" s="23" t="s">
        <v>211</v>
      </c>
    </row>
    <row r="367" spans="2:65" s="1" customFormat="1" ht="16.5" customHeight="1">
      <c r="B367" s="172"/>
      <c r="C367" s="213" t="s">
        <v>2049</v>
      </c>
      <c r="D367" s="213" t="s">
        <v>316</v>
      </c>
      <c r="E367" s="214" t="s">
        <v>4190</v>
      </c>
      <c r="F367" s="215" t="s">
        <v>4191</v>
      </c>
      <c r="G367" s="216" t="s">
        <v>325</v>
      </c>
      <c r="H367" s="217">
        <v>1</v>
      </c>
      <c r="I367" s="218"/>
      <c r="J367" s="219">
        <f>ROUND(I367*H367,2)</f>
        <v>0</v>
      </c>
      <c r="K367" s="215"/>
      <c r="L367" s="220"/>
      <c r="M367" s="221" t="s">
        <v>5</v>
      </c>
      <c r="N367" s="222" t="s">
        <v>46</v>
      </c>
      <c r="O367" s="41"/>
      <c r="P367" s="182">
        <f>O367*H367</f>
        <v>0</v>
      </c>
      <c r="Q367" s="182">
        <v>0.14000000000000001</v>
      </c>
      <c r="R367" s="182">
        <f>Q367*H367</f>
        <v>0.14000000000000001</v>
      </c>
      <c r="S367" s="182">
        <v>0</v>
      </c>
      <c r="T367" s="183">
        <f>S367*H367</f>
        <v>0</v>
      </c>
      <c r="AR367" s="23" t="s">
        <v>255</v>
      </c>
      <c r="AT367" s="23" t="s">
        <v>316</v>
      </c>
      <c r="AU367" s="23" t="s">
        <v>211</v>
      </c>
      <c r="AY367" s="23" t="s">
        <v>195</v>
      </c>
      <c r="BE367" s="184">
        <f>IF(N367="základní",J367,0)</f>
        <v>0</v>
      </c>
      <c r="BF367" s="184">
        <f>IF(N367="snížená",J367,0)</f>
        <v>0</v>
      </c>
      <c r="BG367" s="184">
        <f>IF(N367="zákl. přenesená",J367,0)</f>
        <v>0</v>
      </c>
      <c r="BH367" s="184">
        <f>IF(N367="sníž. přenesená",J367,0)</f>
        <v>0</v>
      </c>
      <c r="BI367" s="184">
        <f>IF(N367="nulová",J367,0)</f>
        <v>0</v>
      </c>
      <c r="BJ367" s="23" t="s">
        <v>83</v>
      </c>
      <c r="BK367" s="184">
        <f>ROUND(I367*H367,2)</f>
        <v>0</v>
      </c>
      <c r="BL367" s="23" t="s">
        <v>201</v>
      </c>
      <c r="BM367" s="23" t="s">
        <v>4192</v>
      </c>
    </row>
    <row r="368" spans="2:65" s="1" customFormat="1" ht="27">
      <c r="B368" s="40"/>
      <c r="D368" s="186" t="s">
        <v>209</v>
      </c>
      <c r="F368" s="194" t="s">
        <v>4193</v>
      </c>
      <c r="I368" s="195"/>
      <c r="L368" s="40"/>
      <c r="M368" s="196"/>
      <c r="N368" s="41"/>
      <c r="O368" s="41"/>
      <c r="P368" s="41"/>
      <c r="Q368" s="41"/>
      <c r="R368" s="41"/>
      <c r="S368" s="41"/>
      <c r="T368" s="69"/>
      <c r="AT368" s="23" t="s">
        <v>209</v>
      </c>
      <c r="AU368" s="23" t="s">
        <v>211</v>
      </c>
    </row>
    <row r="369" spans="2:65" s="1" customFormat="1" ht="16.5" customHeight="1">
      <c r="B369" s="172"/>
      <c r="C369" s="213" t="s">
        <v>2051</v>
      </c>
      <c r="D369" s="213" t="s">
        <v>316</v>
      </c>
      <c r="E369" s="214" t="s">
        <v>3910</v>
      </c>
      <c r="F369" s="215" t="s">
        <v>3911</v>
      </c>
      <c r="G369" s="216" t="s">
        <v>325</v>
      </c>
      <c r="H369" s="217">
        <v>1</v>
      </c>
      <c r="I369" s="218"/>
      <c r="J369" s="219">
        <f>ROUND(I369*H369,2)</f>
        <v>0</v>
      </c>
      <c r="K369" s="215"/>
      <c r="L369" s="220"/>
      <c r="M369" s="221" t="s">
        <v>5</v>
      </c>
      <c r="N369" s="222" t="s">
        <v>46</v>
      </c>
      <c r="O369" s="41"/>
      <c r="P369" s="182">
        <f>O369*H369</f>
        <v>0</v>
      </c>
      <c r="Q369" s="182">
        <v>1.2E-2</v>
      </c>
      <c r="R369" s="182">
        <f>Q369*H369</f>
        <v>1.2E-2</v>
      </c>
      <c r="S369" s="182">
        <v>0</v>
      </c>
      <c r="T369" s="183">
        <f>S369*H369</f>
        <v>0</v>
      </c>
      <c r="AR369" s="23" t="s">
        <v>255</v>
      </c>
      <c r="AT369" s="23" t="s">
        <v>316</v>
      </c>
      <c r="AU369" s="23" t="s">
        <v>211</v>
      </c>
      <c r="AY369" s="23" t="s">
        <v>195</v>
      </c>
      <c r="BE369" s="184">
        <f>IF(N369="základní",J369,0)</f>
        <v>0</v>
      </c>
      <c r="BF369" s="184">
        <f>IF(N369="snížená",J369,0)</f>
        <v>0</v>
      </c>
      <c r="BG369" s="184">
        <f>IF(N369="zákl. přenesená",J369,0)</f>
        <v>0</v>
      </c>
      <c r="BH369" s="184">
        <f>IF(N369="sníž. přenesená",J369,0)</f>
        <v>0</v>
      </c>
      <c r="BI369" s="184">
        <f>IF(N369="nulová",J369,0)</f>
        <v>0</v>
      </c>
      <c r="BJ369" s="23" t="s">
        <v>83</v>
      </c>
      <c r="BK369" s="184">
        <f>ROUND(I369*H369,2)</f>
        <v>0</v>
      </c>
      <c r="BL369" s="23" t="s">
        <v>201</v>
      </c>
      <c r="BM369" s="23" t="s">
        <v>4194</v>
      </c>
    </row>
    <row r="370" spans="2:65" s="1" customFormat="1" ht="27">
      <c r="B370" s="40"/>
      <c r="D370" s="186" t="s">
        <v>209</v>
      </c>
      <c r="F370" s="194" t="s">
        <v>3913</v>
      </c>
      <c r="I370" s="195"/>
      <c r="L370" s="40"/>
      <c r="M370" s="196"/>
      <c r="N370" s="41"/>
      <c r="O370" s="41"/>
      <c r="P370" s="41"/>
      <c r="Q370" s="41"/>
      <c r="R370" s="41"/>
      <c r="S370" s="41"/>
      <c r="T370" s="69"/>
      <c r="AT370" s="23" t="s">
        <v>209</v>
      </c>
      <c r="AU370" s="23" t="s">
        <v>211</v>
      </c>
    </row>
    <row r="371" spans="2:65" s="1" customFormat="1" ht="16.5" customHeight="1">
      <c r="B371" s="172"/>
      <c r="C371" s="213" t="s">
        <v>2053</v>
      </c>
      <c r="D371" s="213" t="s">
        <v>316</v>
      </c>
      <c r="E371" s="214" t="s">
        <v>3914</v>
      </c>
      <c r="F371" s="215" t="s">
        <v>3915</v>
      </c>
      <c r="G371" s="216" t="s">
        <v>325</v>
      </c>
      <c r="H371" s="217">
        <v>1</v>
      </c>
      <c r="I371" s="218"/>
      <c r="J371" s="219">
        <f>ROUND(I371*H371,2)</f>
        <v>0</v>
      </c>
      <c r="K371" s="215"/>
      <c r="L371" s="220"/>
      <c r="M371" s="221" t="s">
        <v>5</v>
      </c>
      <c r="N371" s="222" t="s">
        <v>46</v>
      </c>
      <c r="O371" s="41"/>
      <c r="P371" s="182">
        <f>O371*H371</f>
        <v>0</v>
      </c>
      <c r="Q371" s="182">
        <v>1E-3</v>
      </c>
      <c r="R371" s="182">
        <f>Q371*H371</f>
        <v>1E-3</v>
      </c>
      <c r="S371" s="182">
        <v>0</v>
      </c>
      <c r="T371" s="183">
        <f>S371*H371</f>
        <v>0</v>
      </c>
      <c r="AR371" s="23" t="s">
        <v>255</v>
      </c>
      <c r="AT371" s="23" t="s">
        <v>316</v>
      </c>
      <c r="AU371" s="23" t="s">
        <v>211</v>
      </c>
      <c r="AY371" s="23" t="s">
        <v>195</v>
      </c>
      <c r="BE371" s="184">
        <f>IF(N371="základní",J371,0)</f>
        <v>0</v>
      </c>
      <c r="BF371" s="184">
        <f>IF(N371="snížená",J371,0)</f>
        <v>0</v>
      </c>
      <c r="BG371" s="184">
        <f>IF(N371="zákl. přenesená",J371,0)</f>
        <v>0</v>
      </c>
      <c r="BH371" s="184">
        <f>IF(N371="sníž. přenesená",J371,0)</f>
        <v>0</v>
      </c>
      <c r="BI371" s="184">
        <f>IF(N371="nulová",J371,0)</f>
        <v>0</v>
      </c>
      <c r="BJ371" s="23" t="s">
        <v>83</v>
      </c>
      <c r="BK371" s="184">
        <f>ROUND(I371*H371,2)</f>
        <v>0</v>
      </c>
      <c r="BL371" s="23" t="s">
        <v>201</v>
      </c>
      <c r="BM371" s="23" t="s">
        <v>4195</v>
      </c>
    </row>
    <row r="372" spans="2:65" s="1" customFormat="1" ht="27">
      <c r="B372" s="40"/>
      <c r="D372" s="186" t="s">
        <v>209</v>
      </c>
      <c r="F372" s="194" t="s">
        <v>3917</v>
      </c>
      <c r="I372" s="195"/>
      <c r="L372" s="40"/>
      <c r="M372" s="196"/>
      <c r="N372" s="41"/>
      <c r="O372" s="41"/>
      <c r="P372" s="41"/>
      <c r="Q372" s="41"/>
      <c r="R372" s="41"/>
      <c r="S372" s="41"/>
      <c r="T372" s="69"/>
      <c r="AT372" s="23" t="s">
        <v>209</v>
      </c>
      <c r="AU372" s="23" t="s">
        <v>211</v>
      </c>
    </row>
    <row r="373" spans="2:65" s="1" customFormat="1" ht="16.5" customHeight="1">
      <c r="B373" s="172"/>
      <c r="C373" s="213" t="s">
        <v>2057</v>
      </c>
      <c r="D373" s="213" t="s">
        <v>316</v>
      </c>
      <c r="E373" s="214" t="s">
        <v>4196</v>
      </c>
      <c r="F373" s="215" t="s">
        <v>4197</v>
      </c>
      <c r="G373" s="216" t="s">
        <v>325</v>
      </c>
      <c r="H373" s="217">
        <v>1</v>
      </c>
      <c r="I373" s="218"/>
      <c r="J373" s="219">
        <f>ROUND(I373*H373,2)</f>
        <v>0</v>
      </c>
      <c r="K373" s="215"/>
      <c r="L373" s="220"/>
      <c r="M373" s="221" t="s">
        <v>5</v>
      </c>
      <c r="N373" s="222" t="s">
        <v>46</v>
      </c>
      <c r="O373" s="41"/>
      <c r="P373" s="182">
        <f>O373*H373</f>
        <v>0</v>
      </c>
      <c r="Q373" s="182">
        <v>2E-3</v>
      </c>
      <c r="R373" s="182">
        <f>Q373*H373</f>
        <v>2E-3</v>
      </c>
      <c r="S373" s="182">
        <v>0</v>
      </c>
      <c r="T373" s="183">
        <f>S373*H373</f>
        <v>0</v>
      </c>
      <c r="AR373" s="23" t="s">
        <v>255</v>
      </c>
      <c r="AT373" s="23" t="s">
        <v>316</v>
      </c>
      <c r="AU373" s="23" t="s">
        <v>211</v>
      </c>
      <c r="AY373" s="23" t="s">
        <v>195</v>
      </c>
      <c r="BE373" s="184">
        <f>IF(N373="základní",J373,0)</f>
        <v>0</v>
      </c>
      <c r="BF373" s="184">
        <f>IF(N373="snížená",J373,0)</f>
        <v>0</v>
      </c>
      <c r="BG373" s="184">
        <f>IF(N373="zákl. přenesená",J373,0)</f>
        <v>0</v>
      </c>
      <c r="BH373" s="184">
        <f>IF(N373="sníž. přenesená",J373,0)</f>
        <v>0</v>
      </c>
      <c r="BI373" s="184">
        <f>IF(N373="nulová",J373,0)</f>
        <v>0</v>
      </c>
      <c r="BJ373" s="23" t="s">
        <v>83</v>
      </c>
      <c r="BK373" s="184">
        <f>ROUND(I373*H373,2)</f>
        <v>0</v>
      </c>
      <c r="BL373" s="23" t="s">
        <v>201</v>
      </c>
      <c r="BM373" s="23" t="s">
        <v>4198</v>
      </c>
    </row>
    <row r="374" spans="2:65" s="1" customFormat="1" ht="27">
      <c r="B374" s="40"/>
      <c r="D374" s="186" t="s">
        <v>209</v>
      </c>
      <c r="F374" s="194" t="s">
        <v>4199</v>
      </c>
      <c r="I374" s="195"/>
      <c r="L374" s="40"/>
      <c r="M374" s="196"/>
      <c r="N374" s="41"/>
      <c r="O374" s="41"/>
      <c r="P374" s="41"/>
      <c r="Q374" s="41"/>
      <c r="R374" s="41"/>
      <c r="S374" s="41"/>
      <c r="T374" s="69"/>
      <c r="AT374" s="23" t="s">
        <v>209</v>
      </c>
      <c r="AU374" s="23" t="s">
        <v>211</v>
      </c>
    </row>
    <row r="375" spans="2:65" s="1" customFormat="1" ht="16.5" customHeight="1">
      <c r="B375" s="172"/>
      <c r="C375" s="213" t="s">
        <v>2059</v>
      </c>
      <c r="D375" s="213" t="s">
        <v>316</v>
      </c>
      <c r="E375" s="214" t="s">
        <v>4200</v>
      </c>
      <c r="F375" s="215" t="s">
        <v>4201</v>
      </c>
      <c r="G375" s="216" t="s">
        <v>325</v>
      </c>
      <c r="H375" s="217">
        <v>2</v>
      </c>
      <c r="I375" s="218"/>
      <c r="J375" s="219">
        <f>ROUND(I375*H375,2)</f>
        <v>0</v>
      </c>
      <c r="K375" s="215"/>
      <c r="L375" s="220"/>
      <c r="M375" s="221" t="s">
        <v>5</v>
      </c>
      <c r="N375" s="222" t="s">
        <v>46</v>
      </c>
      <c r="O375" s="41"/>
      <c r="P375" s="182">
        <f>O375*H375</f>
        <v>0</v>
      </c>
      <c r="Q375" s="182">
        <v>2.8E-3</v>
      </c>
      <c r="R375" s="182">
        <f>Q375*H375</f>
        <v>5.5999999999999999E-3</v>
      </c>
      <c r="S375" s="182">
        <v>0</v>
      </c>
      <c r="T375" s="183">
        <f>S375*H375</f>
        <v>0</v>
      </c>
      <c r="AR375" s="23" t="s">
        <v>255</v>
      </c>
      <c r="AT375" s="23" t="s">
        <v>316</v>
      </c>
      <c r="AU375" s="23" t="s">
        <v>211</v>
      </c>
      <c r="AY375" s="23" t="s">
        <v>195</v>
      </c>
      <c r="BE375" s="184">
        <f>IF(N375="základní",J375,0)</f>
        <v>0</v>
      </c>
      <c r="BF375" s="184">
        <f>IF(N375="snížená",J375,0)</f>
        <v>0</v>
      </c>
      <c r="BG375" s="184">
        <f>IF(N375="zákl. přenesená",J375,0)</f>
        <v>0</v>
      </c>
      <c r="BH375" s="184">
        <f>IF(N375="sníž. přenesená",J375,0)</f>
        <v>0</v>
      </c>
      <c r="BI375" s="184">
        <f>IF(N375="nulová",J375,0)</f>
        <v>0</v>
      </c>
      <c r="BJ375" s="23" t="s">
        <v>83</v>
      </c>
      <c r="BK375" s="184">
        <f>ROUND(I375*H375,2)</f>
        <v>0</v>
      </c>
      <c r="BL375" s="23" t="s">
        <v>201</v>
      </c>
      <c r="BM375" s="23" t="s">
        <v>4202</v>
      </c>
    </row>
    <row r="376" spans="2:65" s="1" customFormat="1" ht="27">
      <c r="B376" s="40"/>
      <c r="D376" s="186" t="s">
        <v>209</v>
      </c>
      <c r="F376" s="194" t="s">
        <v>4203</v>
      </c>
      <c r="I376" s="195"/>
      <c r="L376" s="40"/>
      <c r="M376" s="196"/>
      <c r="N376" s="41"/>
      <c r="O376" s="41"/>
      <c r="P376" s="41"/>
      <c r="Q376" s="41"/>
      <c r="R376" s="41"/>
      <c r="S376" s="41"/>
      <c r="T376" s="69"/>
      <c r="AT376" s="23" t="s">
        <v>209</v>
      </c>
      <c r="AU376" s="23" t="s">
        <v>211</v>
      </c>
    </row>
    <row r="377" spans="2:65" s="1" customFormat="1" ht="25.5" customHeight="1">
      <c r="B377" s="172"/>
      <c r="C377" s="173" t="s">
        <v>2062</v>
      </c>
      <c r="D377" s="173" t="s">
        <v>197</v>
      </c>
      <c r="E377" s="174" t="s">
        <v>3926</v>
      </c>
      <c r="F377" s="175" t="s">
        <v>3927</v>
      </c>
      <c r="G377" s="176" t="s">
        <v>207</v>
      </c>
      <c r="H377" s="177">
        <v>3</v>
      </c>
      <c r="I377" s="178"/>
      <c r="J377" s="179">
        <f>ROUND(I377*H377,2)</f>
        <v>0</v>
      </c>
      <c r="K377" s="175"/>
      <c r="L377" s="40"/>
      <c r="M377" s="180" t="s">
        <v>5</v>
      </c>
      <c r="N377" s="181" t="s">
        <v>46</v>
      </c>
      <c r="O377" s="41"/>
      <c r="P377" s="182">
        <f>O377*H377</f>
        <v>0</v>
      </c>
      <c r="Q377" s="182">
        <v>4.6299999999999996E-3</v>
      </c>
      <c r="R377" s="182">
        <f>Q377*H377</f>
        <v>1.389E-2</v>
      </c>
      <c r="S377" s="182">
        <v>0.502</v>
      </c>
      <c r="T377" s="183">
        <f>S377*H377</f>
        <v>1.506</v>
      </c>
      <c r="AR377" s="23" t="s">
        <v>201</v>
      </c>
      <c r="AT377" s="23" t="s">
        <v>197</v>
      </c>
      <c r="AU377" s="23" t="s">
        <v>211</v>
      </c>
      <c r="AY377" s="23" t="s">
        <v>195</v>
      </c>
      <c r="BE377" s="184">
        <f>IF(N377="základní",J377,0)</f>
        <v>0</v>
      </c>
      <c r="BF377" s="184">
        <f>IF(N377="snížená",J377,0)</f>
        <v>0</v>
      </c>
      <c r="BG377" s="184">
        <f>IF(N377="zákl. přenesená",J377,0)</f>
        <v>0</v>
      </c>
      <c r="BH377" s="184">
        <f>IF(N377="sníž. přenesená",J377,0)</f>
        <v>0</v>
      </c>
      <c r="BI377" s="184">
        <f>IF(N377="nulová",J377,0)</f>
        <v>0</v>
      </c>
      <c r="BJ377" s="23" t="s">
        <v>83</v>
      </c>
      <c r="BK377" s="184">
        <f>ROUND(I377*H377,2)</f>
        <v>0</v>
      </c>
      <c r="BL377" s="23" t="s">
        <v>201</v>
      </c>
      <c r="BM377" s="23" t="s">
        <v>4204</v>
      </c>
    </row>
    <row r="378" spans="2:65" s="11" customFormat="1">
      <c r="B378" s="185"/>
      <c r="D378" s="186" t="s">
        <v>203</v>
      </c>
      <c r="E378" s="187" t="s">
        <v>5</v>
      </c>
      <c r="F378" s="188" t="s">
        <v>4205</v>
      </c>
      <c r="H378" s="189">
        <v>3</v>
      </c>
      <c r="I378" s="190"/>
      <c r="L378" s="185"/>
      <c r="M378" s="191"/>
      <c r="N378" s="192"/>
      <c r="O378" s="192"/>
      <c r="P378" s="192"/>
      <c r="Q378" s="192"/>
      <c r="R378" s="192"/>
      <c r="S378" s="192"/>
      <c r="T378" s="193"/>
      <c r="AT378" s="187" t="s">
        <v>203</v>
      </c>
      <c r="AU378" s="187" t="s">
        <v>211</v>
      </c>
      <c r="AV378" s="11" t="s">
        <v>85</v>
      </c>
      <c r="AW378" s="11" t="s">
        <v>39</v>
      </c>
      <c r="AX378" s="11" t="s">
        <v>83</v>
      </c>
      <c r="AY378" s="187" t="s">
        <v>195</v>
      </c>
    </row>
    <row r="379" spans="2:65" s="1" customFormat="1" ht="16.5" customHeight="1">
      <c r="B379" s="172"/>
      <c r="C379" s="213" t="s">
        <v>2064</v>
      </c>
      <c r="D379" s="213" t="s">
        <v>316</v>
      </c>
      <c r="E379" s="214" t="s">
        <v>3930</v>
      </c>
      <c r="F379" s="215" t="s">
        <v>3931</v>
      </c>
      <c r="G379" s="216" t="s">
        <v>325</v>
      </c>
      <c r="H379" s="217">
        <v>15</v>
      </c>
      <c r="I379" s="218"/>
      <c r="J379" s="219">
        <f>ROUND(I379*H379,2)</f>
        <v>0</v>
      </c>
      <c r="K379" s="215"/>
      <c r="L379" s="220"/>
      <c r="M379" s="221" t="s">
        <v>5</v>
      </c>
      <c r="N379" s="222" t="s">
        <v>46</v>
      </c>
      <c r="O379" s="41"/>
      <c r="P379" s="182">
        <f>O379*H379</f>
        <v>0</v>
      </c>
      <c r="Q379" s="182">
        <v>3.0000000000000001E-3</v>
      </c>
      <c r="R379" s="182">
        <f>Q379*H379</f>
        <v>4.4999999999999998E-2</v>
      </c>
      <c r="S379" s="182">
        <v>0</v>
      </c>
      <c r="T379" s="183">
        <f>S379*H379</f>
        <v>0</v>
      </c>
      <c r="AR379" s="23" t="s">
        <v>255</v>
      </c>
      <c r="AT379" s="23" t="s">
        <v>316</v>
      </c>
      <c r="AU379" s="23" t="s">
        <v>211</v>
      </c>
      <c r="AY379" s="23" t="s">
        <v>195</v>
      </c>
      <c r="BE379" s="184">
        <f>IF(N379="základní",J379,0)</f>
        <v>0</v>
      </c>
      <c r="BF379" s="184">
        <f>IF(N379="snížená",J379,0)</f>
        <v>0</v>
      </c>
      <c r="BG379" s="184">
        <f>IF(N379="zákl. přenesená",J379,0)</f>
        <v>0</v>
      </c>
      <c r="BH379" s="184">
        <f>IF(N379="sníž. přenesená",J379,0)</f>
        <v>0</v>
      </c>
      <c r="BI379" s="184">
        <f>IF(N379="nulová",J379,0)</f>
        <v>0</v>
      </c>
      <c r="BJ379" s="23" t="s">
        <v>83</v>
      </c>
      <c r="BK379" s="184">
        <f>ROUND(I379*H379,2)</f>
        <v>0</v>
      </c>
      <c r="BL379" s="23" t="s">
        <v>201</v>
      </c>
      <c r="BM379" s="23" t="s">
        <v>4206</v>
      </c>
    </row>
    <row r="380" spans="2:65" s="1" customFormat="1" ht="54">
      <c r="B380" s="40"/>
      <c r="D380" s="186" t="s">
        <v>209</v>
      </c>
      <c r="F380" s="194" t="s">
        <v>3201</v>
      </c>
      <c r="I380" s="195"/>
      <c r="L380" s="40"/>
      <c r="M380" s="196"/>
      <c r="N380" s="41"/>
      <c r="O380" s="41"/>
      <c r="P380" s="41"/>
      <c r="Q380" s="41"/>
      <c r="R380" s="41"/>
      <c r="S380" s="41"/>
      <c r="T380" s="69"/>
      <c r="AT380" s="23" t="s">
        <v>209</v>
      </c>
      <c r="AU380" s="23" t="s">
        <v>211</v>
      </c>
    </row>
    <row r="381" spans="2:65" s="1" customFormat="1" ht="16.5" customHeight="1">
      <c r="B381" s="172"/>
      <c r="C381" s="213" t="s">
        <v>2066</v>
      </c>
      <c r="D381" s="213" t="s">
        <v>316</v>
      </c>
      <c r="E381" s="214" t="s">
        <v>3923</v>
      </c>
      <c r="F381" s="215" t="s">
        <v>4207</v>
      </c>
      <c r="G381" s="216" t="s">
        <v>325</v>
      </c>
      <c r="H381" s="217">
        <v>5</v>
      </c>
      <c r="I381" s="218"/>
      <c r="J381" s="219">
        <f>ROUND(I381*H381,2)</f>
        <v>0</v>
      </c>
      <c r="K381" s="215"/>
      <c r="L381" s="220"/>
      <c r="M381" s="221" t="s">
        <v>5</v>
      </c>
      <c r="N381" s="222" t="s">
        <v>46</v>
      </c>
      <c r="O381" s="41"/>
      <c r="P381" s="182">
        <f>O381*H381</f>
        <v>0</v>
      </c>
      <c r="Q381" s="182">
        <v>3.0000000000000001E-3</v>
      </c>
      <c r="R381" s="182">
        <f>Q381*H381</f>
        <v>1.4999999999999999E-2</v>
      </c>
      <c r="S381" s="182">
        <v>0</v>
      </c>
      <c r="T381" s="183">
        <f>S381*H381</f>
        <v>0</v>
      </c>
      <c r="AR381" s="23" t="s">
        <v>255</v>
      </c>
      <c r="AT381" s="23" t="s">
        <v>316</v>
      </c>
      <c r="AU381" s="23" t="s">
        <v>211</v>
      </c>
      <c r="AY381" s="23" t="s">
        <v>195</v>
      </c>
      <c r="BE381" s="184">
        <f>IF(N381="základní",J381,0)</f>
        <v>0</v>
      </c>
      <c r="BF381" s="184">
        <f>IF(N381="snížená",J381,0)</f>
        <v>0</v>
      </c>
      <c r="BG381" s="184">
        <f>IF(N381="zákl. přenesená",J381,0)</f>
        <v>0</v>
      </c>
      <c r="BH381" s="184">
        <f>IF(N381="sníž. přenesená",J381,0)</f>
        <v>0</v>
      </c>
      <c r="BI381" s="184">
        <f>IF(N381="nulová",J381,0)</f>
        <v>0</v>
      </c>
      <c r="BJ381" s="23" t="s">
        <v>83</v>
      </c>
      <c r="BK381" s="184">
        <f>ROUND(I381*H381,2)</f>
        <v>0</v>
      </c>
      <c r="BL381" s="23" t="s">
        <v>201</v>
      </c>
      <c r="BM381" s="23" t="s">
        <v>4208</v>
      </c>
    </row>
    <row r="382" spans="2:65" s="1" customFormat="1" ht="54">
      <c r="B382" s="40"/>
      <c r="D382" s="186" t="s">
        <v>209</v>
      </c>
      <c r="F382" s="194" t="s">
        <v>3201</v>
      </c>
      <c r="I382" s="195"/>
      <c r="L382" s="40"/>
      <c r="M382" s="196"/>
      <c r="N382" s="41"/>
      <c r="O382" s="41"/>
      <c r="P382" s="41"/>
      <c r="Q382" s="41"/>
      <c r="R382" s="41"/>
      <c r="S382" s="41"/>
      <c r="T382" s="69"/>
      <c r="AT382" s="23" t="s">
        <v>209</v>
      </c>
      <c r="AU382" s="23" t="s">
        <v>211</v>
      </c>
    </row>
    <row r="383" spans="2:65" s="1" customFormat="1" ht="25.5" customHeight="1">
      <c r="B383" s="172"/>
      <c r="C383" s="173" t="s">
        <v>3090</v>
      </c>
      <c r="D383" s="173" t="s">
        <v>197</v>
      </c>
      <c r="E383" s="174" t="s">
        <v>3192</v>
      </c>
      <c r="F383" s="175" t="s">
        <v>3193</v>
      </c>
      <c r="G383" s="176" t="s">
        <v>207</v>
      </c>
      <c r="H383" s="177">
        <v>0.25</v>
      </c>
      <c r="I383" s="178"/>
      <c r="J383" s="179">
        <f>ROUND(I383*H383,2)</f>
        <v>0</v>
      </c>
      <c r="K383" s="175"/>
      <c r="L383" s="40"/>
      <c r="M383" s="180" t="s">
        <v>5</v>
      </c>
      <c r="N383" s="181" t="s">
        <v>46</v>
      </c>
      <c r="O383" s="41"/>
      <c r="P383" s="182">
        <f>O383*H383</f>
        <v>0</v>
      </c>
      <c r="Q383" s="182">
        <v>4.3400000000000001E-3</v>
      </c>
      <c r="R383" s="182">
        <f>Q383*H383</f>
        <v>1.085E-3</v>
      </c>
      <c r="S383" s="182">
        <v>0.28299999999999997</v>
      </c>
      <c r="T383" s="183">
        <f>S383*H383</f>
        <v>7.0749999999999993E-2</v>
      </c>
      <c r="AR383" s="23" t="s">
        <v>201</v>
      </c>
      <c r="AT383" s="23" t="s">
        <v>197</v>
      </c>
      <c r="AU383" s="23" t="s">
        <v>211</v>
      </c>
      <c r="AY383" s="23" t="s">
        <v>195</v>
      </c>
      <c r="BE383" s="184">
        <f>IF(N383="základní",J383,0)</f>
        <v>0</v>
      </c>
      <c r="BF383" s="184">
        <f>IF(N383="snížená",J383,0)</f>
        <v>0</v>
      </c>
      <c r="BG383" s="184">
        <f>IF(N383="zákl. přenesená",J383,0)</f>
        <v>0</v>
      </c>
      <c r="BH383" s="184">
        <f>IF(N383="sníž. přenesená",J383,0)</f>
        <v>0</v>
      </c>
      <c r="BI383" s="184">
        <f>IF(N383="nulová",J383,0)</f>
        <v>0</v>
      </c>
      <c r="BJ383" s="23" t="s">
        <v>83</v>
      </c>
      <c r="BK383" s="184">
        <f>ROUND(I383*H383,2)</f>
        <v>0</v>
      </c>
      <c r="BL383" s="23" t="s">
        <v>201</v>
      </c>
      <c r="BM383" s="23" t="s">
        <v>4209</v>
      </c>
    </row>
    <row r="384" spans="2:65" s="1" customFormat="1" ht="67.5">
      <c r="B384" s="40"/>
      <c r="D384" s="186" t="s">
        <v>209</v>
      </c>
      <c r="F384" s="194" t="s">
        <v>4210</v>
      </c>
      <c r="I384" s="195"/>
      <c r="L384" s="40"/>
      <c r="M384" s="196"/>
      <c r="N384" s="41"/>
      <c r="O384" s="41"/>
      <c r="P384" s="41"/>
      <c r="Q384" s="41"/>
      <c r="R384" s="41"/>
      <c r="S384" s="41"/>
      <c r="T384" s="69"/>
      <c r="AT384" s="23" t="s">
        <v>209</v>
      </c>
      <c r="AU384" s="23" t="s">
        <v>211</v>
      </c>
    </row>
    <row r="385" spans="2:65" s="11" customFormat="1">
      <c r="B385" s="185"/>
      <c r="D385" s="186" t="s">
        <v>203</v>
      </c>
      <c r="E385" s="187" t="s">
        <v>5</v>
      </c>
      <c r="F385" s="188" t="s">
        <v>4211</v>
      </c>
      <c r="H385" s="189">
        <v>0.25</v>
      </c>
      <c r="I385" s="190"/>
      <c r="L385" s="185"/>
      <c r="M385" s="191"/>
      <c r="N385" s="192"/>
      <c r="O385" s="192"/>
      <c r="P385" s="192"/>
      <c r="Q385" s="192"/>
      <c r="R385" s="192"/>
      <c r="S385" s="192"/>
      <c r="T385" s="193"/>
      <c r="AT385" s="187" t="s">
        <v>203</v>
      </c>
      <c r="AU385" s="187" t="s">
        <v>211</v>
      </c>
      <c r="AV385" s="11" t="s">
        <v>85</v>
      </c>
      <c r="AW385" s="11" t="s">
        <v>39</v>
      </c>
      <c r="AX385" s="11" t="s">
        <v>83</v>
      </c>
      <c r="AY385" s="187" t="s">
        <v>195</v>
      </c>
    </row>
    <row r="386" spans="2:65" s="1" customFormat="1" ht="25.5" customHeight="1">
      <c r="B386" s="172"/>
      <c r="C386" s="173" t="s">
        <v>3094</v>
      </c>
      <c r="D386" s="173" t="s">
        <v>197</v>
      </c>
      <c r="E386" s="174" t="s">
        <v>3217</v>
      </c>
      <c r="F386" s="175" t="s">
        <v>3218</v>
      </c>
      <c r="G386" s="176" t="s">
        <v>228</v>
      </c>
      <c r="H386" s="177">
        <v>1.08</v>
      </c>
      <c r="I386" s="178"/>
      <c r="J386" s="179">
        <f>ROUND(I386*H386,2)</f>
        <v>0</v>
      </c>
      <c r="K386" s="175"/>
      <c r="L386" s="40"/>
      <c r="M386" s="180" t="s">
        <v>5</v>
      </c>
      <c r="N386" s="181" t="s">
        <v>46</v>
      </c>
      <c r="O386" s="41"/>
      <c r="P386" s="182">
        <f>O386*H386</f>
        <v>0</v>
      </c>
      <c r="Q386" s="182">
        <v>2.2563399999999998</v>
      </c>
      <c r="R386" s="182">
        <f>Q386*H386</f>
        <v>2.4368471999999999</v>
      </c>
      <c r="S386" s="182">
        <v>0</v>
      </c>
      <c r="T386" s="183">
        <f>S386*H386</f>
        <v>0</v>
      </c>
      <c r="AR386" s="23" t="s">
        <v>201</v>
      </c>
      <c r="AT386" s="23" t="s">
        <v>197</v>
      </c>
      <c r="AU386" s="23" t="s">
        <v>211</v>
      </c>
      <c r="AY386" s="23" t="s">
        <v>195</v>
      </c>
      <c r="BE386" s="184">
        <f>IF(N386="základní",J386,0)</f>
        <v>0</v>
      </c>
      <c r="BF386" s="184">
        <f>IF(N386="snížená",J386,0)</f>
        <v>0</v>
      </c>
      <c r="BG386" s="184">
        <f>IF(N386="zákl. přenesená",J386,0)</f>
        <v>0</v>
      </c>
      <c r="BH386" s="184">
        <f>IF(N386="sníž. přenesená",J386,0)</f>
        <v>0</v>
      </c>
      <c r="BI386" s="184">
        <f>IF(N386="nulová",J386,0)</f>
        <v>0</v>
      </c>
      <c r="BJ386" s="23" t="s">
        <v>83</v>
      </c>
      <c r="BK386" s="184">
        <f>ROUND(I386*H386,2)</f>
        <v>0</v>
      </c>
      <c r="BL386" s="23" t="s">
        <v>201</v>
      </c>
      <c r="BM386" s="23" t="s">
        <v>4212</v>
      </c>
    </row>
    <row r="387" spans="2:65" s="1" customFormat="1" ht="81">
      <c r="B387" s="40"/>
      <c r="D387" s="186" t="s">
        <v>209</v>
      </c>
      <c r="F387" s="194" t="s">
        <v>4213</v>
      </c>
      <c r="I387" s="195"/>
      <c r="L387" s="40"/>
      <c r="M387" s="196"/>
      <c r="N387" s="41"/>
      <c r="O387" s="41"/>
      <c r="P387" s="41"/>
      <c r="Q387" s="41"/>
      <c r="R387" s="41"/>
      <c r="S387" s="41"/>
      <c r="T387" s="69"/>
      <c r="AT387" s="23" t="s">
        <v>209</v>
      </c>
      <c r="AU387" s="23" t="s">
        <v>211</v>
      </c>
    </row>
    <row r="388" spans="2:65" s="11" customFormat="1">
      <c r="B388" s="185"/>
      <c r="D388" s="186" t="s">
        <v>203</v>
      </c>
      <c r="E388" s="187" t="s">
        <v>5</v>
      </c>
      <c r="F388" s="188" t="s">
        <v>4214</v>
      </c>
      <c r="H388" s="189">
        <v>1.08</v>
      </c>
      <c r="I388" s="190"/>
      <c r="L388" s="185"/>
      <c r="M388" s="191"/>
      <c r="N388" s="192"/>
      <c r="O388" s="192"/>
      <c r="P388" s="192"/>
      <c r="Q388" s="192"/>
      <c r="R388" s="192"/>
      <c r="S388" s="192"/>
      <c r="T388" s="193"/>
      <c r="AT388" s="187" t="s">
        <v>203</v>
      </c>
      <c r="AU388" s="187" t="s">
        <v>211</v>
      </c>
      <c r="AV388" s="11" t="s">
        <v>85</v>
      </c>
      <c r="AW388" s="11" t="s">
        <v>39</v>
      </c>
      <c r="AX388" s="11" t="s">
        <v>83</v>
      </c>
      <c r="AY388" s="187" t="s">
        <v>195</v>
      </c>
    </row>
    <row r="389" spans="2:65" s="1" customFormat="1" ht="16.5" customHeight="1">
      <c r="B389" s="172"/>
      <c r="C389" s="173" t="s">
        <v>3098</v>
      </c>
      <c r="D389" s="173" t="s">
        <v>197</v>
      </c>
      <c r="E389" s="174" t="s">
        <v>3223</v>
      </c>
      <c r="F389" s="175" t="s">
        <v>3224</v>
      </c>
      <c r="G389" s="176" t="s">
        <v>325</v>
      </c>
      <c r="H389" s="177">
        <v>1</v>
      </c>
      <c r="I389" s="178"/>
      <c r="J389" s="179">
        <f>ROUND(I389*H389,2)</f>
        <v>0</v>
      </c>
      <c r="K389" s="175"/>
      <c r="L389" s="40"/>
      <c r="M389" s="180" t="s">
        <v>5</v>
      </c>
      <c r="N389" s="181" t="s">
        <v>46</v>
      </c>
      <c r="O389" s="41"/>
      <c r="P389" s="182">
        <f>O389*H389</f>
        <v>0</v>
      </c>
      <c r="Q389" s="182">
        <v>0</v>
      </c>
      <c r="R389" s="182">
        <f>Q389*H389</f>
        <v>0</v>
      </c>
      <c r="S389" s="182">
        <v>0</v>
      </c>
      <c r="T389" s="183">
        <f>S389*H389</f>
        <v>0</v>
      </c>
      <c r="AR389" s="23" t="s">
        <v>201</v>
      </c>
      <c r="AT389" s="23" t="s">
        <v>197</v>
      </c>
      <c r="AU389" s="23" t="s">
        <v>211</v>
      </c>
      <c r="AY389" s="23" t="s">
        <v>195</v>
      </c>
      <c r="BE389" s="184">
        <f>IF(N389="základní",J389,0)</f>
        <v>0</v>
      </c>
      <c r="BF389" s="184">
        <f>IF(N389="snížená",J389,0)</f>
        <v>0</v>
      </c>
      <c r="BG389" s="184">
        <f>IF(N389="zákl. přenesená",J389,0)</f>
        <v>0</v>
      </c>
      <c r="BH389" s="184">
        <f>IF(N389="sníž. přenesená",J389,0)</f>
        <v>0</v>
      </c>
      <c r="BI389" s="184">
        <f>IF(N389="nulová",J389,0)</f>
        <v>0</v>
      </c>
      <c r="BJ389" s="23" t="s">
        <v>83</v>
      </c>
      <c r="BK389" s="184">
        <f>ROUND(I389*H389,2)</f>
        <v>0</v>
      </c>
      <c r="BL389" s="23" t="s">
        <v>201</v>
      </c>
      <c r="BM389" s="23" t="s">
        <v>4215</v>
      </c>
    </row>
    <row r="390" spans="2:65" s="1" customFormat="1" ht="94.5">
      <c r="B390" s="40"/>
      <c r="D390" s="186" t="s">
        <v>209</v>
      </c>
      <c r="F390" s="194" t="s">
        <v>4216</v>
      </c>
      <c r="I390" s="195"/>
      <c r="L390" s="40"/>
      <c r="M390" s="196"/>
      <c r="N390" s="41"/>
      <c r="O390" s="41"/>
      <c r="P390" s="41"/>
      <c r="Q390" s="41"/>
      <c r="R390" s="41"/>
      <c r="S390" s="41"/>
      <c r="T390" s="69"/>
      <c r="AT390" s="23" t="s">
        <v>209</v>
      </c>
      <c r="AU390" s="23" t="s">
        <v>211</v>
      </c>
    </row>
    <row r="391" spans="2:65" s="1" customFormat="1" ht="16.5" customHeight="1">
      <c r="B391" s="172"/>
      <c r="C391" s="173" t="s">
        <v>3102</v>
      </c>
      <c r="D391" s="173" t="s">
        <v>197</v>
      </c>
      <c r="E391" s="174" t="s">
        <v>3228</v>
      </c>
      <c r="F391" s="175" t="s">
        <v>4217</v>
      </c>
      <c r="G391" s="176" t="s">
        <v>325</v>
      </c>
      <c r="H391" s="177">
        <v>11</v>
      </c>
      <c r="I391" s="178"/>
      <c r="J391" s="179">
        <f>ROUND(I391*H391,2)</f>
        <v>0</v>
      </c>
      <c r="K391" s="175"/>
      <c r="L391" s="40"/>
      <c r="M391" s="180" t="s">
        <v>5</v>
      </c>
      <c r="N391" s="181" t="s">
        <v>46</v>
      </c>
      <c r="O391" s="41"/>
      <c r="P391" s="182">
        <f>O391*H391</f>
        <v>0</v>
      </c>
      <c r="Q391" s="182">
        <v>5.4999999999999997E-3</v>
      </c>
      <c r="R391" s="182">
        <f>Q391*H391</f>
        <v>6.0499999999999998E-2</v>
      </c>
      <c r="S391" s="182">
        <v>0</v>
      </c>
      <c r="T391" s="183">
        <f>S391*H391</f>
        <v>0</v>
      </c>
      <c r="AR391" s="23" t="s">
        <v>201</v>
      </c>
      <c r="AT391" s="23" t="s">
        <v>197</v>
      </c>
      <c r="AU391" s="23" t="s">
        <v>211</v>
      </c>
      <c r="AY391" s="23" t="s">
        <v>195</v>
      </c>
      <c r="BE391" s="184">
        <f>IF(N391="základní",J391,0)</f>
        <v>0</v>
      </c>
      <c r="BF391" s="184">
        <f>IF(N391="snížená",J391,0)</f>
        <v>0</v>
      </c>
      <c r="BG391" s="184">
        <f>IF(N391="zákl. přenesená",J391,0)</f>
        <v>0</v>
      </c>
      <c r="BH391" s="184">
        <f>IF(N391="sníž. přenesená",J391,0)</f>
        <v>0</v>
      </c>
      <c r="BI391" s="184">
        <f>IF(N391="nulová",J391,0)</f>
        <v>0</v>
      </c>
      <c r="BJ391" s="23" t="s">
        <v>83</v>
      </c>
      <c r="BK391" s="184">
        <f>ROUND(I391*H391,2)</f>
        <v>0</v>
      </c>
      <c r="BL391" s="23" t="s">
        <v>201</v>
      </c>
      <c r="BM391" s="23" t="s">
        <v>4218</v>
      </c>
    </row>
    <row r="392" spans="2:65" s="1" customFormat="1" ht="108">
      <c r="B392" s="40"/>
      <c r="D392" s="186" t="s">
        <v>209</v>
      </c>
      <c r="F392" s="194" t="s">
        <v>4219</v>
      </c>
      <c r="I392" s="195"/>
      <c r="L392" s="40"/>
      <c r="M392" s="196"/>
      <c r="N392" s="41"/>
      <c r="O392" s="41"/>
      <c r="P392" s="41"/>
      <c r="Q392" s="41"/>
      <c r="R392" s="41"/>
      <c r="S392" s="41"/>
      <c r="T392" s="69"/>
      <c r="AT392" s="23" t="s">
        <v>209</v>
      </c>
      <c r="AU392" s="23" t="s">
        <v>211</v>
      </c>
    </row>
    <row r="393" spans="2:65" s="1" customFormat="1" ht="16.5" customHeight="1">
      <c r="B393" s="172"/>
      <c r="C393" s="173" t="s">
        <v>3106</v>
      </c>
      <c r="D393" s="173" t="s">
        <v>197</v>
      </c>
      <c r="E393" s="174" t="s">
        <v>4220</v>
      </c>
      <c r="F393" s="175" t="s">
        <v>4221</v>
      </c>
      <c r="G393" s="176" t="s">
        <v>325</v>
      </c>
      <c r="H393" s="177">
        <v>1</v>
      </c>
      <c r="I393" s="178"/>
      <c r="J393" s="179">
        <f>ROUND(I393*H393,2)</f>
        <v>0</v>
      </c>
      <c r="K393" s="175"/>
      <c r="L393" s="40"/>
      <c r="M393" s="180" t="s">
        <v>5</v>
      </c>
      <c r="N393" s="181" t="s">
        <v>46</v>
      </c>
      <c r="O393" s="41"/>
      <c r="P393" s="182">
        <f>O393*H393</f>
        <v>0</v>
      </c>
      <c r="Q393" s="182">
        <v>0</v>
      </c>
      <c r="R393" s="182">
        <f>Q393*H393</f>
        <v>0</v>
      </c>
      <c r="S393" s="182">
        <v>3.5499999999999997E-2</v>
      </c>
      <c r="T393" s="183">
        <f>S393*H393</f>
        <v>3.5499999999999997E-2</v>
      </c>
      <c r="AR393" s="23" t="s">
        <v>201</v>
      </c>
      <c r="AT393" s="23" t="s">
        <v>197</v>
      </c>
      <c r="AU393" s="23" t="s">
        <v>211</v>
      </c>
      <c r="AY393" s="23" t="s">
        <v>195</v>
      </c>
      <c r="BE393" s="184">
        <f>IF(N393="základní",J393,0)</f>
        <v>0</v>
      </c>
      <c r="BF393" s="184">
        <f>IF(N393="snížená",J393,0)</f>
        <v>0</v>
      </c>
      <c r="BG393" s="184">
        <f>IF(N393="zákl. přenesená",J393,0)</f>
        <v>0</v>
      </c>
      <c r="BH393" s="184">
        <f>IF(N393="sníž. přenesená",J393,0)</f>
        <v>0</v>
      </c>
      <c r="BI393" s="184">
        <f>IF(N393="nulová",J393,0)</f>
        <v>0</v>
      </c>
      <c r="BJ393" s="23" t="s">
        <v>83</v>
      </c>
      <c r="BK393" s="184">
        <f>ROUND(I393*H393,2)</f>
        <v>0</v>
      </c>
      <c r="BL393" s="23" t="s">
        <v>201</v>
      </c>
      <c r="BM393" s="23" t="s">
        <v>4222</v>
      </c>
    </row>
    <row r="394" spans="2:65" s="1" customFormat="1" ht="81">
      <c r="B394" s="40"/>
      <c r="D394" s="186" t="s">
        <v>209</v>
      </c>
      <c r="F394" s="194" t="s">
        <v>4223</v>
      </c>
      <c r="I394" s="195"/>
      <c r="L394" s="40"/>
      <c r="M394" s="196"/>
      <c r="N394" s="41"/>
      <c r="O394" s="41"/>
      <c r="P394" s="41"/>
      <c r="Q394" s="41"/>
      <c r="R394" s="41"/>
      <c r="S394" s="41"/>
      <c r="T394" s="69"/>
      <c r="AT394" s="23" t="s">
        <v>209</v>
      </c>
      <c r="AU394" s="23" t="s">
        <v>211</v>
      </c>
    </row>
    <row r="395" spans="2:65" s="1" customFormat="1" ht="16.5" customHeight="1">
      <c r="B395" s="172"/>
      <c r="C395" s="173" t="s">
        <v>3110</v>
      </c>
      <c r="D395" s="173" t="s">
        <v>197</v>
      </c>
      <c r="E395" s="174" t="s">
        <v>3941</v>
      </c>
      <c r="F395" s="175" t="s">
        <v>4224</v>
      </c>
      <c r="G395" s="176" t="s">
        <v>207</v>
      </c>
      <c r="H395" s="177">
        <v>376.36</v>
      </c>
      <c r="I395" s="178"/>
      <c r="J395" s="179">
        <f>ROUND(I395*H395,2)</f>
        <v>0</v>
      </c>
      <c r="K395" s="175"/>
      <c r="L395" s="40"/>
      <c r="M395" s="180" t="s">
        <v>5</v>
      </c>
      <c r="N395" s="181" t="s">
        <v>46</v>
      </c>
      <c r="O395" s="41"/>
      <c r="P395" s="182">
        <f>O395*H395</f>
        <v>0</v>
      </c>
      <c r="Q395" s="182">
        <v>0</v>
      </c>
      <c r="R395" s="182">
        <f>Q395*H395</f>
        <v>0</v>
      </c>
      <c r="S395" s="182">
        <v>0</v>
      </c>
      <c r="T395" s="183">
        <f>S395*H395</f>
        <v>0</v>
      </c>
      <c r="AR395" s="23" t="s">
        <v>201</v>
      </c>
      <c r="AT395" s="23" t="s">
        <v>197</v>
      </c>
      <c r="AU395" s="23" t="s">
        <v>211</v>
      </c>
      <c r="AY395" s="23" t="s">
        <v>195</v>
      </c>
      <c r="BE395" s="184">
        <f>IF(N395="základní",J395,0)</f>
        <v>0</v>
      </c>
      <c r="BF395" s="184">
        <f>IF(N395="snížená",J395,0)</f>
        <v>0</v>
      </c>
      <c r="BG395" s="184">
        <f>IF(N395="zákl. přenesená",J395,0)</f>
        <v>0</v>
      </c>
      <c r="BH395" s="184">
        <f>IF(N395="sníž. přenesená",J395,0)</f>
        <v>0</v>
      </c>
      <c r="BI395" s="184">
        <f>IF(N395="nulová",J395,0)</f>
        <v>0</v>
      </c>
      <c r="BJ395" s="23" t="s">
        <v>83</v>
      </c>
      <c r="BK395" s="184">
        <f>ROUND(I395*H395,2)</f>
        <v>0</v>
      </c>
      <c r="BL395" s="23" t="s">
        <v>201</v>
      </c>
      <c r="BM395" s="23" t="s">
        <v>4225</v>
      </c>
    </row>
    <row r="396" spans="2:65" s="1" customFormat="1" ht="27">
      <c r="B396" s="40"/>
      <c r="D396" s="186" t="s">
        <v>209</v>
      </c>
      <c r="F396" s="194" t="s">
        <v>4226</v>
      </c>
      <c r="I396" s="195"/>
      <c r="L396" s="40"/>
      <c r="M396" s="196"/>
      <c r="N396" s="41"/>
      <c r="O396" s="41"/>
      <c r="P396" s="41"/>
      <c r="Q396" s="41"/>
      <c r="R396" s="41"/>
      <c r="S396" s="41"/>
      <c r="T396" s="69"/>
      <c r="AT396" s="23" t="s">
        <v>209</v>
      </c>
      <c r="AU396" s="23" t="s">
        <v>211</v>
      </c>
    </row>
    <row r="397" spans="2:65" s="11" customFormat="1">
      <c r="B397" s="185"/>
      <c r="D397" s="186" t="s">
        <v>203</v>
      </c>
      <c r="E397" s="187" t="s">
        <v>5</v>
      </c>
      <c r="F397" s="188" t="s">
        <v>4227</v>
      </c>
      <c r="H397" s="189">
        <v>306.77</v>
      </c>
      <c r="I397" s="190"/>
      <c r="L397" s="185"/>
      <c r="M397" s="191"/>
      <c r="N397" s="192"/>
      <c r="O397" s="192"/>
      <c r="P397" s="192"/>
      <c r="Q397" s="192"/>
      <c r="R397" s="192"/>
      <c r="S397" s="192"/>
      <c r="T397" s="193"/>
      <c r="AT397" s="187" t="s">
        <v>203</v>
      </c>
      <c r="AU397" s="187" t="s">
        <v>211</v>
      </c>
      <c r="AV397" s="11" t="s">
        <v>85</v>
      </c>
      <c r="AW397" s="11" t="s">
        <v>39</v>
      </c>
      <c r="AX397" s="11" t="s">
        <v>75</v>
      </c>
      <c r="AY397" s="187" t="s">
        <v>195</v>
      </c>
    </row>
    <row r="398" spans="2:65" s="12" customFormat="1">
      <c r="B398" s="197"/>
      <c r="D398" s="186" t="s">
        <v>203</v>
      </c>
      <c r="E398" s="198" t="s">
        <v>5</v>
      </c>
      <c r="F398" s="199" t="s">
        <v>4228</v>
      </c>
      <c r="H398" s="200">
        <v>306.77</v>
      </c>
      <c r="I398" s="201"/>
      <c r="L398" s="197"/>
      <c r="M398" s="202"/>
      <c r="N398" s="203"/>
      <c r="O398" s="203"/>
      <c r="P398" s="203"/>
      <c r="Q398" s="203"/>
      <c r="R398" s="203"/>
      <c r="S398" s="203"/>
      <c r="T398" s="204"/>
      <c r="AT398" s="198" t="s">
        <v>203</v>
      </c>
      <c r="AU398" s="198" t="s">
        <v>211</v>
      </c>
      <c r="AV398" s="12" t="s">
        <v>211</v>
      </c>
      <c r="AW398" s="12" t="s">
        <v>39</v>
      </c>
      <c r="AX398" s="12" t="s">
        <v>75</v>
      </c>
      <c r="AY398" s="198" t="s">
        <v>195</v>
      </c>
    </row>
    <row r="399" spans="2:65" s="11" customFormat="1">
      <c r="B399" s="185"/>
      <c r="D399" s="186" t="s">
        <v>203</v>
      </c>
      <c r="E399" s="187" t="s">
        <v>5</v>
      </c>
      <c r="F399" s="188" t="s">
        <v>4229</v>
      </c>
      <c r="H399" s="189">
        <v>69.59</v>
      </c>
      <c r="I399" s="190"/>
      <c r="L399" s="185"/>
      <c r="M399" s="191"/>
      <c r="N399" s="192"/>
      <c r="O399" s="192"/>
      <c r="P399" s="192"/>
      <c r="Q399" s="192"/>
      <c r="R399" s="192"/>
      <c r="S399" s="192"/>
      <c r="T399" s="193"/>
      <c r="AT399" s="187" t="s">
        <v>203</v>
      </c>
      <c r="AU399" s="187" t="s">
        <v>211</v>
      </c>
      <c r="AV399" s="11" t="s">
        <v>85</v>
      </c>
      <c r="AW399" s="11" t="s">
        <v>39</v>
      </c>
      <c r="AX399" s="11" t="s">
        <v>75</v>
      </c>
      <c r="AY399" s="187" t="s">
        <v>195</v>
      </c>
    </row>
    <row r="400" spans="2:65" s="12" customFormat="1">
      <c r="B400" s="197"/>
      <c r="D400" s="186" t="s">
        <v>203</v>
      </c>
      <c r="E400" s="198" t="s">
        <v>5</v>
      </c>
      <c r="F400" s="199" t="s">
        <v>250</v>
      </c>
      <c r="H400" s="200">
        <v>69.59</v>
      </c>
      <c r="I400" s="201"/>
      <c r="L400" s="197"/>
      <c r="M400" s="202"/>
      <c r="N400" s="203"/>
      <c r="O400" s="203"/>
      <c r="P400" s="203"/>
      <c r="Q400" s="203"/>
      <c r="R400" s="203"/>
      <c r="S400" s="203"/>
      <c r="T400" s="204"/>
      <c r="AT400" s="198" t="s">
        <v>203</v>
      </c>
      <c r="AU400" s="198" t="s">
        <v>211</v>
      </c>
      <c r="AV400" s="12" t="s">
        <v>211</v>
      </c>
      <c r="AW400" s="12" t="s">
        <v>39</v>
      </c>
      <c r="AX400" s="12" t="s">
        <v>75</v>
      </c>
      <c r="AY400" s="198" t="s">
        <v>195</v>
      </c>
    </row>
    <row r="401" spans="2:65" s="13" customFormat="1">
      <c r="B401" s="205"/>
      <c r="D401" s="186" t="s">
        <v>203</v>
      </c>
      <c r="E401" s="206" t="s">
        <v>5</v>
      </c>
      <c r="F401" s="207" t="s">
        <v>254</v>
      </c>
      <c r="H401" s="208">
        <v>376.36</v>
      </c>
      <c r="I401" s="209"/>
      <c r="L401" s="205"/>
      <c r="M401" s="210"/>
      <c r="N401" s="211"/>
      <c r="O401" s="211"/>
      <c r="P401" s="211"/>
      <c r="Q401" s="211"/>
      <c r="R401" s="211"/>
      <c r="S401" s="211"/>
      <c r="T401" s="212"/>
      <c r="AT401" s="206" t="s">
        <v>203</v>
      </c>
      <c r="AU401" s="206" t="s">
        <v>211</v>
      </c>
      <c r="AV401" s="13" t="s">
        <v>201</v>
      </c>
      <c r="AW401" s="13" t="s">
        <v>39</v>
      </c>
      <c r="AX401" s="13" t="s">
        <v>83</v>
      </c>
      <c r="AY401" s="206" t="s">
        <v>195</v>
      </c>
    </row>
    <row r="402" spans="2:65" s="1" customFormat="1" ht="16.5" customHeight="1">
      <c r="B402" s="172"/>
      <c r="C402" s="173" t="s">
        <v>3114</v>
      </c>
      <c r="D402" s="173" t="s">
        <v>197</v>
      </c>
      <c r="E402" s="174" t="s">
        <v>3283</v>
      </c>
      <c r="F402" s="175" t="s">
        <v>3284</v>
      </c>
      <c r="G402" s="176" t="s">
        <v>325</v>
      </c>
      <c r="H402" s="177">
        <v>39</v>
      </c>
      <c r="I402" s="178"/>
      <c r="J402" s="179">
        <f>ROUND(I402*H402,2)</f>
        <v>0</v>
      </c>
      <c r="K402" s="175"/>
      <c r="L402" s="40"/>
      <c r="M402" s="180" t="s">
        <v>5</v>
      </c>
      <c r="N402" s="181" t="s">
        <v>46</v>
      </c>
      <c r="O402" s="41"/>
      <c r="P402" s="182">
        <f>O402*H402</f>
        <v>0</v>
      </c>
      <c r="Q402" s="182">
        <v>0</v>
      </c>
      <c r="R402" s="182">
        <f>Q402*H402</f>
        <v>0</v>
      </c>
      <c r="S402" s="182">
        <v>0</v>
      </c>
      <c r="T402" s="183">
        <f>S402*H402</f>
        <v>0</v>
      </c>
      <c r="AR402" s="23" t="s">
        <v>201</v>
      </c>
      <c r="AT402" s="23" t="s">
        <v>197</v>
      </c>
      <c r="AU402" s="23" t="s">
        <v>211</v>
      </c>
      <c r="AY402" s="23" t="s">
        <v>195</v>
      </c>
      <c r="BE402" s="184">
        <f>IF(N402="základní",J402,0)</f>
        <v>0</v>
      </c>
      <c r="BF402" s="184">
        <f>IF(N402="snížená",J402,0)</f>
        <v>0</v>
      </c>
      <c r="BG402" s="184">
        <f>IF(N402="zákl. přenesená",J402,0)</f>
        <v>0</v>
      </c>
      <c r="BH402" s="184">
        <f>IF(N402="sníž. přenesená",J402,0)</f>
        <v>0</v>
      </c>
      <c r="BI402" s="184">
        <f>IF(N402="nulová",J402,0)</f>
        <v>0</v>
      </c>
      <c r="BJ402" s="23" t="s">
        <v>83</v>
      </c>
      <c r="BK402" s="184">
        <f>ROUND(I402*H402,2)</f>
        <v>0</v>
      </c>
      <c r="BL402" s="23" t="s">
        <v>201</v>
      </c>
      <c r="BM402" s="23" t="s">
        <v>4230</v>
      </c>
    </row>
    <row r="403" spans="2:65" s="1" customFormat="1" ht="27">
      <c r="B403" s="40"/>
      <c r="D403" s="186" t="s">
        <v>209</v>
      </c>
      <c r="F403" s="194" t="s">
        <v>3286</v>
      </c>
      <c r="I403" s="195"/>
      <c r="L403" s="40"/>
      <c r="M403" s="196"/>
      <c r="N403" s="41"/>
      <c r="O403" s="41"/>
      <c r="P403" s="41"/>
      <c r="Q403" s="41"/>
      <c r="R403" s="41"/>
      <c r="S403" s="41"/>
      <c r="T403" s="69"/>
      <c r="AT403" s="23" t="s">
        <v>209</v>
      </c>
      <c r="AU403" s="23" t="s">
        <v>211</v>
      </c>
    </row>
    <row r="404" spans="2:65" s="11" customFormat="1">
      <c r="B404" s="185"/>
      <c r="D404" s="186" t="s">
        <v>203</v>
      </c>
      <c r="E404" s="187" t="s">
        <v>5</v>
      </c>
      <c r="F404" s="188" t="s">
        <v>322</v>
      </c>
      <c r="H404" s="189">
        <v>18</v>
      </c>
      <c r="I404" s="190"/>
      <c r="L404" s="185"/>
      <c r="M404" s="191"/>
      <c r="N404" s="192"/>
      <c r="O404" s="192"/>
      <c r="P404" s="192"/>
      <c r="Q404" s="192"/>
      <c r="R404" s="192"/>
      <c r="S404" s="192"/>
      <c r="T404" s="193"/>
      <c r="AT404" s="187" t="s">
        <v>203</v>
      </c>
      <c r="AU404" s="187" t="s">
        <v>211</v>
      </c>
      <c r="AV404" s="11" t="s">
        <v>85</v>
      </c>
      <c r="AW404" s="11" t="s">
        <v>39</v>
      </c>
      <c r="AX404" s="11" t="s">
        <v>75</v>
      </c>
      <c r="AY404" s="187" t="s">
        <v>195</v>
      </c>
    </row>
    <row r="405" spans="2:65" s="12" customFormat="1">
      <c r="B405" s="197"/>
      <c r="D405" s="186" t="s">
        <v>203</v>
      </c>
      <c r="E405" s="198" t="s">
        <v>5</v>
      </c>
      <c r="F405" s="199" t="s">
        <v>4228</v>
      </c>
      <c r="H405" s="200">
        <v>18</v>
      </c>
      <c r="I405" s="201"/>
      <c r="L405" s="197"/>
      <c r="M405" s="202"/>
      <c r="N405" s="203"/>
      <c r="O405" s="203"/>
      <c r="P405" s="203"/>
      <c r="Q405" s="203"/>
      <c r="R405" s="203"/>
      <c r="S405" s="203"/>
      <c r="T405" s="204"/>
      <c r="AT405" s="198" t="s">
        <v>203</v>
      </c>
      <c r="AU405" s="198" t="s">
        <v>211</v>
      </c>
      <c r="AV405" s="12" t="s">
        <v>211</v>
      </c>
      <c r="AW405" s="12" t="s">
        <v>39</v>
      </c>
      <c r="AX405" s="12" t="s">
        <v>75</v>
      </c>
      <c r="AY405" s="198" t="s">
        <v>195</v>
      </c>
    </row>
    <row r="406" spans="2:65" s="11" customFormat="1">
      <c r="B406" s="185"/>
      <c r="D406" s="186" t="s">
        <v>203</v>
      </c>
      <c r="E406" s="187" t="s">
        <v>5</v>
      </c>
      <c r="F406" s="188" t="s">
        <v>10</v>
      </c>
      <c r="H406" s="189">
        <v>21</v>
      </c>
      <c r="I406" s="190"/>
      <c r="L406" s="185"/>
      <c r="M406" s="191"/>
      <c r="N406" s="192"/>
      <c r="O406" s="192"/>
      <c r="P406" s="192"/>
      <c r="Q406" s="192"/>
      <c r="R406" s="192"/>
      <c r="S406" s="192"/>
      <c r="T406" s="193"/>
      <c r="AT406" s="187" t="s">
        <v>203</v>
      </c>
      <c r="AU406" s="187" t="s">
        <v>211</v>
      </c>
      <c r="AV406" s="11" t="s">
        <v>85</v>
      </c>
      <c r="AW406" s="11" t="s">
        <v>39</v>
      </c>
      <c r="AX406" s="11" t="s">
        <v>75</v>
      </c>
      <c r="AY406" s="187" t="s">
        <v>195</v>
      </c>
    </row>
    <row r="407" spans="2:65" s="12" customFormat="1">
      <c r="B407" s="197"/>
      <c r="D407" s="186" t="s">
        <v>203</v>
      </c>
      <c r="E407" s="198" t="s">
        <v>5</v>
      </c>
      <c r="F407" s="199" t="s">
        <v>3288</v>
      </c>
      <c r="H407" s="200">
        <v>21</v>
      </c>
      <c r="I407" s="201"/>
      <c r="L407" s="197"/>
      <c r="M407" s="202"/>
      <c r="N407" s="203"/>
      <c r="O407" s="203"/>
      <c r="P407" s="203"/>
      <c r="Q407" s="203"/>
      <c r="R407" s="203"/>
      <c r="S407" s="203"/>
      <c r="T407" s="204"/>
      <c r="AT407" s="198" t="s">
        <v>203</v>
      </c>
      <c r="AU407" s="198" t="s">
        <v>211</v>
      </c>
      <c r="AV407" s="12" t="s">
        <v>211</v>
      </c>
      <c r="AW407" s="12" t="s">
        <v>39</v>
      </c>
      <c r="AX407" s="12" t="s">
        <v>75</v>
      </c>
      <c r="AY407" s="198" t="s">
        <v>195</v>
      </c>
    </row>
    <row r="408" spans="2:65" s="13" customFormat="1">
      <c r="B408" s="205"/>
      <c r="D408" s="186" t="s">
        <v>203</v>
      </c>
      <c r="E408" s="206" t="s">
        <v>5</v>
      </c>
      <c r="F408" s="207" t="s">
        <v>254</v>
      </c>
      <c r="H408" s="208">
        <v>39</v>
      </c>
      <c r="I408" s="209"/>
      <c r="L408" s="205"/>
      <c r="M408" s="210"/>
      <c r="N408" s="211"/>
      <c r="O408" s="211"/>
      <c r="P408" s="211"/>
      <c r="Q408" s="211"/>
      <c r="R408" s="211"/>
      <c r="S408" s="211"/>
      <c r="T408" s="212"/>
      <c r="AT408" s="206" t="s">
        <v>203</v>
      </c>
      <c r="AU408" s="206" t="s">
        <v>211</v>
      </c>
      <c r="AV408" s="13" t="s">
        <v>201</v>
      </c>
      <c r="AW408" s="13" t="s">
        <v>39</v>
      </c>
      <c r="AX408" s="13" t="s">
        <v>83</v>
      </c>
      <c r="AY408" s="206" t="s">
        <v>195</v>
      </c>
    </row>
    <row r="409" spans="2:65" s="1" customFormat="1" ht="16.5" customHeight="1">
      <c r="B409" s="172"/>
      <c r="C409" s="173" t="s">
        <v>3118</v>
      </c>
      <c r="D409" s="173" t="s">
        <v>197</v>
      </c>
      <c r="E409" s="174" t="s">
        <v>3290</v>
      </c>
      <c r="F409" s="175" t="s">
        <v>3291</v>
      </c>
      <c r="G409" s="176" t="s">
        <v>325</v>
      </c>
      <c r="H409" s="177">
        <v>10</v>
      </c>
      <c r="I409" s="178"/>
      <c r="J409" s="179">
        <f>ROUND(I409*H409,2)</f>
        <v>0</v>
      </c>
      <c r="K409" s="175"/>
      <c r="L409" s="40"/>
      <c r="M409" s="180" t="s">
        <v>5</v>
      </c>
      <c r="N409" s="181" t="s">
        <v>46</v>
      </c>
      <c r="O409" s="41"/>
      <c r="P409" s="182">
        <f>O409*H409</f>
        <v>0</v>
      </c>
      <c r="Q409" s="182">
        <v>0</v>
      </c>
      <c r="R409" s="182">
        <f>Q409*H409</f>
        <v>0</v>
      </c>
      <c r="S409" s="182">
        <v>0</v>
      </c>
      <c r="T409" s="183">
        <f>S409*H409</f>
        <v>0</v>
      </c>
      <c r="AR409" s="23" t="s">
        <v>201</v>
      </c>
      <c r="AT409" s="23" t="s">
        <v>197</v>
      </c>
      <c r="AU409" s="23" t="s">
        <v>211</v>
      </c>
      <c r="AY409" s="23" t="s">
        <v>195</v>
      </c>
      <c r="BE409" s="184">
        <f>IF(N409="základní",J409,0)</f>
        <v>0</v>
      </c>
      <c r="BF409" s="184">
        <f>IF(N409="snížená",J409,0)</f>
        <v>0</v>
      </c>
      <c r="BG409" s="184">
        <f>IF(N409="zákl. přenesená",J409,0)</f>
        <v>0</v>
      </c>
      <c r="BH409" s="184">
        <f>IF(N409="sníž. přenesená",J409,0)</f>
        <v>0</v>
      </c>
      <c r="BI409" s="184">
        <f>IF(N409="nulová",J409,0)</f>
        <v>0</v>
      </c>
      <c r="BJ409" s="23" t="s">
        <v>83</v>
      </c>
      <c r="BK409" s="184">
        <f>ROUND(I409*H409,2)</f>
        <v>0</v>
      </c>
      <c r="BL409" s="23" t="s">
        <v>201</v>
      </c>
      <c r="BM409" s="23" t="s">
        <v>4231</v>
      </c>
    </row>
    <row r="410" spans="2:65" s="1" customFormat="1" ht="16.5" customHeight="1">
      <c r="B410" s="172"/>
      <c r="C410" s="173" t="s">
        <v>3122</v>
      </c>
      <c r="D410" s="173" t="s">
        <v>197</v>
      </c>
      <c r="E410" s="174" t="s">
        <v>3294</v>
      </c>
      <c r="F410" s="175" t="s">
        <v>3295</v>
      </c>
      <c r="G410" s="176" t="s">
        <v>207</v>
      </c>
      <c r="H410" s="177">
        <v>751.54</v>
      </c>
      <c r="I410" s="178"/>
      <c r="J410" s="179">
        <f>ROUND(I410*H410,2)</f>
        <v>0</v>
      </c>
      <c r="K410" s="175"/>
      <c r="L410" s="40"/>
      <c r="M410" s="180" t="s">
        <v>5</v>
      </c>
      <c r="N410" s="181" t="s">
        <v>46</v>
      </c>
      <c r="O410" s="41"/>
      <c r="P410" s="182">
        <f>O410*H410</f>
        <v>0</v>
      </c>
      <c r="Q410" s="182">
        <v>0</v>
      </c>
      <c r="R410" s="182">
        <f>Q410*H410</f>
        <v>0</v>
      </c>
      <c r="S410" s="182">
        <v>0</v>
      </c>
      <c r="T410" s="183">
        <f>S410*H410</f>
        <v>0</v>
      </c>
      <c r="AR410" s="23" t="s">
        <v>201</v>
      </c>
      <c r="AT410" s="23" t="s">
        <v>197</v>
      </c>
      <c r="AU410" s="23" t="s">
        <v>211</v>
      </c>
      <c r="AY410" s="23" t="s">
        <v>195</v>
      </c>
      <c r="BE410" s="184">
        <f>IF(N410="základní",J410,0)</f>
        <v>0</v>
      </c>
      <c r="BF410" s="184">
        <f>IF(N410="snížená",J410,0)</f>
        <v>0</v>
      </c>
      <c r="BG410" s="184">
        <f>IF(N410="zákl. přenesená",J410,0)</f>
        <v>0</v>
      </c>
      <c r="BH410" s="184">
        <f>IF(N410="sníž. přenesená",J410,0)</f>
        <v>0</v>
      </c>
      <c r="BI410" s="184">
        <f>IF(N410="nulová",J410,0)</f>
        <v>0</v>
      </c>
      <c r="BJ410" s="23" t="s">
        <v>83</v>
      </c>
      <c r="BK410" s="184">
        <f>ROUND(I410*H410,2)</f>
        <v>0</v>
      </c>
      <c r="BL410" s="23" t="s">
        <v>201</v>
      </c>
      <c r="BM410" s="23" t="s">
        <v>4232</v>
      </c>
    </row>
    <row r="411" spans="2:65" s="11" customFormat="1">
      <c r="B411" s="185"/>
      <c r="D411" s="186" t="s">
        <v>203</v>
      </c>
      <c r="E411" s="187" t="s">
        <v>5</v>
      </c>
      <c r="F411" s="188" t="s">
        <v>4233</v>
      </c>
      <c r="H411" s="189">
        <v>631.54</v>
      </c>
      <c r="I411" s="190"/>
      <c r="L411" s="185"/>
      <c r="M411" s="191"/>
      <c r="N411" s="192"/>
      <c r="O411" s="192"/>
      <c r="P411" s="192"/>
      <c r="Q411" s="192"/>
      <c r="R411" s="192"/>
      <c r="S411" s="192"/>
      <c r="T411" s="193"/>
      <c r="AT411" s="187" t="s">
        <v>203</v>
      </c>
      <c r="AU411" s="187" t="s">
        <v>211</v>
      </c>
      <c r="AV411" s="11" t="s">
        <v>85</v>
      </c>
      <c r="AW411" s="11" t="s">
        <v>39</v>
      </c>
      <c r="AX411" s="11" t="s">
        <v>75</v>
      </c>
      <c r="AY411" s="187" t="s">
        <v>195</v>
      </c>
    </row>
    <row r="412" spans="2:65" s="12" customFormat="1">
      <c r="B412" s="197"/>
      <c r="D412" s="186" t="s">
        <v>203</v>
      </c>
      <c r="E412" s="198" t="s">
        <v>5</v>
      </c>
      <c r="F412" s="199" t="s">
        <v>3298</v>
      </c>
      <c r="H412" s="200">
        <v>631.54</v>
      </c>
      <c r="I412" s="201"/>
      <c r="L412" s="197"/>
      <c r="M412" s="202"/>
      <c r="N412" s="203"/>
      <c r="O412" s="203"/>
      <c r="P412" s="203"/>
      <c r="Q412" s="203"/>
      <c r="R412" s="203"/>
      <c r="S412" s="203"/>
      <c r="T412" s="204"/>
      <c r="AT412" s="198" t="s">
        <v>203</v>
      </c>
      <c r="AU412" s="198" t="s">
        <v>211</v>
      </c>
      <c r="AV412" s="12" t="s">
        <v>211</v>
      </c>
      <c r="AW412" s="12" t="s">
        <v>39</v>
      </c>
      <c r="AX412" s="12" t="s">
        <v>75</v>
      </c>
      <c r="AY412" s="198" t="s">
        <v>195</v>
      </c>
    </row>
    <row r="413" spans="2:65" s="11" customFormat="1">
      <c r="B413" s="185"/>
      <c r="D413" s="186" t="s">
        <v>203</v>
      </c>
      <c r="E413" s="187" t="s">
        <v>5</v>
      </c>
      <c r="F413" s="188" t="s">
        <v>4234</v>
      </c>
      <c r="H413" s="189">
        <v>120</v>
      </c>
      <c r="I413" s="190"/>
      <c r="L413" s="185"/>
      <c r="M413" s="191"/>
      <c r="N413" s="192"/>
      <c r="O413" s="192"/>
      <c r="P413" s="192"/>
      <c r="Q413" s="192"/>
      <c r="R413" s="192"/>
      <c r="S413" s="192"/>
      <c r="T413" s="193"/>
      <c r="AT413" s="187" t="s">
        <v>203</v>
      </c>
      <c r="AU413" s="187" t="s">
        <v>211</v>
      </c>
      <c r="AV413" s="11" t="s">
        <v>85</v>
      </c>
      <c r="AW413" s="11" t="s">
        <v>39</v>
      </c>
      <c r="AX413" s="11" t="s">
        <v>75</v>
      </c>
      <c r="AY413" s="187" t="s">
        <v>195</v>
      </c>
    </row>
    <row r="414" spans="2:65" s="12" customFormat="1">
      <c r="B414" s="197"/>
      <c r="D414" s="186" t="s">
        <v>203</v>
      </c>
      <c r="E414" s="198" t="s">
        <v>5</v>
      </c>
      <c r="F414" s="199" t="s">
        <v>3304</v>
      </c>
      <c r="H414" s="200">
        <v>120</v>
      </c>
      <c r="I414" s="201"/>
      <c r="L414" s="197"/>
      <c r="M414" s="202"/>
      <c r="N414" s="203"/>
      <c r="O414" s="203"/>
      <c r="P414" s="203"/>
      <c r="Q414" s="203"/>
      <c r="R414" s="203"/>
      <c r="S414" s="203"/>
      <c r="T414" s="204"/>
      <c r="AT414" s="198" t="s">
        <v>203</v>
      </c>
      <c r="AU414" s="198" t="s">
        <v>211</v>
      </c>
      <c r="AV414" s="12" t="s">
        <v>211</v>
      </c>
      <c r="AW414" s="12" t="s">
        <v>39</v>
      </c>
      <c r="AX414" s="12" t="s">
        <v>75</v>
      </c>
      <c r="AY414" s="198" t="s">
        <v>195</v>
      </c>
    </row>
    <row r="415" spans="2:65" s="13" customFormat="1">
      <c r="B415" s="205"/>
      <c r="D415" s="186" t="s">
        <v>203</v>
      </c>
      <c r="E415" s="206" t="s">
        <v>5</v>
      </c>
      <c r="F415" s="207" t="s">
        <v>254</v>
      </c>
      <c r="H415" s="208">
        <v>751.54</v>
      </c>
      <c r="I415" s="209"/>
      <c r="L415" s="205"/>
      <c r="M415" s="210"/>
      <c r="N415" s="211"/>
      <c r="O415" s="211"/>
      <c r="P415" s="211"/>
      <c r="Q415" s="211"/>
      <c r="R415" s="211"/>
      <c r="S415" s="211"/>
      <c r="T415" s="212"/>
      <c r="AT415" s="206" t="s">
        <v>203</v>
      </c>
      <c r="AU415" s="206" t="s">
        <v>211</v>
      </c>
      <c r="AV415" s="13" t="s">
        <v>201</v>
      </c>
      <c r="AW415" s="13" t="s">
        <v>39</v>
      </c>
      <c r="AX415" s="13" t="s">
        <v>83</v>
      </c>
      <c r="AY415" s="206" t="s">
        <v>195</v>
      </c>
    </row>
    <row r="416" spans="2:65" s="1" customFormat="1" ht="16.5" customHeight="1">
      <c r="B416" s="172"/>
      <c r="C416" s="173" t="s">
        <v>3127</v>
      </c>
      <c r="D416" s="173" t="s">
        <v>197</v>
      </c>
      <c r="E416" s="174" t="s">
        <v>3306</v>
      </c>
      <c r="F416" s="175" t="s">
        <v>3307</v>
      </c>
      <c r="G416" s="176" t="s">
        <v>303</v>
      </c>
      <c r="H416" s="177">
        <v>12.004</v>
      </c>
      <c r="I416" s="178"/>
      <c r="J416" s="179">
        <f>ROUND(I416*H416,2)</f>
        <v>0</v>
      </c>
      <c r="K416" s="175"/>
      <c r="L416" s="40"/>
      <c r="M416" s="180" t="s">
        <v>5</v>
      </c>
      <c r="N416" s="181" t="s">
        <v>46</v>
      </c>
      <c r="O416" s="41"/>
      <c r="P416" s="182">
        <f>O416*H416</f>
        <v>0</v>
      </c>
      <c r="Q416" s="182">
        <v>0</v>
      </c>
      <c r="R416" s="182">
        <f>Q416*H416</f>
        <v>0</v>
      </c>
      <c r="S416" s="182">
        <v>0</v>
      </c>
      <c r="T416" s="183">
        <f>S416*H416</f>
        <v>0</v>
      </c>
      <c r="AR416" s="23" t="s">
        <v>201</v>
      </c>
      <c r="AT416" s="23" t="s">
        <v>197</v>
      </c>
      <c r="AU416" s="23" t="s">
        <v>211</v>
      </c>
      <c r="AY416" s="23" t="s">
        <v>195</v>
      </c>
      <c r="BE416" s="184">
        <f>IF(N416="základní",J416,0)</f>
        <v>0</v>
      </c>
      <c r="BF416" s="184">
        <f>IF(N416="snížená",J416,0)</f>
        <v>0</v>
      </c>
      <c r="BG416" s="184">
        <f>IF(N416="zákl. přenesená",J416,0)</f>
        <v>0</v>
      </c>
      <c r="BH416" s="184">
        <f>IF(N416="sníž. přenesená",J416,0)</f>
        <v>0</v>
      </c>
      <c r="BI416" s="184">
        <f>IF(N416="nulová",J416,0)</f>
        <v>0</v>
      </c>
      <c r="BJ416" s="23" t="s">
        <v>83</v>
      </c>
      <c r="BK416" s="184">
        <f>ROUND(I416*H416,2)</f>
        <v>0</v>
      </c>
      <c r="BL416" s="23" t="s">
        <v>201</v>
      </c>
      <c r="BM416" s="23" t="s">
        <v>4235</v>
      </c>
    </row>
    <row r="417" spans="2:65" s="10" customFormat="1" ht="29.85" customHeight="1">
      <c r="B417" s="159"/>
      <c r="D417" s="160" t="s">
        <v>74</v>
      </c>
      <c r="E417" s="170" t="s">
        <v>261</v>
      </c>
      <c r="F417" s="170" t="s">
        <v>3309</v>
      </c>
      <c r="I417" s="162"/>
      <c r="J417" s="171">
        <f>BK417</f>
        <v>0</v>
      </c>
      <c r="L417" s="159"/>
      <c r="M417" s="164"/>
      <c r="N417" s="165"/>
      <c r="O417" s="165"/>
      <c r="P417" s="166">
        <f>P418+P428</f>
        <v>0</v>
      </c>
      <c r="Q417" s="165"/>
      <c r="R417" s="166">
        <f>R418+R428</f>
        <v>6.318E-2</v>
      </c>
      <c r="S417" s="165"/>
      <c r="T417" s="167">
        <f>T418+T428</f>
        <v>20.6404</v>
      </c>
      <c r="AR417" s="160" t="s">
        <v>83</v>
      </c>
      <c r="AT417" s="168" t="s">
        <v>74</v>
      </c>
      <c r="AU417" s="168" t="s">
        <v>83</v>
      </c>
      <c r="AY417" s="160" t="s">
        <v>195</v>
      </c>
      <c r="BK417" s="169">
        <f>BK418+BK428</f>
        <v>0</v>
      </c>
    </row>
    <row r="418" spans="2:65" s="10" customFormat="1" ht="14.85" customHeight="1">
      <c r="B418" s="159"/>
      <c r="D418" s="160" t="s">
        <v>74</v>
      </c>
      <c r="E418" s="170" t="s">
        <v>661</v>
      </c>
      <c r="F418" s="170" t="s">
        <v>662</v>
      </c>
      <c r="I418" s="162"/>
      <c r="J418" s="171">
        <f>BK418</f>
        <v>0</v>
      </c>
      <c r="L418" s="159"/>
      <c r="M418" s="164"/>
      <c r="N418" s="165"/>
      <c r="O418" s="165"/>
      <c r="P418" s="166">
        <f>SUM(P419:P427)</f>
        <v>0</v>
      </c>
      <c r="Q418" s="165"/>
      <c r="R418" s="166">
        <f>SUM(R419:R427)</f>
        <v>0</v>
      </c>
      <c r="S418" s="165"/>
      <c r="T418" s="167">
        <f>SUM(T419:T427)</f>
        <v>0</v>
      </c>
      <c r="AR418" s="160" t="s">
        <v>83</v>
      </c>
      <c r="AT418" s="168" t="s">
        <v>74</v>
      </c>
      <c r="AU418" s="168" t="s">
        <v>85</v>
      </c>
      <c r="AY418" s="160" t="s">
        <v>195</v>
      </c>
      <c r="BK418" s="169">
        <f>SUM(BK419:BK427)</f>
        <v>0</v>
      </c>
    </row>
    <row r="419" spans="2:65" s="1" customFormat="1" ht="16.5" customHeight="1">
      <c r="B419" s="172"/>
      <c r="C419" s="173" t="s">
        <v>3132</v>
      </c>
      <c r="D419" s="173" t="s">
        <v>197</v>
      </c>
      <c r="E419" s="174" t="s">
        <v>664</v>
      </c>
      <c r="F419" s="175" t="s">
        <v>665</v>
      </c>
      <c r="G419" s="176" t="s">
        <v>207</v>
      </c>
      <c r="H419" s="177">
        <v>217.18</v>
      </c>
      <c r="I419" s="178"/>
      <c r="J419" s="179">
        <f>ROUND(I419*H419,2)</f>
        <v>0</v>
      </c>
      <c r="K419" s="175"/>
      <c r="L419" s="40"/>
      <c r="M419" s="180" t="s">
        <v>5</v>
      </c>
      <c r="N419" s="181" t="s">
        <v>46</v>
      </c>
      <c r="O419" s="41"/>
      <c r="P419" s="182">
        <f>O419*H419</f>
        <v>0</v>
      </c>
      <c r="Q419" s="182">
        <v>0</v>
      </c>
      <c r="R419" s="182">
        <f>Q419*H419</f>
        <v>0</v>
      </c>
      <c r="S419" s="182">
        <v>0</v>
      </c>
      <c r="T419" s="183">
        <f>S419*H419</f>
        <v>0</v>
      </c>
      <c r="AR419" s="23" t="s">
        <v>201</v>
      </c>
      <c r="AT419" s="23" t="s">
        <v>197</v>
      </c>
      <c r="AU419" s="23" t="s">
        <v>211</v>
      </c>
      <c r="AY419" s="23" t="s">
        <v>195</v>
      </c>
      <c r="BE419" s="184">
        <f>IF(N419="základní",J419,0)</f>
        <v>0</v>
      </c>
      <c r="BF419" s="184">
        <f>IF(N419="snížená",J419,0)</f>
        <v>0</v>
      </c>
      <c r="BG419" s="184">
        <f>IF(N419="zákl. přenesená",J419,0)</f>
        <v>0</v>
      </c>
      <c r="BH419" s="184">
        <f>IF(N419="sníž. přenesená",J419,0)</f>
        <v>0</v>
      </c>
      <c r="BI419" s="184">
        <f>IF(N419="nulová",J419,0)</f>
        <v>0</v>
      </c>
      <c r="BJ419" s="23" t="s">
        <v>83</v>
      </c>
      <c r="BK419" s="184">
        <f>ROUND(I419*H419,2)</f>
        <v>0</v>
      </c>
      <c r="BL419" s="23" t="s">
        <v>201</v>
      </c>
      <c r="BM419" s="23" t="s">
        <v>4236</v>
      </c>
    </row>
    <row r="420" spans="2:65" s="1" customFormat="1" ht="27">
      <c r="B420" s="40"/>
      <c r="D420" s="186" t="s">
        <v>209</v>
      </c>
      <c r="F420" s="194" t="s">
        <v>667</v>
      </c>
      <c r="I420" s="195"/>
      <c r="L420" s="40"/>
      <c r="M420" s="196"/>
      <c r="N420" s="41"/>
      <c r="O420" s="41"/>
      <c r="P420" s="41"/>
      <c r="Q420" s="41"/>
      <c r="R420" s="41"/>
      <c r="S420" s="41"/>
      <c r="T420" s="69"/>
      <c r="AT420" s="23" t="s">
        <v>209</v>
      </c>
      <c r="AU420" s="23" t="s">
        <v>211</v>
      </c>
    </row>
    <row r="421" spans="2:65" s="11" customFormat="1">
      <c r="B421" s="185"/>
      <c r="D421" s="186" t="s">
        <v>203</v>
      </c>
      <c r="E421" s="187" t="s">
        <v>5</v>
      </c>
      <c r="F421" s="188" t="s">
        <v>4237</v>
      </c>
      <c r="H421" s="189">
        <v>9.6</v>
      </c>
      <c r="I421" s="190"/>
      <c r="L421" s="185"/>
      <c r="M421" s="191"/>
      <c r="N421" s="192"/>
      <c r="O421" s="192"/>
      <c r="P421" s="192"/>
      <c r="Q421" s="192"/>
      <c r="R421" s="192"/>
      <c r="S421" s="192"/>
      <c r="T421" s="193"/>
      <c r="AT421" s="187" t="s">
        <v>203</v>
      </c>
      <c r="AU421" s="187" t="s">
        <v>211</v>
      </c>
      <c r="AV421" s="11" t="s">
        <v>85</v>
      </c>
      <c r="AW421" s="11" t="s">
        <v>39</v>
      </c>
      <c r="AX421" s="11" t="s">
        <v>75</v>
      </c>
      <c r="AY421" s="187" t="s">
        <v>195</v>
      </c>
    </row>
    <row r="422" spans="2:65" s="12" customFormat="1">
      <c r="B422" s="197"/>
      <c r="D422" s="186" t="s">
        <v>203</v>
      </c>
      <c r="E422" s="198" t="s">
        <v>5</v>
      </c>
      <c r="F422" s="199" t="s">
        <v>4238</v>
      </c>
      <c r="H422" s="200">
        <v>9.6</v>
      </c>
      <c r="I422" s="201"/>
      <c r="L422" s="197"/>
      <c r="M422" s="202"/>
      <c r="N422" s="203"/>
      <c r="O422" s="203"/>
      <c r="P422" s="203"/>
      <c r="Q422" s="203"/>
      <c r="R422" s="203"/>
      <c r="S422" s="203"/>
      <c r="T422" s="204"/>
      <c r="AT422" s="198" t="s">
        <v>203</v>
      </c>
      <c r="AU422" s="198" t="s">
        <v>211</v>
      </c>
      <c r="AV422" s="12" t="s">
        <v>211</v>
      </c>
      <c r="AW422" s="12" t="s">
        <v>39</v>
      </c>
      <c r="AX422" s="12" t="s">
        <v>75</v>
      </c>
      <c r="AY422" s="198" t="s">
        <v>195</v>
      </c>
    </row>
    <row r="423" spans="2:65" s="11" customFormat="1">
      <c r="B423" s="185"/>
      <c r="D423" s="186" t="s">
        <v>203</v>
      </c>
      <c r="E423" s="187" t="s">
        <v>5</v>
      </c>
      <c r="F423" s="188" t="s">
        <v>4239</v>
      </c>
      <c r="H423" s="189">
        <v>68.400000000000006</v>
      </c>
      <c r="I423" s="190"/>
      <c r="L423" s="185"/>
      <c r="M423" s="191"/>
      <c r="N423" s="192"/>
      <c r="O423" s="192"/>
      <c r="P423" s="192"/>
      <c r="Q423" s="192"/>
      <c r="R423" s="192"/>
      <c r="S423" s="192"/>
      <c r="T423" s="193"/>
      <c r="AT423" s="187" t="s">
        <v>203</v>
      </c>
      <c r="AU423" s="187" t="s">
        <v>211</v>
      </c>
      <c r="AV423" s="11" t="s">
        <v>85</v>
      </c>
      <c r="AW423" s="11" t="s">
        <v>39</v>
      </c>
      <c r="AX423" s="11" t="s">
        <v>75</v>
      </c>
      <c r="AY423" s="187" t="s">
        <v>195</v>
      </c>
    </row>
    <row r="424" spans="2:65" s="12" customFormat="1">
      <c r="B424" s="197"/>
      <c r="D424" s="186" t="s">
        <v>203</v>
      </c>
      <c r="E424" s="198" t="s">
        <v>5</v>
      </c>
      <c r="F424" s="199" t="s">
        <v>2811</v>
      </c>
      <c r="H424" s="200">
        <v>68.400000000000006</v>
      </c>
      <c r="I424" s="201"/>
      <c r="L424" s="197"/>
      <c r="M424" s="202"/>
      <c r="N424" s="203"/>
      <c r="O424" s="203"/>
      <c r="P424" s="203"/>
      <c r="Q424" s="203"/>
      <c r="R424" s="203"/>
      <c r="S424" s="203"/>
      <c r="T424" s="204"/>
      <c r="AT424" s="198" t="s">
        <v>203</v>
      </c>
      <c r="AU424" s="198" t="s">
        <v>211</v>
      </c>
      <c r="AV424" s="12" t="s">
        <v>211</v>
      </c>
      <c r="AW424" s="12" t="s">
        <v>39</v>
      </c>
      <c r="AX424" s="12" t="s">
        <v>75</v>
      </c>
      <c r="AY424" s="198" t="s">
        <v>195</v>
      </c>
    </row>
    <row r="425" spans="2:65" s="11" customFormat="1">
      <c r="B425" s="185"/>
      <c r="D425" s="186" t="s">
        <v>203</v>
      </c>
      <c r="E425" s="187" t="s">
        <v>5</v>
      </c>
      <c r="F425" s="188" t="s">
        <v>4240</v>
      </c>
      <c r="H425" s="189">
        <v>139.18</v>
      </c>
      <c r="I425" s="190"/>
      <c r="L425" s="185"/>
      <c r="M425" s="191"/>
      <c r="N425" s="192"/>
      <c r="O425" s="192"/>
      <c r="P425" s="192"/>
      <c r="Q425" s="192"/>
      <c r="R425" s="192"/>
      <c r="S425" s="192"/>
      <c r="T425" s="193"/>
      <c r="AT425" s="187" t="s">
        <v>203</v>
      </c>
      <c r="AU425" s="187" t="s">
        <v>211</v>
      </c>
      <c r="AV425" s="11" t="s">
        <v>85</v>
      </c>
      <c r="AW425" s="11" t="s">
        <v>39</v>
      </c>
      <c r="AX425" s="11" t="s">
        <v>75</v>
      </c>
      <c r="AY425" s="187" t="s">
        <v>195</v>
      </c>
    </row>
    <row r="426" spans="2:65" s="12" customFormat="1">
      <c r="B426" s="197"/>
      <c r="D426" s="186" t="s">
        <v>203</v>
      </c>
      <c r="E426" s="198" t="s">
        <v>5</v>
      </c>
      <c r="F426" s="199" t="s">
        <v>250</v>
      </c>
      <c r="H426" s="200">
        <v>139.18</v>
      </c>
      <c r="I426" s="201"/>
      <c r="L426" s="197"/>
      <c r="M426" s="202"/>
      <c r="N426" s="203"/>
      <c r="O426" s="203"/>
      <c r="P426" s="203"/>
      <c r="Q426" s="203"/>
      <c r="R426" s="203"/>
      <c r="S426" s="203"/>
      <c r="T426" s="204"/>
      <c r="AT426" s="198" t="s">
        <v>203</v>
      </c>
      <c r="AU426" s="198" t="s">
        <v>211</v>
      </c>
      <c r="AV426" s="12" t="s">
        <v>211</v>
      </c>
      <c r="AW426" s="12" t="s">
        <v>39</v>
      </c>
      <c r="AX426" s="12" t="s">
        <v>75</v>
      </c>
      <c r="AY426" s="198" t="s">
        <v>195</v>
      </c>
    </row>
    <row r="427" spans="2:65" s="13" customFormat="1">
      <c r="B427" s="205"/>
      <c r="D427" s="186" t="s">
        <v>203</v>
      </c>
      <c r="E427" s="206" t="s">
        <v>5</v>
      </c>
      <c r="F427" s="207" t="s">
        <v>254</v>
      </c>
      <c r="H427" s="208">
        <v>217.18</v>
      </c>
      <c r="I427" s="209"/>
      <c r="L427" s="205"/>
      <c r="M427" s="210"/>
      <c r="N427" s="211"/>
      <c r="O427" s="211"/>
      <c r="P427" s="211"/>
      <c r="Q427" s="211"/>
      <c r="R427" s="211"/>
      <c r="S427" s="211"/>
      <c r="T427" s="212"/>
      <c r="AT427" s="206" t="s">
        <v>203</v>
      </c>
      <c r="AU427" s="206" t="s">
        <v>211</v>
      </c>
      <c r="AV427" s="13" t="s">
        <v>201</v>
      </c>
      <c r="AW427" s="13" t="s">
        <v>39</v>
      </c>
      <c r="AX427" s="13" t="s">
        <v>83</v>
      </c>
      <c r="AY427" s="206" t="s">
        <v>195</v>
      </c>
    </row>
    <row r="428" spans="2:65" s="10" customFormat="1" ht="22.35" customHeight="1">
      <c r="B428" s="159"/>
      <c r="D428" s="160" t="s">
        <v>74</v>
      </c>
      <c r="E428" s="170" t="s">
        <v>670</v>
      </c>
      <c r="F428" s="170" t="s">
        <v>671</v>
      </c>
      <c r="I428" s="162"/>
      <c r="J428" s="171">
        <f>BK428</f>
        <v>0</v>
      </c>
      <c r="L428" s="159"/>
      <c r="M428" s="164"/>
      <c r="N428" s="165"/>
      <c r="O428" s="165"/>
      <c r="P428" s="166">
        <f>SUM(P429:P447)</f>
        <v>0</v>
      </c>
      <c r="Q428" s="165"/>
      <c r="R428" s="166">
        <f>SUM(R429:R447)</f>
        <v>6.318E-2</v>
      </c>
      <c r="S428" s="165"/>
      <c r="T428" s="167">
        <f>SUM(T429:T447)</f>
        <v>20.6404</v>
      </c>
      <c r="AR428" s="160" t="s">
        <v>83</v>
      </c>
      <c r="AT428" s="168" t="s">
        <v>74</v>
      </c>
      <c r="AU428" s="168" t="s">
        <v>85</v>
      </c>
      <c r="AY428" s="160" t="s">
        <v>195</v>
      </c>
      <c r="BK428" s="169">
        <f>SUM(BK429:BK447)</f>
        <v>0</v>
      </c>
    </row>
    <row r="429" spans="2:65" s="1" customFormat="1" ht="25.5" customHeight="1">
      <c r="B429" s="172"/>
      <c r="C429" s="173" t="s">
        <v>3136</v>
      </c>
      <c r="D429" s="173" t="s">
        <v>197</v>
      </c>
      <c r="E429" s="174" t="s">
        <v>3319</v>
      </c>
      <c r="F429" s="175" t="s">
        <v>3586</v>
      </c>
      <c r="G429" s="176" t="s">
        <v>228</v>
      </c>
      <c r="H429" s="177">
        <v>9.3819999999999997</v>
      </c>
      <c r="I429" s="178"/>
      <c r="J429" s="179">
        <f>ROUND(I429*H429,2)</f>
        <v>0</v>
      </c>
      <c r="K429" s="175"/>
      <c r="L429" s="40"/>
      <c r="M429" s="180" t="s">
        <v>5</v>
      </c>
      <c r="N429" s="181" t="s">
        <v>46</v>
      </c>
      <c r="O429" s="41"/>
      <c r="P429" s="182">
        <f>O429*H429</f>
        <v>0</v>
      </c>
      <c r="Q429" s="182">
        <v>0</v>
      </c>
      <c r="R429" s="182">
        <f>Q429*H429</f>
        <v>0</v>
      </c>
      <c r="S429" s="182">
        <v>2.2000000000000002</v>
      </c>
      <c r="T429" s="183">
        <f>S429*H429</f>
        <v>20.6404</v>
      </c>
      <c r="AR429" s="23" t="s">
        <v>201</v>
      </c>
      <c r="AT429" s="23" t="s">
        <v>197</v>
      </c>
      <c r="AU429" s="23" t="s">
        <v>211</v>
      </c>
      <c r="AY429" s="23" t="s">
        <v>195</v>
      </c>
      <c r="BE429" s="184">
        <f>IF(N429="základní",J429,0)</f>
        <v>0</v>
      </c>
      <c r="BF429" s="184">
        <f>IF(N429="snížená",J429,0)</f>
        <v>0</v>
      </c>
      <c r="BG429" s="184">
        <f>IF(N429="zákl. přenesená",J429,0)</f>
        <v>0</v>
      </c>
      <c r="BH429" s="184">
        <f>IF(N429="sníž. přenesená",J429,0)</f>
        <v>0</v>
      </c>
      <c r="BI429" s="184">
        <f>IF(N429="nulová",J429,0)</f>
        <v>0</v>
      </c>
      <c r="BJ429" s="23" t="s">
        <v>83</v>
      </c>
      <c r="BK429" s="184">
        <f>ROUND(I429*H429,2)</f>
        <v>0</v>
      </c>
      <c r="BL429" s="23" t="s">
        <v>201</v>
      </c>
      <c r="BM429" s="23" t="s">
        <v>4241</v>
      </c>
    </row>
    <row r="430" spans="2:65" s="11" customFormat="1">
      <c r="B430" s="185"/>
      <c r="D430" s="186" t="s">
        <v>203</v>
      </c>
      <c r="E430" s="187" t="s">
        <v>5</v>
      </c>
      <c r="F430" s="188" t="s">
        <v>4242</v>
      </c>
      <c r="H430" s="189">
        <v>5.0490000000000004</v>
      </c>
      <c r="I430" s="190"/>
      <c r="L430" s="185"/>
      <c r="M430" s="191"/>
      <c r="N430" s="192"/>
      <c r="O430" s="192"/>
      <c r="P430" s="192"/>
      <c r="Q430" s="192"/>
      <c r="R430" s="192"/>
      <c r="S430" s="192"/>
      <c r="T430" s="193"/>
      <c r="AT430" s="187" t="s">
        <v>203</v>
      </c>
      <c r="AU430" s="187" t="s">
        <v>211</v>
      </c>
      <c r="AV430" s="11" t="s">
        <v>85</v>
      </c>
      <c r="AW430" s="11" t="s">
        <v>39</v>
      </c>
      <c r="AX430" s="11" t="s">
        <v>75</v>
      </c>
      <c r="AY430" s="187" t="s">
        <v>195</v>
      </c>
    </row>
    <row r="431" spans="2:65" s="11" customFormat="1">
      <c r="B431" s="185"/>
      <c r="D431" s="186" t="s">
        <v>203</v>
      </c>
      <c r="E431" s="187" t="s">
        <v>5</v>
      </c>
      <c r="F431" s="188" t="s">
        <v>4243</v>
      </c>
      <c r="H431" s="189">
        <v>3.956</v>
      </c>
      <c r="I431" s="190"/>
      <c r="L431" s="185"/>
      <c r="M431" s="191"/>
      <c r="N431" s="192"/>
      <c r="O431" s="192"/>
      <c r="P431" s="192"/>
      <c r="Q431" s="192"/>
      <c r="R431" s="192"/>
      <c r="S431" s="192"/>
      <c r="T431" s="193"/>
      <c r="AT431" s="187" t="s">
        <v>203</v>
      </c>
      <c r="AU431" s="187" t="s">
        <v>211</v>
      </c>
      <c r="AV431" s="11" t="s">
        <v>85</v>
      </c>
      <c r="AW431" s="11" t="s">
        <v>39</v>
      </c>
      <c r="AX431" s="11" t="s">
        <v>75</v>
      </c>
      <c r="AY431" s="187" t="s">
        <v>195</v>
      </c>
    </row>
    <row r="432" spans="2:65" s="12" customFormat="1">
      <c r="B432" s="197"/>
      <c r="D432" s="186" t="s">
        <v>203</v>
      </c>
      <c r="E432" s="198" t="s">
        <v>5</v>
      </c>
      <c r="F432" s="199" t="s">
        <v>3325</v>
      </c>
      <c r="H432" s="200">
        <v>9.0050000000000008</v>
      </c>
      <c r="I432" s="201"/>
      <c r="L432" s="197"/>
      <c r="M432" s="202"/>
      <c r="N432" s="203"/>
      <c r="O432" s="203"/>
      <c r="P432" s="203"/>
      <c r="Q432" s="203"/>
      <c r="R432" s="203"/>
      <c r="S432" s="203"/>
      <c r="T432" s="204"/>
      <c r="AT432" s="198" t="s">
        <v>203</v>
      </c>
      <c r="AU432" s="198" t="s">
        <v>211</v>
      </c>
      <c r="AV432" s="12" t="s">
        <v>211</v>
      </c>
      <c r="AW432" s="12" t="s">
        <v>39</v>
      </c>
      <c r="AX432" s="12" t="s">
        <v>75</v>
      </c>
      <c r="AY432" s="198" t="s">
        <v>195</v>
      </c>
    </row>
    <row r="433" spans="2:65" s="11" customFormat="1">
      <c r="B433" s="185"/>
      <c r="D433" s="186" t="s">
        <v>203</v>
      </c>
      <c r="E433" s="187" t="s">
        <v>5</v>
      </c>
      <c r="F433" s="188" t="s">
        <v>3591</v>
      </c>
      <c r="H433" s="189">
        <v>0.377</v>
      </c>
      <c r="I433" s="190"/>
      <c r="L433" s="185"/>
      <c r="M433" s="191"/>
      <c r="N433" s="192"/>
      <c r="O433" s="192"/>
      <c r="P433" s="192"/>
      <c r="Q433" s="192"/>
      <c r="R433" s="192"/>
      <c r="S433" s="192"/>
      <c r="T433" s="193"/>
      <c r="AT433" s="187" t="s">
        <v>203</v>
      </c>
      <c r="AU433" s="187" t="s">
        <v>211</v>
      </c>
      <c r="AV433" s="11" t="s">
        <v>85</v>
      </c>
      <c r="AW433" s="11" t="s">
        <v>39</v>
      </c>
      <c r="AX433" s="11" t="s">
        <v>75</v>
      </c>
      <c r="AY433" s="187" t="s">
        <v>195</v>
      </c>
    </row>
    <row r="434" spans="2:65" s="12" customFormat="1">
      <c r="B434" s="197"/>
      <c r="D434" s="186" t="s">
        <v>203</v>
      </c>
      <c r="E434" s="198" t="s">
        <v>5</v>
      </c>
      <c r="F434" s="199" t="s">
        <v>3327</v>
      </c>
      <c r="H434" s="200">
        <v>0.377</v>
      </c>
      <c r="I434" s="201"/>
      <c r="L434" s="197"/>
      <c r="M434" s="202"/>
      <c r="N434" s="203"/>
      <c r="O434" s="203"/>
      <c r="P434" s="203"/>
      <c r="Q434" s="203"/>
      <c r="R434" s="203"/>
      <c r="S434" s="203"/>
      <c r="T434" s="204"/>
      <c r="AT434" s="198" t="s">
        <v>203</v>
      </c>
      <c r="AU434" s="198" t="s">
        <v>211</v>
      </c>
      <c r="AV434" s="12" t="s">
        <v>211</v>
      </c>
      <c r="AW434" s="12" t="s">
        <v>39</v>
      </c>
      <c r="AX434" s="12" t="s">
        <v>75</v>
      </c>
      <c r="AY434" s="198" t="s">
        <v>195</v>
      </c>
    </row>
    <row r="435" spans="2:65" s="13" customFormat="1">
      <c r="B435" s="205"/>
      <c r="D435" s="186" t="s">
        <v>203</v>
      </c>
      <c r="E435" s="206" t="s">
        <v>5</v>
      </c>
      <c r="F435" s="207" t="s">
        <v>254</v>
      </c>
      <c r="H435" s="208">
        <v>9.3819999999999997</v>
      </c>
      <c r="I435" s="209"/>
      <c r="L435" s="205"/>
      <c r="M435" s="210"/>
      <c r="N435" s="211"/>
      <c r="O435" s="211"/>
      <c r="P435" s="211"/>
      <c r="Q435" s="211"/>
      <c r="R435" s="211"/>
      <c r="S435" s="211"/>
      <c r="T435" s="212"/>
      <c r="AT435" s="206" t="s">
        <v>203</v>
      </c>
      <c r="AU435" s="206" t="s">
        <v>211</v>
      </c>
      <c r="AV435" s="13" t="s">
        <v>201</v>
      </c>
      <c r="AW435" s="13" t="s">
        <v>39</v>
      </c>
      <c r="AX435" s="13" t="s">
        <v>83</v>
      </c>
      <c r="AY435" s="206" t="s">
        <v>195</v>
      </c>
    </row>
    <row r="436" spans="2:65" s="1" customFormat="1" ht="16.5" customHeight="1">
      <c r="B436" s="172"/>
      <c r="C436" s="173" t="s">
        <v>3140</v>
      </c>
      <c r="D436" s="173" t="s">
        <v>197</v>
      </c>
      <c r="E436" s="174" t="s">
        <v>3339</v>
      </c>
      <c r="F436" s="175" t="s">
        <v>3340</v>
      </c>
      <c r="G436" s="176" t="s">
        <v>325</v>
      </c>
      <c r="H436" s="177">
        <v>9</v>
      </c>
      <c r="I436" s="178"/>
      <c r="J436" s="179">
        <f>ROUND(I436*H436,2)</f>
        <v>0</v>
      </c>
      <c r="K436" s="175"/>
      <c r="L436" s="40"/>
      <c r="M436" s="180" t="s">
        <v>5</v>
      </c>
      <c r="N436" s="181" t="s">
        <v>46</v>
      </c>
      <c r="O436" s="41"/>
      <c r="P436" s="182">
        <f>O436*H436</f>
        <v>0</v>
      </c>
      <c r="Q436" s="182">
        <v>7.0200000000000002E-3</v>
      </c>
      <c r="R436" s="182">
        <f>Q436*H436</f>
        <v>6.318E-2</v>
      </c>
      <c r="S436" s="182">
        <v>0</v>
      </c>
      <c r="T436" s="183">
        <f>S436*H436</f>
        <v>0</v>
      </c>
      <c r="AR436" s="23" t="s">
        <v>201</v>
      </c>
      <c r="AT436" s="23" t="s">
        <v>197</v>
      </c>
      <c r="AU436" s="23" t="s">
        <v>211</v>
      </c>
      <c r="AY436" s="23" t="s">
        <v>195</v>
      </c>
      <c r="BE436" s="184">
        <f>IF(N436="základní",J436,0)</f>
        <v>0</v>
      </c>
      <c r="BF436" s="184">
        <f>IF(N436="snížená",J436,0)</f>
        <v>0</v>
      </c>
      <c r="BG436" s="184">
        <f>IF(N436="zákl. přenesená",J436,0)</f>
        <v>0</v>
      </c>
      <c r="BH436" s="184">
        <f>IF(N436="sníž. přenesená",J436,0)</f>
        <v>0</v>
      </c>
      <c r="BI436" s="184">
        <f>IF(N436="nulová",J436,0)</f>
        <v>0</v>
      </c>
      <c r="BJ436" s="23" t="s">
        <v>83</v>
      </c>
      <c r="BK436" s="184">
        <f>ROUND(I436*H436,2)</f>
        <v>0</v>
      </c>
      <c r="BL436" s="23" t="s">
        <v>201</v>
      </c>
      <c r="BM436" s="23" t="s">
        <v>4244</v>
      </c>
    </row>
    <row r="437" spans="2:65" s="1" customFormat="1" ht="40.5">
      <c r="B437" s="40"/>
      <c r="D437" s="186" t="s">
        <v>209</v>
      </c>
      <c r="F437" s="194" t="s">
        <v>4245</v>
      </c>
      <c r="I437" s="195"/>
      <c r="L437" s="40"/>
      <c r="M437" s="196"/>
      <c r="N437" s="41"/>
      <c r="O437" s="41"/>
      <c r="P437" s="41"/>
      <c r="Q437" s="41"/>
      <c r="R437" s="41"/>
      <c r="S437" s="41"/>
      <c r="T437" s="69"/>
      <c r="AT437" s="23" t="s">
        <v>209</v>
      </c>
      <c r="AU437" s="23" t="s">
        <v>211</v>
      </c>
    </row>
    <row r="438" spans="2:65" s="1" customFormat="1" ht="16.5" customHeight="1">
      <c r="B438" s="172"/>
      <c r="C438" s="173" t="s">
        <v>3144</v>
      </c>
      <c r="D438" s="173" t="s">
        <v>197</v>
      </c>
      <c r="E438" s="174" t="s">
        <v>672</v>
      </c>
      <c r="F438" s="175" t="s">
        <v>673</v>
      </c>
      <c r="G438" s="176" t="s">
        <v>303</v>
      </c>
      <c r="H438" s="177">
        <v>106.416</v>
      </c>
      <c r="I438" s="178"/>
      <c r="J438" s="179">
        <f>ROUND(I438*H438,2)</f>
        <v>0</v>
      </c>
      <c r="K438" s="175"/>
      <c r="L438" s="40"/>
      <c r="M438" s="180" t="s">
        <v>5</v>
      </c>
      <c r="N438" s="181" t="s">
        <v>46</v>
      </c>
      <c r="O438" s="41"/>
      <c r="P438" s="182">
        <f>O438*H438</f>
        <v>0</v>
      </c>
      <c r="Q438" s="182">
        <v>0</v>
      </c>
      <c r="R438" s="182">
        <f>Q438*H438</f>
        <v>0</v>
      </c>
      <c r="S438" s="182">
        <v>0</v>
      </c>
      <c r="T438" s="183">
        <f>S438*H438</f>
        <v>0</v>
      </c>
      <c r="AR438" s="23" t="s">
        <v>201</v>
      </c>
      <c r="AT438" s="23" t="s">
        <v>197</v>
      </c>
      <c r="AU438" s="23" t="s">
        <v>211</v>
      </c>
      <c r="AY438" s="23" t="s">
        <v>195</v>
      </c>
      <c r="BE438" s="184">
        <f>IF(N438="základní",J438,0)</f>
        <v>0</v>
      </c>
      <c r="BF438" s="184">
        <f>IF(N438="snížená",J438,0)</f>
        <v>0</v>
      </c>
      <c r="BG438" s="184">
        <f>IF(N438="zákl. přenesená",J438,0)</f>
        <v>0</v>
      </c>
      <c r="BH438" s="184">
        <f>IF(N438="sníž. přenesená",J438,0)</f>
        <v>0</v>
      </c>
      <c r="BI438" s="184">
        <f>IF(N438="nulová",J438,0)</f>
        <v>0</v>
      </c>
      <c r="BJ438" s="23" t="s">
        <v>83</v>
      </c>
      <c r="BK438" s="184">
        <f>ROUND(I438*H438,2)</f>
        <v>0</v>
      </c>
      <c r="BL438" s="23" t="s">
        <v>201</v>
      </c>
      <c r="BM438" s="23" t="s">
        <v>4246</v>
      </c>
    </row>
    <row r="439" spans="2:65" s="1" customFormat="1" ht="16.5" customHeight="1">
      <c r="B439" s="172"/>
      <c r="C439" s="173" t="s">
        <v>3148</v>
      </c>
      <c r="D439" s="173" t="s">
        <v>197</v>
      </c>
      <c r="E439" s="174" t="s">
        <v>676</v>
      </c>
      <c r="F439" s="175" t="s">
        <v>677</v>
      </c>
      <c r="G439" s="176" t="s">
        <v>303</v>
      </c>
      <c r="H439" s="177">
        <v>957.74400000000003</v>
      </c>
      <c r="I439" s="178"/>
      <c r="J439" s="179">
        <f>ROUND(I439*H439,2)</f>
        <v>0</v>
      </c>
      <c r="K439" s="175"/>
      <c r="L439" s="40"/>
      <c r="M439" s="180" t="s">
        <v>5</v>
      </c>
      <c r="N439" s="181" t="s">
        <v>46</v>
      </c>
      <c r="O439" s="41"/>
      <c r="P439" s="182">
        <f>O439*H439</f>
        <v>0</v>
      </c>
      <c r="Q439" s="182">
        <v>0</v>
      </c>
      <c r="R439" s="182">
        <f>Q439*H439</f>
        <v>0</v>
      </c>
      <c r="S439" s="182">
        <v>0</v>
      </c>
      <c r="T439" s="183">
        <f>S439*H439</f>
        <v>0</v>
      </c>
      <c r="AR439" s="23" t="s">
        <v>201</v>
      </c>
      <c r="AT439" s="23" t="s">
        <v>197</v>
      </c>
      <c r="AU439" s="23" t="s">
        <v>211</v>
      </c>
      <c r="AY439" s="23" t="s">
        <v>195</v>
      </c>
      <c r="BE439" s="184">
        <f>IF(N439="základní",J439,0)</f>
        <v>0</v>
      </c>
      <c r="BF439" s="184">
        <f>IF(N439="snížená",J439,0)</f>
        <v>0</v>
      </c>
      <c r="BG439" s="184">
        <f>IF(N439="zákl. přenesená",J439,0)</f>
        <v>0</v>
      </c>
      <c r="BH439" s="184">
        <f>IF(N439="sníž. přenesená",J439,0)</f>
        <v>0</v>
      </c>
      <c r="BI439" s="184">
        <f>IF(N439="nulová",J439,0)</f>
        <v>0</v>
      </c>
      <c r="BJ439" s="23" t="s">
        <v>83</v>
      </c>
      <c r="BK439" s="184">
        <f>ROUND(I439*H439,2)</f>
        <v>0</v>
      </c>
      <c r="BL439" s="23" t="s">
        <v>201</v>
      </c>
      <c r="BM439" s="23" t="s">
        <v>4247</v>
      </c>
    </row>
    <row r="440" spans="2:65" s="1" customFormat="1" ht="54">
      <c r="B440" s="40"/>
      <c r="D440" s="186" t="s">
        <v>209</v>
      </c>
      <c r="F440" s="194" t="s">
        <v>679</v>
      </c>
      <c r="I440" s="195"/>
      <c r="L440" s="40"/>
      <c r="M440" s="196"/>
      <c r="N440" s="41"/>
      <c r="O440" s="41"/>
      <c r="P440" s="41"/>
      <c r="Q440" s="41"/>
      <c r="R440" s="41"/>
      <c r="S440" s="41"/>
      <c r="T440" s="69"/>
      <c r="AT440" s="23" t="s">
        <v>209</v>
      </c>
      <c r="AU440" s="23" t="s">
        <v>211</v>
      </c>
    </row>
    <row r="441" spans="2:65" s="11" customFormat="1">
      <c r="B441" s="185"/>
      <c r="D441" s="186" t="s">
        <v>203</v>
      </c>
      <c r="F441" s="188" t="s">
        <v>4248</v>
      </c>
      <c r="H441" s="189">
        <v>957.74400000000003</v>
      </c>
      <c r="I441" s="190"/>
      <c r="L441" s="185"/>
      <c r="M441" s="191"/>
      <c r="N441" s="192"/>
      <c r="O441" s="192"/>
      <c r="P441" s="192"/>
      <c r="Q441" s="192"/>
      <c r="R441" s="192"/>
      <c r="S441" s="192"/>
      <c r="T441" s="193"/>
      <c r="AT441" s="187" t="s">
        <v>203</v>
      </c>
      <c r="AU441" s="187" t="s">
        <v>211</v>
      </c>
      <c r="AV441" s="11" t="s">
        <v>85</v>
      </c>
      <c r="AW441" s="11" t="s">
        <v>6</v>
      </c>
      <c r="AX441" s="11" t="s">
        <v>83</v>
      </c>
      <c r="AY441" s="187" t="s">
        <v>195</v>
      </c>
    </row>
    <row r="442" spans="2:65" s="1" customFormat="1" ht="16.5" customHeight="1">
      <c r="B442" s="172"/>
      <c r="C442" s="173" t="s">
        <v>3152</v>
      </c>
      <c r="D442" s="173" t="s">
        <v>197</v>
      </c>
      <c r="E442" s="174" t="s">
        <v>682</v>
      </c>
      <c r="F442" s="175" t="s">
        <v>683</v>
      </c>
      <c r="G442" s="176" t="s">
        <v>303</v>
      </c>
      <c r="H442" s="177">
        <v>106.416</v>
      </c>
      <c r="I442" s="178"/>
      <c r="J442" s="179">
        <f>ROUND(I442*H442,2)</f>
        <v>0</v>
      </c>
      <c r="K442" s="175"/>
      <c r="L442" s="40"/>
      <c r="M442" s="180" t="s">
        <v>5</v>
      </c>
      <c r="N442" s="181" t="s">
        <v>46</v>
      </c>
      <c r="O442" s="41"/>
      <c r="P442" s="182">
        <f>O442*H442</f>
        <v>0</v>
      </c>
      <c r="Q442" s="182">
        <v>0</v>
      </c>
      <c r="R442" s="182">
        <f>Q442*H442</f>
        <v>0</v>
      </c>
      <c r="S442" s="182">
        <v>0</v>
      </c>
      <c r="T442" s="183">
        <f>S442*H442</f>
        <v>0</v>
      </c>
      <c r="AR442" s="23" t="s">
        <v>201</v>
      </c>
      <c r="AT442" s="23" t="s">
        <v>197</v>
      </c>
      <c r="AU442" s="23" t="s">
        <v>211</v>
      </c>
      <c r="AY442" s="23" t="s">
        <v>195</v>
      </c>
      <c r="BE442" s="184">
        <f>IF(N442="základní",J442,0)</f>
        <v>0</v>
      </c>
      <c r="BF442" s="184">
        <f>IF(N442="snížená",J442,0)</f>
        <v>0</v>
      </c>
      <c r="BG442" s="184">
        <f>IF(N442="zákl. přenesená",J442,0)</f>
        <v>0</v>
      </c>
      <c r="BH442" s="184">
        <f>IF(N442="sníž. přenesená",J442,0)</f>
        <v>0</v>
      </c>
      <c r="BI442" s="184">
        <f>IF(N442="nulová",J442,0)</f>
        <v>0</v>
      </c>
      <c r="BJ442" s="23" t="s">
        <v>83</v>
      </c>
      <c r="BK442" s="184">
        <f>ROUND(I442*H442,2)</f>
        <v>0</v>
      </c>
      <c r="BL442" s="23" t="s">
        <v>201</v>
      </c>
      <c r="BM442" s="23" t="s">
        <v>4249</v>
      </c>
    </row>
    <row r="443" spans="2:65" s="1" customFormat="1" ht="25.5" customHeight="1">
      <c r="B443" s="172"/>
      <c r="C443" s="173" t="s">
        <v>3156</v>
      </c>
      <c r="D443" s="173" t="s">
        <v>197</v>
      </c>
      <c r="E443" s="174" t="s">
        <v>686</v>
      </c>
      <c r="F443" s="175" t="s">
        <v>687</v>
      </c>
      <c r="G443" s="176" t="s">
        <v>303</v>
      </c>
      <c r="H443" s="177">
        <v>42.874000000000002</v>
      </c>
      <c r="I443" s="178"/>
      <c r="J443" s="179">
        <f>ROUND(I443*H443,2)</f>
        <v>0</v>
      </c>
      <c r="K443" s="175"/>
      <c r="L443" s="40"/>
      <c r="M443" s="180" t="s">
        <v>5</v>
      </c>
      <c r="N443" s="181" t="s">
        <v>46</v>
      </c>
      <c r="O443" s="41"/>
      <c r="P443" s="182">
        <f>O443*H443</f>
        <v>0</v>
      </c>
      <c r="Q443" s="182">
        <v>0</v>
      </c>
      <c r="R443" s="182">
        <f>Q443*H443</f>
        <v>0</v>
      </c>
      <c r="S443" s="182">
        <v>0</v>
      </c>
      <c r="T443" s="183">
        <f>S443*H443</f>
        <v>0</v>
      </c>
      <c r="AR443" s="23" t="s">
        <v>201</v>
      </c>
      <c r="AT443" s="23" t="s">
        <v>197</v>
      </c>
      <c r="AU443" s="23" t="s">
        <v>211</v>
      </c>
      <c r="AY443" s="23" t="s">
        <v>195</v>
      </c>
      <c r="BE443" s="184">
        <f>IF(N443="základní",J443,0)</f>
        <v>0</v>
      </c>
      <c r="BF443" s="184">
        <f>IF(N443="snížená",J443,0)</f>
        <v>0</v>
      </c>
      <c r="BG443" s="184">
        <f>IF(N443="zákl. přenesená",J443,0)</f>
        <v>0</v>
      </c>
      <c r="BH443" s="184">
        <f>IF(N443="sníž. přenesená",J443,0)</f>
        <v>0</v>
      </c>
      <c r="BI443" s="184">
        <f>IF(N443="nulová",J443,0)</f>
        <v>0</v>
      </c>
      <c r="BJ443" s="23" t="s">
        <v>83</v>
      </c>
      <c r="BK443" s="184">
        <f>ROUND(I443*H443,2)</f>
        <v>0</v>
      </c>
      <c r="BL443" s="23" t="s">
        <v>201</v>
      </c>
      <c r="BM443" s="23" t="s">
        <v>4250</v>
      </c>
    </row>
    <row r="444" spans="2:65" s="1" customFormat="1" ht="27">
      <c r="B444" s="40"/>
      <c r="D444" s="186" t="s">
        <v>209</v>
      </c>
      <c r="F444" s="194" t="s">
        <v>305</v>
      </c>
      <c r="I444" s="195"/>
      <c r="L444" s="40"/>
      <c r="M444" s="196"/>
      <c r="N444" s="41"/>
      <c r="O444" s="41"/>
      <c r="P444" s="41"/>
      <c r="Q444" s="41"/>
      <c r="R444" s="41"/>
      <c r="S444" s="41"/>
      <c r="T444" s="69"/>
      <c r="AT444" s="23" t="s">
        <v>209</v>
      </c>
      <c r="AU444" s="23" t="s">
        <v>211</v>
      </c>
    </row>
    <row r="445" spans="2:65" s="1" customFormat="1" ht="16.5" customHeight="1">
      <c r="B445" s="172"/>
      <c r="C445" s="173" t="s">
        <v>3160</v>
      </c>
      <c r="D445" s="173" t="s">
        <v>197</v>
      </c>
      <c r="E445" s="174" t="s">
        <v>690</v>
      </c>
      <c r="F445" s="175" t="s">
        <v>691</v>
      </c>
      <c r="G445" s="176" t="s">
        <v>303</v>
      </c>
      <c r="H445" s="177">
        <v>63.542000000000002</v>
      </c>
      <c r="I445" s="178"/>
      <c r="J445" s="179">
        <f>ROUND(I445*H445,2)</f>
        <v>0</v>
      </c>
      <c r="K445" s="175"/>
      <c r="L445" s="40"/>
      <c r="M445" s="180" t="s">
        <v>5</v>
      </c>
      <c r="N445" s="181" t="s">
        <v>46</v>
      </c>
      <c r="O445" s="41"/>
      <c r="P445" s="182">
        <f>O445*H445</f>
        <v>0</v>
      </c>
      <c r="Q445" s="182">
        <v>0</v>
      </c>
      <c r="R445" s="182">
        <f>Q445*H445</f>
        <v>0</v>
      </c>
      <c r="S445" s="182">
        <v>0</v>
      </c>
      <c r="T445" s="183">
        <f>S445*H445</f>
        <v>0</v>
      </c>
      <c r="AR445" s="23" t="s">
        <v>201</v>
      </c>
      <c r="AT445" s="23" t="s">
        <v>197</v>
      </c>
      <c r="AU445" s="23" t="s">
        <v>211</v>
      </c>
      <c r="AY445" s="23" t="s">
        <v>195</v>
      </c>
      <c r="BE445" s="184">
        <f>IF(N445="základní",J445,0)</f>
        <v>0</v>
      </c>
      <c r="BF445" s="184">
        <f>IF(N445="snížená",J445,0)</f>
        <v>0</v>
      </c>
      <c r="BG445" s="184">
        <f>IF(N445="zákl. přenesená",J445,0)</f>
        <v>0</v>
      </c>
      <c r="BH445" s="184">
        <f>IF(N445="sníž. přenesená",J445,0)</f>
        <v>0</v>
      </c>
      <c r="BI445" s="184">
        <f>IF(N445="nulová",J445,0)</f>
        <v>0</v>
      </c>
      <c r="BJ445" s="23" t="s">
        <v>83</v>
      </c>
      <c r="BK445" s="184">
        <f>ROUND(I445*H445,2)</f>
        <v>0</v>
      </c>
      <c r="BL445" s="23" t="s">
        <v>201</v>
      </c>
      <c r="BM445" s="23" t="s">
        <v>4251</v>
      </c>
    </row>
    <row r="446" spans="2:65" s="1" customFormat="1" ht="27">
      <c r="B446" s="40"/>
      <c r="D446" s="186" t="s">
        <v>209</v>
      </c>
      <c r="F446" s="194" t="s">
        <v>305</v>
      </c>
      <c r="I446" s="195"/>
      <c r="L446" s="40"/>
      <c r="M446" s="196"/>
      <c r="N446" s="41"/>
      <c r="O446" s="41"/>
      <c r="P446" s="41"/>
      <c r="Q446" s="41"/>
      <c r="R446" s="41"/>
      <c r="S446" s="41"/>
      <c r="T446" s="69"/>
      <c r="AT446" s="23" t="s">
        <v>209</v>
      </c>
      <c r="AU446" s="23" t="s">
        <v>211</v>
      </c>
    </row>
    <row r="447" spans="2:65" s="11" customFormat="1">
      <c r="B447" s="185"/>
      <c r="D447" s="186" t="s">
        <v>203</v>
      </c>
      <c r="E447" s="187" t="s">
        <v>5</v>
      </c>
      <c r="F447" s="188" t="s">
        <v>4252</v>
      </c>
      <c r="H447" s="189">
        <v>63.542000000000002</v>
      </c>
      <c r="I447" s="190"/>
      <c r="L447" s="185"/>
      <c r="M447" s="223"/>
      <c r="N447" s="224"/>
      <c r="O447" s="224"/>
      <c r="P447" s="224"/>
      <c r="Q447" s="224"/>
      <c r="R447" s="224"/>
      <c r="S447" s="224"/>
      <c r="T447" s="225"/>
      <c r="AT447" s="187" t="s">
        <v>203</v>
      </c>
      <c r="AU447" s="187" t="s">
        <v>211</v>
      </c>
      <c r="AV447" s="11" t="s">
        <v>85</v>
      </c>
      <c r="AW447" s="11" t="s">
        <v>39</v>
      </c>
      <c r="AX447" s="11" t="s">
        <v>83</v>
      </c>
      <c r="AY447" s="187" t="s">
        <v>195</v>
      </c>
    </row>
    <row r="448" spans="2:65" s="1" customFormat="1" ht="6.95" customHeight="1">
      <c r="B448" s="55"/>
      <c r="C448" s="56"/>
      <c r="D448" s="56"/>
      <c r="E448" s="56"/>
      <c r="F448" s="56"/>
      <c r="G448" s="56"/>
      <c r="H448" s="56"/>
      <c r="I448" s="126"/>
      <c r="J448" s="56"/>
      <c r="K448" s="56"/>
      <c r="L448" s="40"/>
    </row>
  </sheetData>
  <autoFilter ref="C89:K447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35"/>
  <sheetViews>
    <sheetView showGridLines="0" workbookViewId="0">
      <pane ySplit="1" topLeftCell="A297" activePane="bottomLeft" state="frozen"/>
      <selection pane="bottomLeft" activeCell="K92" sqref="K92:K334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84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159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ROUND(SUM(BE90:BE334), 2)</f>
        <v>0</v>
      </c>
      <c r="G30" s="41"/>
      <c r="H30" s="41"/>
      <c r="I30" s="118">
        <v>0.21</v>
      </c>
      <c r="J30" s="117">
        <f>ROUND(ROUND((SUM(BE90:BE334)),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ROUND(SUM(BF90:BF334), 2)</f>
        <v>0</v>
      </c>
      <c r="G31" s="41"/>
      <c r="H31" s="41"/>
      <c r="I31" s="118">
        <v>0.15</v>
      </c>
      <c r="J31" s="117">
        <f>ROUND(ROUND((SUM(BF90:BF334)),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ROUND(SUM(BG90:BG334),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ROUND(SUM(BH90:BH334),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ROUND(SUM(BI90:BI334),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18_2017_01 - SO 01 Ul. Menšíkova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J179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J193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J205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J206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J222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J227</f>
        <v>0</v>
      </c>
      <c r="K64" s="147"/>
    </row>
    <row r="65" spans="2:12" s="8" customFormat="1" ht="14.85" customHeight="1">
      <c r="B65" s="141"/>
      <c r="C65" s="142"/>
      <c r="D65" s="143" t="s">
        <v>173</v>
      </c>
      <c r="E65" s="144"/>
      <c r="F65" s="144"/>
      <c r="G65" s="144"/>
      <c r="H65" s="144"/>
      <c r="I65" s="145"/>
      <c r="J65" s="146">
        <f>J228</f>
        <v>0</v>
      </c>
      <c r="K65" s="147"/>
    </row>
    <row r="66" spans="2:12" s="8" customFormat="1" ht="14.85" customHeight="1">
      <c r="B66" s="141"/>
      <c r="C66" s="142"/>
      <c r="D66" s="143" t="s">
        <v>174</v>
      </c>
      <c r="E66" s="144"/>
      <c r="F66" s="144"/>
      <c r="G66" s="144"/>
      <c r="H66" s="144"/>
      <c r="I66" s="145"/>
      <c r="J66" s="146">
        <f>J241</f>
        <v>0</v>
      </c>
      <c r="K66" s="147"/>
    </row>
    <row r="67" spans="2:12" s="8" customFormat="1" ht="14.85" customHeight="1">
      <c r="B67" s="141"/>
      <c r="C67" s="142"/>
      <c r="D67" s="143" t="s">
        <v>175</v>
      </c>
      <c r="E67" s="144"/>
      <c r="F67" s="144"/>
      <c r="G67" s="144"/>
      <c r="H67" s="144"/>
      <c r="I67" s="145"/>
      <c r="J67" s="146">
        <f>J271</f>
        <v>0</v>
      </c>
      <c r="K67" s="147"/>
    </row>
    <row r="68" spans="2:12" s="8" customFormat="1" ht="19.899999999999999" customHeight="1">
      <c r="B68" s="141"/>
      <c r="C68" s="142"/>
      <c r="D68" s="143" t="s">
        <v>176</v>
      </c>
      <c r="E68" s="144"/>
      <c r="F68" s="144"/>
      <c r="G68" s="144"/>
      <c r="H68" s="144"/>
      <c r="I68" s="145"/>
      <c r="J68" s="146">
        <f>J317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J318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J324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18_2017_01 - SO 01 Ul. Menšíkova - vodovod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990.80283304999989</v>
      </c>
      <c r="S90" s="67"/>
      <c r="T90" s="157">
        <f>T91</f>
        <v>289.25180599999999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P92+P179+P193+P205+P227+P317</f>
        <v>0</v>
      </c>
      <c r="Q91" s="165"/>
      <c r="R91" s="166">
        <f>R92+R179+R193+R205+R227+R317</f>
        <v>990.80283304999989</v>
      </c>
      <c r="S91" s="165"/>
      <c r="T91" s="167">
        <f>T92+T179+T193+T205+T227+T317</f>
        <v>289.25180599999999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BK92+BK179+BK193+BK205+BK227+BK317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SUM(P93:P178)</f>
        <v>0</v>
      </c>
      <c r="Q92" s="165"/>
      <c r="R92" s="166">
        <f>SUM(R93:R178)</f>
        <v>379.87684677999994</v>
      </c>
      <c r="S92" s="165"/>
      <c r="T92" s="167">
        <f>SUM(T93:T178)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SUM(BK93:BK178)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198</v>
      </c>
      <c r="F93" s="175" t="s">
        <v>199</v>
      </c>
      <c r="G93" s="176" t="s">
        <v>200</v>
      </c>
      <c r="H93" s="177">
        <v>1E-3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202</v>
      </c>
    </row>
    <row r="94" spans="2:65" s="11" customFormat="1">
      <c r="B94" s="185"/>
      <c r="D94" s="186" t="s">
        <v>203</v>
      </c>
      <c r="E94" s="187" t="s">
        <v>5</v>
      </c>
      <c r="F94" s="188" t="s">
        <v>204</v>
      </c>
      <c r="H94" s="189">
        <v>1E-3</v>
      </c>
      <c r="I94" s="190"/>
      <c r="L94" s="185"/>
      <c r="M94" s="191"/>
      <c r="N94" s="192"/>
      <c r="O94" s="192"/>
      <c r="P94" s="192"/>
      <c r="Q94" s="192"/>
      <c r="R94" s="192"/>
      <c r="S94" s="192"/>
      <c r="T94" s="193"/>
      <c r="AT94" s="187" t="s">
        <v>203</v>
      </c>
      <c r="AU94" s="187" t="s">
        <v>85</v>
      </c>
      <c r="AV94" s="11" t="s">
        <v>85</v>
      </c>
      <c r="AW94" s="11" t="s">
        <v>39</v>
      </c>
      <c r="AX94" s="11" t="s">
        <v>83</v>
      </c>
      <c r="AY94" s="187" t="s">
        <v>195</v>
      </c>
    </row>
    <row r="95" spans="2:65" s="1" customFormat="1" ht="16.5" customHeight="1">
      <c r="B95" s="172"/>
      <c r="C95" s="173" t="s">
        <v>85</v>
      </c>
      <c r="D95" s="173" t="s">
        <v>197</v>
      </c>
      <c r="E95" s="174" t="s">
        <v>205</v>
      </c>
      <c r="F95" s="175" t="s">
        <v>206</v>
      </c>
      <c r="G95" s="176" t="s">
        <v>207</v>
      </c>
      <c r="H95" s="177">
        <v>6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8.6800000000000002E-3</v>
      </c>
      <c r="R95" s="182">
        <f>Q95*H95</f>
        <v>5.2080000000000001E-2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208</v>
      </c>
    </row>
    <row r="96" spans="2:65" s="1" customFormat="1" ht="81">
      <c r="B96" s="40"/>
      <c r="D96" s="186" t="s">
        <v>209</v>
      </c>
      <c r="F96" s="194" t="s">
        <v>210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" customFormat="1" ht="25.5" customHeight="1">
      <c r="B97" s="172"/>
      <c r="C97" s="173" t="s">
        <v>211</v>
      </c>
      <c r="D97" s="173" t="s">
        <v>197</v>
      </c>
      <c r="E97" s="174" t="s">
        <v>212</v>
      </c>
      <c r="F97" s="175" t="s">
        <v>213</v>
      </c>
      <c r="G97" s="176" t="s">
        <v>207</v>
      </c>
      <c r="H97" s="177">
        <v>12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8.6800000000000002E-3</v>
      </c>
      <c r="R97" s="182">
        <f>Q97*H97</f>
        <v>0.10416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214</v>
      </c>
    </row>
    <row r="98" spans="2:65" s="1" customFormat="1" ht="94.5">
      <c r="B98" s="40"/>
      <c r="D98" s="186" t="s">
        <v>209</v>
      </c>
      <c r="F98" s="194" t="s">
        <v>215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216</v>
      </c>
      <c r="F99" s="175" t="s">
        <v>217</v>
      </c>
      <c r="G99" s="176" t="s">
        <v>207</v>
      </c>
      <c r="H99" s="177">
        <v>3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1.068E-2</v>
      </c>
      <c r="R99" s="182">
        <f>Q99*H99</f>
        <v>3.2039999999999999E-2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218</v>
      </c>
    </row>
    <row r="100" spans="2:65" s="1" customFormat="1" ht="81">
      <c r="B100" s="40"/>
      <c r="D100" s="186" t="s">
        <v>209</v>
      </c>
      <c r="F100" s="194" t="s">
        <v>219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" customFormat="1" ht="16.5" customHeight="1">
      <c r="B101" s="172"/>
      <c r="C101" s="173" t="s">
        <v>220</v>
      </c>
      <c r="D101" s="173" t="s">
        <v>197</v>
      </c>
      <c r="E101" s="174" t="s">
        <v>221</v>
      </c>
      <c r="F101" s="175" t="s">
        <v>222</v>
      </c>
      <c r="G101" s="176" t="s">
        <v>207</v>
      </c>
      <c r="H101" s="177">
        <v>2</v>
      </c>
      <c r="I101" s="178"/>
      <c r="J101" s="179">
        <f>ROUND(I101*H101,2)</f>
        <v>0</v>
      </c>
      <c r="K101" s="175"/>
      <c r="L101" s="40"/>
      <c r="M101" s="180" t="s">
        <v>5</v>
      </c>
      <c r="N101" s="181" t="s">
        <v>46</v>
      </c>
      <c r="O101" s="41"/>
      <c r="P101" s="182">
        <f>O101*H101</f>
        <v>0</v>
      </c>
      <c r="Q101" s="182">
        <v>3.6900000000000002E-2</v>
      </c>
      <c r="R101" s="182">
        <f>Q101*H101</f>
        <v>7.3800000000000004E-2</v>
      </c>
      <c r="S101" s="182">
        <v>0</v>
      </c>
      <c r="T101" s="183">
        <f>S101*H101</f>
        <v>0</v>
      </c>
      <c r="AR101" s="23" t="s">
        <v>201</v>
      </c>
      <c r="AT101" s="23" t="s">
        <v>197</v>
      </c>
      <c r="AU101" s="23" t="s">
        <v>85</v>
      </c>
      <c r="AY101" s="23" t="s">
        <v>195</v>
      </c>
      <c r="BE101" s="184">
        <f>IF(N101="základní",J101,0)</f>
        <v>0</v>
      </c>
      <c r="BF101" s="184">
        <f>IF(N101="snížená",J101,0)</f>
        <v>0</v>
      </c>
      <c r="BG101" s="184">
        <f>IF(N101="zákl. přenesená",J101,0)</f>
        <v>0</v>
      </c>
      <c r="BH101" s="184">
        <f>IF(N101="sníž. přenesená",J101,0)</f>
        <v>0</v>
      </c>
      <c r="BI101" s="184">
        <f>IF(N101="nulová",J101,0)</f>
        <v>0</v>
      </c>
      <c r="BJ101" s="23" t="s">
        <v>83</v>
      </c>
      <c r="BK101" s="184">
        <f>ROUND(I101*H101,2)</f>
        <v>0</v>
      </c>
      <c r="BL101" s="23" t="s">
        <v>201</v>
      </c>
      <c r="BM101" s="23" t="s">
        <v>223</v>
      </c>
    </row>
    <row r="102" spans="2:65" s="1" customFormat="1" ht="94.5">
      <c r="B102" s="40"/>
      <c r="D102" s="186" t="s">
        <v>209</v>
      </c>
      <c r="F102" s="194" t="s">
        <v>224</v>
      </c>
      <c r="I102" s="195"/>
      <c r="L102" s="40"/>
      <c r="M102" s="196"/>
      <c r="N102" s="41"/>
      <c r="O102" s="41"/>
      <c r="P102" s="41"/>
      <c r="Q102" s="41"/>
      <c r="R102" s="41"/>
      <c r="S102" s="41"/>
      <c r="T102" s="69"/>
      <c r="AT102" s="23" t="s">
        <v>209</v>
      </c>
      <c r="AU102" s="23" t="s">
        <v>85</v>
      </c>
    </row>
    <row r="103" spans="2:65" s="1" customFormat="1" ht="16.5" customHeight="1">
      <c r="B103" s="172"/>
      <c r="C103" s="173" t="s">
        <v>225</v>
      </c>
      <c r="D103" s="173" t="s">
        <v>197</v>
      </c>
      <c r="E103" s="174" t="s">
        <v>226</v>
      </c>
      <c r="F103" s="175" t="s">
        <v>227</v>
      </c>
      <c r="G103" s="176" t="s">
        <v>228</v>
      </c>
      <c r="H103" s="177">
        <v>148.20500000000001</v>
      </c>
      <c r="I103" s="178"/>
      <c r="J103" s="179">
        <f>ROUND(I103*H103,2)</f>
        <v>0</v>
      </c>
      <c r="K103" s="175"/>
      <c r="L103" s="40"/>
      <c r="M103" s="180" t="s">
        <v>5</v>
      </c>
      <c r="N103" s="181" t="s">
        <v>46</v>
      </c>
      <c r="O103" s="41"/>
      <c r="P103" s="182">
        <f>O103*H103</f>
        <v>0</v>
      </c>
      <c r="Q103" s="182">
        <v>0</v>
      </c>
      <c r="R103" s="182">
        <f>Q103*H103</f>
        <v>0</v>
      </c>
      <c r="S103" s="182">
        <v>0</v>
      </c>
      <c r="T103" s="183">
        <f>S103*H103</f>
        <v>0</v>
      </c>
      <c r="AR103" s="23" t="s">
        <v>201</v>
      </c>
      <c r="AT103" s="23" t="s">
        <v>197</v>
      </c>
      <c r="AU103" s="23" t="s">
        <v>85</v>
      </c>
      <c r="AY103" s="23" t="s">
        <v>195</v>
      </c>
      <c r="BE103" s="184">
        <f>IF(N103="základní",J103,0)</f>
        <v>0</v>
      </c>
      <c r="BF103" s="184">
        <f>IF(N103="snížená",J103,0)</f>
        <v>0</v>
      </c>
      <c r="BG103" s="184">
        <f>IF(N103="zákl. přenesená",J103,0)</f>
        <v>0</v>
      </c>
      <c r="BH103" s="184">
        <f>IF(N103="sníž. přenesená",J103,0)</f>
        <v>0</v>
      </c>
      <c r="BI103" s="184">
        <f>IF(N103="nulová",J103,0)</f>
        <v>0</v>
      </c>
      <c r="BJ103" s="23" t="s">
        <v>83</v>
      </c>
      <c r="BK103" s="184">
        <f>ROUND(I103*H103,2)</f>
        <v>0</v>
      </c>
      <c r="BL103" s="23" t="s">
        <v>201</v>
      </c>
      <c r="BM103" s="23" t="s">
        <v>229</v>
      </c>
    </row>
    <row r="104" spans="2:65" s="1" customFormat="1" ht="40.5">
      <c r="B104" s="40"/>
      <c r="D104" s="186" t="s">
        <v>209</v>
      </c>
      <c r="F104" s="194" t="s">
        <v>230</v>
      </c>
      <c r="I104" s="195"/>
      <c r="L104" s="40"/>
      <c r="M104" s="196"/>
      <c r="N104" s="41"/>
      <c r="O104" s="41"/>
      <c r="P104" s="41"/>
      <c r="Q104" s="41"/>
      <c r="R104" s="41"/>
      <c r="S104" s="41"/>
      <c r="T104" s="69"/>
      <c r="AT104" s="23" t="s">
        <v>209</v>
      </c>
      <c r="AU104" s="23" t="s">
        <v>85</v>
      </c>
    </row>
    <row r="105" spans="2:65" s="11" customFormat="1">
      <c r="B105" s="185"/>
      <c r="D105" s="186" t="s">
        <v>203</v>
      </c>
      <c r="E105" s="187" t="s">
        <v>5</v>
      </c>
      <c r="F105" s="188" t="s">
        <v>231</v>
      </c>
      <c r="H105" s="189">
        <v>148.20500000000001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83</v>
      </c>
      <c r="AY105" s="187" t="s">
        <v>195</v>
      </c>
    </row>
    <row r="106" spans="2:65" s="1" customFormat="1" ht="16.5" customHeight="1">
      <c r="B106" s="172"/>
      <c r="C106" s="173" t="s">
        <v>232</v>
      </c>
      <c r="D106" s="173" t="s">
        <v>197</v>
      </c>
      <c r="E106" s="174" t="s">
        <v>233</v>
      </c>
      <c r="F106" s="175" t="s">
        <v>234</v>
      </c>
      <c r="G106" s="176" t="s">
        <v>228</v>
      </c>
      <c r="H106" s="177">
        <v>370.51299999999998</v>
      </c>
      <c r="I106" s="178"/>
      <c r="J106" s="179">
        <f>ROUND(I106*H106,2)</f>
        <v>0</v>
      </c>
      <c r="K106" s="175"/>
      <c r="L106" s="40"/>
      <c r="M106" s="180" t="s">
        <v>5</v>
      </c>
      <c r="N106" s="181" t="s">
        <v>46</v>
      </c>
      <c r="O106" s="41"/>
      <c r="P106" s="182">
        <f>O106*H106</f>
        <v>0</v>
      </c>
      <c r="Q106" s="182">
        <v>0</v>
      </c>
      <c r="R106" s="182">
        <f>Q106*H106</f>
        <v>0</v>
      </c>
      <c r="S106" s="182">
        <v>0</v>
      </c>
      <c r="T106" s="183">
        <f>S106*H106</f>
        <v>0</v>
      </c>
      <c r="AR106" s="23" t="s">
        <v>201</v>
      </c>
      <c r="AT106" s="23" t="s">
        <v>197</v>
      </c>
      <c r="AU106" s="23" t="s">
        <v>85</v>
      </c>
      <c r="AY106" s="23" t="s">
        <v>195</v>
      </c>
      <c r="BE106" s="184">
        <f>IF(N106="základní",J106,0)</f>
        <v>0</v>
      </c>
      <c r="BF106" s="184">
        <f>IF(N106="snížená",J106,0)</f>
        <v>0</v>
      </c>
      <c r="BG106" s="184">
        <f>IF(N106="zákl. přenesená",J106,0)</f>
        <v>0</v>
      </c>
      <c r="BH106" s="184">
        <f>IF(N106="sníž. přenesená",J106,0)</f>
        <v>0</v>
      </c>
      <c r="BI106" s="184">
        <f>IF(N106="nulová",J106,0)</f>
        <v>0</v>
      </c>
      <c r="BJ106" s="23" t="s">
        <v>83</v>
      </c>
      <c r="BK106" s="184">
        <f>ROUND(I106*H106,2)</f>
        <v>0</v>
      </c>
      <c r="BL106" s="23" t="s">
        <v>201</v>
      </c>
      <c r="BM106" s="23" t="s">
        <v>235</v>
      </c>
    </row>
    <row r="107" spans="2:65" s="1" customFormat="1" ht="40.5">
      <c r="B107" s="40"/>
      <c r="D107" s="186" t="s">
        <v>209</v>
      </c>
      <c r="F107" s="194" t="s">
        <v>236</v>
      </c>
      <c r="I107" s="195"/>
      <c r="L107" s="40"/>
      <c r="M107" s="196"/>
      <c r="N107" s="41"/>
      <c r="O107" s="41"/>
      <c r="P107" s="41"/>
      <c r="Q107" s="41"/>
      <c r="R107" s="41"/>
      <c r="S107" s="41"/>
      <c r="T107" s="69"/>
      <c r="AT107" s="23" t="s">
        <v>209</v>
      </c>
      <c r="AU107" s="23" t="s">
        <v>85</v>
      </c>
    </row>
    <row r="108" spans="2:65" s="11" customFormat="1">
      <c r="B108" s="185"/>
      <c r="D108" s="186" t="s">
        <v>203</v>
      </c>
      <c r="E108" s="187" t="s">
        <v>5</v>
      </c>
      <c r="F108" s="188" t="s">
        <v>237</v>
      </c>
      <c r="H108" s="189">
        <v>24.4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238</v>
      </c>
      <c r="H109" s="189">
        <v>48.734999999999999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239</v>
      </c>
      <c r="H110" s="189">
        <v>40.545000000000002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240</v>
      </c>
      <c r="H111" s="189">
        <v>73.412999999999997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241</v>
      </c>
      <c r="H112" s="189">
        <v>7.3920000000000003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65" s="11" customFormat="1">
      <c r="B113" s="185"/>
      <c r="D113" s="186" t="s">
        <v>203</v>
      </c>
      <c r="E113" s="187" t="s">
        <v>5</v>
      </c>
      <c r="F113" s="188" t="s">
        <v>242</v>
      </c>
      <c r="H113" s="189">
        <v>110.378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65" s="11" customFormat="1">
      <c r="B114" s="185"/>
      <c r="D114" s="186" t="s">
        <v>203</v>
      </c>
      <c r="E114" s="187" t="s">
        <v>5</v>
      </c>
      <c r="F114" s="188" t="s">
        <v>243</v>
      </c>
      <c r="H114" s="189">
        <v>23.984000000000002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65" s="11" customFormat="1">
      <c r="B115" s="185"/>
      <c r="D115" s="186" t="s">
        <v>203</v>
      </c>
      <c r="E115" s="187" t="s">
        <v>5</v>
      </c>
      <c r="F115" s="188" t="s">
        <v>244</v>
      </c>
      <c r="H115" s="189">
        <v>6.8040000000000003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65" s="11" customFormat="1">
      <c r="B116" s="185"/>
      <c r="D116" s="186" t="s">
        <v>203</v>
      </c>
      <c r="E116" s="187" t="s">
        <v>5</v>
      </c>
      <c r="F116" s="188" t="s">
        <v>245</v>
      </c>
      <c r="H116" s="189">
        <v>50.076999999999998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65" s="11" customFormat="1">
      <c r="B117" s="185"/>
      <c r="D117" s="186" t="s">
        <v>203</v>
      </c>
      <c r="E117" s="187" t="s">
        <v>5</v>
      </c>
      <c r="F117" s="188" t="s">
        <v>246</v>
      </c>
      <c r="H117" s="189">
        <v>60.015999999999998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65" s="11" customFormat="1">
      <c r="B118" s="185"/>
      <c r="D118" s="186" t="s">
        <v>203</v>
      </c>
      <c r="E118" s="187" t="s">
        <v>5</v>
      </c>
      <c r="F118" s="188" t="s">
        <v>247</v>
      </c>
      <c r="H118" s="189">
        <v>16.754000000000001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65" s="12" customFormat="1">
      <c r="B119" s="197"/>
      <c r="D119" s="186" t="s">
        <v>203</v>
      </c>
      <c r="E119" s="198" t="s">
        <v>5</v>
      </c>
      <c r="F119" s="199" t="s">
        <v>248</v>
      </c>
      <c r="H119" s="200">
        <v>462.49799999999999</v>
      </c>
      <c r="I119" s="201"/>
      <c r="L119" s="197"/>
      <c r="M119" s="202"/>
      <c r="N119" s="203"/>
      <c r="O119" s="203"/>
      <c r="P119" s="203"/>
      <c r="Q119" s="203"/>
      <c r="R119" s="203"/>
      <c r="S119" s="203"/>
      <c r="T119" s="204"/>
      <c r="AT119" s="198" t="s">
        <v>203</v>
      </c>
      <c r="AU119" s="198" t="s">
        <v>85</v>
      </c>
      <c r="AV119" s="12" t="s">
        <v>211</v>
      </c>
      <c r="AW119" s="12" t="s">
        <v>39</v>
      </c>
      <c r="AX119" s="12" t="s">
        <v>75</v>
      </c>
      <c r="AY119" s="198" t="s">
        <v>195</v>
      </c>
    </row>
    <row r="120" spans="2:65" s="11" customFormat="1">
      <c r="B120" s="185"/>
      <c r="D120" s="186" t="s">
        <v>203</v>
      </c>
      <c r="E120" s="187" t="s">
        <v>5</v>
      </c>
      <c r="F120" s="188" t="s">
        <v>249</v>
      </c>
      <c r="H120" s="189">
        <v>42.265999999999998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65" s="12" customFormat="1">
      <c r="B121" s="197"/>
      <c r="D121" s="186" t="s">
        <v>203</v>
      </c>
      <c r="E121" s="198" t="s">
        <v>5</v>
      </c>
      <c r="F121" s="199" t="s">
        <v>250</v>
      </c>
      <c r="H121" s="200">
        <v>42.265999999999998</v>
      </c>
      <c r="I121" s="201"/>
      <c r="L121" s="197"/>
      <c r="M121" s="202"/>
      <c r="N121" s="203"/>
      <c r="O121" s="203"/>
      <c r="P121" s="203"/>
      <c r="Q121" s="203"/>
      <c r="R121" s="203"/>
      <c r="S121" s="203"/>
      <c r="T121" s="204"/>
      <c r="AT121" s="198" t="s">
        <v>203</v>
      </c>
      <c r="AU121" s="198" t="s">
        <v>85</v>
      </c>
      <c r="AV121" s="12" t="s">
        <v>211</v>
      </c>
      <c r="AW121" s="12" t="s">
        <v>39</v>
      </c>
      <c r="AX121" s="12" t="s">
        <v>75</v>
      </c>
      <c r="AY121" s="198" t="s">
        <v>195</v>
      </c>
    </row>
    <row r="122" spans="2:65" s="11" customFormat="1">
      <c r="B122" s="185"/>
      <c r="D122" s="186" t="s">
        <v>203</v>
      </c>
      <c r="E122" s="187" t="s">
        <v>5</v>
      </c>
      <c r="F122" s="188" t="s">
        <v>251</v>
      </c>
      <c r="H122" s="189">
        <v>-124.866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65" s="11" customFormat="1">
      <c r="B123" s="185"/>
      <c r="D123" s="186" t="s">
        <v>203</v>
      </c>
      <c r="E123" s="187" t="s">
        <v>5</v>
      </c>
      <c r="F123" s="188" t="s">
        <v>252</v>
      </c>
      <c r="H123" s="189">
        <v>-9.3849999999999998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75</v>
      </c>
      <c r="AY123" s="187" t="s">
        <v>195</v>
      </c>
    </row>
    <row r="124" spans="2:65" s="12" customFormat="1">
      <c r="B124" s="197"/>
      <c r="D124" s="186" t="s">
        <v>203</v>
      </c>
      <c r="E124" s="198" t="s">
        <v>5</v>
      </c>
      <c r="F124" s="199" t="s">
        <v>253</v>
      </c>
      <c r="H124" s="200">
        <v>-134.251</v>
      </c>
      <c r="I124" s="201"/>
      <c r="L124" s="197"/>
      <c r="M124" s="202"/>
      <c r="N124" s="203"/>
      <c r="O124" s="203"/>
      <c r="P124" s="203"/>
      <c r="Q124" s="203"/>
      <c r="R124" s="203"/>
      <c r="S124" s="203"/>
      <c r="T124" s="204"/>
      <c r="AT124" s="198" t="s">
        <v>203</v>
      </c>
      <c r="AU124" s="198" t="s">
        <v>85</v>
      </c>
      <c r="AV124" s="12" t="s">
        <v>211</v>
      </c>
      <c r="AW124" s="12" t="s">
        <v>39</v>
      </c>
      <c r="AX124" s="12" t="s">
        <v>75</v>
      </c>
      <c r="AY124" s="198" t="s">
        <v>195</v>
      </c>
    </row>
    <row r="125" spans="2:65" s="13" customFormat="1">
      <c r="B125" s="205"/>
      <c r="D125" s="186" t="s">
        <v>203</v>
      </c>
      <c r="E125" s="206" t="s">
        <v>5</v>
      </c>
      <c r="F125" s="207" t="s">
        <v>254</v>
      </c>
      <c r="H125" s="208">
        <v>370.51299999999998</v>
      </c>
      <c r="I125" s="209"/>
      <c r="L125" s="205"/>
      <c r="M125" s="210"/>
      <c r="N125" s="211"/>
      <c r="O125" s="211"/>
      <c r="P125" s="211"/>
      <c r="Q125" s="211"/>
      <c r="R125" s="211"/>
      <c r="S125" s="211"/>
      <c r="T125" s="212"/>
      <c r="AT125" s="206" t="s">
        <v>203</v>
      </c>
      <c r="AU125" s="206" t="s">
        <v>85</v>
      </c>
      <c r="AV125" s="13" t="s">
        <v>201</v>
      </c>
      <c r="AW125" s="13" t="s">
        <v>39</v>
      </c>
      <c r="AX125" s="13" t="s">
        <v>83</v>
      </c>
      <c r="AY125" s="206" t="s">
        <v>195</v>
      </c>
    </row>
    <row r="126" spans="2:65" s="1" customFormat="1" ht="16.5" customHeight="1">
      <c r="B126" s="172"/>
      <c r="C126" s="173" t="s">
        <v>255</v>
      </c>
      <c r="D126" s="173" t="s">
        <v>197</v>
      </c>
      <c r="E126" s="174" t="s">
        <v>256</v>
      </c>
      <c r="F126" s="175" t="s">
        <v>257</v>
      </c>
      <c r="G126" s="176" t="s">
        <v>228</v>
      </c>
      <c r="H126" s="177">
        <v>185.25700000000001</v>
      </c>
      <c r="I126" s="178"/>
      <c r="J126" s="179">
        <f>ROUND(I126*H126,2)</f>
        <v>0</v>
      </c>
      <c r="K126" s="175"/>
      <c r="L126" s="40"/>
      <c r="M126" s="180" t="s">
        <v>5</v>
      </c>
      <c r="N126" s="181" t="s">
        <v>46</v>
      </c>
      <c r="O126" s="41"/>
      <c r="P126" s="182">
        <f>O126*H126</f>
        <v>0</v>
      </c>
      <c r="Q126" s="182">
        <v>0</v>
      </c>
      <c r="R126" s="182">
        <f>Q126*H126</f>
        <v>0</v>
      </c>
      <c r="S126" s="182">
        <v>0</v>
      </c>
      <c r="T126" s="183">
        <f>S126*H126</f>
        <v>0</v>
      </c>
      <c r="AR126" s="23" t="s">
        <v>201</v>
      </c>
      <c r="AT126" s="23" t="s">
        <v>197</v>
      </c>
      <c r="AU126" s="23" t="s">
        <v>85</v>
      </c>
      <c r="AY126" s="23" t="s">
        <v>195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23" t="s">
        <v>83</v>
      </c>
      <c r="BK126" s="184">
        <f>ROUND(I126*H126,2)</f>
        <v>0</v>
      </c>
      <c r="BL126" s="23" t="s">
        <v>201</v>
      </c>
      <c r="BM126" s="23" t="s">
        <v>258</v>
      </c>
    </row>
    <row r="127" spans="2:65" s="1" customFormat="1" ht="54">
      <c r="B127" s="40"/>
      <c r="D127" s="186" t="s">
        <v>209</v>
      </c>
      <c r="F127" s="194" t="s">
        <v>259</v>
      </c>
      <c r="I127" s="195"/>
      <c r="L127" s="40"/>
      <c r="M127" s="196"/>
      <c r="N127" s="41"/>
      <c r="O127" s="41"/>
      <c r="P127" s="41"/>
      <c r="Q127" s="41"/>
      <c r="R127" s="41"/>
      <c r="S127" s="41"/>
      <c r="T127" s="69"/>
      <c r="AT127" s="23" t="s">
        <v>209</v>
      </c>
      <c r="AU127" s="23" t="s">
        <v>85</v>
      </c>
    </row>
    <row r="128" spans="2:65" s="11" customFormat="1">
      <c r="B128" s="185"/>
      <c r="D128" s="186" t="s">
        <v>203</v>
      </c>
      <c r="E128" s="187" t="s">
        <v>5</v>
      </c>
      <c r="F128" s="188" t="s">
        <v>260</v>
      </c>
      <c r="H128" s="189">
        <v>185.25700000000001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85</v>
      </c>
      <c r="AV128" s="11" t="s">
        <v>85</v>
      </c>
      <c r="AW128" s="11" t="s">
        <v>39</v>
      </c>
      <c r="AX128" s="11" t="s">
        <v>83</v>
      </c>
      <c r="AY128" s="187" t="s">
        <v>195</v>
      </c>
    </row>
    <row r="129" spans="2:65" s="1" customFormat="1" ht="16.5" customHeight="1">
      <c r="B129" s="172"/>
      <c r="C129" s="173" t="s">
        <v>261</v>
      </c>
      <c r="D129" s="173" t="s">
        <v>197</v>
      </c>
      <c r="E129" s="174" t="s">
        <v>262</v>
      </c>
      <c r="F129" s="175" t="s">
        <v>263</v>
      </c>
      <c r="G129" s="176" t="s">
        <v>264</v>
      </c>
      <c r="H129" s="177">
        <v>645.91700000000003</v>
      </c>
      <c r="I129" s="178"/>
      <c r="J129" s="179">
        <f>ROUND(I129*H129,2)</f>
        <v>0</v>
      </c>
      <c r="K129" s="175"/>
      <c r="L129" s="40"/>
      <c r="M129" s="180" t="s">
        <v>5</v>
      </c>
      <c r="N129" s="181" t="s">
        <v>46</v>
      </c>
      <c r="O129" s="41"/>
      <c r="P129" s="182">
        <f>O129*H129</f>
        <v>0</v>
      </c>
      <c r="Q129" s="182">
        <v>8.4000000000000003E-4</v>
      </c>
      <c r="R129" s="182">
        <f>Q129*H129</f>
        <v>0.54257028000000007</v>
      </c>
      <c r="S129" s="182">
        <v>0</v>
      </c>
      <c r="T129" s="183">
        <f>S129*H129</f>
        <v>0</v>
      </c>
      <c r="AR129" s="23" t="s">
        <v>201</v>
      </c>
      <c r="AT129" s="23" t="s">
        <v>197</v>
      </c>
      <c r="AU129" s="23" t="s">
        <v>85</v>
      </c>
      <c r="AY129" s="23" t="s">
        <v>195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23" t="s">
        <v>83</v>
      </c>
      <c r="BK129" s="184">
        <f>ROUND(I129*H129,2)</f>
        <v>0</v>
      </c>
      <c r="BL129" s="23" t="s">
        <v>201</v>
      </c>
      <c r="BM129" s="23" t="s">
        <v>265</v>
      </c>
    </row>
    <row r="130" spans="2:65" s="1" customFormat="1" ht="54">
      <c r="B130" s="40"/>
      <c r="D130" s="186" t="s">
        <v>209</v>
      </c>
      <c r="F130" s="194" t="s">
        <v>266</v>
      </c>
      <c r="I130" s="195"/>
      <c r="L130" s="40"/>
      <c r="M130" s="196"/>
      <c r="N130" s="41"/>
      <c r="O130" s="41"/>
      <c r="P130" s="41"/>
      <c r="Q130" s="41"/>
      <c r="R130" s="41"/>
      <c r="S130" s="41"/>
      <c r="T130" s="69"/>
      <c r="AT130" s="23" t="s">
        <v>209</v>
      </c>
      <c r="AU130" s="23" t="s">
        <v>85</v>
      </c>
    </row>
    <row r="131" spans="2:65" s="11" customFormat="1">
      <c r="B131" s="185"/>
      <c r="D131" s="186" t="s">
        <v>203</v>
      </c>
      <c r="E131" s="187" t="s">
        <v>5</v>
      </c>
      <c r="F131" s="188" t="s">
        <v>267</v>
      </c>
      <c r="H131" s="189">
        <v>48.8</v>
      </c>
      <c r="I131" s="190"/>
      <c r="L131" s="185"/>
      <c r="M131" s="191"/>
      <c r="N131" s="192"/>
      <c r="O131" s="192"/>
      <c r="P131" s="192"/>
      <c r="Q131" s="192"/>
      <c r="R131" s="192"/>
      <c r="S131" s="192"/>
      <c r="T131" s="193"/>
      <c r="AT131" s="187" t="s">
        <v>203</v>
      </c>
      <c r="AU131" s="187" t="s">
        <v>85</v>
      </c>
      <c r="AV131" s="11" t="s">
        <v>85</v>
      </c>
      <c r="AW131" s="11" t="s">
        <v>39</v>
      </c>
      <c r="AX131" s="11" t="s">
        <v>75</v>
      </c>
      <c r="AY131" s="187" t="s">
        <v>195</v>
      </c>
    </row>
    <row r="132" spans="2:65" s="11" customFormat="1">
      <c r="B132" s="185"/>
      <c r="D132" s="186" t="s">
        <v>203</v>
      </c>
      <c r="E132" s="187" t="s">
        <v>5</v>
      </c>
      <c r="F132" s="188" t="s">
        <v>268</v>
      </c>
      <c r="H132" s="189">
        <v>81.09</v>
      </c>
      <c r="I132" s="190"/>
      <c r="L132" s="185"/>
      <c r="M132" s="191"/>
      <c r="N132" s="192"/>
      <c r="O132" s="192"/>
      <c r="P132" s="192"/>
      <c r="Q132" s="192"/>
      <c r="R132" s="192"/>
      <c r="S132" s="192"/>
      <c r="T132" s="193"/>
      <c r="AT132" s="187" t="s">
        <v>203</v>
      </c>
      <c r="AU132" s="187" t="s">
        <v>85</v>
      </c>
      <c r="AV132" s="11" t="s">
        <v>85</v>
      </c>
      <c r="AW132" s="11" t="s">
        <v>39</v>
      </c>
      <c r="AX132" s="11" t="s">
        <v>75</v>
      </c>
      <c r="AY132" s="187" t="s">
        <v>195</v>
      </c>
    </row>
    <row r="133" spans="2:65" s="11" customFormat="1">
      <c r="B133" s="185"/>
      <c r="D133" s="186" t="s">
        <v>203</v>
      </c>
      <c r="E133" s="187" t="s">
        <v>5</v>
      </c>
      <c r="F133" s="188" t="s">
        <v>269</v>
      </c>
      <c r="H133" s="189">
        <v>146.82599999999999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75</v>
      </c>
      <c r="AY133" s="187" t="s">
        <v>195</v>
      </c>
    </row>
    <row r="134" spans="2:65" s="11" customFormat="1">
      <c r="B134" s="185"/>
      <c r="D134" s="186" t="s">
        <v>203</v>
      </c>
      <c r="E134" s="187" t="s">
        <v>5</v>
      </c>
      <c r="F134" s="188" t="s">
        <v>270</v>
      </c>
      <c r="H134" s="189">
        <v>14.784000000000001</v>
      </c>
      <c r="I134" s="190"/>
      <c r="L134" s="185"/>
      <c r="M134" s="191"/>
      <c r="N134" s="192"/>
      <c r="O134" s="192"/>
      <c r="P134" s="192"/>
      <c r="Q134" s="192"/>
      <c r="R134" s="192"/>
      <c r="S134" s="192"/>
      <c r="T134" s="193"/>
      <c r="AT134" s="187" t="s">
        <v>203</v>
      </c>
      <c r="AU134" s="187" t="s">
        <v>85</v>
      </c>
      <c r="AV134" s="11" t="s">
        <v>85</v>
      </c>
      <c r="AW134" s="11" t="s">
        <v>39</v>
      </c>
      <c r="AX134" s="11" t="s">
        <v>75</v>
      </c>
      <c r="AY134" s="187" t="s">
        <v>195</v>
      </c>
    </row>
    <row r="135" spans="2:65" s="11" customFormat="1">
      <c r="B135" s="185"/>
      <c r="D135" s="186" t="s">
        <v>203</v>
      </c>
      <c r="E135" s="187" t="s">
        <v>5</v>
      </c>
      <c r="F135" s="188" t="s">
        <v>271</v>
      </c>
      <c r="H135" s="189">
        <v>220.756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65" s="11" customFormat="1">
      <c r="B136" s="185"/>
      <c r="D136" s="186" t="s">
        <v>203</v>
      </c>
      <c r="E136" s="187" t="s">
        <v>5</v>
      </c>
      <c r="F136" s="188" t="s">
        <v>272</v>
      </c>
      <c r="H136" s="189">
        <v>100.154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1" customFormat="1">
      <c r="B137" s="185"/>
      <c r="D137" s="186" t="s">
        <v>203</v>
      </c>
      <c r="E137" s="187" t="s">
        <v>5</v>
      </c>
      <c r="F137" s="188" t="s">
        <v>273</v>
      </c>
      <c r="H137" s="189">
        <v>33.506999999999998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65" s="13" customFormat="1">
      <c r="B138" s="205"/>
      <c r="D138" s="186" t="s">
        <v>203</v>
      </c>
      <c r="E138" s="206" t="s">
        <v>5</v>
      </c>
      <c r="F138" s="207" t="s">
        <v>254</v>
      </c>
      <c r="H138" s="208">
        <v>645.91700000000003</v>
      </c>
      <c r="I138" s="209"/>
      <c r="L138" s="205"/>
      <c r="M138" s="210"/>
      <c r="N138" s="211"/>
      <c r="O138" s="211"/>
      <c r="P138" s="211"/>
      <c r="Q138" s="211"/>
      <c r="R138" s="211"/>
      <c r="S138" s="211"/>
      <c r="T138" s="212"/>
      <c r="AT138" s="206" t="s">
        <v>203</v>
      </c>
      <c r="AU138" s="206" t="s">
        <v>85</v>
      </c>
      <c r="AV138" s="13" t="s">
        <v>201</v>
      </c>
      <c r="AW138" s="13" t="s">
        <v>39</v>
      </c>
      <c r="AX138" s="13" t="s">
        <v>83</v>
      </c>
      <c r="AY138" s="206" t="s">
        <v>195</v>
      </c>
    </row>
    <row r="139" spans="2:65" s="1" customFormat="1" ht="16.5" customHeight="1">
      <c r="B139" s="172"/>
      <c r="C139" s="173" t="s">
        <v>274</v>
      </c>
      <c r="D139" s="173" t="s">
        <v>197</v>
      </c>
      <c r="E139" s="174" t="s">
        <v>275</v>
      </c>
      <c r="F139" s="175" t="s">
        <v>276</v>
      </c>
      <c r="G139" s="176" t="s">
        <v>264</v>
      </c>
      <c r="H139" s="177">
        <v>645.91700000000003</v>
      </c>
      <c r="I139" s="178"/>
      <c r="J139" s="179">
        <f>ROUND(I139*H139,2)</f>
        <v>0</v>
      </c>
      <c r="K139" s="175"/>
      <c r="L139" s="40"/>
      <c r="M139" s="180" t="s">
        <v>5</v>
      </c>
      <c r="N139" s="181" t="s">
        <v>46</v>
      </c>
      <c r="O139" s="41"/>
      <c r="P139" s="182">
        <f>O139*H139</f>
        <v>0</v>
      </c>
      <c r="Q139" s="182">
        <v>0</v>
      </c>
      <c r="R139" s="182">
        <f>Q139*H139</f>
        <v>0</v>
      </c>
      <c r="S139" s="182">
        <v>0</v>
      </c>
      <c r="T139" s="183">
        <f>S139*H139</f>
        <v>0</v>
      </c>
      <c r="AR139" s="23" t="s">
        <v>201</v>
      </c>
      <c r="AT139" s="23" t="s">
        <v>197</v>
      </c>
      <c r="AU139" s="23" t="s">
        <v>85</v>
      </c>
      <c r="AY139" s="23" t="s">
        <v>195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23" t="s">
        <v>83</v>
      </c>
      <c r="BK139" s="184">
        <f>ROUND(I139*H139,2)</f>
        <v>0</v>
      </c>
      <c r="BL139" s="23" t="s">
        <v>201</v>
      </c>
      <c r="BM139" s="23" t="s">
        <v>277</v>
      </c>
    </row>
    <row r="140" spans="2:65" s="1" customFormat="1" ht="40.5">
      <c r="B140" s="40"/>
      <c r="D140" s="186" t="s">
        <v>209</v>
      </c>
      <c r="F140" s="194" t="s">
        <v>278</v>
      </c>
      <c r="I140" s="195"/>
      <c r="L140" s="40"/>
      <c r="M140" s="196"/>
      <c r="N140" s="41"/>
      <c r="O140" s="41"/>
      <c r="P140" s="41"/>
      <c r="Q140" s="41"/>
      <c r="R140" s="41"/>
      <c r="S140" s="41"/>
      <c r="T140" s="69"/>
      <c r="AT140" s="23" t="s">
        <v>209</v>
      </c>
      <c r="AU140" s="23" t="s">
        <v>85</v>
      </c>
    </row>
    <row r="141" spans="2:65" s="1" customFormat="1" ht="16.5" customHeight="1">
      <c r="B141" s="172"/>
      <c r="C141" s="173" t="s">
        <v>279</v>
      </c>
      <c r="D141" s="173" t="s">
        <v>197</v>
      </c>
      <c r="E141" s="174" t="s">
        <v>280</v>
      </c>
      <c r="F141" s="175" t="s">
        <v>281</v>
      </c>
      <c r="G141" s="176" t="s">
        <v>228</v>
      </c>
      <c r="H141" s="177">
        <v>370.51299999999998</v>
      </c>
      <c r="I141" s="178"/>
      <c r="J141" s="179">
        <f>ROUND(I141*H141,2)</f>
        <v>0</v>
      </c>
      <c r="K141" s="175"/>
      <c r="L141" s="40"/>
      <c r="M141" s="180" t="s">
        <v>5</v>
      </c>
      <c r="N141" s="181" t="s">
        <v>46</v>
      </c>
      <c r="O141" s="41"/>
      <c r="P141" s="182">
        <f>O141*H141</f>
        <v>0</v>
      </c>
      <c r="Q141" s="182">
        <v>0</v>
      </c>
      <c r="R141" s="182">
        <f>Q141*H141</f>
        <v>0</v>
      </c>
      <c r="S141" s="182">
        <v>0</v>
      </c>
      <c r="T141" s="183">
        <f>S141*H141</f>
        <v>0</v>
      </c>
      <c r="AR141" s="23" t="s">
        <v>201</v>
      </c>
      <c r="AT141" s="23" t="s">
        <v>197</v>
      </c>
      <c r="AU141" s="23" t="s">
        <v>85</v>
      </c>
      <c r="AY141" s="23" t="s">
        <v>195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23" t="s">
        <v>83</v>
      </c>
      <c r="BK141" s="184">
        <f>ROUND(I141*H141,2)</f>
        <v>0</v>
      </c>
      <c r="BL141" s="23" t="s">
        <v>201</v>
      </c>
      <c r="BM141" s="23" t="s">
        <v>282</v>
      </c>
    </row>
    <row r="142" spans="2:65" s="1" customFormat="1" ht="54">
      <c r="B142" s="40"/>
      <c r="D142" s="186" t="s">
        <v>209</v>
      </c>
      <c r="F142" s="194" t="s">
        <v>283</v>
      </c>
      <c r="I142" s="195"/>
      <c r="L142" s="40"/>
      <c r="M142" s="196"/>
      <c r="N142" s="41"/>
      <c r="O142" s="41"/>
      <c r="P142" s="41"/>
      <c r="Q142" s="41"/>
      <c r="R142" s="41"/>
      <c r="S142" s="41"/>
      <c r="T142" s="69"/>
      <c r="AT142" s="23" t="s">
        <v>209</v>
      </c>
      <c r="AU142" s="23" t="s">
        <v>85</v>
      </c>
    </row>
    <row r="143" spans="2:65" s="1" customFormat="1" ht="16.5" customHeight="1">
      <c r="B143" s="172"/>
      <c r="C143" s="173" t="s">
        <v>284</v>
      </c>
      <c r="D143" s="173" t="s">
        <v>197</v>
      </c>
      <c r="E143" s="174" t="s">
        <v>285</v>
      </c>
      <c r="F143" s="175" t="s">
        <v>286</v>
      </c>
      <c r="G143" s="176" t="s">
        <v>228</v>
      </c>
      <c r="H143" s="177">
        <v>363.858</v>
      </c>
      <c r="I143" s="178"/>
      <c r="J143" s="179">
        <f>ROUND(I143*H143,2)</f>
        <v>0</v>
      </c>
      <c r="K143" s="175"/>
      <c r="L143" s="40"/>
      <c r="M143" s="180" t="s">
        <v>5</v>
      </c>
      <c r="N143" s="181" t="s">
        <v>46</v>
      </c>
      <c r="O143" s="41"/>
      <c r="P143" s="182">
        <f>O143*H143</f>
        <v>0</v>
      </c>
      <c r="Q143" s="182">
        <v>0</v>
      </c>
      <c r="R143" s="182">
        <f>Q143*H143</f>
        <v>0</v>
      </c>
      <c r="S143" s="182">
        <v>0</v>
      </c>
      <c r="T143" s="183">
        <f>S143*H143</f>
        <v>0</v>
      </c>
      <c r="AR143" s="23" t="s">
        <v>201</v>
      </c>
      <c r="AT143" s="23" t="s">
        <v>197</v>
      </c>
      <c r="AU143" s="23" t="s">
        <v>85</v>
      </c>
      <c r="AY143" s="23" t="s">
        <v>195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23" t="s">
        <v>83</v>
      </c>
      <c r="BK143" s="184">
        <f>ROUND(I143*H143,2)</f>
        <v>0</v>
      </c>
      <c r="BL143" s="23" t="s">
        <v>201</v>
      </c>
      <c r="BM143" s="23" t="s">
        <v>287</v>
      </c>
    </row>
    <row r="144" spans="2:65" s="1" customFormat="1" ht="67.5">
      <c r="B144" s="40"/>
      <c r="D144" s="186" t="s">
        <v>209</v>
      </c>
      <c r="F144" s="194" t="s">
        <v>288</v>
      </c>
      <c r="I144" s="195"/>
      <c r="L144" s="40"/>
      <c r="M144" s="196"/>
      <c r="N144" s="41"/>
      <c r="O144" s="41"/>
      <c r="P144" s="41"/>
      <c r="Q144" s="41"/>
      <c r="R144" s="41"/>
      <c r="S144" s="41"/>
      <c r="T144" s="69"/>
      <c r="AT144" s="23" t="s">
        <v>209</v>
      </c>
      <c r="AU144" s="23" t="s">
        <v>85</v>
      </c>
    </row>
    <row r="145" spans="2:65" s="11" customFormat="1">
      <c r="B145" s="185"/>
      <c r="D145" s="186" t="s">
        <v>203</v>
      </c>
      <c r="E145" s="187" t="s">
        <v>5</v>
      </c>
      <c r="F145" s="188" t="s">
        <v>289</v>
      </c>
      <c r="H145" s="189">
        <v>370.51299999999998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203</v>
      </c>
      <c r="AU145" s="187" t="s">
        <v>85</v>
      </c>
      <c r="AV145" s="11" t="s">
        <v>85</v>
      </c>
      <c r="AW145" s="11" t="s">
        <v>39</v>
      </c>
      <c r="AX145" s="11" t="s">
        <v>75</v>
      </c>
      <c r="AY145" s="187" t="s">
        <v>195</v>
      </c>
    </row>
    <row r="146" spans="2:65" s="12" customFormat="1">
      <c r="B146" s="197"/>
      <c r="D146" s="186" t="s">
        <v>203</v>
      </c>
      <c r="E146" s="198" t="s">
        <v>5</v>
      </c>
      <c r="F146" s="199" t="s">
        <v>290</v>
      </c>
      <c r="H146" s="200">
        <v>370.51299999999998</v>
      </c>
      <c r="I146" s="201"/>
      <c r="L146" s="197"/>
      <c r="M146" s="202"/>
      <c r="N146" s="203"/>
      <c r="O146" s="203"/>
      <c r="P146" s="203"/>
      <c r="Q146" s="203"/>
      <c r="R146" s="203"/>
      <c r="S146" s="203"/>
      <c r="T146" s="204"/>
      <c r="AT146" s="198" t="s">
        <v>203</v>
      </c>
      <c r="AU146" s="198" t="s">
        <v>85</v>
      </c>
      <c r="AV146" s="12" t="s">
        <v>211</v>
      </c>
      <c r="AW146" s="12" t="s">
        <v>39</v>
      </c>
      <c r="AX146" s="12" t="s">
        <v>75</v>
      </c>
      <c r="AY146" s="198" t="s">
        <v>195</v>
      </c>
    </row>
    <row r="147" spans="2:65" s="11" customFormat="1">
      <c r="B147" s="185"/>
      <c r="D147" s="186" t="s">
        <v>203</v>
      </c>
      <c r="E147" s="187" t="s">
        <v>5</v>
      </c>
      <c r="F147" s="188" t="s">
        <v>291</v>
      </c>
      <c r="H147" s="189">
        <v>-6.6550000000000002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65" s="12" customFormat="1">
      <c r="B148" s="197"/>
      <c r="D148" s="186" t="s">
        <v>203</v>
      </c>
      <c r="E148" s="198" t="s">
        <v>5</v>
      </c>
      <c r="F148" s="199" t="s">
        <v>292</v>
      </c>
      <c r="H148" s="200">
        <v>-6.6550000000000002</v>
      </c>
      <c r="I148" s="201"/>
      <c r="L148" s="197"/>
      <c r="M148" s="202"/>
      <c r="N148" s="203"/>
      <c r="O148" s="203"/>
      <c r="P148" s="203"/>
      <c r="Q148" s="203"/>
      <c r="R148" s="203"/>
      <c r="S148" s="203"/>
      <c r="T148" s="204"/>
      <c r="AT148" s="198" t="s">
        <v>203</v>
      </c>
      <c r="AU148" s="198" t="s">
        <v>85</v>
      </c>
      <c r="AV148" s="12" t="s">
        <v>211</v>
      </c>
      <c r="AW148" s="12" t="s">
        <v>39</v>
      </c>
      <c r="AX148" s="12" t="s">
        <v>75</v>
      </c>
      <c r="AY148" s="198" t="s">
        <v>195</v>
      </c>
    </row>
    <row r="149" spans="2:65" s="13" customFormat="1">
      <c r="B149" s="205"/>
      <c r="D149" s="186" t="s">
        <v>203</v>
      </c>
      <c r="E149" s="206" t="s">
        <v>5</v>
      </c>
      <c r="F149" s="207" t="s">
        <v>254</v>
      </c>
      <c r="H149" s="208">
        <v>363.858</v>
      </c>
      <c r="I149" s="209"/>
      <c r="L149" s="205"/>
      <c r="M149" s="210"/>
      <c r="N149" s="211"/>
      <c r="O149" s="211"/>
      <c r="P149" s="211"/>
      <c r="Q149" s="211"/>
      <c r="R149" s="211"/>
      <c r="S149" s="211"/>
      <c r="T149" s="212"/>
      <c r="AT149" s="206" t="s">
        <v>203</v>
      </c>
      <c r="AU149" s="206" t="s">
        <v>85</v>
      </c>
      <c r="AV149" s="13" t="s">
        <v>201</v>
      </c>
      <c r="AW149" s="13" t="s">
        <v>39</v>
      </c>
      <c r="AX149" s="13" t="s">
        <v>83</v>
      </c>
      <c r="AY149" s="206" t="s">
        <v>195</v>
      </c>
    </row>
    <row r="150" spans="2:65" s="1" customFormat="1" ht="16.5" customHeight="1">
      <c r="B150" s="172"/>
      <c r="C150" s="173" t="s">
        <v>293</v>
      </c>
      <c r="D150" s="173" t="s">
        <v>197</v>
      </c>
      <c r="E150" s="174" t="s">
        <v>294</v>
      </c>
      <c r="F150" s="175" t="s">
        <v>295</v>
      </c>
      <c r="G150" s="176" t="s">
        <v>228</v>
      </c>
      <c r="H150" s="177">
        <v>363.858</v>
      </c>
      <c r="I150" s="178"/>
      <c r="J150" s="179">
        <f>ROUND(I150*H150,2)</f>
        <v>0</v>
      </c>
      <c r="K150" s="175"/>
      <c r="L150" s="40"/>
      <c r="M150" s="180" t="s">
        <v>5</v>
      </c>
      <c r="N150" s="181" t="s">
        <v>46</v>
      </c>
      <c r="O150" s="41"/>
      <c r="P150" s="182">
        <f>O150*H150</f>
        <v>0</v>
      </c>
      <c r="Q150" s="182">
        <v>0</v>
      </c>
      <c r="R150" s="182">
        <f>Q150*H150</f>
        <v>0</v>
      </c>
      <c r="S150" s="182">
        <v>0</v>
      </c>
      <c r="T150" s="183">
        <f>S150*H150</f>
        <v>0</v>
      </c>
      <c r="AR150" s="23" t="s">
        <v>201</v>
      </c>
      <c r="AT150" s="23" t="s">
        <v>197</v>
      </c>
      <c r="AU150" s="23" t="s">
        <v>85</v>
      </c>
      <c r="AY150" s="23" t="s">
        <v>195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23" t="s">
        <v>83</v>
      </c>
      <c r="BK150" s="184">
        <f>ROUND(I150*H150,2)</f>
        <v>0</v>
      </c>
      <c r="BL150" s="23" t="s">
        <v>201</v>
      </c>
      <c r="BM150" s="23" t="s">
        <v>296</v>
      </c>
    </row>
    <row r="151" spans="2:65" s="1" customFormat="1" ht="16.5" customHeight="1">
      <c r="B151" s="172"/>
      <c r="C151" s="173" t="s">
        <v>297</v>
      </c>
      <c r="D151" s="173" t="s">
        <v>197</v>
      </c>
      <c r="E151" s="174" t="s">
        <v>298</v>
      </c>
      <c r="F151" s="175" t="s">
        <v>299</v>
      </c>
      <c r="G151" s="176" t="s">
        <v>228</v>
      </c>
      <c r="H151" s="177">
        <v>363.858</v>
      </c>
      <c r="I151" s="178"/>
      <c r="J151" s="179">
        <f>ROUND(I151*H151,2)</f>
        <v>0</v>
      </c>
      <c r="K151" s="175"/>
      <c r="L151" s="40"/>
      <c r="M151" s="180" t="s">
        <v>5</v>
      </c>
      <c r="N151" s="181" t="s">
        <v>46</v>
      </c>
      <c r="O151" s="41"/>
      <c r="P151" s="182">
        <f>O151*H151</f>
        <v>0</v>
      </c>
      <c r="Q151" s="182">
        <v>0</v>
      </c>
      <c r="R151" s="182">
        <f>Q151*H151</f>
        <v>0</v>
      </c>
      <c r="S151" s="182">
        <v>0</v>
      </c>
      <c r="T151" s="183">
        <f>S151*H151</f>
        <v>0</v>
      </c>
      <c r="AR151" s="23" t="s">
        <v>201</v>
      </c>
      <c r="AT151" s="23" t="s">
        <v>197</v>
      </c>
      <c r="AU151" s="23" t="s">
        <v>85</v>
      </c>
      <c r="AY151" s="23" t="s">
        <v>195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23" t="s">
        <v>83</v>
      </c>
      <c r="BK151" s="184">
        <f>ROUND(I151*H151,2)</f>
        <v>0</v>
      </c>
      <c r="BL151" s="23" t="s">
        <v>201</v>
      </c>
      <c r="BM151" s="23" t="s">
        <v>300</v>
      </c>
    </row>
    <row r="152" spans="2:65" s="1" customFormat="1" ht="16.5" customHeight="1">
      <c r="B152" s="172"/>
      <c r="C152" s="173" t="s">
        <v>11</v>
      </c>
      <c r="D152" s="173" t="s">
        <v>197</v>
      </c>
      <c r="E152" s="174" t="s">
        <v>301</v>
      </c>
      <c r="F152" s="175" t="s">
        <v>302</v>
      </c>
      <c r="G152" s="176" t="s">
        <v>303</v>
      </c>
      <c r="H152" s="177">
        <v>600.36599999999999</v>
      </c>
      <c r="I152" s="178"/>
      <c r="J152" s="179">
        <f>ROUND(I152*H152,2)</f>
        <v>0</v>
      </c>
      <c r="K152" s="175"/>
      <c r="L152" s="40"/>
      <c r="M152" s="180" t="s">
        <v>5</v>
      </c>
      <c r="N152" s="181" t="s">
        <v>46</v>
      </c>
      <c r="O152" s="41"/>
      <c r="P152" s="182">
        <f>O152*H152</f>
        <v>0</v>
      </c>
      <c r="Q152" s="182">
        <v>0</v>
      </c>
      <c r="R152" s="182">
        <f>Q152*H152</f>
        <v>0</v>
      </c>
      <c r="S152" s="182">
        <v>0</v>
      </c>
      <c r="T152" s="183">
        <f>S152*H152</f>
        <v>0</v>
      </c>
      <c r="AR152" s="23" t="s">
        <v>201</v>
      </c>
      <c r="AT152" s="23" t="s">
        <v>197</v>
      </c>
      <c r="AU152" s="23" t="s">
        <v>85</v>
      </c>
      <c r="AY152" s="23" t="s">
        <v>195</v>
      </c>
      <c r="BE152" s="184">
        <f>IF(N152="základní",J152,0)</f>
        <v>0</v>
      </c>
      <c r="BF152" s="184">
        <f>IF(N152="snížená",J152,0)</f>
        <v>0</v>
      </c>
      <c r="BG152" s="184">
        <f>IF(N152="zákl. přenesená",J152,0)</f>
        <v>0</v>
      </c>
      <c r="BH152" s="184">
        <f>IF(N152="sníž. přenesená",J152,0)</f>
        <v>0</v>
      </c>
      <c r="BI152" s="184">
        <f>IF(N152="nulová",J152,0)</f>
        <v>0</v>
      </c>
      <c r="BJ152" s="23" t="s">
        <v>83</v>
      </c>
      <c r="BK152" s="184">
        <f>ROUND(I152*H152,2)</f>
        <v>0</v>
      </c>
      <c r="BL152" s="23" t="s">
        <v>201</v>
      </c>
      <c r="BM152" s="23" t="s">
        <v>304</v>
      </c>
    </row>
    <row r="153" spans="2:65" s="1" customFormat="1" ht="27">
      <c r="B153" s="40"/>
      <c r="D153" s="186" t="s">
        <v>209</v>
      </c>
      <c r="F153" s="194" t="s">
        <v>305</v>
      </c>
      <c r="I153" s="195"/>
      <c r="L153" s="40"/>
      <c r="M153" s="196"/>
      <c r="N153" s="41"/>
      <c r="O153" s="41"/>
      <c r="P153" s="41"/>
      <c r="Q153" s="41"/>
      <c r="R153" s="41"/>
      <c r="S153" s="41"/>
      <c r="T153" s="69"/>
      <c r="AT153" s="23" t="s">
        <v>209</v>
      </c>
      <c r="AU153" s="23" t="s">
        <v>85</v>
      </c>
    </row>
    <row r="154" spans="2:65" s="11" customFormat="1">
      <c r="B154" s="185"/>
      <c r="D154" s="186" t="s">
        <v>203</v>
      </c>
      <c r="E154" s="187" t="s">
        <v>5</v>
      </c>
      <c r="F154" s="188" t="s">
        <v>306</v>
      </c>
      <c r="H154" s="189">
        <v>600.36599999999999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83</v>
      </c>
      <c r="AY154" s="187" t="s">
        <v>195</v>
      </c>
    </row>
    <row r="155" spans="2:65" s="1" customFormat="1" ht="16.5" customHeight="1">
      <c r="B155" s="172"/>
      <c r="C155" s="173" t="s">
        <v>307</v>
      </c>
      <c r="D155" s="173" t="s">
        <v>197</v>
      </c>
      <c r="E155" s="174" t="s">
        <v>308</v>
      </c>
      <c r="F155" s="175" t="s">
        <v>309</v>
      </c>
      <c r="G155" s="176" t="s">
        <v>228</v>
      </c>
      <c r="H155" s="177">
        <v>199.50700000000001</v>
      </c>
      <c r="I155" s="178"/>
      <c r="J155" s="179">
        <f>ROUND(I155*H155,2)</f>
        <v>0</v>
      </c>
      <c r="K155" s="175"/>
      <c r="L155" s="40"/>
      <c r="M155" s="180" t="s">
        <v>5</v>
      </c>
      <c r="N155" s="181" t="s">
        <v>46</v>
      </c>
      <c r="O155" s="41"/>
      <c r="P155" s="182">
        <f>O155*H155</f>
        <v>0</v>
      </c>
      <c r="Q155" s="182">
        <v>0</v>
      </c>
      <c r="R155" s="182">
        <f>Q155*H155</f>
        <v>0</v>
      </c>
      <c r="S155" s="182">
        <v>0</v>
      </c>
      <c r="T155" s="183">
        <f>S155*H155</f>
        <v>0</v>
      </c>
      <c r="AR155" s="23" t="s">
        <v>201</v>
      </c>
      <c r="AT155" s="23" t="s">
        <v>197</v>
      </c>
      <c r="AU155" s="23" t="s">
        <v>85</v>
      </c>
      <c r="AY155" s="23" t="s">
        <v>195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23" t="s">
        <v>83</v>
      </c>
      <c r="BK155" s="184">
        <f>ROUND(I155*H155,2)</f>
        <v>0</v>
      </c>
      <c r="BL155" s="23" t="s">
        <v>201</v>
      </c>
      <c r="BM155" s="23" t="s">
        <v>310</v>
      </c>
    </row>
    <row r="156" spans="2:65" s="1" customFormat="1" ht="81">
      <c r="B156" s="40"/>
      <c r="D156" s="186" t="s">
        <v>209</v>
      </c>
      <c r="F156" s="194" t="s">
        <v>311</v>
      </c>
      <c r="I156" s="195"/>
      <c r="L156" s="40"/>
      <c r="M156" s="196"/>
      <c r="N156" s="41"/>
      <c r="O156" s="41"/>
      <c r="P156" s="41"/>
      <c r="Q156" s="41"/>
      <c r="R156" s="41"/>
      <c r="S156" s="41"/>
      <c r="T156" s="69"/>
      <c r="AT156" s="23" t="s">
        <v>209</v>
      </c>
      <c r="AU156" s="23" t="s">
        <v>85</v>
      </c>
    </row>
    <row r="157" spans="2:65" s="11" customFormat="1">
      <c r="B157" s="185"/>
      <c r="D157" s="186" t="s">
        <v>203</v>
      </c>
      <c r="E157" s="187" t="s">
        <v>5</v>
      </c>
      <c r="F157" s="188" t="s">
        <v>289</v>
      </c>
      <c r="H157" s="189">
        <v>370.51299999999998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65" s="12" customFormat="1">
      <c r="B158" s="197"/>
      <c r="D158" s="186" t="s">
        <v>203</v>
      </c>
      <c r="E158" s="198" t="s">
        <v>5</v>
      </c>
      <c r="F158" s="199" t="s">
        <v>290</v>
      </c>
      <c r="H158" s="200">
        <v>370.51299999999998</v>
      </c>
      <c r="I158" s="201"/>
      <c r="L158" s="197"/>
      <c r="M158" s="202"/>
      <c r="N158" s="203"/>
      <c r="O158" s="203"/>
      <c r="P158" s="203"/>
      <c r="Q158" s="203"/>
      <c r="R158" s="203"/>
      <c r="S158" s="203"/>
      <c r="T158" s="204"/>
      <c r="AT158" s="198" t="s">
        <v>203</v>
      </c>
      <c r="AU158" s="198" t="s">
        <v>85</v>
      </c>
      <c r="AV158" s="12" t="s">
        <v>211</v>
      </c>
      <c r="AW158" s="12" t="s">
        <v>39</v>
      </c>
      <c r="AX158" s="12" t="s">
        <v>75</v>
      </c>
      <c r="AY158" s="198" t="s">
        <v>195</v>
      </c>
    </row>
    <row r="159" spans="2:65" s="11" customFormat="1">
      <c r="B159" s="185"/>
      <c r="D159" s="186" t="s">
        <v>203</v>
      </c>
      <c r="E159" s="187" t="s">
        <v>5</v>
      </c>
      <c r="F159" s="188" t="s">
        <v>291</v>
      </c>
      <c r="H159" s="189">
        <v>-6.6550000000000002</v>
      </c>
      <c r="I159" s="190"/>
      <c r="L159" s="185"/>
      <c r="M159" s="191"/>
      <c r="N159" s="192"/>
      <c r="O159" s="192"/>
      <c r="P159" s="192"/>
      <c r="Q159" s="192"/>
      <c r="R159" s="192"/>
      <c r="S159" s="192"/>
      <c r="T159" s="193"/>
      <c r="AT159" s="187" t="s">
        <v>203</v>
      </c>
      <c r="AU159" s="187" t="s">
        <v>85</v>
      </c>
      <c r="AV159" s="11" t="s">
        <v>85</v>
      </c>
      <c r="AW159" s="11" t="s">
        <v>39</v>
      </c>
      <c r="AX159" s="11" t="s">
        <v>75</v>
      </c>
      <c r="AY159" s="187" t="s">
        <v>195</v>
      </c>
    </row>
    <row r="160" spans="2:65" s="12" customFormat="1">
      <c r="B160" s="197"/>
      <c r="D160" s="186" t="s">
        <v>203</v>
      </c>
      <c r="E160" s="198" t="s">
        <v>5</v>
      </c>
      <c r="F160" s="199" t="s">
        <v>292</v>
      </c>
      <c r="H160" s="200">
        <v>-6.6550000000000002</v>
      </c>
      <c r="I160" s="201"/>
      <c r="L160" s="197"/>
      <c r="M160" s="202"/>
      <c r="N160" s="203"/>
      <c r="O160" s="203"/>
      <c r="P160" s="203"/>
      <c r="Q160" s="203"/>
      <c r="R160" s="203"/>
      <c r="S160" s="203"/>
      <c r="T160" s="204"/>
      <c r="AT160" s="198" t="s">
        <v>203</v>
      </c>
      <c r="AU160" s="198" t="s">
        <v>85</v>
      </c>
      <c r="AV160" s="12" t="s">
        <v>211</v>
      </c>
      <c r="AW160" s="12" t="s">
        <v>39</v>
      </c>
      <c r="AX160" s="12" t="s">
        <v>75</v>
      </c>
      <c r="AY160" s="198" t="s">
        <v>195</v>
      </c>
    </row>
    <row r="161" spans="2:65" s="11" customFormat="1">
      <c r="B161" s="185"/>
      <c r="D161" s="186" t="s">
        <v>203</v>
      </c>
      <c r="E161" s="187" t="s">
        <v>5</v>
      </c>
      <c r="F161" s="188" t="s">
        <v>312</v>
      </c>
      <c r="H161" s="189">
        <v>-152.27500000000001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203</v>
      </c>
      <c r="AU161" s="187" t="s">
        <v>85</v>
      </c>
      <c r="AV161" s="11" t="s">
        <v>85</v>
      </c>
      <c r="AW161" s="11" t="s">
        <v>39</v>
      </c>
      <c r="AX161" s="11" t="s">
        <v>75</v>
      </c>
      <c r="AY161" s="187" t="s">
        <v>195</v>
      </c>
    </row>
    <row r="162" spans="2:65" s="11" customFormat="1">
      <c r="B162" s="185"/>
      <c r="D162" s="186" t="s">
        <v>203</v>
      </c>
      <c r="E162" s="187" t="s">
        <v>5</v>
      </c>
      <c r="F162" s="188" t="s">
        <v>313</v>
      </c>
      <c r="H162" s="189">
        <v>-12.076000000000001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75</v>
      </c>
      <c r="AY162" s="187" t="s">
        <v>195</v>
      </c>
    </row>
    <row r="163" spans="2:65" s="12" customFormat="1">
      <c r="B163" s="197"/>
      <c r="D163" s="186" t="s">
        <v>203</v>
      </c>
      <c r="E163" s="198" t="s">
        <v>5</v>
      </c>
      <c r="F163" s="199" t="s">
        <v>314</v>
      </c>
      <c r="H163" s="200">
        <v>-164.351</v>
      </c>
      <c r="I163" s="201"/>
      <c r="L163" s="197"/>
      <c r="M163" s="202"/>
      <c r="N163" s="203"/>
      <c r="O163" s="203"/>
      <c r="P163" s="203"/>
      <c r="Q163" s="203"/>
      <c r="R163" s="203"/>
      <c r="S163" s="203"/>
      <c r="T163" s="204"/>
      <c r="AT163" s="198" t="s">
        <v>203</v>
      </c>
      <c r="AU163" s="198" t="s">
        <v>85</v>
      </c>
      <c r="AV163" s="12" t="s">
        <v>211</v>
      </c>
      <c r="AW163" s="12" t="s">
        <v>39</v>
      </c>
      <c r="AX163" s="12" t="s">
        <v>75</v>
      </c>
      <c r="AY163" s="198" t="s">
        <v>195</v>
      </c>
    </row>
    <row r="164" spans="2:65" s="13" customFormat="1">
      <c r="B164" s="205"/>
      <c r="D164" s="186" t="s">
        <v>203</v>
      </c>
      <c r="E164" s="206" t="s">
        <v>5</v>
      </c>
      <c r="F164" s="207" t="s">
        <v>254</v>
      </c>
      <c r="H164" s="208">
        <v>199.50700000000001</v>
      </c>
      <c r="I164" s="209"/>
      <c r="L164" s="205"/>
      <c r="M164" s="210"/>
      <c r="N164" s="211"/>
      <c r="O164" s="211"/>
      <c r="P164" s="211"/>
      <c r="Q164" s="211"/>
      <c r="R164" s="211"/>
      <c r="S164" s="211"/>
      <c r="T164" s="212"/>
      <c r="AT164" s="206" t="s">
        <v>203</v>
      </c>
      <c r="AU164" s="206" t="s">
        <v>85</v>
      </c>
      <c r="AV164" s="13" t="s">
        <v>201</v>
      </c>
      <c r="AW164" s="13" t="s">
        <v>39</v>
      </c>
      <c r="AX164" s="13" t="s">
        <v>83</v>
      </c>
      <c r="AY164" s="206" t="s">
        <v>195</v>
      </c>
    </row>
    <row r="165" spans="2:65" s="1" customFormat="1" ht="16.5" customHeight="1">
      <c r="B165" s="172"/>
      <c r="C165" s="213" t="s">
        <v>315</v>
      </c>
      <c r="D165" s="213" t="s">
        <v>316</v>
      </c>
      <c r="E165" s="214" t="s">
        <v>317</v>
      </c>
      <c r="F165" s="215" t="s">
        <v>318</v>
      </c>
      <c r="G165" s="216" t="s">
        <v>303</v>
      </c>
      <c r="H165" s="217">
        <v>379.06299999999999</v>
      </c>
      <c r="I165" s="218"/>
      <c r="J165" s="219">
        <f>ROUND(I165*H165,2)</f>
        <v>0</v>
      </c>
      <c r="K165" s="215"/>
      <c r="L165" s="220"/>
      <c r="M165" s="221" t="s">
        <v>5</v>
      </c>
      <c r="N165" s="222" t="s">
        <v>46</v>
      </c>
      <c r="O165" s="41"/>
      <c r="P165" s="182">
        <f>O165*H165</f>
        <v>0</v>
      </c>
      <c r="Q165" s="182">
        <v>1</v>
      </c>
      <c r="R165" s="182">
        <f>Q165*H165</f>
        <v>379.06299999999999</v>
      </c>
      <c r="S165" s="182">
        <v>0</v>
      </c>
      <c r="T165" s="183">
        <f>S165*H165</f>
        <v>0</v>
      </c>
      <c r="AR165" s="23" t="s">
        <v>255</v>
      </c>
      <c r="AT165" s="23" t="s">
        <v>316</v>
      </c>
      <c r="AU165" s="23" t="s">
        <v>85</v>
      </c>
      <c r="AY165" s="23" t="s">
        <v>195</v>
      </c>
      <c r="BE165" s="184">
        <f>IF(N165="základní",J165,0)</f>
        <v>0</v>
      </c>
      <c r="BF165" s="184">
        <f>IF(N165="snížená",J165,0)</f>
        <v>0</v>
      </c>
      <c r="BG165" s="184">
        <f>IF(N165="zákl. přenesená",J165,0)</f>
        <v>0</v>
      </c>
      <c r="BH165" s="184">
        <f>IF(N165="sníž. přenesená",J165,0)</f>
        <v>0</v>
      </c>
      <c r="BI165" s="184">
        <f>IF(N165="nulová",J165,0)</f>
        <v>0</v>
      </c>
      <c r="BJ165" s="23" t="s">
        <v>83</v>
      </c>
      <c r="BK165" s="184">
        <f>ROUND(I165*H165,2)</f>
        <v>0</v>
      </c>
      <c r="BL165" s="23" t="s">
        <v>201</v>
      </c>
      <c r="BM165" s="23" t="s">
        <v>319</v>
      </c>
    </row>
    <row r="166" spans="2:65" s="1" customFormat="1" ht="27">
      <c r="B166" s="40"/>
      <c r="D166" s="186" t="s">
        <v>209</v>
      </c>
      <c r="F166" s="194" t="s">
        <v>320</v>
      </c>
      <c r="I166" s="195"/>
      <c r="L166" s="40"/>
      <c r="M166" s="196"/>
      <c r="N166" s="41"/>
      <c r="O166" s="41"/>
      <c r="P166" s="41"/>
      <c r="Q166" s="41"/>
      <c r="R166" s="41"/>
      <c r="S166" s="41"/>
      <c r="T166" s="69"/>
      <c r="AT166" s="23" t="s">
        <v>209</v>
      </c>
      <c r="AU166" s="23" t="s">
        <v>85</v>
      </c>
    </row>
    <row r="167" spans="2:65" s="11" customFormat="1">
      <c r="B167" s="185"/>
      <c r="D167" s="186" t="s">
        <v>203</v>
      </c>
      <c r="E167" s="187" t="s">
        <v>5</v>
      </c>
      <c r="F167" s="188" t="s">
        <v>321</v>
      </c>
      <c r="H167" s="189">
        <v>379.06299999999999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203</v>
      </c>
      <c r="AU167" s="187" t="s">
        <v>85</v>
      </c>
      <c r="AV167" s="11" t="s">
        <v>85</v>
      </c>
      <c r="AW167" s="11" t="s">
        <v>39</v>
      </c>
      <c r="AX167" s="11" t="s">
        <v>83</v>
      </c>
      <c r="AY167" s="187" t="s">
        <v>195</v>
      </c>
    </row>
    <row r="168" spans="2:65" s="1" customFormat="1" ht="16.5" customHeight="1">
      <c r="B168" s="172"/>
      <c r="C168" s="173" t="s">
        <v>322</v>
      </c>
      <c r="D168" s="173" t="s">
        <v>197</v>
      </c>
      <c r="E168" s="174" t="s">
        <v>323</v>
      </c>
      <c r="F168" s="175" t="s">
        <v>324</v>
      </c>
      <c r="G168" s="176" t="s">
        <v>325</v>
      </c>
      <c r="H168" s="177">
        <v>9</v>
      </c>
      <c r="I168" s="178"/>
      <c r="J168" s="179">
        <f>ROUND(I168*H168,2)</f>
        <v>0</v>
      </c>
      <c r="K168" s="175"/>
      <c r="L168" s="40"/>
      <c r="M168" s="180" t="s">
        <v>5</v>
      </c>
      <c r="N168" s="181" t="s">
        <v>46</v>
      </c>
      <c r="O168" s="41"/>
      <c r="P168" s="182">
        <f>O168*H168</f>
        <v>0</v>
      </c>
      <c r="Q168" s="182">
        <v>0</v>
      </c>
      <c r="R168" s="182">
        <f>Q168*H168</f>
        <v>0</v>
      </c>
      <c r="S168" s="182">
        <v>0</v>
      </c>
      <c r="T168" s="183">
        <f>S168*H168</f>
        <v>0</v>
      </c>
      <c r="AR168" s="23" t="s">
        <v>201</v>
      </c>
      <c r="AT168" s="23" t="s">
        <v>197</v>
      </c>
      <c r="AU168" s="23" t="s">
        <v>85</v>
      </c>
      <c r="AY168" s="23" t="s">
        <v>195</v>
      </c>
      <c r="BE168" s="184">
        <f>IF(N168="základní",J168,0)</f>
        <v>0</v>
      </c>
      <c r="BF168" s="184">
        <f>IF(N168="snížená",J168,0)</f>
        <v>0</v>
      </c>
      <c r="BG168" s="184">
        <f>IF(N168="zákl. přenesená",J168,0)</f>
        <v>0</v>
      </c>
      <c r="BH168" s="184">
        <f>IF(N168="sníž. přenesená",J168,0)</f>
        <v>0</v>
      </c>
      <c r="BI168" s="184">
        <f>IF(N168="nulová",J168,0)</f>
        <v>0</v>
      </c>
      <c r="BJ168" s="23" t="s">
        <v>83</v>
      </c>
      <c r="BK168" s="184">
        <f>ROUND(I168*H168,2)</f>
        <v>0</v>
      </c>
      <c r="BL168" s="23" t="s">
        <v>201</v>
      </c>
      <c r="BM168" s="23" t="s">
        <v>326</v>
      </c>
    </row>
    <row r="169" spans="2:65" s="1" customFormat="1" ht="121.5">
      <c r="B169" s="40"/>
      <c r="D169" s="186" t="s">
        <v>209</v>
      </c>
      <c r="F169" s="194" t="s">
        <v>327</v>
      </c>
      <c r="I169" s="195"/>
      <c r="L169" s="40"/>
      <c r="M169" s="196"/>
      <c r="N169" s="41"/>
      <c r="O169" s="41"/>
      <c r="P169" s="41"/>
      <c r="Q169" s="41"/>
      <c r="R169" s="41"/>
      <c r="S169" s="41"/>
      <c r="T169" s="69"/>
      <c r="AT169" s="23" t="s">
        <v>209</v>
      </c>
      <c r="AU169" s="23" t="s">
        <v>85</v>
      </c>
    </row>
    <row r="170" spans="2:65" s="1" customFormat="1" ht="16.5" customHeight="1">
      <c r="B170" s="172"/>
      <c r="C170" s="173" t="s">
        <v>328</v>
      </c>
      <c r="D170" s="173" t="s">
        <v>197</v>
      </c>
      <c r="E170" s="174" t="s">
        <v>329</v>
      </c>
      <c r="F170" s="175" t="s">
        <v>330</v>
      </c>
      <c r="G170" s="176" t="s">
        <v>228</v>
      </c>
      <c r="H170" s="177">
        <v>6.6550000000000002</v>
      </c>
      <c r="I170" s="178"/>
      <c r="J170" s="179">
        <f>ROUND(I170*H170,2)</f>
        <v>0</v>
      </c>
      <c r="K170" s="175"/>
      <c r="L170" s="40"/>
      <c r="M170" s="180" t="s">
        <v>5</v>
      </c>
      <c r="N170" s="181" t="s">
        <v>46</v>
      </c>
      <c r="O170" s="41"/>
      <c r="P170" s="182">
        <f>O170*H170</f>
        <v>0</v>
      </c>
      <c r="Q170" s="182">
        <v>0</v>
      </c>
      <c r="R170" s="182">
        <f>Q170*H170</f>
        <v>0</v>
      </c>
      <c r="S170" s="182">
        <v>0</v>
      </c>
      <c r="T170" s="183">
        <f>S170*H170</f>
        <v>0</v>
      </c>
      <c r="AR170" s="23" t="s">
        <v>201</v>
      </c>
      <c r="AT170" s="23" t="s">
        <v>197</v>
      </c>
      <c r="AU170" s="23" t="s">
        <v>85</v>
      </c>
      <c r="AY170" s="23" t="s">
        <v>195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23" t="s">
        <v>83</v>
      </c>
      <c r="BK170" s="184">
        <f>ROUND(I170*H170,2)</f>
        <v>0</v>
      </c>
      <c r="BL170" s="23" t="s">
        <v>201</v>
      </c>
      <c r="BM170" s="23" t="s">
        <v>331</v>
      </c>
    </row>
    <row r="171" spans="2:65" s="1" customFormat="1" ht="54">
      <c r="B171" s="40"/>
      <c r="D171" s="186" t="s">
        <v>209</v>
      </c>
      <c r="F171" s="194" t="s">
        <v>332</v>
      </c>
      <c r="I171" s="195"/>
      <c r="L171" s="40"/>
      <c r="M171" s="196"/>
      <c r="N171" s="41"/>
      <c r="O171" s="41"/>
      <c r="P171" s="41"/>
      <c r="Q171" s="41"/>
      <c r="R171" s="41"/>
      <c r="S171" s="41"/>
      <c r="T171" s="69"/>
      <c r="AT171" s="23" t="s">
        <v>209</v>
      </c>
      <c r="AU171" s="23" t="s">
        <v>85</v>
      </c>
    </row>
    <row r="172" spans="2:65" s="11" customFormat="1">
      <c r="B172" s="185"/>
      <c r="D172" s="186" t="s">
        <v>203</v>
      </c>
      <c r="E172" s="187" t="s">
        <v>5</v>
      </c>
      <c r="F172" s="188" t="s">
        <v>333</v>
      </c>
      <c r="H172" s="189">
        <v>6.6550000000000002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203</v>
      </c>
      <c r="AU172" s="187" t="s">
        <v>85</v>
      </c>
      <c r="AV172" s="11" t="s">
        <v>85</v>
      </c>
      <c r="AW172" s="11" t="s">
        <v>39</v>
      </c>
      <c r="AX172" s="11" t="s">
        <v>75</v>
      </c>
      <c r="AY172" s="187" t="s">
        <v>195</v>
      </c>
    </row>
    <row r="173" spans="2:65" s="12" customFormat="1">
      <c r="B173" s="197"/>
      <c r="D173" s="186" t="s">
        <v>203</v>
      </c>
      <c r="E173" s="198" t="s">
        <v>5</v>
      </c>
      <c r="F173" s="199" t="s">
        <v>292</v>
      </c>
      <c r="H173" s="200">
        <v>6.6550000000000002</v>
      </c>
      <c r="I173" s="201"/>
      <c r="L173" s="197"/>
      <c r="M173" s="202"/>
      <c r="N173" s="203"/>
      <c r="O173" s="203"/>
      <c r="P173" s="203"/>
      <c r="Q173" s="203"/>
      <c r="R173" s="203"/>
      <c r="S173" s="203"/>
      <c r="T173" s="204"/>
      <c r="AT173" s="198" t="s">
        <v>203</v>
      </c>
      <c r="AU173" s="198" t="s">
        <v>85</v>
      </c>
      <c r="AV173" s="12" t="s">
        <v>211</v>
      </c>
      <c r="AW173" s="12" t="s">
        <v>39</v>
      </c>
      <c r="AX173" s="12" t="s">
        <v>83</v>
      </c>
      <c r="AY173" s="198" t="s">
        <v>195</v>
      </c>
    </row>
    <row r="174" spans="2:65" s="1" customFormat="1" ht="16.5" customHeight="1">
      <c r="B174" s="172"/>
      <c r="C174" s="173" t="s">
        <v>334</v>
      </c>
      <c r="D174" s="173" t="s">
        <v>197</v>
      </c>
      <c r="E174" s="174" t="s">
        <v>335</v>
      </c>
      <c r="F174" s="175" t="s">
        <v>336</v>
      </c>
      <c r="G174" s="176" t="s">
        <v>264</v>
      </c>
      <c r="H174" s="177">
        <v>6.05</v>
      </c>
      <c r="I174" s="178"/>
      <c r="J174" s="179">
        <f>ROUND(I174*H174,2)</f>
        <v>0</v>
      </c>
      <c r="K174" s="175"/>
      <c r="L174" s="40"/>
      <c r="M174" s="180" t="s">
        <v>5</v>
      </c>
      <c r="N174" s="181" t="s">
        <v>46</v>
      </c>
      <c r="O174" s="41"/>
      <c r="P174" s="182">
        <f>O174*H174</f>
        <v>0</v>
      </c>
      <c r="Q174" s="182">
        <v>1.2700000000000001E-3</v>
      </c>
      <c r="R174" s="182">
        <f>Q174*H174</f>
        <v>7.6835000000000002E-3</v>
      </c>
      <c r="S174" s="182">
        <v>0</v>
      </c>
      <c r="T174" s="183">
        <f>S174*H174</f>
        <v>0</v>
      </c>
      <c r="AR174" s="23" t="s">
        <v>201</v>
      </c>
      <c r="AT174" s="23" t="s">
        <v>197</v>
      </c>
      <c r="AU174" s="23" t="s">
        <v>85</v>
      </c>
      <c r="AY174" s="23" t="s">
        <v>195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23" t="s">
        <v>83</v>
      </c>
      <c r="BK174" s="184">
        <f>ROUND(I174*H174,2)</f>
        <v>0</v>
      </c>
      <c r="BL174" s="23" t="s">
        <v>201</v>
      </c>
      <c r="BM174" s="23" t="s">
        <v>337</v>
      </c>
    </row>
    <row r="175" spans="2:65" s="11" customFormat="1">
      <c r="B175" s="185"/>
      <c r="D175" s="186" t="s">
        <v>203</v>
      </c>
      <c r="E175" s="187" t="s">
        <v>5</v>
      </c>
      <c r="F175" s="188" t="s">
        <v>338</v>
      </c>
      <c r="H175" s="189">
        <v>6.05</v>
      </c>
      <c r="I175" s="190"/>
      <c r="L175" s="185"/>
      <c r="M175" s="191"/>
      <c r="N175" s="192"/>
      <c r="O175" s="192"/>
      <c r="P175" s="192"/>
      <c r="Q175" s="192"/>
      <c r="R175" s="192"/>
      <c r="S175" s="192"/>
      <c r="T175" s="193"/>
      <c r="AT175" s="187" t="s">
        <v>203</v>
      </c>
      <c r="AU175" s="187" t="s">
        <v>85</v>
      </c>
      <c r="AV175" s="11" t="s">
        <v>85</v>
      </c>
      <c r="AW175" s="11" t="s">
        <v>39</v>
      </c>
      <c r="AX175" s="11" t="s">
        <v>83</v>
      </c>
      <c r="AY175" s="187" t="s">
        <v>195</v>
      </c>
    </row>
    <row r="176" spans="2:65" s="1" customFormat="1" ht="16.5" customHeight="1">
      <c r="B176" s="172"/>
      <c r="C176" s="213" t="s">
        <v>10</v>
      </c>
      <c r="D176" s="213" t="s">
        <v>316</v>
      </c>
      <c r="E176" s="214" t="s">
        <v>339</v>
      </c>
      <c r="F176" s="215" t="s">
        <v>340</v>
      </c>
      <c r="G176" s="216" t="s">
        <v>341</v>
      </c>
      <c r="H176" s="217">
        <v>1.5129999999999999</v>
      </c>
      <c r="I176" s="218"/>
      <c r="J176" s="219">
        <f>ROUND(I176*H176,2)</f>
        <v>0</v>
      </c>
      <c r="K176" s="215"/>
      <c r="L176" s="220"/>
      <c r="M176" s="221" t="s">
        <v>5</v>
      </c>
      <c r="N176" s="222" t="s">
        <v>46</v>
      </c>
      <c r="O176" s="41"/>
      <c r="P176" s="182">
        <f>O176*H176</f>
        <v>0</v>
      </c>
      <c r="Q176" s="182">
        <v>1E-3</v>
      </c>
      <c r="R176" s="182">
        <f>Q176*H176</f>
        <v>1.513E-3</v>
      </c>
      <c r="S176" s="182">
        <v>0</v>
      </c>
      <c r="T176" s="183">
        <f>S176*H176</f>
        <v>0</v>
      </c>
      <c r="AR176" s="23" t="s">
        <v>255</v>
      </c>
      <c r="AT176" s="23" t="s">
        <v>316</v>
      </c>
      <c r="AU176" s="23" t="s">
        <v>85</v>
      </c>
      <c r="AY176" s="23" t="s">
        <v>195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23" t="s">
        <v>83</v>
      </c>
      <c r="BK176" s="184">
        <f>ROUND(I176*H176,2)</f>
        <v>0</v>
      </c>
      <c r="BL176" s="23" t="s">
        <v>201</v>
      </c>
      <c r="BM176" s="23" t="s">
        <v>342</v>
      </c>
    </row>
    <row r="177" spans="2:65" s="11" customFormat="1">
      <c r="B177" s="185"/>
      <c r="D177" s="186" t="s">
        <v>203</v>
      </c>
      <c r="E177" s="187" t="s">
        <v>5</v>
      </c>
      <c r="F177" s="188" t="s">
        <v>343</v>
      </c>
      <c r="H177" s="189">
        <v>1.5129999999999999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203</v>
      </c>
      <c r="AU177" s="187" t="s">
        <v>85</v>
      </c>
      <c r="AV177" s="11" t="s">
        <v>85</v>
      </c>
      <c r="AW177" s="11" t="s">
        <v>39</v>
      </c>
      <c r="AX177" s="11" t="s">
        <v>83</v>
      </c>
      <c r="AY177" s="187" t="s">
        <v>195</v>
      </c>
    </row>
    <row r="178" spans="2:65" s="1" customFormat="1" ht="16.5" customHeight="1">
      <c r="B178" s="172"/>
      <c r="C178" s="173" t="s">
        <v>344</v>
      </c>
      <c r="D178" s="173" t="s">
        <v>197</v>
      </c>
      <c r="E178" s="174" t="s">
        <v>345</v>
      </c>
      <c r="F178" s="175" t="s">
        <v>346</v>
      </c>
      <c r="G178" s="176" t="s">
        <v>303</v>
      </c>
      <c r="H178" s="177">
        <v>379.83300000000003</v>
      </c>
      <c r="I178" s="178"/>
      <c r="J178" s="179">
        <f>ROUND(I178*H178,2)</f>
        <v>0</v>
      </c>
      <c r="K178" s="175"/>
      <c r="L178" s="40"/>
      <c r="M178" s="180" t="s">
        <v>5</v>
      </c>
      <c r="N178" s="181" t="s">
        <v>46</v>
      </c>
      <c r="O178" s="41"/>
      <c r="P178" s="182">
        <f>O178*H178</f>
        <v>0</v>
      </c>
      <c r="Q178" s="182">
        <v>0</v>
      </c>
      <c r="R178" s="182">
        <f>Q178*H178</f>
        <v>0</v>
      </c>
      <c r="S178" s="182">
        <v>0</v>
      </c>
      <c r="T178" s="183">
        <f>S178*H178</f>
        <v>0</v>
      </c>
      <c r="AR178" s="23" t="s">
        <v>201</v>
      </c>
      <c r="AT178" s="23" t="s">
        <v>197</v>
      </c>
      <c r="AU178" s="23" t="s">
        <v>85</v>
      </c>
      <c r="AY178" s="23" t="s">
        <v>195</v>
      </c>
      <c r="BE178" s="184">
        <f>IF(N178="základní",J178,0)</f>
        <v>0</v>
      </c>
      <c r="BF178" s="184">
        <f>IF(N178="snížená",J178,0)</f>
        <v>0</v>
      </c>
      <c r="BG178" s="184">
        <f>IF(N178="zákl. přenesená",J178,0)</f>
        <v>0</v>
      </c>
      <c r="BH178" s="184">
        <f>IF(N178="sníž. přenesená",J178,0)</f>
        <v>0</v>
      </c>
      <c r="BI178" s="184">
        <f>IF(N178="nulová",J178,0)</f>
        <v>0</v>
      </c>
      <c r="BJ178" s="23" t="s">
        <v>83</v>
      </c>
      <c r="BK178" s="184">
        <f>ROUND(I178*H178,2)</f>
        <v>0</v>
      </c>
      <c r="BL178" s="23" t="s">
        <v>201</v>
      </c>
      <c r="BM178" s="23" t="s">
        <v>347</v>
      </c>
    </row>
    <row r="179" spans="2:65" s="10" customFormat="1" ht="29.85" customHeight="1">
      <c r="B179" s="159"/>
      <c r="D179" s="160" t="s">
        <v>74</v>
      </c>
      <c r="E179" s="170" t="s">
        <v>279</v>
      </c>
      <c r="F179" s="170" t="s">
        <v>348</v>
      </c>
      <c r="I179" s="162"/>
      <c r="J179" s="171">
        <f>BK179</f>
        <v>0</v>
      </c>
      <c r="L179" s="159"/>
      <c r="M179" s="164"/>
      <c r="N179" s="165"/>
      <c r="O179" s="165"/>
      <c r="P179" s="166">
        <f>SUM(P180:P192)</f>
        <v>0</v>
      </c>
      <c r="Q179" s="165"/>
      <c r="R179" s="166">
        <f>SUM(R180:R192)</f>
        <v>0</v>
      </c>
      <c r="S179" s="165"/>
      <c r="T179" s="167">
        <f>SUM(T180:T192)</f>
        <v>289.25180599999999</v>
      </c>
      <c r="AR179" s="160" t="s">
        <v>83</v>
      </c>
      <c r="AT179" s="168" t="s">
        <v>74</v>
      </c>
      <c r="AU179" s="168" t="s">
        <v>83</v>
      </c>
      <c r="AY179" s="160" t="s">
        <v>195</v>
      </c>
      <c r="BK179" s="169">
        <f>SUM(BK180:BK192)</f>
        <v>0</v>
      </c>
    </row>
    <row r="180" spans="2:65" s="1" customFormat="1" ht="16.5" customHeight="1">
      <c r="B180" s="172"/>
      <c r="C180" s="173" t="s">
        <v>349</v>
      </c>
      <c r="D180" s="173" t="s">
        <v>197</v>
      </c>
      <c r="E180" s="174" t="s">
        <v>350</v>
      </c>
      <c r="F180" s="175" t="s">
        <v>351</v>
      </c>
      <c r="G180" s="176" t="s">
        <v>264</v>
      </c>
      <c r="H180" s="177">
        <v>1.25</v>
      </c>
      <c r="I180" s="178"/>
      <c r="J180" s="179">
        <f>ROUND(I180*H180,2)</f>
        <v>0</v>
      </c>
      <c r="K180" s="175"/>
      <c r="L180" s="40"/>
      <c r="M180" s="180" t="s">
        <v>5</v>
      </c>
      <c r="N180" s="181" t="s">
        <v>46</v>
      </c>
      <c r="O180" s="41"/>
      <c r="P180" s="182">
        <f>O180*H180</f>
        <v>0</v>
      </c>
      <c r="Q180" s="182">
        <v>0</v>
      </c>
      <c r="R180" s="182">
        <f>Q180*H180</f>
        <v>0</v>
      </c>
      <c r="S180" s="182">
        <v>0.255</v>
      </c>
      <c r="T180" s="183">
        <f>S180*H180</f>
        <v>0.31874999999999998</v>
      </c>
      <c r="AR180" s="23" t="s">
        <v>201</v>
      </c>
      <c r="AT180" s="23" t="s">
        <v>197</v>
      </c>
      <c r="AU180" s="23" t="s">
        <v>85</v>
      </c>
      <c r="AY180" s="23" t="s">
        <v>195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23" t="s">
        <v>83</v>
      </c>
      <c r="BK180" s="184">
        <f>ROUND(I180*H180,2)</f>
        <v>0</v>
      </c>
      <c r="BL180" s="23" t="s">
        <v>201</v>
      </c>
      <c r="BM180" s="23" t="s">
        <v>352</v>
      </c>
    </row>
    <row r="181" spans="2:65" s="1" customFormat="1" ht="81">
      <c r="B181" s="40"/>
      <c r="D181" s="186" t="s">
        <v>209</v>
      </c>
      <c r="F181" s="194" t="s">
        <v>353</v>
      </c>
      <c r="I181" s="195"/>
      <c r="L181" s="40"/>
      <c r="M181" s="196"/>
      <c r="N181" s="41"/>
      <c r="O181" s="41"/>
      <c r="P181" s="41"/>
      <c r="Q181" s="41"/>
      <c r="R181" s="41"/>
      <c r="S181" s="41"/>
      <c r="T181" s="69"/>
      <c r="AT181" s="23" t="s">
        <v>209</v>
      </c>
      <c r="AU181" s="23" t="s">
        <v>85</v>
      </c>
    </row>
    <row r="182" spans="2:65" s="11" customFormat="1">
      <c r="B182" s="185"/>
      <c r="D182" s="186" t="s">
        <v>203</v>
      </c>
      <c r="E182" s="187" t="s">
        <v>5</v>
      </c>
      <c r="F182" s="188" t="s">
        <v>354</v>
      </c>
      <c r="H182" s="189">
        <v>1.25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203</v>
      </c>
      <c r="AU182" s="187" t="s">
        <v>85</v>
      </c>
      <c r="AV182" s="11" t="s">
        <v>85</v>
      </c>
      <c r="AW182" s="11" t="s">
        <v>39</v>
      </c>
      <c r="AX182" s="11" t="s">
        <v>83</v>
      </c>
      <c r="AY182" s="187" t="s">
        <v>195</v>
      </c>
    </row>
    <row r="183" spans="2:65" s="1" customFormat="1" ht="16.5" customHeight="1">
      <c r="B183" s="172"/>
      <c r="C183" s="173" t="s">
        <v>355</v>
      </c>
      <c r="D183" s="173" t="s">
        <v>197</v>
      </c>
      <c r="E183" s="174" t="s">
        <v>356</v>
      </c>
      <c r="F183" s="175" t="s">
        <v>357</v>
      </c>
      <c r="G183" s="176" t="s">
        <v>264</v>
      </c>
      <c r="H183" s="177">
        <v>327.44</v>
      </c>
      <c r="I183" s="178"/>
      <c r="J183" s="179">
        <f>ROUND(I183*H183,2)</f>
        <v>0</v>
      </c>
      <c r="K183" s="175"/>
      <c r="L183" s="40"/>
      <c r="M183" s="180" t="s">
        <v>5</v>
      </c>
      <c r="N183" s="181" t="s">
        <v>46</v>
      </c>
      <c r="O183" s="41"/>
      <c r="P183" s="182">
        <f>O183*H183</f>
        <v>0</v>
      </c>
      <c r="Q183" s="182">
        <v>0</v>
      </c>
      <c r="R183" s="182">
        <f>Q183*H183</f>
        <v>0</v>
      </c>
      <c r="S183" s="182">
        <v>0.44</v>
      </c>
      <c r="T183" s="183">
        <f>S183*H183</f>
        <v>144.0736</v>
      </c>
      <c r="AR183" s="23" t="s">
        <v>201</v>
      </c>
      <c r="AT183" s="23" t="s">
        <v>197</v>
      </c>
      <c r="AU183" s="23" t="s">
        <v>85</v>
      </c>
      <c r="AY183" s="23" t="s">
        <v>195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23" t="s">
        <v>83</v>
      </c>
      <c r="BK183" s="184">
        <f>ROUND(I183*H183,2)</f>
        <v>0</v>
      </c>
      <c r="BL183" s="23" t="s">
        <v>201</v>
      </c>
      <c r="BM183" s="23" t="s">
        <v>358</v>
      </c>
    </row>
    <row r="184" spans="2:65" s="1" customFormat="1" ht="67.5">
      <c r="B184" s="40"/>
      <c r="D184" s="186" t="s">
        <v>209</v>
      </c>
      <c r="F184" s="194" t="s">
        <v>359</v>
      </c>
      <c r="I184" s="195"/>
      <c r="L184" s="40"/>
      <c r="M184" s="196"/>
      <c r="N184" s="41"/>
      <c r="O184" s="41"/>
      <c r="P184" s="41"/>
      <c r="Q184" s="41"/>
      <c r="R184" s="41"/>
      <c r="S184" s="41"/>
      <c r="T184" s="69"/>
      <c r="AT184" s="23" t="s">
        <v>209</v>
      </c>
      <c r="AU184" s="23" t="s">
        <v>85</v>
      </c>
    </row>
    <row r="185" spans="2:65" s="11" customFormat="1">
      <c r="B185" s="185"/>
      <c r="D185" s="186" t="s">
        <v>203</v>
      </c>
      <c r="E185" s="187" t="s">
        <v>5</v>
      </c>
      <c r="F185" s="188" t="s">
        <v>360</v>
      </c>
      <c r="H185" s="189">
        <v>304.55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203</v>
      </c>
      <c r="AU185" s="187" t="s">
        <v>85</v>
      </c>
      <c r="AV185" s="11" t="s">
        <v>85</v>
      </c>
      <c r="AW185" s="11" t="s">
        <v>39</v>
      </c>
      <c r="AX185" s="11" t="s">
        <v>75</v>
      </c>
      <c r="AY185" s="187" t="s">
        <v>195</v>
      </c>
    </row>
    <row r="186" spans="2:65" s="11" customFormat="1">
      <c r="B186" s="185"/>
      <c r="D186" s="186" t="s">
        <v>203</v>
      </c>
      <c r="E186" s="187" t="s">
        <v>5</v>
      </c>
      <c r="F186" s="188" t="s">
        <v>361</v>
      </c>
      <c r="H186" s="189">
        <v>22.89</v>
      </c>
      <c r="I186" s="190"/>
      <c r="L186" s="185"/>
      <c r="M186" s="191"/>
      <c r="N186" s="192"/>
      <c r="O186" s="192"/>
      <c r="P186" s="192"/>
      <c r="Q186" s="192"/>
      <c r="R186" s="192"/>
      <c r="S186" s="192"/>
      <c r="T186" s="193"/>
      <c r="AT186" s="187" t="s">
        <v>203</v>
      </c>
      <c r="AU186" s="187" t="s">
        <v>85</v>
      </c>
      <c r="AV186" s="11" t="s">
        <v>85</v>
      </c>
      <c r="AW186" s="11" t="s">
        <v>39</v>
      </c>
      <c r="AX186" s="11" t="s">
        <v>75</v>
      </c>
      <c r="AY186" s="187" t="s">
        <v>195</v>
      </c>
    </row>
    <row r="187" spans="2:65" s="13" customFormat="1">
      <c r="B187" s="205"/>
      <c r="D187" s="186" t="s">
        <v>203</v>
      </c>
      <c r="E187" s="206" t="s">
        <v>5</v>
      </c>
      <c r="F187" s="207" t="s">
        <v>254</v>
      </c>
      <c r="H187" s="208">
        <v>327.44</v>
      </c>
      <c r="I187" s="209"/>
      <c r="L187" s="205"/>
      <c r="M187" s="210"/>
      <c r="N187" s="211"/>
      <c r="O187" s="211"/>
      <c r="P187" s="211"/>
      <c r="Q187" s="211"/>
      <c r="R187" s="211"/>
      <c r="S187" s="211"/>
      <c r="T187" s="212"/>
      <c r="AT187" s="206" t="s">
        <v>203</v>
      </c>
      <c r="AU187" s="206" t="s">
        <v>85</v>
      </c>
      <c r="AV187" s="13" t="s">
        <v>201</v>
      </c>
      <c r="AW187" s="13" t="s">
        <v>39</v>
      </c>
      <c r="AX187" s="13" t="s">
        <v>83</v>
      </c>
      <c r="AY187" s="206" t="s">
        <v>195</v>
      </c>
    </row>
    <row r="188" spans="2:65" s="1" customFormat="1" ht="16.5" customHeight="1">
      <c r="B188" s="172"/>
      <c r="C188" s="173" t="s">
        <v>362</v>
      </c>
      <c r="D188" s="173" t="s">
        <v>197</v>
      </c>
      <c r="E188" s="174" t="s">
        <v>363</v>
      </c>
      <c r="F188" s="175" t="s">
        <v>364</v>
      </c>
      <c r="G188" s="176" t="s">
        <v>264</v>
      </c>
      <c r="H188" s="177">
        <v>458.416</v>
      </c>
      <c r="I188" s="178"/>
      <c r="J188" s="179">
        <f>ROUND(I188*H188,2)</f>
        <v>0</v>
      </c>
      <c r="K188" s="175"/>
      <c r="L188" s="40"/>
      <c r="M188" s="180" t="s">
        <v>5</v>
      </c>
      <c r="N188" s="181" t="s">
        <v>46</v>
      </c>
      <c r="O188" s="41"/>
      <c r="P188" s="182">
        <f>O188*H188</f>
        <v>0</v>
      </c>
      <c r="Q188" s="182">
        <v>0</v>
      </c>
      <c r="R188" s="182">
        <f>Q188*H188</f>
        <v>0</v>
      </c>
      <c r="S188" s="182">
        <v>0.316</v>
      </c>
      <c r="T188" s="183">
        <f>S188*H188</f>
        <v>144.85945599999999</v>
      </c>
      <c r="AR188" s="23" t="s">
        <v>201</v>
      </c>
      <c r="AT188" s="23" t="s">
        <v>197</v>
      </c>
      <c r="AU188" s="23" t="s">
        <v>85</v>
      </c>
      <c r="AY188" s="23" t="s">
        <v>195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23" t="s">
        <v>83</v>
      </c>
      <c r="BK188" s="184">
        <f>ROUND(I188*H188,2)</f>
        <v>0</v>
      </c>
      <c r="BL188" s="23" t="s">
        <v>201</v>
      </c>
      <c r="BM188" s="23" t="s">
        <v>365</v>
      </c>
    </row>
    <row r="189" spans="2:65" s="1" customFormat="1" ht="67.5">
      <c r="B189" s="40"/>
      <c r="D189" s="186" t="s">
        <v>209</v>
      </c>
      <c r="F189" s="194" t="s">
        <v>366</v>
      </c>
      <c r="I189" s="195"/>
      <c r="L189" s="40"/>
      <c r="M189" s="196"/>
      <c r="N189" s="41"/>
      <c r="O189" s="41"/>
      <c r="P189" s="41"/>
      <c r="Q189" s="41"/>
      <c r="R189" s="41"/>
      <c r="S189" s="41"/>
      <c r="T189" s="69"/>
      <c r="AT189" s="23" t="s">
        <v>209</v>
      </c>
      <c r="AU189" s="23" t="s">
        <v>85</v>
      </c>
    </row>
    <row r="190" spans="2:65" s="11" customFormat="1">
      <c r="B190" s="185"/>
      <c r="D190" s="186" t="s">
        <v>203</v>
      </c>
      <c r="E190" s="187" t="s">
        <v>5</v>
      </c>
      <c r="F190" s="188" t="s">
        <v>367</v>
      </c>
      <c r="H190" s="189">
        <v>426.37</v>
      </c>
      <c r="I190" s="190"/>
      <c r="L190" s="185"/>
      <c r="M190" s="191"/>
      <c r="N190" s="192"/>
      <c r="O190" s="192"/>
      <c r="P190" s="192"/>
      <c r="Q190" s="192"/>
      <c r="R190" s="192"/>
      <c r="S190" s="192"/>
      <c r="T190" s="193"/>
      <c r="AT190" s="187" t="s">
        <v>203</v>
      </c>
      <c r="AU190" s="187" t="s">
        <v>85</v>
      </c>
      <c r="AV190" s="11" t="s">
        <v>85</v>
      </c>
      <c r="AW190" s="11" t="s">
        <v>39</v>
      </c>
      <c r="AX190" s="11" t="s">
        <v>75</v>
      </c>
      <c r="AY190" s="187" t="s">
        <v>195</v>
      </c>
    </row>
    <row r="191" spans="2:65" s="11" customFormat="1">
      <c r="B191" s="185"/>
      <c r="D191" s="186" t="s">
        <v>203</v>
      </c>
      <c r="E191" s="187" t="s">
        <v>5</v>
      </c>
      <c r="F191" s="188" t="s">
        <v>368</v>
      </c>
      <c r="H191" s="189">
        <v>32.045999999999999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203</v>
      </c>
      <c r="AU191" s="187" t="s">
        <v>85</v>
      </c>
      <c r="AV191" s="11" t="s">
        <v>85</v>
      </c>
      <c r="AW191" s="11" t="s">
        <v>39</v>
      </c>
      <c r="AX191" s="11" t="s">
        <v>75</v>
      </c>
      <c r="AY191" s="187" t="s">
        <v>195</v>
      </c>
    </row>
    <row r="192" spans="2:65" s="13" customFormat="1">
      <c r="B192" s="205"/>
      <c r="D192" s="186" t="s">
        <v>203</v>
      </c>
      <c r="E192" s="206" t="s">
        <v>5</v>
      </c>
      <c r="F192" s="207" t="s">
        <v>254</v>
      </c>
      <c r="H192" s="208">
        <v>458.416</v>
      </c>
      <c r="I192" s="209"/>
      <c r="L192" s="205"/>
      <c r="M192" s="210"/>
      <c r="N192" s="211"/>
      <c r="O192" s="211"/>
      <c r="P192" s="211"/>
      <c r="Q192" s="211"/>
      <c r="R192" s="211"/>
      <c r="S192" s="211"/>
      <c r="T192" s="212"/>
      <c r="AT192" s="206" t="s">
        <v>203</v>
      </c>
      <c r="AU192" s="206" t="s">
        <v>85</v>
      </c>
      <c r="AV192" s="13" t="s">
        <v>201</v>
      </c>
      <c r="AW192" s="13" t="s">
        <v>39</v>
      </c>
      <c r="AX192" s="13" t="s">
        <v>83</v>
      </c>
      <c r="AY192" s="206" t="s">
        <v>195</v>
      </c>
    </row>
    <row r="193" spans="2:65" s="10" customFormat="1" ht="29.85" customHeight="1">
      <c r="B193" s="159"/>
      <c r="D193" s="160" t="s">
        <v>74</v>
      </c>
      <c r="E193" s="170" t="s">
        <v>201</v>
      </c>
      <c r="F193" s="170" t="s">
        <v>369</v>
      </c>
      <c r="I193" s="162"/>
      <c r="J193" s="171">
        <f>BK193</f>
        <v>0</v>
      </c>
      <c r="L193" s="159"/>
      <c r="M193" s="164"/>
      <c r="N193" s="165"/>
      <c r="O193" s="165"/>
      <c r="P193" s="166">
        <f>SUM(P194:P204)</f>
        <v>0</v>
      </c>
      <c r="Q193" s="165"/>
      <c r="R193" s="166">
        <f>SUM(R194:R204)</f>
        <v>311.68921627000003</v>
      </c>
      <c r="S193" s="165"/>
      <c r="T193" s="167">
        <f>SUM(T194:T204)</f>
        <v>0</v>
      </c>
      <c r="AR193" s="160" t="s">
        <v>83</v>
      </c>
      <c r="AT193" s="168" t="s">
        <v>74</v>
      </c>
      <c r="AU193" s="168" t="s">
        <v>83</v>
      </c>
      <c r="AY193" s="160" t="s">
        <v>195</v>
      </c>
      <c r="BK193" s="169">
        <f>SUM(BK194:BK204)</f>
        <v>0</v>
      </c>
    </row>
    <row r="194" spans="2:65" s="1" customFormat="1" ht="16.5" customHeight="1">
      <c r="B194" s="172"/>
      <c r="C194" s="173" t="s">
        <v>370</v>
      </c>
      <c r="D194" s="173" t="s">
        <v>197</v>
      </c>
      <c r="E194" s="174" t="s">
        <v>371</v>
      </c>
      <c r="F194" s="175" t="s">
        <v>372</v>
      </c>
      <c r="G194" s="176" t="s">
        <v>228</v>
      </c>
      <c r="H194" s="177">
        <v>164.351</v>
      </c>
      <c r="I194" s="178"/>
      <c r="J194" s="179">
        <f>ROUND(I194*H194,2)</f>
        <v>0</v>
      </c>
      <c r="K194" s="175"/>
      <c r="L194" s="40"/>
      <c r="M194" s="180" t="s">
        <v>5</v>
      </c>
      <c r="N194" s="181" t="s">
        <v>46</v>
      </c>
      <c r="O194" s="41"/>
      <c r="P194" s="182">
        <f>O194*H194</f>
        <v>0</v>
      </c>
      <c r="Q194" s="182">
        <v>1.8907700000000001</v>
      </c>
      <c r="R194" s="182">
        <f>Q194*H194</f>
        <v>310.74994027000002</v>
      </c>
      <c r="S194" s="182">
        <v>0</v>
      </c>
      <c r="T194" s="183">
        <f>S194*H194</f>
        <v>0</v>
      </c>
      <c r="AR194" s="23" t="s">
        <v>201</v>
      </c>
      <c r="AT194" s="23" t="s">
        <v>197</v>
      </c>
      <c r="AU194" s="23" t="s">
        <v>85</v>
      </c>
      <c r="AY194" s="23" t="s">
        <v>195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23" t="s">
        <v>83</v>
      </c>
      <c r="BK194" s="184">
        <f>ROUND(I194*H194,2)</f>
        <v>0</v>
      </c>
      <c r="BL194" s="23" t="s">
        <v>201</v>
      </c>
      <c r="BM194" s="23" t="s">
        <v>373</v>
      </c>
    </row>
    <row r="195" spans="2:65" s="1" customFormat="1" ht="54">
      <c r="B195" s="40"/>
      <c r="D195" s="186" t="s">
        <v>209</v>
      </c>
      <c r="F195" s="194" t="s">
        <v>374</v>
      </c>
      <c r="I195" s="195"/>
      <c r="L195" s="40"/>
      <c r="M195" s="196"/>
      <c r="N195" s="41"/>
      <c r="O195" s="41"/>
      <c r="P195" s="41"/>
      <c r="Q195" s="41"/>
      <c r="R195" s="41"/>
      <c r="S195" s="41"/>
      <c r="T195" s="69"/>
      <c r="AT195" s="23" t="s">
        <v>209</v>
      </c>
      <c r="AU195" s="23" t="s">
        <v>85</v>
      </c>
    </row>
    <row r="196" spans="2:65" s="11" customFormat="1">
      <c r="B196" s="185"/>
      <c r="D196" s="186" t="s">
        <v>203</v>
      </c>
      <c r="E196" s="187" t="s">
        <v>5</v>
      </c>
      <c r="F196" s="188" t="s">
        <v>375</v>
      </c>
      <c r="H196" s="189">
        <v>152.27500000000001</v>
      </c>
      <c r="I196" s="190"/>
      <c r="L196" s="185"/>
      <c r="M196" s="191"/>
      <c r="N196" s="192"/>
      <c r="O196" s="192"/>
      <c r="P196" s="192"/>
      <c r="Q196" s="192"/>
      <c r="R196" s="192"/>
      <c r="S196" s="192"/>
      <c r="T196" s="193"/>
      <c r="AT196" s="187" t="s">
        <v>203</v>
      </c>
      <c r="AU196" s="187" t="s">
        <v>85</v>
      </c>
      <c r="AV196" s="11" t="s">
        <v>85</v>
      </c>
      <c r="AW196" s="11" t="s">
        <v>39</v>
      </c>
      <c r="AX196" s="11" t="s">
        <v>75</v>
      </c>
      <c r="AY196" s="187" t="s">
        <v>195</v>
      </c>
    </row>
    <row r="197" spans="2:65" s="11" customFormat="1">
      <c r="B197" s="185"/>
      <c r="D197" s="186" t="s">
        <v>203</v>
      </c>
      <c r="E197" s="187" t="s">
        <v>5</v>
      </c>
      <c r="F197" s="188" t="s">
        <v>376</v>
      </c>
      <c r="H197" s="189">
        <v>12.076000000000001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203</v>
      </c>
      <c r="AU197" s="187" t="s">
        <v>85</v>
      </c>
      <c r="AV197" s="11" t="s">
        <v>85</v>
      </c>
      <c r="AW197" s="11" t="s">
        <v>39</v>
      </c>
      <c r="AX197" s="11" t="s">
        <v>75</v>
      </c>
      <c r="AY197" s="187" t="s">
        <v>195</v>
      </c>
    </row>
    <row r="198" spans="2:65" s="12" customFormat="1">
      <c r="B198" s="197"/>
      <c r="D198" s="186" t="s">
        <v>203</v>
      </c>
      <c r="E198" s="198" t="s">
        <v>5</v>
      </c>
      <c r="F198" s="199" t="s">
        <v>314</v>
      </c>
      <c r="H198" s="200">
        <v>164.351</v>
      </c>
      <c r="I198" s="201"/>
      <c r="L198" s="197"/>
      <c r="M198" s="202"/>
      <c r="N198" s="203"/>
      <c r="O198" s="203"/>
      <c r="P198" s="203"/>
      <c r="Q198" s="203"/>
      <c r="R198" s="203"/>
      <c r="S198" s="203"/>
      <c r="T198" s="204"/>
      <c r="AT198" s="198" t="s">
        <v>203</v>
      </c>
      <c r="AU198" s="198" t="s">
        <v>85</v>
      </c>
      <c r="AV198" s="12" t="s">
        <v>211</v>
      </c>
      <c r="AW198" s="12" t="s">
        <v>39</v>
      </c>
      <c r="AX198" s="12" t="s">
        <v>83</v>
      </c>
      <c r="AY198" s="198" t="s">
        <v>195</v>
      </c>
    </row>
    <row r="199" spans="2:65" s="1" customFormat="1" ht="16.5" customHeight="1">
      <c r="B199" s="172"/>
      <c r="C199" s="173" t="s">
        <v>377</v>
      </c>
      <c r="D199" s="173" t="s">
        <v>197</v>
      </c>
      <c r="E199" s="174" t="s">
        <v>378</v>
      </c>
      <c r="F199" s="175" t="s">
        <v>379</v>
      </c>
      <c r="G199" s="176" t="s">
        <v>228</v>
      </c>
      <c r="H199" s="177">
        <v>0.40500000000000003</v>
      </c>
      <c r="I199" s="178"/>
      <c r="J199" s="179">
        <f>ROUND(I199*H199,2)</f>
        <v>0</v>
      </c>
      <c r="K199" s="175"/>
      <c r="L199" s="40"/>
      <c r="M199" s="180" t="s">
        <v>5</v>
      </c>
      <c r="N199" s="181" t="s">
        <v>46</v>
      </c>
      <c r="O199" s="41"/>
      <c r="P199" s="182">
        <f>O199*H199</f>
        <v>0</v>
      </c>
      <c r="Q199" s="182">
        <v>2.234</v>
      </c>
      <c r="R199" s="182">
        <f>Q199*H199</f>
        <v>0.90477000000000007</v>
      </c>
      <c r="S199" s="182">
        <v>0</v>
      </c>
      <c r="T199" s="183">
        <f>S199*H199</f>
        <v>0</v>
      </c>
      <c r="AR199" s="23" t="s">
        <v>201</v>
      </c>
      <c r="AT199" s="23" t="s">
        <v>197</v>
      </c>
      <c r="AU199" s="23" t="s">
        <v>85</v>
      </c>
      <c r="AY199" s="23" t="s">
        <v>195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23" t="s">
        <v>83</v>
      </c>
      <c r="BK199" s="184">
        <f>ROUND(I199*H199,2)</f>
        <v>0</v>
      </c>
      <c r="BL199" s="23" t="s">
        <v>201</v>
      </c>
      <c r="BM199" s="23" t="s">
        <v>380</v>
      </c>
    </row>
    <row r="200" spans="2:65" s="1" customFormat="1" ht="40.5">
      <c r="B200" s="40"/>
      <c r="D200" s="186" t="s">
        <v>209</v>
      </c>
      <c r="F200" s="194" t="s">
        <v>381</v>
      </c>
      <c r="I200" s="195"/>
      <c r="L200" s="40"/>
      <c r="M200" s="196"/>
      <c r="N200" s="41"/>
      <c r="O200" s="41"/>
      <c r="P200" s="41"/>
      <c r="Q200" s="41"/>
      <c r="R200" s="41"/>
      <c r="S200" s="41"/>
      <c r="T200" s="69"/>
      <c r="AT200" s="23" t="s">
        <v>209</v>
      </c>
      <c r="AU200" s="23" t="s">
        <v>85</v>
      </c>
    </row>
    <row r="201" spans="2:65" s="11" customFormat="1">
      <c r="B201" s="185"/>
      <c r="D201" s="186" t="s">
        <v>203</v>
      </c>
      <c r="E201" s="187" t="s">
        <v>5</v>
      </c>
      <c r="F201" s="188" t="s">
        <v>382</v>
      </c>
      <c r="H201" s="189">
        <v>0.40500000000000003</v>
      </c>
      <c r="I201" s="190"/>
      <c r="L201" s="185"/>
      <c r="M201" s="191"/>
      <c r="N201" s="192"/>
      <c r="O201" s="192"/>
      <c r="P201" s="192"/>
      <c r="Q201" s="192"/>
      <c r="R201" s="192"/>
      <c r="S201" s="192"/>
      <c r="T201" s="193"/>
      <c r="AT201" s="187" t="s">
        <v>203</v>
      </c>
      <c r="AU201" s="187" t="s">
        <v>85</v>
      </c>
      <c r="AV201" s="11" t="s">
        <v>85</v>
      </c>
      <c r="AW201" s="11" t="s">
        <v>39</v>
      </c>
      <c r="AX201" s="11" t="s">
        <v>83</v>
      </c>
      <c r="AY201" s="187" t="s">
        <v>195</v>
      </c>
    </row>
    <row r="202" spans="2:65" s="1" customFormat="1" ht="16.5" customHeight="1">
      <c r="B202" s="172"/>
      <c r="C202" s="173" t="s">
        <v>383</v>
      </c>
      <c r="D202" s="173" t="s">
        <v>197</v>
      </c>
      <c r="E202" s="174" t="s">
        <v>384</v>
      </c>
      <c r="F202" s="175" t="s">
        <v>385</v>
      </c>
      <c r="G202" s="176" t="s">
        <v>264</v>
      </c>
      <c r="H202" s="177">
        <v>5.4</v>
      </c>
      <c r="I202" s="178"/>
      <c r="J202" s="179">
        <f>ROUND(I202*H202,2)</f>
        <v>0</v>
      </c>
      <c r="K202" s="175"/>
      <c r="L202" s="40"/>
      <c r="M202" s="180" t="s">
        <v>5</v>
      </c>
      <c r="N202" s="181" t="s">
        <v>46</v>
      </c>
      <c r="O202" s="41"/>
      <c r="P202" s="182">
        <f>O202*H202</f>
        <v>0</v>
      </c>
      <c r="Q202" s="182">
        <v>6.3899999999999998E-3</v>
      </c>
      <c r="R202" s="182">
        <f>Q202*H202</f>
        <v>3.4506000000000002E-2</v>
      </c>
      <c r="S202" s="182">
        <v>0</v>
      </c>
      <c r="T202" s="183">
        <f>S202*H202</f>
        <v>0</v>
      </c>
      <c r="AR202" s="23" t="s">
        <v>201</v>
      </c>
      <c r="AT202" s="23" t="s">
        <v>197</v>
      </c>
      <c r="AU202" s="23" t="s">
        <v>85</v>
      </c>
      <c r="AY202" s="23" t="s">
        <v>195</v>
      </c>
      <c r="BE202" s="184">
        <f>IF(N202="základní",J202,0)</f>
        <v>0</v>
      </c>
      <c r="BF202" s="184">
        <f>IF(N202="snížená",J202,0)</f>
        <v>0</v>
      </c>
      <c r="BG202" s="184">
        <f>IF(N202="zákl. přenesená",J202,0)</f>
        <v>0</v>
      </c>
      <c r="BH202" s="184">
        <f>IF(N202="sníž. přenesená",J202,0)</f>
        <v>0</v>
      </c>
      <c r="BI202" s="184">
        <f>IF(N202="nulová",J202,0)</f>
        <v>0</v>
      </c>
      <c r="BJ202" s="23" t="s">
        <v>83</v>
      </c>
      <c r="BK202" s="184">
        <f>ROUND(I202*H202,2)</f>
        <v>0</v>
      </c>
      <c r="BL202" s="23" t="s">
        <v>201</v>
      </c>
      <c r="BM202" s="23" t="s">
        <v>386</v>
      </c>
    </row>
    <row r="203" spans="2:65" s="11" customFormat="1">
      <c r="B203" s="185"/>
      <c r="D203" s="186" t="s">
        <v>203</v>
      </c>
      <c r="E203" s="187" t="s">
        <v>5</v>
      </c>
      <c r="F203" s="188" t="s">
        <v>387</v>
      </c>
      <c r="H203" s="189">
        <v>5.4</v>
      </c>
      <c r="I203" s="190"/>
      <c r="L203" s="185"/>
      <c r="M203" s="191"/>
      <c r="N203" s="192"/>
      <c r="O203" s="192"/>
      <c r="P203" s="192"/>
      <c r="Q203" s="192"/>
      <c r="R203" s="192"/>
      <c r="S203" s="192"/>
      <c r="T203" s="193"/>
      <c r="AT203" s="187" t="s">
        <v>203</v>
      </c>
      <c r="AU203" s="187" t="s">
        <v>85</v>
      </c>
      <c r="AV203" s="11" t="s">
        <v>85</v>
      </c>
      <c r="AW203" s="11" t="s">
        <v>39</v>
      </c>
      <c r="AX203" s="11" t="s">
        <v>83</v>
      </c>
      <c r="AY203" s="187" t="s">
        <v>195</v>
      </c>
    </row>
    <row r="204" spans="2:65" s="1" customFormat="1" ht="16.5" customHeight="1">
      <c r="B204" s="172"/>
      <c r="C204" s="173" t="s">
        <v>388</v>
      </c>
      <c r="D204" s="173" t="s">
        <v>197</v>
      </c>
      <c r="E204" s="174" t="s">
        <v>345</v>
      </c>
      <c r="F204" s="175" t="s">
        <v>346</v>
      </c>
      <c r="G204" s="176" t="s">
        <v>303</v>
      </c>
      <c r="H204" s="177">
        <v>311.68900000000002</v>
      </c>
      <c r="I204" s="178"/>
      <c r="J204" s="179">
        <f>ROUND(I204*H204,2)</f>
        <v>0</v>
      </c>
      <c r="K204" s="175"/>
      <c r="L204" s="40"/>
      <c r="M204" s="180" t="s">
        <v>5</v>
      </c>
      <c r="N204" s="181" t="s">
        <v>46</v>
      </c>
      <c r="O204" s="41"/>
      <c r="P204" s="182">
        <f>O204*H204</f>
        <v>0</v>
      </c>
      <c r="Q204" s="182">
        <v>0</v>
      </c>
      <c r="R204" s="182">
        <f>Q204*H204</f>
        <v>0</v>
      </c>
      <c r="S204" s="182">
        <v>0</v>
      </c>
      <c r="T204" s="183">
        <f>S204*H204</f>
        <v>0</v>
      </c>
      <c r="AR204" s="23" t="s">
        <v>201</v>
      </c>
      <c r="AT204" s="23" t="s">
        <v>197</v>
      </c>
      <c r="AU204" s="23" t="s">
        <v>85</v>
      </c>
      <c r="AY204" s="23" t="s">
        <v>195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23" t="s">
        <v>83</v>
      </c>
      <c r="BK204" s="184">
        <f>ROUND(I204*H204,2)</f>
        <v>0</v>
      </c>
      <c r="BL204" s="23" t="s">
        <v>201</v>
      </c>
      <c r="BM204" s="23" t="s">
        <v>389</v>
      </c>
    </row>
    <row r="205" spans="2:65" s="10" customFormat="1" ht="29.85" customHeight="1">
      <c r="B205" s="159"/>
      <c r="D205" s="160" t="s">
        <v>74</v>
      </c>
      <c r="E205" s="170" t="s">
        <v>220</v>
      </c>
      <c r="F205" s="170" t="s">
        <v>390</v>
      </c>
      <c r="I205" s="162"/>
      <c r="J205" s="171">
        <f>BK205</f>
        <v>0</v>
      </c>
      <c r="L205" s="159"/>
      <c r="M205" s="164"/>
      <c r="N205" s="165"/>
      <c r="O205" s="165"/>
      <c r="P205" s="166">
        <f>P206+P222</f>
        <v>0</v>
      </c>
      <c r="Q205" s="165"/>
      <c r="R205" s="166">
        <f>R206+R222</f>
        <v>291.87529000000001</v>
      </c>
      <c r="S205" s="165"/>
      <c r="T205" s="167">
        <f>T206+T222</f>
        <v>0</v>
      </c>
      <c r="AR205" s="160" t="s">
        <v>83</v>
      </c>
      <c r="AT205" s="168" t="s">
        <v>74</v>
      </c>
      <c r="AU205" s="168" t="s">
        <v>83</v>
      </c>
      <c r="AY205" s="160" t="s">
        <v>195</v>
      </c>
      <c r="BK205" s="169">
        <f>BK206+BK222</f>
        <v>0</v>
      </c>
    </row>
    <row r="206" spans="2:65" s="10" customFormat="1" ht="14.85" customHeight="1">
      <c r="B206" s="159"/>
      <c r="D206" s="160" t="s">
        <v>74</v>
      </c>
      <c r="E206" s="170" t="s">
        <v>391</v>
      </c>
      <c r="F206" s="170" t="s">
        <v>392</v>
      </c>
      <c r="I206" s="162"/>
      <c r="J206" s="171">
        <f>BK206</f>
        <v>0</v>
      </c>
      <c r="L206" s="159"/>
      <c r="M206" s="164"/>
      <c r="N206" s="165"/>
      <c r="O206" s="165"/>
      <c r="P206" s="166">
        <f>SUM(P207:P221)</f>
        <v>0</v>
      </c>
      <c r="Q206" s="165"/>
      <c r="R206" s="166">
        <f>SUM(R207:R221)</f>
        <v>291.74903999999998</v>
      </c>
      <c r="S206" s="165"/>
      <c r="T206" s="167">
        <f>SUM(T207:T221)</f>
        <v>0</v>
      </c>
      <c r="AR206" s="160" t="s">
        <v>83</v>
      </c>
      <c r="AT206" s="168" t="s">
        <v>74</v>
      </c>
      <c r="AU206" s="168" t="s">
        <v>85</v>
      </c>
      <c r="AY206" s="160" t="s">
        <v>195</v>
      </c>
      <c r="BK206" s="169">
        <f>SUM(BK207:BK221)</f>
        <v>0</v>
      </c>
    </row>
    <row r="207" spans="2:65" s="1" customFormat="1" ht="16.5" customHeight="1">
      <c r="B207" s="172"/>
      <c r="C207" s="173" t="s">
        <v>393</v>
      </c>
      <c r="D207" s="173" t="s">
        <v>197</v>
      </c>
      <c r="E207" s="174" t="s">
        <v>394</v>
      </c>
      <c r="F207" s="175" t="s">
        <v>395</v>
      </c>
      <c r="G207" s="176" t="s">
        <v>264</v>
      </c>
      <c r="H207" s="177">
        <v>327.44</v>
      </c>
      <c r="I207" s="178"/>
      <c r="J207" s="179">
        <f>ROUND(I207*H207,2)</f>
        <v>0</v>
      </c>
      <c r="K207" s="175"/>
      <c r="L207" s="40"/>
      <c r="M207" s="180" t="s">
        <v>5</v>
      </c>
      <c r="N207" s="181" t="s">
        <v>46</v>
      </c>
      <c r="O207" s="41"/>
      <c r="P207" s="182">
        <f>O207*H207</f>
        <v>0</v>
      </c>
      <c r="Q207" s="182">
        <v>0.29699999999999999</v>
      </c>
      <c r="R207" s="182">
        <f>Q207*H207</f>
        <v>97.249679999999998</v>
      </c>
      <c r="S207" s="182">
        <v>0</v>
      </c>
      <c r="T207" s="183">
        <f>S207*H207</f>
        <v>0</v>
      </c>
      <c r="AR207" s="23" t="s">
        <v>201</v>
      </c>
      <c r="AT207" s="23" t="s">
        <v>197</v>
      </c>
      <c r="AU207" s="23" t="s">
        <v>211</v>
      </c>
      <c r="AY207" s="23" t="s">
        <v>195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23" t="s">
        <v>83</v>
      </c>
      <c r="BK207" s="184">
        <f>ROUND(I207*H207,2)</f>
        <v>0</v>
      </c>
      <c r="BL207" s="23" t="s">
        <v>201</v>
      </c>
      <c r="BM207" s="23" t="s">
        <v>396</v>
      </c>
    </row>
    <row r="208" spans="2:65" s="1" customFormat="1" ht="54">
      <c r="B208" s="40"/>
      <c r="D208" s="186" t="s">
        <v>209</v>
      </c>
      <c r="F208" s="194" t="s">
        <v>397</v>
      </c>
      <c r="I208" s="195"/>
      <c r="L208" s="40"/>
      <c r="M208" s="196"/>
      <c r="N208" s="41"/>
      <c r="O208" s="41"/>
      <c r="P208" s="41"/>
      <c r="Q208" s="41"/>
      <c r="R208" s="41"/>
      <c r="S208" s="41"/>
      <c r="T208" s="69"/>
      <c r="AT208" s="23" t="s">
        <v>209</v>
      </c>
      <c r="AU208" s="23" t="s">
        <v>211</v>
      </c>
    </row>
    <row r="209" spans="2:65" s="11" customFormat="1">
      <c r="B209" s="185"/>
      <c r="D209" s="186" t="s">
        <v>203</v>
      </c>
      <c r="E209" s="187" t="s">
        <v>5</v>
      </c>
      <c r="F209" s="188" t="s">
        <v>360</v>
      </c>
      <c r="H209" s="189">
        <v>304.55</v>
      </c>
      <c r="I209" s="190"/>
      <c r="L209" s="185"/>
      <c r="M209" s="191"/>
      <c r="N209" s="192"/>
      <c r="O209" s="192"/>
      <c r="P209" s="192"/>
      <c r="Q209" s="192"/>
      <c r="R209" s="192"/>
      <c r="S209" s="192"/>
      <c r="T209" s="193"/>
      <c r="AT209" s="187" t="s">
        <v>203</v>
      </c>
      <c r="AU209" s="187" t="s">
        <v>211</v>
      </c>
      <c r="AV209" s="11" t="s">
        <v>85</v>
      </c>
      <c r="AW209" s="11" t="s">
        <v>39</v>
      </c>
      <c r="AX209" s="11" t="s">
        <v>75</v>
      </c>
      <c r="AY209" s="187" t="s">
        <v>195</v>
      </c>
    </row>
    <row r="210" spans="2:65" s="11" customFormat="1">
      <c r="B210" s="185"/>
      <c r="D210" s="186" t="s">
        <v>203</v>
      </c>
      <c r="E210" s="187" t="s">
        <v>5</v>
      </c>
      <c r="F210" s="188" t="s">
        <v>361</v>
      </c>
      <c r="H210" s="189">
        <v>22.89</v>
      </c>
      <c r="I210" s="190"/>
      <c r="L210" s="185"/>
      <c r="M210" s="191"/>
      <c r="N210" s="192"/>
      <c r="O210" s="192"/>
      <c r="P210" s="192"/>
      <c r="Q210" s="192"/>
      <c r="R210" s="192"/>
      <c r="S210" s="192"/>
      <c r="T210" s="193"/>
      <c r="AT210" s="187" t="s">
        <v>203</v>
      </c>
      <c r="AU210" s="187" t="s">
        <v>211</v>
      </c>
      <c r="AV210" s="11" t="s">
        <v>85</v>
      </c>
      <c r="AW210" s="11" t="s">
        <v>39</v>
      </c>
      <c r="AX210" s="11" t="s">
        <v>75</v>
      </c>
      <c r="AY210" s="187" t="s">
        <v>195</v>
      </c>
    </row>
    <row r="211" spans="2:65" s="13" customFormat="1">
      <c r="B211" s="205"/>
      <c r="D211" s="186" t="s">
        <v>203</v>
      </c>
      <c r="E211" s="206" t="s">
        <v>5</v>
      </c>
      <c r="F211" s="207" t="s">
        <v>254</v>
      </c>
      <c r="H211" s="208">
        <v>327.44</v>
      </c>
      <c r="I211" s="209"/>
      <c r="L211" s="205"/>
      <c r="M211" s="210"/>
      <c r="N211" s="211"/>
      <c r="O211" s="211"/>
      <c r="P211" s="211"/>
      <c r="Q211" s="211"/>
      <c r="R211" s="211"/>
      <c r="S211" s="211"/>
      <c r="T211" s="212"/>
      <c r="AT211" s="206" t="s">
        <v>203</v>
      </c>
      <c r="AU211" s="206" t="s">
        <v>211</v>
      </c>
      <c r="AV211" s="13" t="s">
        <v>201</v>
      </c>
      <c r="AW211" s="13" t="s">
        <v>39</v>
      </c>
      <c r="AX211" s="13" t="s">
        <v>83</v>
      </c>
      <c r="AY211" s="206" t="s">
        <v>195</v>
      </c>
    </row>
    <row r="212" spans="2:65" s="1" customFormat="1" ht="16.5" customHeight="1">
      <c r="B212" s="172"/>
      <c r="C212" s="173" t="s">
        <v>398</v>
      </c>
      <c r="D212" s="173" t="s">
        <v>197</v>
      </c>
      <c r="E212" s="174" t="s">
        <v>399</v>
      </c>
      <c r="F212" s="175" t="s">
        <v>400</v>
      </c>
      <c r="G212" s="176" t="s">
        <v>264</v>
      </c>
      <c r="H212" s="177">
        <v>327.44</v>
      </c>
      <c r="I212" s="178"/>
      <c r="J212" s="179">
        <f>ROUND(I212*H212,2)</f>
        <v>0</v>
      </c>
      <c r="K212" s="175"/>
      <c r="L212" s="40"/>
      <c r="M212" s="180" t="s">
        <v>5</v>
      </c>
      <c r="N212" s="181" t="s">
        <v>46</v>
      </c>
      <c r="O212" s="41"/>
      <c r="P212" s="182">
        <f>O212*H212</f>
        <v>0</v>
      </c>
      <c r="Q212" s="182">
        <v>0.29160000000000003</v>
      </c>
      <c r="R212" s="182">
        <f>Q212*H212</f>
        <v>95.481504000000001</v>
      </c>
      <c r="S212" s="182">
        <v>0</v>
      </c>
      <c r="T212" s="183">
        <f>S212*H212</f>
        <v>0</v>
      </c>
      <c r="AR212" s="23" t="s">
        <v>201</v>
      </c>
      <c r="AT212" s="23" t="s">
        <v>197</v>
      </c>
      <c r="AU212" s="23" t="s">
        <v>211</v>
      </c>
      <c r="AY212" s="23" t="s">
        <v>195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23" t="s">
        <v>83</v>
      </c>
      <c r="BK212" s="184">
        <f>ROUND(I212*H212,2)</f>
        <v>0</v>
      </c>
      <c r="BL212" s="23" t="s">
        <v>201</v>
      </c>
      <c r="BM212" s="23" t="s">
        <v>401</v>
      </c>
    </row>
    <row r="213" spans="2:65" s="1" customFormat="1" ht="54">
      <c r="B213" s="40"/>
      <c r="D213" s="186" t="s">
        <v>209</v>
      </c>
      <c r="F213" s="194" t="s">
        <v>402</v>
      </c>
      <c r="I213" s="195"/>
      <c r="L213" s="40"/>
      <c r="M213" s="196"/>
      <c r="N213" s="41"/>
      <c r="O213" s="41"/>
      <c r="P213" s="41"/>
      <c r="Q213" s="41"/>
      <c r="R213" s="41"/>
      <c r="S213" s="41"/>
      <c r="T213" s="69"/>
      <c r="AT213" s="23" t="s">
        <v>209</v>
      </c>
      <c r="AU213" s="23" t="s">
        <v>211</v>
      </c>
    </row>
    <row r="214" spans="2:65" s="1" customFormat="1" ht="16.5" customHeight="1">
      <c r="B214" s="172"/>
      <c r="C214" s="173" t="s">
        <v>403</v>
      </c>
      <c r="D214" s="173" t="s">
        <v>197</v>
      </c>
      <c r="E214" s="174" t="s">
        <v>404</v>
      </c>
      <c r="F214" s="175" t="s">
        <v>405</v>
      </c>
      <c r="G214" s="176" t="s">
        <v>264</v>
      </c>
      <c r="H214" s="177">
        <v>458.416</v>
      </c>
      <c r="I214" s="178"/>
      <c r="J214" s="179">
        <f>ROUND(I214*H214,2)</f>
        <v>0</v>
      </c>
      <c r="K214" s="175"/>
      <c r="L214" s="40"/>
      <c r="M214" s="180" t="s">
        <v>5</v>
      </c>
      <c r="N214" s="181" t="s">
        <v>46</v>
      </c>
      <c r="O214" s="41"/>
      <c r="P214" s="182">
        <f>O214*H214</f>
        <v>0</v>
      </c>
      <c r="Q214" s="182">
        <v>0.108</v>
      </c>
      <c r="R214" s="182">
        <f>Q214*H214</f>
        <v>49.508927999999997</v>
      </c>
      <c r="S214" s="182">
        <v>0</v>
      </c>
      <c r="T214" s="183">
        <f>S214*H214</f>
        <v>0</v>
      </c>
      <c r="AR214" s="23" t="s">
        <v>201</v>
      </c>
      <c r="AT214" s="23" t="s">
        <v>197</v>
      </c>
      <c r="AU214" s="23" t="s">
        <v>211</v>
      </c>
      <c r="AY214" s="23" t="s">
        <v>195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23" t="s">
        <v>83</v>
      </c>
      <c r="BK214" s="184">
        <f>ROUND(I214*H214,2)</f>
        <v>0</v>
      </c>
      <c r="BL214" s="23" t="s">
        <v>201</v>
      </c>
      <c r="BM214" s="23" t="s">
        <v>406</v>
      </c>
    </row>
    <row r="215" spans="2:65" s="1" customFormat="1" ht="40.5">
      <c r="B215" s="40"/>
      <c r="D215" s="186" t="s">
        <v>209</v>
      </c>
      <c r="F215" s="194" t="s">
        <v>407</v>
      </c>
      <c r="I215" s="195"/>
      <c r="L215" s="40"/>
      <c r="M215" s="196"/>
      <c r="N215" s="41"/>
      <c r="O215" s="41"/>
      <c r="P215" s="41"/>
      <c r="Q215" s="41"/>
      <c r="R215" s="41"/>
      <c r="S215" s="41"/>
      <c r="T215" s="69"/>
      <c r="AT215" s="23" t="s">
        <v>209</v>
      </c>
      <c r="AU215" s="23" t="s">
        <v>211</v>
      </c>
    </row>
    <row r="216" spans="2:65" s="11" customFormat="1">
      <c r="B216" s="185"/>
      <c r="D216" s="186" t="s">
        <v>203</v>
      </c>
      <c r="E216" s="187" t="s">
        <v>5</v>
      </c>
      <c r="F216" s="188" t="s">
        <v>367</v>
      </c>
      <c r="H216" s="189">
        <v>426.37</v>
      </c>
      <c r="I216" s="190"/>
      <c r="L216" s="185"/>
      <c r="M216" s="191"/>
      <c r="N216" s="192"/>
      <c r="O216" s="192"/>
      <c r="P216" s="192"/>
      <c r="Q216" s="192"/>
      <c r="R216" s="192"/>
      <c r="S216" s="192"/>
      <c r="T216" s="193"/>
      <c r="AT216" s="187" t="s">
        <v>203</v>
      </c>
      <c r="AU216" s="187" t="s">
        <v>211</v>
      </c>
      <c r="AV216" s="11" t="s">
        <v>85</v>
      </c>
      <c r="AW216" s="11" t="s">
        <v>39</v>
      </c>
      <c r="AX216" s="11" t="s">
        <v>75</v>
      </c>
      <c r="AY216" s="187" t="s">
        <v>195</v>
      </c>
    </row>
    <row r="217" spans="2:65" s="11" customFormat="1">
      <c r="B217" s="185"/>
      <c r="D217" s="186" t="s">
        <v>203</v>
      </c>
      <c r="E217" s="187" t="s">
        <v>5</v>
      </c>
      <c r="F217" s="188" t="s">
        <v>368</v>
      </c>
      <c r="H217" s="189">
        <v>32.045999999999999</v>
      </c>
      <c r="I217" s="190"/>
      <c r="L217" s="185"/>
      <c r="M217" s="191"/>
      <c r="N217" s="192"/>
      <c r="O217" s="192"/>
      <c r="P217" s="192"/>
      <c r="Q217" s="192"/>
      <c r="R217" s="192"/>
      <c r="S217" s="192"/>
      <c r="T217" s="193"/>
      <c r="AT217" s="187" t="s">
        <v>203</v>
      </c>
      <c r="AU217" s="187" t="s">
        <v>211</v>
      </c>
      <c r="AV217" s="11" t="s">
        <v>85</v>
      </c>
      <c r="AW217" s="11" t="s">
        <v>39</v>
      </c>
      <c r="AX217" s="11" t="s">
        <v>75</v>
      </c>
      <c r="AY217" s="187" t="s">
        <v>195</v>
      </c>
    </row>
    <row r="218" spans="2:65" s="13" customFormat="1">
      <c r="B218" s="205"/>
      <c r="D218" s="186" t="s">
        <v>203</v>
      </c>
      <c r="E218" s="206" t="s">
        <v>5</v>
      </c>
      <c r="F218" s="207" t="s">
        <v>254</v>
      </c>
      <c r="H218" s="208">
        <v>458.416</v>
      </c>
      <c r="I218" s="209"/>
      <c r="L218" s="205"/>
      <c r="M218" s="210"/>
      <c r="N218" s="211"/>
      <c r="O218" s="211"/>
      <c r="P218" s="211"/>
      <c r="Q218" s="211"/>
      <c r="R218" s="211"/>
      <c r="S218" s="211"/>
      <c r="T218" s="212"/>
      <c r="AT218" s="206" t="s">
        <v>203</v>
      </c>
      <c r="AU218" s="206" t="s">
        <v>211</v>
      </c>
      <c r="AV218" s="13" t="s">
        <v>201</v>
      </c>
      <c r="AW218" s="13" t="s">
        <v>39</v>
      </c>
      <c r="AX218" s="13" t="s">
        <v>83</v>
      </c>
      <c r="AY218" s="206" t="s">
        <v>195</v>
      </c>
    </row>
    <row r="219" spans="2:65" s="1" customFormat="1" ht="16.5" customHeight="1">
      <c r="B219" s="172"/>
      <c r="C219" s="173" t="s">
        <v>408</v>
      </c>
      <c r="D219" s="173" t="s">
        <v>197</v>
      </c>
      <c r="E219" s="174" t="s">
        <v>404</v>
      </c>
      <c r="F219" s="175" t="s">
        <v>405</v>
      </c>
      <c r="G219" s="176" t="s">
        <v>264</v>
      </c>
      <c r="H219" s="177">
        <v>458.416</v>
      </c>
      <c r="I219" s="178"/>
      <c r="J219" s="179">
        <f>ROUND(I219*H219,2)</f>
        <v>0</v>
      </c>
      <c r="K219" s="175"/>
      <c r="L219" s="40"/>
      <c r="M219" s="180" t="s">
        <v>5</v>
      </c>
      <c r="N219" s="181" t="s">
        <v>46</v>
      </c>
      <c r="O219" s="41"/>
      <c r="P219" s="182">
        <f>O219*H219</f>
        <v>0</v>
      </c>
      <c r="Q219" s="182">
        <v>0.108</v>
      </c>
      <c r="R219" s="182">
        <f>Q219*H219</f>
        <v>49.508927999999997</v>
      </c>
      <c r="S219" s="182">
        <v>0</v>
      </c>
      <c r="T219" s="183">
        <f>S219*H219</f>
        <v>0</v>
      </c>
      <c r="AR219" s="23" t="s">
        <v>201</v>
      </c>
      <c r="AT219" s="23" t="s">
        <v>197</v>
      </c>
      <c r="AU219" s="23" t="s">
        <v>211</v>
      </c>
      <c r="AY219" s="23" t="s">
        <v>195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23" t="s">
        <v>83</v>
      </c>
      <c r="BK219" s="184">
        <f>ROUND(I219*H219,2)</f>
        <v>0</v>
      </c>
      <c r="BL219" s="23" t="s">
        <v>201</v>
      </c>
      <c r="BM219" s="23" t="s">
        <v>409</v>
      </c>
    </row>
    <row r="220" spans="2:65" s="1" customFormat="1" ht="40.5">
      <c r="B220" s="40"/>
      <c r="D220" s="186" t="s">
        <v>209</v>
      </c>
      <c r="F220" s="194" t="s">
        <v>407</v>
      </c>
      <c r="I220" s="195"/>
      <c r="L220" s="40"/>
      <c r="M220" s="196"/>
      <c r="N220" s="41"/>
      <c r="O220" s="41"/>
      <c r="P220" s="41"/>
      <c r="Q220" s="41"/>
      <c r="R220" s="41"/>
      <c r="S220" s="41"/>
      <c r="T220" s="69"/>
      <c r="AT220" s="23" t="s">
        <v>209</v>
      </c>
      <c r="AU220" s="23" t="s">
        <v>211</v>
      </c>
    </row>
    <row r="221" spans="2:65" s="1" customFormat="1" ht="16.5" customHeight="1">
      <c r="B221" s="172"/>
      <c r="C221" s="173" t="s">
        <v>410</v>
      </c>
      <c r="D221" s="173" t="s">
        <v>197</v>
      </c>
      <c r="E221" s="174" t="s">
        <v>345</v>
      </c>
      <c r="F221" s="175" t="s">
        <v>346</v>
      </c>
      <c r="G221" s="176" t="s">
        <v>303</v>
      </c>
      <c r="H221" s="177">
        <v>291.74900000000002</v>
      </c>
      <c r="I221" s="178"/>
      <c r="J221" s="179">
        <f>ROUND(I221*H221,2)</f>
        <v>0</v>
      </c>
      <c r="K221" s="175"/>
      <c r="L221" s="40"/>
      <c r="M221" s="180" t="s">
        <v>5</v>
      </c>
      <c r="N221" s="181" t="s">
        <v>46</v>
      </c>
      <c r="O221" s="41"/>
      <c r="P221" s="182">
        <f>O221*H221</f>
        <v>0</v>
      </c>
      <c r="Q221" s="182">
        <v>0</v>
      </c>
      <c r="R221" s="182">
        <f>Q221*H221</f>
        <v>0</v>
      </c>
      <c r="S221" s="182">
        <v>0</v>
      </c>
      <c r="T221" s="183">
        <f>S221*H221</f>
        <v>0</v>
      </c>
      <c r="AR221" s="23" t="s">
        <v>201</v>
      </c>
      <c r="AT221" s="23" t="s">
        <v>197</v>
      </c>
      <c r="AU221" s="23" t="s">
        <v>211</v>
      </c>
      <c r="AY221" s="23" t="s">
        <v>195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23" t="s">
        <v>83</v>
      </c>
      <c r="BK221" s="184">
        <f>ROUND(I221*H221,2)</f>
        <v>0</v>
      </c>
      <c r="BL221" s="23" t="s">
        <v>201</v>
      </c>
      <c r="BM221" s="23" t="s">
        <v>411</v>
      </c>
    </row>
    <row r="222" spans="2:65" s="10" customFormat="1" ht="22.35" customHeight="1">
      <c r="B222" s="159"/>
      <c r="D222" s="160" t="s">
        <v>74</v>
      </c>
      <c r="E222" s="170" t="s">
        <v>412</v>
      </c>
      <c r="F222" s="170" t="s">
        <v>413</v>
      </c>
      <c r="I222" s="162"/>
      <c r="J222" s="171">
        <f>BK222</f>
        <v>0</v>
      </c>
      <c r="L222" s="159"/>
      <c r="M222" s="164"/>
      <c r="N222" s="165"/>
      <c r="O222" s="165"/>
      <c r="P222" s="166">
        <f>SUM(P223:P226)</f>
        <v>0</v>
      </c>
      <c r="Q222" s="165"/>
      <c r="R222" s="166">
        <f>SUM(R223:R226)</f>
        <v>0.12625</v>
      </c>
      <c r="S222" s="165"/>
      <c r="T222" s="167">
        <f>SUM(T223:T226)</f>
        <v>0</v>
      </c>
      <c r="AR222" s="160" t="s">
        <v>83</v>
      </c>
      <c r="AT222" s="168" t="s">
        <v>74</v>
      </c>
      <c r="AU222" s="168" t="s">
        <v>85</v>
      </c>
      <c r="AY222" s="160" t="s">
        <v>195</v>
      </c>
      <c r="BK222" s="169">
        <f>SUM(BK223:BK226)</f>
        <v>0</v>
      </c>
    </row>
    <row r="223" spans="2:65" s="1" customFormat="1" ht="25.5" customHeight="1">
      <c r="B223" s="172"/>
      <c r="C223" s="173" t="s">
        <v>414</v>
      </c>
      <c r="D223" s="173" t="s">
        <v>197</v>
      </c>
      <c r="E223" s="174" t="s">
        <v>415</v>
      </c>
      <c r="F223" s="175" t="s">
        <v>416</v>
      </c>
      <c r="G223" s="176" t="s">
        <v>264</v>
      </c>
      <c r="H223" s="177">
        <v>1.25</v>
      </c>
      <c r="I223" s="178"/>
      <c r="J223" s="179">
        <f>ROUND(I223*H223,2)</f>
        <v>0</v>
      </c>
      <c r="K223" s="175"/>
      <c r="L223" s="40"/>
      <c r="M223" s="180" t="s">
        <v>5</v>
      </c>
      <c r="N223" s="181" t="s">
        <v>46</v>
      </c>
      <c r="O223" s="41"/>
      <c r="P223" s="182">
        <f>O223*H223</f>
        <v>0</v>
      </c>
      <c r="Q223" s="182">
        <v>0.10100000000000001</v>
      </c>
      <c r="R223" s="182">
        <f>Q223*H223</f>
        <v>0.12625</v>
      </c>
      <c r="S223" s="182">
        <v>0</v>
      </c>
      <c r="T223" s="183">
        <f>S223*H223</f>
        <v>0</v>
      </c>
      <c r="AR223" s="23" t="s">
        <v>201</v>
      </c>
      <c r="AT223" s="23" t="s">
        <v>197</v>
      </c>
      <c r="AU223" s="23" t="s">
        <v>211</v>
      </c>
      <c r="AY223" s="23" t="s">
        <v>195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23" t="s">
        <v>83</v>
      </c>
      <c r="BK223" s="184">
        <f>ROUND(I223*H223,2)</f>
        <v>0</v>
      </c>
      <c r="BL223" s="23" t="s">
        <v>201</v>
      </c>
      <c r="BM223" s="23" t="s">
        <v>417</v>
      </c>
    </row>
    <row r="224" spans="2:65" s="1" customFormat="1" ht="81">
      <c r="B224" s="40"/>
      <c r="D224" s="186" t="s">
        <v>209</v>
      </c>
      <c r="F224" s="194" t="s">
        <v>418</v>
      </c>
      <c r="I224" s="195"/>
      <c r="L224" s="40"/>
      <c r="M224" s="196"/>
      <c r="N224" s="41"/>
      <c r="O224" s="41"/>
      <c r="P224" s="41"/>
      <c r="Q224" s="41"/>
      <c r="R224" s="41"/>
      <c r="S224" s="41"/>
      <c r="T224" s="69"/>
      <c r="AT224" s="23" t="s">
        <v>209</v>
      </c>
      <c r="AU224" s="23" t="s">
        <v>211</v>
      </c>
    </row>
    <row r="225" spans="2:65" s="11" customFormat="1">
      <c r="B225" s="185"/>
      <c r="D225" s="186" t="s">
        <v>203</v>
      </c>
      <c r="E225" s="187" t="s">
        <v>5</v>
      </c>
      <c r="F225" s="188" t="s">
        <v>354</v>
      </c>
      <c r="H225" s="189">
        <v>1.25</v>
      </c>
      <c r="I225" s="190"/>
      <c r="L225" s="185"/>
      <c r="M225" s="191"/>
      <c r="N225" s="192"/>
      <c r="O225" s="192"/>
      <c r="P225" s="192"/>
      <c r="Q225" s="192"/>
      <c r="R225" s="192"/>
      <c r="S225" s="192"/>
      <c r="T225" s="193"/>
      <c r="AT225" s="187" t="s">
        <v>203</v>
      </c>
      <c r="AU225" s="187" t="s">
        <v>211</v>
      </c>
      <c r="AV225" s="11" t="s">
        <v>85</v>
      </c>
      <c r="AW225" s="11" t="s">
        <v>39</v>
      </c>
      <c r="AX225" s="11" t="s">
        <v>83</v>
      </c>
      <c r="AY225" s="187" t="s">
        <v>195</v>
      </c>
    </row>
    <row r="226" spans="2:65" s="1" customFormat="1" ht="16.5" customHeight="1">
      <c r="B226" s="172"/>
      <c r="C226" s="173" t="s">
        <v>419</v>
      </c>
      <c r="D226" s="173" t="s">
        <v>197</v>
      </c>
      <c r="E226" s="174" t="s">
        <v>345</v>
      </c>
      <c r="F226" s="175" t="s">
        <v>346</v>
      </c>
      <c r="G226" s="176" t="s">
        <v>303</v>
      </c>
      <c r="H226" s="177">
        <v>0.126</v>
      </c>
      <c r="I226" s="178"/>
      <c r="J226" s="179">
        <f>ROUND(I226*H226,2)</f>
        <v>0</v>
      </c>
      <c r="K226" s="175"/>
      <c r="L226" s="40"/>
      <c r="M226" s="180" t="s">
        <v>5</v>
      </c>
      <c r="N226" s="181" t="s">
        <v>46</v>
      </c>
      <c r="O226" s="41"/>
      <c r="P226" s="182">
        <f>O226*H226</f>
        <v>0</v>
      </c>
      <c r="Q226" s="182">
        <v>0</v>
      </c>
      <c r="R226" s="182">
        <f>Q226*H226</f>
        <v>0</v>
      </c>
      <c r="S226" s="182">
        <v>0</v>
      </c>
      <c r="T226" s="183">
        <f>S226*H226</f>
        <v>0</v>
      </c>
      <c r="AR226" s="23" t="s">
        <v>201</v>
      </c>
      <c r="AT226" s="23" t="s">
        <v>197</v>
      </c>
      <c r="AU226" s="23" t="s">
        <v>211</v>
      </c>
      <c r="AY226" s="23" t="s">
        <v>195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23" t="s">
        <v>83</v>
      </c>
      <c r="BK226" s="184">
        <f>ROUND(I226*H226,2)</f>
        <v>0</v>
      </c>
      <c r="BL226" s="23" t="s">
        <v>201</v>
      </c>
      <c r="BM226" s="23" t="s">
        <v>420</v>
      </c>
    </row>
    <row r="227" spans="2:65" s="10" customFormat="1" ht="29.85" customHeight="1">
      <c r="B227" s="159"/>
      <c r="D227" s="160" t="s">
        <v>74</v>
      </c>
      <c r="E227" s="170" t="s">
        <v>255</v>
      </c>
      <c r="F227" s="170" t="s">
        <v>421</v>
      </c>
      <c r="I227" s="162"/>
      <c r="J227" s="171">
        <f>BK227</f>
        <v>0</v>
      </c>
      <c r="L227" s="159"/>
      <c r="M227" s="164"/>
      <c r="N227" s="165"/>
      <c r="O227" s="165"/>
      <c r="P227" s="166">
        <f>P228+P241+P271</f>
        <v>0</v>
      </c>
      <c r="Q227" s="165"/>
      <c r="R227" s="166">
        <f>R228+R241+R271</f>
        <v>7.3614800000000002</v>
      </c>
      <c r="S227" s="165"/>
      <c r="T227" s="167">
        <f>T228+T241+T271</f>
        <v>0</v>
      </c>
      <c r="AR227" s="160" t="s">
        <v>83</v>
      </c>
      <c r="AT227" s="168" t="s">
        <v>74</v>
      </c>
      <c r="AU227" s="168" t="s">
        <v>83</v>
      </c>
      <c r="AY227" s="160" t="s">
        <v>195</v>
      </c>
      <c r="BK227" s="169">
        <f>BK228+BK241+BK271</f>
        <v>0</v>
      </c>
    </row>
    <row r="228" spans="2:65" s="10" customFormat="1" ht="14.85" customHeight="1">
      <c r="B228" s="159"/>
      <c r="D228" s="160" t="s">
        <v>74</v>
      </c>
      <c r="E228" s="170" t="s">
        <v>422</v>
      </c>
      <c r="F228" s="170" t="s">
        <v>423</v>
      </c>
      <c r="I228" s="162"/>
      <c r="J228" s="171">
        <f>BK228</f>
        <v>0</v>
      </c>
      <c r="L228" s="159"/>
      <c r="M228" s="164"/>
      <c r="N228" s="165"/>
      <c r="O228" s="165"/>
      <c r="P228" s="166">
        <f>SUM(P229:P240)</f>
        <v>0</v>
      </c>
      <c r="Q228" s="165"/>
      <c r="R228" s="166">
        <f>SUM(R229:R240)</f>
        <v>0.18732000000000001</v>
      </c>
      <c r="S228" s="165"/>
      <c r="T228" s="167">
        <f>SUM(T229:T240)</f>
        <v>0</v>
      </c>
      <c r="AR228" s="160" t="s">
        <v>83</v>
      </c>
      <c r="AT228" s="168" t="s">
        <v>74</v>
      </c>
      <c r="AU228" s="168" t="s">
        <v>85</v>
      </c>
      <c r="AY228" s="160" t="s">
        <v>195</v>
      </c>
      <c r="BK228" s="169">
        <f>SUM(BK229:BK240)</f>
        <v>0</v>
      </c>
    </row>
    <row r="229" spans="2:65" s="1" customFormat="1" ht="16.5" customHeight="1">
      <c r="B229" s="172"/>
      <c r="C229" s="173" t="s">
        <v>424</v>
      </c>
      <c r="D229" s="173" t="s">
        <v>197</v>
      </c>
      <c r="E229" s="174" t="s">
        <v>425</v>
      </c>
      <c r="F229" s="175" t="s">
        <v>426</v>
      </c>
      <c r="G229" s="176" t="s">
        <v>325</v>
      </c>
      <c r="H229" s="177">
        <v>6</v>
      </c>
      <c r="I229" s="178"/>
      <c r="J229" s="179">
        <f>ROUND(I229*H229,2)</f>
        <v>0</v>
      </c>
      <c r="K229" s="175"/>
      <c r="L229" s="40"/>
      <c r="M229" s="180" t="s">
        <v>5</v>
      </c>
      <c r="N229" s="181" t="s">
        <v>46</v>
      </c>
      <c r="O229" s="41"/>
      <c r="P229" s="182">
        <f>O229*H229</f>
        <v>0</v>
      </c>
      <c r="Q229" s="182">
        <v>1.1999999999999999E-3</v>
      </c>
      <c r="R229" s="182">
        <f>Q229*H229</f>
        <v>7.1999999999999998E-3</v>
      </c>
      <c r="S229" s="182">
        <v>0</v>
      </c>
      <c r="T229" s="183">
        <f>S229*H229</f>
        <v>0</v>
      </c>
      <c r="AR229" s="23" t="s">
        <v>201</v>
      </c>
      <c r="AT229" s="23" t="s">
        <v>197</v>
      </c>
      <c r="AU229" s="23" t="s">
        <v>211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427</v>
      </c>
    </row>
    <row r="230" spans="2:65" s="1" customFormat="1" ht="25.5" customHeight="1">
      <c r="B230" s="172"/>
      <c r="C230" s="213" t="s">
        <v>428</v>
      </c>
      <c r="D230" s="213" t="s">
        <v>316</v>
      </c>
      <c r="E230" s="214" t="s">
        <v>429</v>
      </c>
      <c r="F230" s="215" t="s">
        <v>430</v>
      </c>
      <c r="G230" s="216" t="s">
        <v>325</v>
      </c>
      <c r="H230" s="217">
        <v>2</v>
      </c>
      <c r="I230" s="218"/>
      <c r="J230" s="219">
        <f>ROUND(I230*H230,2)</f>
        <v>0</v>
      </c>
      <c r="K230" s="215"/>
      <c r="L230" s="220"/>
      <c r="M230" s="221" t="s">
        <v>5</v>
      </c>
      <c r="N230" s="222" t="s">
        <v>46</v>
      </c>
      <c r="O230" s="41"/>
      <c r="P230" s="182">
        <f>O230*H230</f>
        <v>0</v>
      </c>
      <c r="Q230" s="182">
        <v>1.2200000000000001E-2</v>
      </c>
      <c r="R230" s="182">
        <f>Q230*H230</f>
        <v>2.4400000000000002E-2</v>
      </c>
      <c r="S230" s="182">
        <v>0</v>
      </c>
      <c r="T230" s="183">
        <f>S230*H230</f>
        <v>0</v>
      </c>
      <c r="AR230" s="23" t="s">
        <v>255</v>
      </c>
      <c r="AT230" s="23" t="s">
        <v>316</v>
      </c>
      <c r="AU230" s="23" t="s">
        <v>211</v>
      </c>
      <c r="AY230" s="23" t="s">
        <v>195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23" t="s">
        <v>83</v>
      </c>
      <c r="BK230" s="184">
        <f>ROUND(I230*H230,2)</f>
        <v>0</v>
      </c>
      <c r="BL230" s="23" t="s">
        <v>201</v>
      </c>
      <c r="BM230" s="23" t="s">
        <v>431</v>
      </c>
    </row>
    <row r="231" spans="2:65" s="1" customFormat="1" ht="40.5">
      <c r="B231" s="40"/>
      <c r="D231" s="186" t="s">
        <v>209</v>
      </c>
      <c r="F231" s="194" t="s">
        <v>432</v>
      </c>
      <c r="I231" s="195"/>
      <c r="L231" s="40"/>
      <c r="M231" s="196"/>
      <c r="N231" s="41"/>
      <c r="O231" s="41"/>
      <c r="P231" s="41"/>
      <c r="Q231" s="41"/>
      <c r="R231" s="41"/>
      <c r="S231" s="41"/>
      <c r="T231" s="69"/>
      <c r="AT231" s="23" t="s">
        <v>209</v>
      </c>
      <c r="AU231" s="23" t="s">
        <v>211</v>
      </c>
    </row>
    <row r="232" spans="2:65" s="1" customFormat="1" ht="25.5" customHeight="1">
      <c r="B232" s="172"/>
      <c r="C232" s="213" t="s">
        <v>433</v>
      </c>
      <c r="D232" s="213" t="s">
        <v>316</v>
      </c>
      <c r="E232" s="214" t="s">
        <v>434</v>
      </c>
      <c r="F232" s="215" t="s">
        <v>435</v>
      </c>
      <c r="G232" s="216" t="s">
        <v>325</v>
      </c>
      <c r="H232" s="217">
        <v>2</v>
      </c>
      <c r="I232" s="218"/>
      <c r="J232" s="219">
        <f>ROUND(I232*H232,2)</f>
        <v>0</v>
      </c>
      <c r="K232" s="215"/>
      <c r="L232" s="220"/>
      <c r="M232" s="221" t="s">
        <v>5</v>
      </c>
      <c r="N232" s="222" t="s">
        <v>46</v>
      </c>
      <c r="O232" s="41"/>
      <c r="P232" s="182">
        <f>O232*H232</f>
        <v>0</v>
      </c>
      <c r="Q232" s="182">
        <v>1.01E-2</v>
      </c>
      <c r="R232" s="182">
        <f>Q232*H232</f>
        <v>2.0199999999999999E-2</v>
      </c>
      <c r="S232" s="182">
        <v>0</v>
      </c>
      <c r="T232" s="183">
        <f>S232*H232</f>
        <v>0</v>
      </c>
      <c r="AR232" s="23" t="s">
        <v>255</v>
      </c>
      <c r="AT232" s="23" t="s">
        <v>316</v>
      </c>
      <c r="AU232" s="23" t="s">
        <v>211</v>
      </c>
      <c r="AY232" s="23" t="s">
        <v>195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23" t="s">
        <v>83</v>
      </c>
      <c r="BK232" s="184">
        <f>ROUND(I232*H232,2)</f>
        <v>0</v>
      </c>
      <c r="BL232" s="23" t="s">
        <v>201</v>
      </c>
      <c r="BM232" s="23" t="s">
        <v>436</v>
      </c>
    </row>
    <row r="233" spans="2:65" s="1" customFormat="1" ht="67.5">
      <c r="B233" s="40"/>
      <c r="D233" s="186" t="s">
        <v>209</v>
      </c>
      <c r="F233" s="194" t="s">
        <v>437</v>
      </c>
      <c r="I233" s="195"/>
      <c r="L233" s="40"/>
      <c r="M233" s="196"/>
      <c r="N233" s="41"/>
      <c r="O233" s="41"/>
      <c r="P233" s="41"/>
      <c r="Q233" s="41"/>
      <c r="R233" s="41"/>
      <c r="S233" s="41"/>
      <c r="T233" s="69"/>
      <c r="AT233" s="23" t="s">
        <v>209</v>
      </c>
      <c r="AU233" s="23" t="s">
        <v>211</v>
      </c>
    </row>
    <row r="234" spans="2:65" s="1" customFormat="1" ht="25.5" customHeight="1">
      <c r="B234" s="172"/>
      <c r="C234" s="213" t="s">
        <v>438</v>
      </c>
      <c r="D234" s="213" t="s">
        <v>316</v>
      </c>
      <c r="E234" s="214" t="s">
        <v>439</v>
      </c>
      <c r="F234" s="215" t="s">
        <v>440</v>
      </c>
      <c r="G234" s="216" t="s">
        <v>325</v>
      </c>
      <c r="H234" s="217">
        <v>2</v>
      </c>
      <c r="I234" s="218"/>
      <c r="J234" s="219">
        <f>ROUND(I234*H234,2)</f>
        <v>0</v>
      </c>
      <c r="K234" s="215"/>
      <c r="L234" s="220"/>
      <c r="M234" s="221" t="s">
        <v>5</v>
      </c>
      <c r="N234" s="222" t="s">
        <v>46</v>
      </c>
      <c r="O234" s="41"/>
      <c r="P234" s="182">
        <f>O234*H234</f>
        <v>0</v>
      </c>
      <c r="Q234" s="182">
        <v>8.0000000000000002E-3</v>
      </c>
      <c r="R234" s="182">
        <f>Q234*H234</f>
        <v>1.6E-2</v>
      </c>
      <c r="S234" s="182">
        <v>0</v>
      </c>
      <c r="T234" s="183">
        <f>S234*H234</f>
        <v>0</v>
      </c>
      <c r="AR234" s="23" t="s">
        <v>255</v>
      </c>
      <c r="AT234" s="23" t="s">
        <v>316</v>
      </c>
      <c r="AU234" s="23" t="s">
        <v>211</v>
      </c>
      <c r="AY234" s="23" t="s">
        <v>195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23" t="s">
        <v>83</v>
      </c>
      <c r="BK234" s="184">
        <f>ROUND(I234*H234,2)</f>
        <v>0</v>
      </c>
      <c r="BL234" s="23" t="s">
        <v>201</v>
      </c>
      <c r="BM234" s="23" t="s">
        <v>441</v>
      </c>
    </row>
    <row r="235" spans="2:65" s="1" customFormat="1" ht="121.5">
      <c r="B235" s="40"/>
      <c r="D235" s="186" t="s">
        <v>209</v>
      </c>
      <c r="F235" s="194" t="s">
        <v>442</v>
      </c>
      <c r="I235" s="195"/>
      <c r="L235" s="40"/>
      <c r="M235" s="196"/>
      <c r="N235" s="41"/>
      <c r="O235" s="41"/>
      <c r="P235" s="41"/>
      <c r="Q235" s="41"/>
      <c r="R235" s="41"/>
      <c r="S235" s="41"/>
      <c r="T235" s="69"/>
      <c r="AT235" s="23" t="s">
        <v>209</v>
      </c>
      <c r="AU235" s="23" t="s">
        <v>211</v>
      </c>
    </row>
    <row r="236" spans="2:65" s="1" customFormat="1" ht="16.5" customHeight="1">
      <c r="B236" s="172"/>
      <c r="C236" s="173" t="s">
        <v>443</v>
      </c>
      <c r="D236" s="173" t="s">
        <v>197</v>
      </c>
      <c r="E236" s="174" t="s">
        <v>444</v>
      </c>
      <c r="F236" s="175" t="s">
        <v>445</v>
      </c>
      <c r="G236" s="176" t="s">
        <v>325</v>
      </c>
      <c r="H236" s="177">
        <v>2</v>
      </c>
      <c r="I236" s="178"/>
      <c r="J236" s="179">
        <f>ROUND(I236*H236,2)</f>
        <v>0</v>
      </c>
      <c r="K236" s="175"/>
      <c r="L236" s="40"/>
      <c r="M236" s="180" t="s">
        <v>5</v>
      </c>
      <c r="N236" s="181" t="s">
        <v>46</v>
      </c>
      <c r="O236" s="41"/>
      <c r="P236" s="182">
        <f>O236*H236</f>
        <v>0</v>
      </c>
      <c r="Q236" s="182">
        <v>1.7099999999999999E-3</v>
      </c>
      <c r="R236" s="182">
        <f>Q236*H236</f>
        <v>3.4199999999999999E-3</v>
      </c>
      <c r="S236" s="182">
        <v>0</v>
      </c>
      <c r="T236" s="183">
        <f>S236*H236</f>
        <v>0</v>
      </c>
      <c r="AR236" s="23" t="s">
        <v>201</v>
      </c>
      <c r="AT236" s="23" t="s">
        <v>197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446</v>
      </c>
    </row>
    <row r="237" spans="2:65" s="1" customFormat="1" ht="16.5" customHeight="1">
      <c r="B237" s="172"/>
      <c r="C237" s="213" t="s">
        <v>447</v>
      </c>
      <c r="D237" s="213" t="s">
        <v>316</v>
      </c>
      <c r="E237" s="214" t="s">
        <v>448</v>
      </c>
      <c r="F237" s="215" t="s">
        <v>449</v>
      </c>
      <c r="G237" s="216" t="s">
        <v>5</v>
      </c>
      <c r="H237" s="217">
        <v>1</v>
      </c>
      <c r="I237" s="218"/>
      <c r="J237" s="219">
        <f>ROUND(I237*H237,2)</f>
        <v>0</v>
      </c>
      <c r="K237" s="215"/>
      <c r="L237" s="220"/>
      <c r="M237" s="221" t="s">
        <v>5</v>
      </c>
      <c r="N237" s="222" t="s">
        <v>46</v>
      </c>
      <c r="O237" s="41"/>
      <c r="P237" s="182">
        <f>O237*H237</f>
        <v>0</v>
      </c>
      <c r="Q237" s="182">
        <v>9.6000000000000002E-2</v>
      </c>
      <c r="R237" s="182">
        <f>Q237*H237</f>
        <v>9.6000000000000002E-2</v>
      </c>
      <c r="S237" s="182">
        <v>0</v>
      </c>
      <c r="T237" s="183">
        <f>S237*H237</f>
        <v>0</v>
      </c>
      <c r="AR237" s="23" t="s">
        <v>255</v>
      </c>
      <c r="AT237" s="23" t="s">
        <v>316</v>
      </c>
      <c r="AU237" s="23" t="s">
        <v>211</v>
      </c>
      <c r="AY237" s="23" t="s">
        <v>195</v>
      </c>
      <c r="BE237" s="184">
        <f>IF(N237="základní",J237,0)</f>
        <v>0</v>
      </c>
      <c r="BF237" s="184">
        <f>IF(N237="snížená",J237,0)</f>
        <v>0</v>
      </c>
      <c r="BG237" s="184">
        <f>IF(N237="zákl. přenesená",J237,0)</f>
        <v>0</v>
      </c>
      <c r="BH237" s="184">
        <f>IF(N237="sníž. přenesená",J237,0)</f>
        <v>0</v>
      </c>
      <c r="BI237" s="184">
        <f>IF(N237="nulová",J237,0)</f>
        <v>0</v>
      </c>
      <c r="BJ237" s="23" t="s">
        <v>83</v>
      </c>
      <c r="BK237" s="184">
        <f>ROUND(I237*H237,2)</f>
        <v>0</v>
      </c>
      <c r="BL237" s="23" t="s">
        <v>201</v>
      </c>
      <c r="BM237" s="23" t="s">
        <v>450</v>
      </c>
    </row>
    <row r="238" spans="2:65" s="1" customFormat="1" ht="202.5">
      <c r="B238" s="40"/>
      <c r="D238" s="186" t="s">
        <v>209</v>
      </c>
      <c r="F238" s="194" t="s">
        <v>451</v>
      </c>
      <c r="I238" s="195"/>
      <c r="L238" s="40"/>
      <c r="M238" s="196"/>
      <c r="N238" s="41"/>
      <c r="O238" s="41"/>
      <c r="P238" s="41"/>
      <c r="Q238" s="41"/>
      <c r="R238" s="41"/>
      <c r="S238" s="41"/>
      <c r="T238" s="69"/>
      <c r="AT238" s="23" t="s">
        <v>209</v>
      </c>
      <c r="AU238" s="23" t="s">
        <v>211</v>
      </c>
    </row>
    <row r="239" spans="2:65" s="1" customFormat="1" ht="16.5" customHeight="1">
      <c r="B239" s="172"/>
      <c r="C239" s="213" t="s">
        <v>452</v>
      </c>
      <c r="D239" s="213" t="s">
        <v>316</v>
      </c>
      <c r="E239" s="214" t="s">
        <v>453</v>
      </c>
      <c r="F239" s="215" t="s">
        <v>454</v>
      </c>
      <c r="G239" s="216" t="s">
        <v>325</v>
      </c>
      <c r="H239" s="217">
        <v>1</v>
      </c>
      <c r="I239" s="218"/>
      <c r="J239" s="219">
        <f>ROUND(I239*H239,2)</f>
        <v>0</v>
      </c>
      <c r="K239" s="215"/>
      <c r="L239" s="220"/>
      <c r="M239" s="221" t="s">
        <v>5</v>
      </c>
      <c r="N239" s="222" t="s">
        <v>46</v>
      </c>
      <c r="O239" s="41"/>
      <c r="P239" s="182">
        <f>O239*H239</f>
        <v>0</v>
      </c>
      <c r="Q239" s="182">
        <v>2.01E-2</v>
      </c>
      <c r="R239" s="182">
        <f>Q239*H239</f>
        <v>2.01E-2</v>
      </c>
      <c r="S239" s="182">
        <v>0</v>
      </c>
      <c r="T239" s="183">
        <f>S239*H239</f>
        <v>0</v>
      </c>
      <c r="AR239" s="23" t="s">
        <v>255</v>
      </c>
      <c r="AT239" s="23" t="s">
        <v>316</v>
      </c>
      <c r="AU239" s="23" t="s">
        <v>211</v>
      </c>
      <c r="AY239" s="23" t="s">
        <v>195</v>
      </c>
      <c r="BE239" s="184">
        <f>IF(N239="základní",J239,0)</f>
        <v>0</v>
      </c>
      <c r="BF239" s="184">
        <f>IF(N239="snížená",J239,0)</f>
        <v>0</v>
      </c>
      <c r="BG239" s="184">
        <f>IF(N239="zákl. přenesená",J239,0)</f>
        <v>0</v>
      </c>
      <c r="BH239" s="184">
        <f>IF(N239="sníž. přenesená",J239,0)</f>
        <v>0</v>
      </c>
      <c r="BI239" s="184">
        <f>IF(N239="nulová",J239,0)</f>
        <v>0</v>
      </c>
      <c r="BJ239" s="23" t="s">
        <v>83</v>
      </c>
      <c r="BK239" s="184">
        <f>ROUND(I239*H239,2)</f>
        <v>0</v>
      </c>
      <c r="BL239" s="23" t="s">
        <v>201</v>
      </c>
      <c r="BM239" s="23" t="s">
        <v>455</v>
      </c>
    </row>
    <row r="240" spans="2:65" s="1" customFormat="1" ht="16.5" customHeight="1">
      <c r="B240" s="172"/>
      <c r="C240" s="173" t="s">
        <v>456</v>
      </c>
      <c r="D240" s="173" t="s">
        <v>197</v>
      </c>
      <c r="E240" s="174" t="s">
        <v>457</v>
      </c>
      <c r="F240" s="175" t="s">
        <v>458</v>
      </c>
      <c r="G240" s="176" t="s">
        <v>303</v>
      </c>
      <c r="H240" s="177">
        <v>0.187</v>
      </c>
      <c r="I240" s="178"/>
      <c r="J240" s="179">
        <f>ROUND(I240*H240,2)</f>
        <v>0</v>
      </c>
      <c r="K240" s="175"/>
      <c r="L240" s="40"/>
      <c r="M240" s="180" t="s">
        <v>5</v>
      </c>
      <c r="N240" s="181" t="s">
        <v>46</v>
      </c>
      <c r="O240" s="41"/>
      <c r="P240" s="182">
        <f>O240*H240</f>
        <v>0</v>
      </c>
      <c r="Q240" s="182">
        <v>0</v>
      </c>
      <c r="R240" s="182">
        <f>Q240*H240</f>
        <v>0</v>
      </c>
      <c r="S240" s="182">
        <v>0</v>
      </c>
      <c r="T240" s="183">
        <f>S240*H240</f>
        <v>0</v>
      </c>
      <c r="AR240" s="23" t="s">
        <v>201</v>
      </c>
      <c r="AT240" s="23" t="s">
        <v>197</v>
      </c>
      <c r="AU240" s="23" t="s">
        <v>211</v>
      </c>
      <c r="AY240" s="23" t="s">
        <v>195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23" t="s">
        <v>83</v>
      </c>
      <c r="BK240" s="184">
        <f>ROUND(I240*H240,2)</f>
        <v>0</v>
      </c>
      <c r="BL240" s="23" t="s">
        <v>201</v>
      </c>
      <c r="BM240" s="23" t="s">
        <v>459</v>
      </c>
    </row>
    <row r="241" spans="2:65" s="10" customFormat="1" ht="22.35" customHeight="1">
      <c r="B241" s="159"/>
      <c r="D241" s="160" t="s">
        <v>74</v>
      </c>
      <c r="E241" s="170" t="s">
        <v>460</v>
      </c>
      <c r="F241" s="170" t="s">
        <v>461</v>
      </c>
      <c r="I241" s="162"/>
      <c r="J241" s="171">
        <f>BK241</f>
        <v>0</v>
      </c>
      <c r="L241" s="159"/>
      <c r="M241" s="164"/>
      <c r="N241" s="165"/>
      <c r="O241" s="165"/>
      <c r="P241" s="166">
        <f>SUM(P242:P270)</f>
        <v>0</v>
      </c>
      <c r="Q241" s="165"/>
      <c r="R241" s="166">
        <f>SUM(R242:R270)</f>
        <v>0.74944000000000011</v>
      </c>
      <c r="S241" s="165"/>
      <c r="T241" s="167">
        <f>SUM(T242:T270)</f>
        <v>0</v>
      </c>
      <c r="AR241" s="160" t="s">
        <v>83</v>
      </c>
      <c r="AT241" s="168" t="s">
        <v>74</v>
      </c>
      <c r="AU241" s="168" t="s">
        <v>85</v>
      </c>
      <c r="AY241" s="160" t="s">
        <v>195</v>
      </c>
      <c r="BK241" s="169">
        <f>SUM(BK242:BK270)</f>
        <v>0</v>
      </c>
    </row>
    <row r="242" spans="2:65" s="1" customFormat="1" ht="25.5" customHeight="1">
      <c r="B242" s="172"/>
      <c r="C242" s="173" t="s">
        <v>462</v>
      </c>
      <c r="D242" s="173" t="s">
        <v>197</v>
      </c>
      <c r="E242" s="174" t="s">
        <v>463</v>
      </c>
      <c r="F242" s="175" t="s">
        <v>464</v>
      </c>
      <c r="G242" s="176" t="s">
        <v>207</v>
      </c>
      <c r="H242" s="177">
        <v>305</v>
      </c>
      <c r="I242" s="178"/>
      <c r="J242" s="179">
        <f>ROUND(I242*H242,2)</f>
        <v>0</v>
      </c>
      <c r="K242" s="175"/>
      <c r="L242" s="40"/>
      <c r="M242" s="180" t="s">
        <v>5</v>
      </c>
      <c r="N242" s="181" t="s">
        <v>46</v>
      </c>
      <c r="O242" s="41"/>
      <c r="P242" s="182">
        <f>O242*H242</f>
        <v>0</v>
      </c>
      <c r="Q242" s="182">
        <v>0</v>
      </c>
      <c r="R242" s="182">
        <f>Q242*H242</f>
        <v>0</v>
      </c>
      <c r="S242" s="182">
        <v>0</v>
      </c>
      <c r="T242" s="183">
        <f>S242*H242</f>
        <v>0</v>
      </c>
      <c r="AR242" s="23" t="s">
        <v>201</v>
      </c>
      <c r="AT242" s="23" t="s">
        <v>197</v>
      </c>
      <c r="AU242" s="23" t="s">
        <v>211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465</v>
      </c>
    </row>
    <row r="243" spans="2:65" s="1" customFormat="1" ht="16.5" customHeight="1">
      <c r="B243" s="172"/>
      <c r="C243" s="213" t="s">
        <v>466</v>
      </c>
      <c r="D243" s="213" t="s">
        <v>316</v>
      </c>
      <c r="E243" s="214" t="s">
        <v>467</v>
      </c>
      <c r="F243" s="215" t="s">
        <v>468</v>
      </c>
      <c r="G243" s="216" t="s">
        <v>207</v>
      </c>
      <c r="H243" s="217">
        <v>305</v>
      </c>
      <c r="I243" s="218"/>
      <c r="J243" s="219">
        <f>ROUND(I243*H243,2)</f>
        <v>0</v>
      </c>
      <c r="K243" s="215"/>
      <c r="L243" s="220"/>
      <c r="M243" s="221" t="s">
        <v>5</v>
      </c>
      <c r="N243" s="222" t="s">
        <v>46</v>
      </c>
      <c r="O243" s="41"/>
      <c r="P243" s="182">
        <f>O243*H243</f>
        <v>0</v>
      </c>
      <c r="Q243" s="182">
        <v>2.1099999999999999E-3</v>
      </c>
      <c r="R243" s="182">
        <f>Q243*H243</f>
        <v>0.64354999999999996</v>
      </c>
      <c r="S243" s="182">
        <v>0</v>
      </c>
      <c r="T243" s="183">
        <f>S243*H243</f>
        <v>0</v>
      </c>
      <c r="AR243" s="23" t="s">
        <v>255</v>
      </c>
      <c r="AT243" s="23" t="s">
        <v>316</v>
      </c>
      <c r="AU243" s="23" t="s">
        <v>211</v>
      </c>
      <c r="AY243" s="23" t="s">
        <v>195</v>
      </c>
      <c r="BE243" s="184">
        <f>IF(N243="základní",J243,0)</f>
        <v>0</v>
      </c>
      <c r="BF243" s="184">
        <f>IF(N243="snížená",J243,0)</f>
        <v>0</v>
      </c>
      <c r="BG243" s="184">
        <f>IF(N243="zákl. přenesená",J243,0)</f>
        <v>0</v>
      </c>
      <c r="BH243" s="184">
        <f>IF(N243="sníž. přenesená",J243,0)</f>
        <v>0</v>
      </c>
      <c r="BI243" s="184">
        <f>IF(N243="nulová",J243,0)</f>
        <v>0</v>
      </c>
      <c r="BJ243" s="23" t="s">
        <v>83</v>
      </c>
      <c r="BK243" s="184">
        <f>ROUND(I243*H243,2)</f>
        <v>0</v>
      </c>
      <c r="BL243" s="23" t="s">
        <v>201</v>
      </c>
      <c r="BM243" s="23" t="s">
        <v>469</v>
      </c>
    </row>
    <row r="244" spans="2:65" s="1" customFormat="1" ht="27">
      <c r="B244" s="40"/>
      <c r="D244" s="186" t="s">
        <v>209</v>
      </c>
      <c r="F244" s="194" t="s">
        <v>470</v>
      </c>
      <c r="I244" s="195"/>
      <c r="L244" s="40"/>
      <c r="M244" s="196"/>
      <c r="N244" s="41"/>
      <c r="O244" s="41"/>
      <c r="P244" s="41"/>
      <c r="Q244" s="41"/>
      <c r="R244" s="41"/>
      <c r="S244" s="41"/>
      <c r="T244" s="69"/>
      <c r="AT244" s="23" t="s">
        <v>209</v>
      </c>
      <c r="AU244" s="23" t="s">
        <v>211</v>
      </c>
    </row>
    <row r="245" spans="2:65" s="1" customFormat="1" ht="16.5" customHeight="1">
      <c r="B245" s="172"/>
      <c r="C245" s="173" t="s">
        <v>471</v>
      </c>
      <c r="D245" s="173" t="s">
        <v>197</v>
      </c>
      <c r="E245" s="174" t="s">
        <v>472</v>
      </c>
      <c r="F245" s="175" t="s">
        <v>473</v>
      </c>
      <c r="G245" s="176" t="s">
        <v>207</v>
      </c>
      <c r="H245" s="177">
        <v>1.5</v>
      </c>
      <c r="I245" s="178"/>
      <c r="J245" s="179">
        <f>ROUND(I245*H245,2)</f>
        <v>0</v>
      </c>
      <c r="K245" s="175"/>
      <c r="L245" s="40"/>
      <c r="M245" s="180" t="s">
        <v>5</v>
      </c>
      <c r="N245" s="181" t="s">
        <v>46</v>
      </c>
      <c r="O245" s="41"/>
      <c r="P245" s="182">
        <f>O245*H245</f>
        <v>0</v>
      </c>
      <c r="Q245" s="182">
        <v>4.6999999999999999E-4</v>
      </c>
      <c r="R245" s="182">
        <f>Q245*H245</f>
        <v>7.0500000000000001E-4</v>
      </c>
      <c r="S245" s="182">
        <v>0</v>
      </c>
      <c r="T245" s="183">
        <f>S245*H245</f>
        <v>0</v>
      </c>
      <c r="AR245" s="23" t="s">
        <v>201</v>
      </c>
      <c r="AT245" s="23" t="s">
        <v>197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474</v>
      </c>
    </row>
    <row r="246" spans="2:65" s="1" customFormat="1" ht="27">
      <c r="B246" s="40"/>
      <c r="D246" s="186" t="s">
        <v>209</v>
      </c>
      <c r="F246" s="194" t="s">
        <v>475</v>
      </c>
      <c r="I246" s="195"/>
      <c r="L246" s="40"/>
      <c r="M246" s="196"/>
      <c r="N246" s="41"/>
      <c r="O246" s="41"/>
      <c r="P246" s="41"/>
      <c r="Q246" s="41"/>
      <c r="R246" s="41"/>
      <c r="S246" s="41"/>
      <c r="T246" s="69"/>
      <c r="AT246" s="23" t="s">
        <v>209</v>
      </c>
      <c r="AU246" s="23" t="s">
        <v>211</v>
      </c>
    </row>
    <row r="247" spans="2:65" s="1" customFormat="1" ht="16.5" customHeight="1">
      <c r="B247" s="172"/>
      <c r="C247" s="213" t="s">
        <v>476</v>
      </c>
      <c r="D247" s="213" t="s">
        <v>316</v>
      </c>
      <c r="E247" s="214" t="s">
        <v>477</v>
      </c>
      <c r="F247" s="215" t="s">
        <v>478</v>
      </c>
      <c r="G247" s="216" t="s">
        <v>207</v>
      </c>
      <c r="H247" s="217">
        <v>1.5</v>
      </c>
      <c r="I247" s="218"/>
      <c r="J247" s="219">
        <f>ROUND(I247*H247,2)</f>
        <v>0</v>
      </c>
      <c r="K247" s="215"/>
      <c r="L247" s="220"/>
      <c r="M247" s="221" t="s">
        <v>5</v>
      </c>
      <c r="N247" s="222" t="s">
        <v>46</v>
      </c>
      <c r="O247" s="41"/>
      <c r="P247" s="182">
        <f>O247*H247</f>
        <v>0</v>
      </c>
      <c r="Q247" s="182">
        <v>2.7499999999999998E-3</v>
      </c>
      <c r="R247" s="182">
        <f>Q247*H247</f>
        <v>4.1250000000000002E-3</v>
      </c>
      <c r="S247" s="182">
        <v>0</v>
      </c>
      <c r="T247" s="183">
        <f>S247*H247</f>
        <v>0</v>
      </c>
      <c r="AR247" s="23" t="s">
        <v>255</v>
      </c>
      <c r="AT247" s="23" t="s">
        <v>316</v>
      </c>
      <c r="AU247" s="23" t="s">
        <v>211</v>
      </c>
      <c r="AY247" s="23" t="s">
        <v>195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23" t="s">
        <v>83</v>
      </c>
      <c r="BK247" s="184">
        <f>ROUND(I247*H247,2)</f>
        <v>0</v>
      </c>
      <c r="BL247" s="23" t="s">
        <v>201</v>
      </c>
      <c r="BM247" s="23" t="s">
        <v>479</v>
      </c>
    </row>
    <row r="248" spans="2:65" s="1" customFormat="1" ht="25.5" customHeight="1">
      <c r="B248" s="172"/>
      <c r="C248" s="173" t="s">
        <v>480</v>
      </c>
      <c r="D248" s="173" t="s">
        <v>197</v>
      </c>
      <c r="E248" s="174" t="s">
        <v>481</v>
      </c>
      <c r="F248" s="175" t="s">
        <v>482</v>
      </c>
      <c r="G248" s="176" t="s">
        <v>207</v>
      </c>
      <c r="H248" s="177">
        <v>31</v>
      </c>
      <c r="I248" s="178"/>
      <c r="J248" s="179">
        <f>ROUND(I248*H248,2)</f>
        <v>0</v>
      </c>
      <c r="K248" s="175"/>
      <c r="L248" s="40"/>
      <c r="M248" s="180" t="s">
        <v>5</v>
      </c>
      <c r="N248" s="181" t="s">
        <v>46</v>
      </c>
      <c r="O248" s="41"/>
      <c r="P248" s="182">
        <f>O248*H248</f>
        <v>0</v>
      </c>
      <c r="Q248" s="182">
        <v>0</v>
      </c>
      <c r="R248" s="182">
        <f>Q248*H248</f>
        <v>0</v>
      </c>
      <c r="S248" s="182">
        <v>0</v>
      </c>
      <c r="T248" s="183">
        <f>S248*H248</f>
        <v>0</v>
      </c>
      <c r="AR248" s="23" t="s">
        <v>201</v>
      </c>
      <c r="AT248" s="23" t="s">
        <v>197</v>
      </c>
      <c r="AU248" s="23" t="s">
        <v>211</v>
      </c>
      <c r="AY248" s="23" t="s">
        <v>195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23" t="s">
        <v>83</v>
      </c>
      <c r="BK248" s="184">
        <f>ROUND(I248*H248,2)</f>
        <v>0</v>
      </c>
      <c r="BL248" s="23" t="s">
        <v>201</v>
      </c>
      <c r="BM248" s="23" t="s">
        <v>483</v>
      </c>
    </row>
    <row r="249" spans="2:65" s="1" customFormat="1" ht="27">
      <c r="B249" s="40"/>
      <c r="D249" s="186" t="s">
        <v>209</v>
      </c>
      <c r="F249" s="194" t="s">
        <v>484</v>
      </c>
      <c r="I249" s="195"/>
      <c r="L249" s="40"/>
      <c r="M249" s="196"/>
      <c r="N249" s="41"/>
      <c r="O249" s="41"/>
      <c r="P249" s="41"/>
      <c r="Q249" s="41"/>
      <c r="R249" s="41"/>
      <c r="S249" s="41"/>
      <c r="T249" s="69"/>
      <c r="AT249" s="23" t="s">
        <v>209</v>
      </c>
      <c r="AU249" s="23" t="s">
        <v>211</v>
      </c>
    </row>
    <row r="250" spans="2:65" s="1" customFormat="1" ht="16.5" customHeight="1">
      <c r="B250" s="172"/>
      <c r="C250" s="213" t="s">
        <v>485</v>
      </c>
      <c r="D250" s="213" t="s">
        <v>316</v>
      </c>
      <c r="E250" s="214" t="s">
        <v>486</v>
      </c>
      <c r="F250" s="215" t="s">
        <v>487</v>
      </c>
      <c r="G250" s="216" t="s">
        <v>207</v>
      </c>
      <c r="H250" s="217">
        <v>31</v>
      </c>
      <c r="I250" s="218"/>
      <c r="J250" s="219">
        <f>ROUND(I250*H250,2)</f>
        <v>0</v>
      </c>
      <c r="K250" s="215"/>
      <c r="L250" s="220"/>
      <c r="M250" s="221" t="s">
        <v>5</v>
      </c>
      <c r="N250" s="222" t="s">
        <v>46</v>
      </c>
      <c r="O250" s="41"/>
      <c r="P250" s="182">
        <f>O250*H250</f>
        <v>0</v>
      </c>
      <c r="Q250" s="182">
        <v>2.7E-4</v>
      </c>
      <c r="R250" s="182">
        <f>Q250*H250</f>
        <v>8.3700000000000007E-3</v>
      </c>
      <c r="S250" s="182">
        <v>0</v>
      </c>
      <c r="T250" s="183">
        <f>S250*H250</f>
        <v>0</v>
      </c>
      <c r="AR250" s="23" t="s">
        <v>255</v>
      </c>
      <c r="AT250" s="23" t="s">
        <v>316</v>
      </c>
      <c r="AU250" s="23" t="s">
        <v>211</v>
      </c>
      <c r="AY250" s="23" t="s">
        <v>195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23" t="s">
        <v>83</v>
      </c>
      <c r="BK250" s="184">
        <f>ROUND(I250*H250,2)</f>
        <v>0</v>
      </c>
      <c r="BL250" s="23" t="s">
        <v>201</v>
      </c>
      <c r="BM250" s="23" t="s">
        <v>488</v>
      </c>
    </row>
    <row r="251" spans="2:65" s="1" customFormat="1" ht="27">
      <c r="B251" s="40"/>
      <c r="D251" s="186" t="s">
        <v>209</v>
      </c>
      <c r="F251" s="194" t="s">
        <v>489</v>
      </c>
      <c r="I251" s="195"/>
      <c r="L251" s="40"/>
      <c r="M251" s="196"/>
      <c r="N251" s="41"/>
      <c r="O251" s="41"/>
      <c r="P251" s="41"/>
      <c r="Q251" s="41"/>
      <c r="R251" s="41"/>
      <c r="S251" s="41"/>
      <c r="T251" s="69"/>
      <c r="AT251" s="23" t="s">
        <v>209</v>
      </c>
      <c r="AU251" s="23" t="s">
        <v>211</v>
      </c>
    </row>
    <row r="252" spans="2:65" s="1" customFormat="1" ht="16.5" customHeight="1">
      <c r="B252" s="172"/>
      <c r="C252" s="173" t="s">
        <v>490</v>
      </c>
      <c r="D252" s="173" t="s">
        <v>197</v>
      </c>
      <c r="E252" s="174" t="s">
        <v>491</v>
      </c>
      <c r="F252" s="175" t="s">
        <v>492</v>
      </c>
      <c r="G252" s="176" t="s">
        <v>325</v>
      </c>
      <c r="H252" s="177">
        <v>34</v>
      </c>
      <c r="I252" s="178"/>
      <c r="J252" s="179">
        <f>ROUND(I252*H252,2)</f>
        <v>0</v>
      </c>
      <c r="K252" s="175"/>
      <c r="L252" s="40"/>
      <c r="M252" s="180" t="s">
        <v>5</v>
      </c>
      <c r="N252" s="181" t="s">
        <v>46</v>
      </c>
      <c r="O252" s="41"/>
      <c r="P252" s="182">
        <f>O252*H252</f>
        <v>0</v>
      </c>
      <c r="Q252" s="182">
        <v>0</v>
      </c>
      <c r="R252" s="182">
        <f>Q252*H252</f>
        <v>0</v>
      </c>
      <c r="S252" s="182">
        <v>0</v>
      </c>
      <c r="T252" s="183">
        <f>S252*H252</f>
        <v>0</v>
      </c>
      <c r="AR252" s="23" t="s">
        <v>201</v>
      </c>
      <c r="AT252" s="23" t="s">
        <v>197</v>
      </c>
      <c r="AU252" s="23" t="s">
        <v>211</v>
      </c>
      <c r="AY252" s="23" t="s">
        <v>195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23" t="s">
        <v>83</v>
      </c>
      <c r="BK252" s="184">
        <f>ROUND(I252*H252,2)</f>
        <v>0</v>
      </c>
      <c r="BL252" s="23" t="s">
        <v>201</v>
      </c>
      <c r="BM252" s="23" t="s">
        <v>493</v>
      </c>
    </row>
    <row r="253" spans="2:65" s="1" customFormat="1" ht="16.5" customHeight="1">
      <c r="B253" s="172"/>
      <c r="C253" s="213" t="s">
        <v>494</v>
      </c>
      <c r="D253" s="213" t="s">
        <v>316</v>
      </c>
      <c r="E253" s="214" t="s">
        <v>495</v>
      </c>
      <c r="F253" s="215" t="s">
        <v>496</v>
      </c>
      <c r="G253" s="216" t="s">
        <v>325</v>
      </c>
      <c r="H253" s="217">
        <v>34</v>
      </c>
      <c r="I253" s="218"/>
      <c r="J253" s="219">
        <f>ROUND(I253*H253,2)</f>
        <v>0</v>
      </c>
      <c r="K253" s="215"/>
      <c r="L253" s="220"/>
      <c r="M253" s="221" t="s">
        <v>5</v>
      </c>
      <c r="N253" s="222" t="s">
        <v>46</v>
      </c>
      <c r="O253" s="41"/>
      <c r="P253" s="182">
        <f>O253*H253</f>
        <v>0</v>
      </c>
      <c r="Q253" s="182">
        <v>8.0000000000000007E-5</v>
      </c>
      <c r="R253" s="182">
        <f>Q253*H253</f>
        <v>2.7200000000000002E-3</v>
      </c>
      <c r="S253" s="182">
        <v>0</v>
      </c>
      <c r="T253" s="183">
        <f>S253*H253</f>
        <v>0</v>
      </c>
      <c r="AR253" s="23" t="s">
        <v>255</v>
      </c>
      <c r="AT253" s="23" t="s">
        <v>316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497</v>
      </c>
    </row>
    <row r="254" spans="2:65" s="1" customFormat="1" ht="27">
      <c r="B254" s="40"/>
      <c r="D254" s="186" t="s">
        <v>209</v>
      </c>
      <c r="F254" s="194" t="s">
        <v>498</v>
      </c>
      <c r="I254" s="195"/>
      <c r="L254" s="40"/>
      <c r="M254" s="196"/>
      <c r="N254" s="41"/>
      <c r="O254" s="41"/>
      <c r="P254" s="41"/>
      <c r="Q254" s="41"/>
      <c r="R254" s="41"/>
      <c r="S254" s="41"/>
      <c r="T254" s="69"/>
      <c r="AT254" s="23" t="s">
        <v>209</v>
      </c>
      <c r="AU254" s="23" t="s">
        <v>211</v>
      </c>
    </row>
    <row r="255" spans="2:65" s="1" customFormat="1" ht="16.5" customHeight="1">
      <c r="B255" s="172"/>
      <c r="C255" s="213" t="s">
        <v>499</v>
      </c>
      <c r="D255" s="213" t="s">
        <v>316</v>
      </c>
      <c r="E255" s="214" t="s">
        <v>500</v>
      </c>
      <c r="F255" s="215" t="s">
        <v>501</v>
      </c>
      <c r="G255" s="216" t="s">
        <v>325</v>
      </c>
      <c r="H255" s="217">
        <v>17</v>
      </c>
      <c r="I255" s="218"/>
      <c r="J255" s="219">
        <f>ROUND(I255*H255,2)</f>
        <v>0</v>
      </c>
      <c r="K255" s="215"/>
      <c r="L255" s="220"/>
      <c r="M255" s="221" t="s">
        <v>5</v>
      </c>
      <c r="N255" s="222" t="s">
        <v>46</v>
      </c>
      <c r="O255" s="41"/>
      <c r="P255" s="182">
        <f>O255*H255</f>
        <v>0</v>
      </c>
      <c r="Q255" s="182">
        <v>6.4999999999999997E-4</v>
      </c>
      <c r="R255" s="182">
        <f>Q255*H255</f>
        <v>1.1049999999999999E-2</v>
      </c>
      <c r="S255" s="182">
        <v>0</v>
      </c>
      <c r="T255" s="183">
        <f>S255*H255</f>
        <v>0</v>
      </c>
      <c r="AR255" s="23" t="s">
        <v>255</v>
      </c>
      <c r="AT255" s="23" t="s">
        <v>316</v>
      </c>
      <c r="AU255" s="23" t="s">
        <v>211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502</v>
      </c>
    </row>
    <row r="256" spans="2:65" s="1" customFormat="1" ht="27">
      <c r="B256" s="40"/>
      <c r="D256" s="186" t="s">
        <v>209</v>
      </c>
      <c r="F256" s="194" t="s">
        <v>503</v>
      </c>
      <c r="I256" s="195"/>
      <c r="L256" s="40"/>
      <c r="M256" s="196"/>
      <c r="N256" s="41"/>
      <c r="O256" s="41"/>
      <c r="P256" s="41"/>
      <c r="Q256" s="41"/>
      <c r="R256" s="41"/>
      <c r="S256" s="41"/>
      <c r="T256" s="69"/>
      <c r="AT256" s="23" t="s">
        <v>209</v>
      </c>
      <c r="AU256" s="23" t="s">
        <v>211</v>
      </c>
    </row>
    <row r="257" spans="2:65" s="1" customFormat="1" ht="16.5" customHeight="1">
      <c r="B257" s="172"/>
      <c r="C257" s="173" t="s">
        <v>504</v>
      </c>
      <c r="D257" s="173" t="s">
        <v>197</v>
      </c>
      <c r="E257" s="174" t="s">
        <v>505</v>
      </c>
      <c r="F257" s="175" t="s">
        <v>506</v>
      </c>
      <c r="G257" s="176" t="s">
        <v>325</v>
      </c>
      <c r="H257" s="177">
        <v>26</v>
      </c>
      <c r="I257" s="178"/>
      <c r="J257" s="179">
        <f>ROUND(I257*H257,2)</f>
        <v>0</v>
      </c>
      <c r="K257" s="175"/>
      <c r="L257" s="40"/>
      <c r="M257" s="180" t="s">
        <v>5</v>
      </c>
      <c r="N257" s="181" t="s">
        <v>46</v>
      </c>
      <c r="O257" s="41"/>
      <c r="P257" s="182">
        <f>O257*H257</f>
        <v>0</v>
      </c>
      <c r="Q257" s="182">
        <v>0</v>
      </c>
      <c r="R257" s="182">
        <f>Q257*H257</f>
        <v>0</v>
      </c>
      <c r="S257" s="182">
        <v>0</v>
      </c>
      <c r="T257" s="183">
        <f>S257*H257</f>
        <v>0</v>
      </c>
      <c r="AR257" s="23" t="s">
        <v>201</v>
      </c>
      <c r="AT257" s="23" t="s">
        <v>197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507</v>
      </c>
    </row>
    <row r="258" spans="2:65" s="1" customFormat="1" ht="16.5" customHeight="1">
      <c r="B258" s="172"/>
      <c r="C258" s="213" t="s">
        <v>508</v>
      </c>
      <c r="D258" s="213" t="s">
        <v>316</v>
      </c>
      <c r="E258" s="214" t="s">
        <v>509</v>
      </c>
      <c r="F258" s="215" t="s">
        <v>510</v>
      </c>
      <c r="G258" s="216" t="s">
        <v>325</v>
      </c>
      <c r="H258" s="217">
        <v>5</v>
      </c>
      <c r="I258" s="218"/>
      <c r="J258" s="219">
        <f>ROUND(I258*H258,2)</f>
        <v>0</v>
      </c>
      <c r="K258" s="215"/>
      <c r="L258" s="220"/>
      <c r="M258" s="221" t="s">
        <v>5</v>
      </c>
      <c r="N258" s="222" t="s">
        <v>46</v>
      </c>
      <c r="O258" s="41"/>
      <c r="P258" s="182">
        <f>O258*H258</f>
        <v>0</v>
      </c>
      <c r="Q258" s="182">
        <v>3.2000000000000003E-4</v>
      </c>
      <c r="R258" s="182">
        <f>Q258*H258</f>
        <v>1.6000000000000001E-3</v>
      </c>
      <c r="S258" s="182">
        <v>0</v>
      </c>
      <c r="T258" s="183">
        <f>S258*H258</f>
        <v>0</v>
      </c>
      <c r="AR258" s="23" t="s">
        <v>255</v>
      </c>
      <c r="AT258" s="23" t="s">
        <v>316</v>
      </c>
      <c r="AU258" s="23" t="s">
        <v>211</v>
      </c>
      <c r="AY258" s="23" t="s">
        <v>195</v>
      </c>
      <c r="BE258" s="184">
        <f>IF(N258="základní",J258,0)</f>
        <v>0</v>
      </c>
      <c r="BF258" s="184">
        <f>IF(N258="snížená",J258,0)</f>
        <v>0</v>
      </c>
      <c r="BG258" s="184">
        <f>IF(N258="zákl. přenesená",J258,0)</f>
        <v>0</v>
      </c>
      <c r="BH258" s="184">
        <f>IF(N258="sníž. přenesená",J258,0)</f>
        <v>0</v>
      </c>
      <c r="BI258" s="184">
        <f>IF(N258="nulová",J258,0)</f>
        <v>0</v>
      </c>
      <c r="BJ258" s="23" t="s">
        <v>83</v>
      </c>
      <c r="BK258" s="184">
        <f>ROUND(I258*H258,2)</f>
        <v>0</v>
      </c>
      <c r="BL258" s="23" t="s">
        <v>201</v>
      </c>
      <c r="BM258" s="23" t="s">
        <v>511</v>
      </c>
    </row>
    <row r="259" spans="2:65" s="1" customFormat="1" ht="27">
      <c r="B259" s="40"/>
      <c r="D259" s="186" t="s">
        <v>209</v>
      </c>
      <c r="F259" s="194" t="s">
        <v>512</v>
      </c>
      <c r="I259" s="195"/>
      <c r="L259" s="40"/>
      <c r="M259" s="196"/>
      <c r="N259" s="41"/>
      <c r="O259" s="41"/>
      <c r="P259" s="41"/>
      <c r="Q259" s="41"/>
      <c r="R259" s="41"/>
      <c r="S259" s="41"/>
      <c r="T259" s="69"/>
      <c r="AT259" s="23" t="s">
        <v>209</v>
      </c>
      <c r="AU259" s="23" t="s">
        <v>211</v>
      </c>
    </row>
    <row r="260" spans="2:65" s="1" customFormat="1" ht="16.5" customHeight="1">
      <c r="B260" s="172"/>
      <c r="C260" s="213" t="s">
        <v>391</v>
      </c>
      <c r="D260" s="213" t="s">
        <v>316</v>
      </c>
      <c r="E260" s="214" t="s">
        <v>513</v>
      </c>
      <c r="F260" s="215" t="s">
        <v>514</v>
      </c>
      <c r="G260" s="216" t="s">
        <v>325</v>
      </c>
      <c r="H260" s="217">
        <v>7</v>
      </c>
      <c r="I260" s="218"/>
      <c r="J260" s="219">
        <f>ROUND(I260*H260,2)</f>
        <v>0</v>
      </c>
      <c r="K260" s="215"/>
      <c r="L260" s="220"/>
      <c r="M260" s="221" t="s">
        <v>5</v>
      </c>
      <c r="N260" s="222" t="s">
        <v>46</v>
      </c>
      <c r="O260" s="41"/>
      <c r="P260" s="182">
        <f>O260*H260</f>
        <v>0</v>
      </c>
      <c r="Q260" s="182">
        <v>2E-3</v>
      </c>
      <c r="R260" s="182">
        <f>Q260*H260</f>
        <v>1.4E-2</v>
      </c>
      <c r="S260" s="182">
        <v>0</v>
      </c>
      <c r="T260" s="183">
        <f>S260*H260</f>
        <v>0</v>
      </c>
      <c r="AR260" s="23" t="s">
        <v>255</v>
      </c>
      <c r="AT260" s="23" t="s">
        <v>316</v>
      </c>
      <c r="AU260" s="23" t="s">
        <v>211</v>
      </c>
      <c r="AY260" s="23" t="s">
        <v>195</v>
      </c>
      <c r="BE260" s="184">
        <f>IF(N260="základní",J260,0)</f>
        <v>0</v>
      </c>
      <c r="BF260" s="184">
        <f>IF(N260="snížená",J260,0)</f>
        <v>0</v>
      </c>
      <c r="BG260" s="184">
        <f>IF(N260="zákl. přenesená",J260,0)</f>
        <v>0</v>
      </c>
      <c r="BH260" s="184">
        <f>IF(N260="sníž. přenesená",J260,0)</f>
        <v>0</v>
      </c>
      <c r="BI260" s="184">
        <f>IF(N260="nulová",J260,0)</f>
        <v>0</v>
      </c>
      <c r="BJ260" s="23" t="s">
        <v>83</v>
      </c>
      <c r="BK260" s="184">
        <f>ROUND(I260*H260,2)</f>
        <v>0</v>
      </c>
      <c r="BL260" s="23" t="s">
        <v>201</v>
      </c>
      <c r="BM260" s="23" t="s">
        <v>515</v>
      </c>
    </row>
    <row r="261" spans="2:65" s="1" customFormat="1" ht="16.5" customHeight="1">
      <c r="B261" s="172"/>
      <c r="C261" s="213" t="s">
        <v>412</v>
      </c>
      <c r="D261" s="213" t="s">
        <v>316</v>
      </c>
      <c r="E261" s="214" t="s">
        <v>516</v>
      </c>
      <c r="F261" s="215" t="s">
        <v>517</v>
      </c>
      <c r="G261" s="216" t="s">
        <v>325</v>
      </c>
      <c r="H261" s="217">
        <v>7</v>
      </c>
      <c r="I261" s="218"/>
      <c r="J261" s="219">
        <f>ROUND(I261*H261,2)</f>
        <v>0</v>
      </c>
      <c r="K261" s="215"/>
      <c r="L261" s="220"/>
      <c r="M261" s="221" t="s">
        <v>5</v>
      </c>
      <c r="N261" s="222" t="s">
        <v>46</v>
      </c>
      <c r="O261" s="41"/>
      <c r="P261" s="182">
        <f>O261*H261</f>
        <v>0</v>
      </c>
      <c r="Q261" s="182">
        <v>2E-3</v>
      </c>
      <c r="R261" s="182">
        <f>Q261*H261</f>
        <v>1.4E-2</v>
      </c>
      <c r="S261" s="182">
        <v>0</v>
      </c>
      <c r="T261" s="183">
        <f>S261*H261</f>
        <v>0</v>
      </c>
      <c r="AR261" s="23" t="s">
        <v>255</v>
      </c>
      <c r="AT261" s="23" t="s">
        <v>316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518</v>
      </c>
    </row>
    <row r="262" spans="2:65" s="1" customFormat="1" ht="27">
      <c r="B262" s="40"/>
      <c r="D262" s="186" t="s">
        <v>209</v>
      </c>
      <c r="F262" s="194" t="s">
        <v>519</v>
      </c>
      <c r="I262" s="195"/>
      <c r="L262" s="40"/>
      <c r="M262" s="196"/>
      <c r="N262" s="41"/>
      <c r="O262" s="41"/>
      <c r="P262" s="41"/>
      <c r="Q262" s="41"/>
      <c r="R262" s="41"/>
      <c r="S262" s="41"/>
      <c r="T262" s="69"/>
      <c r="AT262" s="23" t="s">
        <v>209</v>
      </c>
      <c r="AU262" s="23" t="s">
        <v>211</v>
      </c>
    </row>
    <row r="263" spans="2:65" s="1" customFormat="1" ht="16.5" customHeight="1">
      <c r="B263" s="172"/>
      <c r="C263" s="213" t="s">
        <v>520</v>
      </c>
      <c r="D263" s="213" t="s">
        <v>316</v>
      </c>
      <c r="E263" s="214" t="s">
        <v>521</v>
      </c>
      <c r="F263" s="215" t="s">
        <v>522</v>
      </c>
      <c r="G263" s="216" t="s">
        <v>325</v>
      </c>
      <c r="H263" s="217">
        <v>6</v>
      </c>
      <c r="I263" s="218"/>
      <c r="J263" s="219">
        <f>ROUND(I263*H263,2)</f>
        <v>0</v>
      </c>
      <c r="K263" s="215"/>
      <c r="L263" s="220"/>
      <c r="M263" s="221" t="s">
        <v>5</v>
      </c>
      <c r="N263" s="222" t="s">
        <v>46</v>
      </c>
      <c r="O263" s="41"/>
      <c r="P263" s="182">
        <f>O263*H263</f>
        <v>0</v>
      </c>
      <c r="Q263" s="182">
        <v>5.5999999999999995E-4</v>
      </c>
      <c r="R263" s="182">
        <f>Q263*H263</f>
        <v>3.3599999999999997E-3</v>
      </c>
      <c r="S263" s="182">
        <v>0</v>
      </c>
      <c r="T263" s="183">
        <f>S263*H263</f>
        <v>0</v>
      </c>
      <c r="AR263" s="23" t="s">
        <v>255</v>
      </c>
      <c r="AT263" s="23" t="s">
        <v>316</v>
      </c>
      <c r="AU263" s="23" t="s">
        <v>211</v>
      </c>
      <c r="AY263" s="23" t="s">
        <v>195</v>
      </c>
      <c r="BE263" s="184">
        <f>IF(N263="základní",J263,0)</f>
        <v>0</v>
      </c>
      <c r="BF263" s="184">
        <f>IF(N263="snížená",J263,0)</f>
        <v>0</v>
      </c>
      <c r="BG263" s="184">
        <f>IF(N263="zákl. přenesená",J263,0)</f>
        <v>0</v>
      </c>
      <c r="BH263" s="184">
        <f>IF(N263="sníž. přenesená",J263,0)</f>
        <v>0</v>
      </c>
      <c r="BI263" s="184">
        <f>IF(N263="nulová",J263,0)</f>
        <v>0</v>
      </c>
      <c r="BJ263" s="23" t="s">
        <v>83</v>
      </c>
      <c r="BK263" s="184">
        <f>ROUND(I263*H263,2)</f>
        <v>0</v>
      </c>
      <c r="BL263" s="23" t="s">
        <v>201</v>
      </c>
      <c r="BM263" s="23" t="s">
        <v>523</v>
      </c>
    </row>
    <row r="264" spans="2:65" s="1" customFormat="1" ht="27">
      <c r="B264" s="40"/>
      <c r="D264" s="186" t="s">
        <v>209</v>
      </c>
      <c r="F264" s="194" t="s">
        <v>519</v>
      </c>
      <c r="I264" s="195"/>
      <c r="L264" s="40"/>
      <c r="M264" s="196"/>
      <c r="N264" s="41"/>
      <c r="O264" s="41"/>
      <c r="P264" s="41"/>
      <c r="Q264" s="41"/>
      <c r="R264" s="41"/>
      <c r="S264" s="41"/>
      <c r="T264" s="69"/>
      <c r="AT264" s="23" t="s">
        <v>209</v>
      </c>
      <c r="AU264" s="23" t="s">
        <v>211</v>
      </c>
    </row>
    <row r="265" spans="2:65" s="1" customFormat="1" ht="16.5" customHeight="1">
      <c r="B265" s="172"/>
      <c r="C265" s="213" t="s">
        <v>524</v>
      </c>
      <c r="D265" s="213" t="s">
        <v>316</v>
      </c>
      <c r="E265" s="214" t="s">
        <v>525</v>
      </c>
      <c r="F265" s="215" t="s">
        <v>526</v>
      </c>
      <c r="G265" s="216" t="s">
        <v>325</v>
      </c>
      <c r="H265" s="217">
        <v>1</v>
      </c>
      <c r="I265" s="218"/>
      <c r="J265" s="219">
        <f>ROUND(I265*H265,2)</f>
        <v>0</v>
      </c>
      <c r="K265" s="215"/>
      <c r="L265" s="220"/>
      <c r="M265" s="221" t="s">
        <v>5</v>
      </c>
      <c r="N265" s="222" t="s">
        <v>46</v>
      </c>
      <c r="O265" s="41"/>
      <c r="P265" s="182">
        <f>O265*H265</f>
        <v>0</v>
      </c>
      <c r="Q265" s="182">
        <v>9.6000000000000002E-4</v>
      </c>
      <c r="R265" s="182">
        <f>Q265*H265</f>
        <v>9.6000000000000002E-4</v>
      </c>
      <c r="S265" s="182">
        <v>0</v>
      </c>
      <c r="T265" s="183">
        <f>S265*H265</f>
        <v>0</v>
      </c>
      <c r="AR265" s="23" t="s">
        <v>255</v>
      </c>
      <c r="AT265" s="23" t="s">
        <v>316</v>
      </c>
      <c r="AU265" s="23" t="s">
        <v>211</v>
      </c>
      <c r="AY265" s="23" t="s">
        <v>195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23" t="s">
        <v>83</v>
      </c>
      <c r="BK265" s="184">
        <f>ROUND(I265*H265,2)</f>
        <v>0</v>
      </c>
      <c r="BL265" s="23" t="s">
        <v>201</v>
      </c>
      <c r="BM265" s="23" t="s">
        <v>527</v>
      </c>
    </row>
    <row r="266" spans="2:65" s="1" customFormat="1" ht="27">
      <c r="B266" s="40"/>
      <c r="D266" s="186" t="s">
        <v>209</v>
      </c>
      <c r="F266" s="194" t="s">
        <v>519</v>
      </c>
      <c r="I266" s="195"/>
      <c r="L266" s="40"/>
      <c r="M266" s="196"/>
      <c r="N266" s="41"/>
      <c r="O266" s="41"/>
      <c r="P266" s="41"/>
      <c r="Q266" s="41"/>
      <c r="R266" s="41"/>
      <c r="S266" s="41"/>
      <c r="T266" s="69"/>
      <c r="AT266" s="23" t="s">
        <v>209</v>
      </c>
      <c r="AU266" s="23" t="s">
        <v>211</v>
      </c>
    </row>
    <row r="267" spans="2:65" s="1" customFormat="1" ht="25.5" customHeight="1">
      <c r="B267" s="172"/>
      <c r="C267" s="173" t="s">
        <v>528</v>
      </c>
      <c r="D267" s="173" t="s">
        <v>197</v>
      </c>
      <c r="E267" s="174" t="s">
        <v>529</v>
      </c>
      <c r="F267" s="175" t="s">
        <v>530</v>
      </c>
      <c r="G267" s="176" t="s">
        <v>325</v>
      </c>
      <c r="H267" s="177">
        <v>18</v>
      </c>
      <c r="I267" s="178"/>
      <c r="J267" s="179">
        <f>ROUND(I267*H267,2)</f>
        <v>0</v>
      </c>
      <c r="K267" s="175"/>
      <c r="L267" s="40"/>
      <c r="M267" s="180" t="s">
        <v>5</v>
      </c>
      <c r="N267" s="181" t="s">
        <v>46</v>
      </c>
      <c r="O267" s="41"/>
      <c r="P267" s="182">
        <f>O267*H267</f>
        <v>0</v>
      </c>
      <c r="Q267" s="182">
        <v>0</v>
      </c>
      <c r="R267" s="182">
        <f>Q267*H267</f>
        <v>0</v>
      </c>
      <c r="S267" s="182">
        <v>0</v>
      </c>
      <c r="T267" s="183">
        <f>S267*H267</f>
        <v>0</v>
      </c>
      <c r="AR267" s="23" t="s">
        <v>201</v>
      </c>
      <c r="AT267" s="23" t="s">
        <v>197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531</v>
      </c>
    </row>
    <row r="268" spans="2:65" s="1" customFormat="1" ht="16.5" customHeight="1">
      <c r="B268" s="172"/>
      <c r="C268" s="213" t="s">
        <v>532</v>
      </c>
      <c r="D268" s="213" t="s">
        <v>316</v>
      </c>
      <c r="E268" s="214" t="s">
        <v>533</v>
      </c>
      <c r="F268" s="215" t="s">
        <v>534</v>
      </c>
      <c r="G268" s="216" t="s">
        <v>325</v>
      </c>
      <c r="H268" s="217">
        <v>18</v>
      </c>
      <c r="I268" s="218"/>
      <c r="J268" s="219">
        <f>ROUND(I268*H268,2)</f>
        <v>0</v>
      </c>
      <c r="K268" s="215"/>
      <c r="L268" s="220"/>
      <c r="M268" s="221" t="s">
        <v>5</v>
      </c>
      <c r="N268" s="222" t="s">
        <v>46</v>
      </c>
      <c r="O268" s="41"/>
      <c r="P268" s="182">
        <f>O268*H268</f>
        <v>0</v>
      </c>
      <c r="Q268" s="182">
        <v>2.5000000000000001E-3</v>
      </c>
      <c r="R268" s="182">
        <f>Q268*H268</f>
        <v>4.4999999999999998E-2</v>
      </c>
      <c r="S268" s="182">
        <v>0</v>
      </c>
      <c r="T268" s="183">
        <f>S268*H268</f>
        <v>0</v>
      </c>
      <c r="AR268" s="23" t="s">
        <v>255</v>
      </c>
      <c r="AT268" s="23" t="s">
        <v>316</v>
      </c>
      <c r="AU268" s="23" t="s">
        <v>211</v>
      </c>
      <c r="AY268" s="23" t="s">
        <v>195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23" t="s">
        <v>83</v>
      </c>
      <c r="BK268" s="184">
        <f>ROUND(I268*H268,2)</f>
        <v>0</v>
      </c>
      <c r="BL268" s="23" t="s">
        <v>201</v>
      </c>
      <c r="BM268" s="23" t="s">
        <v>535</v>
      </c>
    </row>
    <row r="269" spans="2:65" s="1" customFormat="1" ht="54">
      <c r="B269" s="40"/>
      <c r="D269" s="186" t="s">
        <v>209</v>
      </c>
      <c r="F269" s="194" t="s">
        <v>536</v>
      </c>
      <c r="I269" s="195"/>
      <c r="L269" s="40"/>
      <c r="M269" s="196"/>
      <c r="N269" s="41"/>
      <c r="O269" s="41"/>
      <c r="P269" s="41"/>
      <c r="Q269" s="41"/>
      <c r="R269" s="41"/>
      <c r="S269" s="41"/>
      <c r="T269" s="69"/>
      <c r="AT269" s="23" t="s">
        <v>209</v>
      </c>
      <c r="AU269" s="23" t="s">
        <v>211</v>
      </c>
    </row>
    <row r="270" spans="2:65" s="1" customFormat="1" ht="16.5" customHeight="1">
      <c r="B270" s="172"/>
      <c r="C270" s="173" t="s">
        <v>537</v>
      </c>
      <c r="D270" s="173" t="s">
        <v>197</v>
      </c>
      <c r="E270" s="174" t="s">
        <v>538</v>
      </c>
      <c r="F270" s="175" t="s">
        <v>539</v>
      </c>
      <c r="G270" s="176" t="s">
        <v>303</v>
      </c>
      <c r="H270" s="177">
        <v>0.749</v>
      </c>
      <c r="I270" s="178"/>
      <c r="J270" s="179">
        <f>ROUND(I270*H270,2)</f>
        <v>0</v>
      </c>
      <c r="K270" s="175"/>
      <c r="L270" s="40"/>
      <c r="M270" s="180" t="s">
        <v>5</v>
      </c>
      <c r="N270" s="181" t="s">
        <v>46</v>
      </c>
      <c r="O270" s="41"/>
      <c r="P270" s="182">
        <f>O270*H270</f>
        <v>0</v>
      </c>
      <c r="Q270" s="182">
        <v>0</v>
      </c>
      <c r="R270" s="182">
        <f>Q270*H270</f>
        <v>0</v>
      </c>
      <c r="S270" s="182">
        <v>0</v>
      </c>
      <c r="T270" s="183">
        <f>S270*H270</f>
        <v>0</v>
      </c>
      <c r="AR270" s="23" t="s">
        <v>201</v>
      </c>
      <c r="AT270" s="23" t="s">
        <v>197</v>
      </c>
      <c r="AU270" s="23" t="s">
        <v>211</v>
      </c>
      <c r="AY270" s="23" t="s">
        <v>195</v>
      </c>
      <c r="BE270" s="184">
        <f>IF(N270="základní",J270,0)</f>
        <v>0</v>
      </c>
      <c r="BF270" s="184">
        <f>IF(N270="snížená",J270,0)</f>
        <v>0</v>
      </c>
      <c r="BG270" s="184">
        <f>IF(N270="zákl. přenesená",J270,0)</f>
        <v>0</v>
      </c>
      <c r="BH270" s="184">
        <f>IF(N270="sníž. přenesená",J270,0)</f>
        <v>0</v>
      </c>
      <c r="BI270" s="184">
        <f>IF(N270="nulová",J270,0)</f>
        <v>0</v>
      </c>
      <c r="BJ270" s="23" t="s">
        <v>83</v>
      </c>
      <c r="BK270" s="184">
        <f>ROUND(I270*H270,2)</f>
        <v>0</v>
      </c>
      <c r="BL270" s="23" t="s">
        <v>201</v>
      </c>
      <c r="BM270" s="23" t="s">
        <v>540</v>
      </c>
    </row>
    <row r="271" spans="2:65" s="10" customFormat="1" ht="22.35" customHeight="1">
      <c r="B271" s="159"/>
      <c r="D271" s="160" t="s">
        <v>74</v>
      </c>
      <c r="E271" s="170" t="s">
        <v>541</v>
      </c>
      <c r="F271" s="170" t="s">
        <v>542</v>
      </c>
      <c r="I271" s="162"/>
      <c r="J271" s="171">
        <f>BK271</f>
        <v>0</v>
      </c>
      <c r="L271" s="159"/>
      <c r="M271" s="164"/>
      <c r="N271" s="165"/>
      <c r="O271" s="165"/>
      <c r="P271" s="166">
        <f>SUM(P272:P316)</f>
        <v>0</v>
      </c>
      <c r="Q271" s="165"/>
      <c r="R271" s="166">
        <f>SUM(R272:R316)</f>
        <v>6.4247199999999998</v>
      </c>
      <c r="S271" s="165"/>
      <c r="T271" s="167">
        <f>SUM(T272:T316)</f>
        <v>0</v>
      </c>
      <c r="AR271" s="160" t="s">
        <v>83</v>
      </c>
      <c r="AT271" s="168" t="s">
        <v>74</v>
      </c>
      <c r="AU271" s="168" t="s">
        <v>85</v>
      </c>
      <c r="AY271" s="160" t="s">
        <v>195</v>
      </c>
      <c r="BK271" s="169">
        <f>SUM(BK272:BK316)</f>
        <v>0</v>
      </c>
    </row>
    <row r="272" spans="2:65" s="1" customFormat="1" ht="16.5" customHeight="1">
      <c r="B272" s="172"/>
      <c r="C272" s="173" t="s">
        <v>543</v>
      </c>
      <c r="D272" s="173" t="s">
        <v>197</v>
      </c>
      <c r="E272" s="174" t="s">
        <v>544</v>
      </c>
      <c r="F272" s="175" t="s">
        <v>545</v>
      </c>
      <c r="G272" s="176" t="s">
        <v>325</v>
      </c>
      <c r="H272" s="177">
        <v>5</v>
      </c>
      <c r="I272" s="178"/>
      <c r="J272" s="179">
        <f>ROUND(I272*H272,2)</f>
        <v>0</v>
      </c>
      <c r="K272" s="175"/>
      <c r="L272" s="40"/>
      <c r="M272" s="180" t="s">
        <v>5</v>
      </c>
      <c r="N272" s="181" t="s">
        <v>46</v>
      </c>
      <c r="O272" s="41"/>
      <c r="P272" s="182">
        <f>O272*H272</f>
        <v>0</v>
      </c>
      <c r="Q272" s="182">
        <v>8.0000000000000004E-4</v>
      </c>
      <c r="R272" s="182">
        <f>Q272*H272</f>
        <v>4.0000000000000001E-3</v>
      </c>
      <c r="S272" s="182">
        <v>0</v>
      </c>
      <c r="T272" s="183">
        <f>S272*H272</f>
        <v>0</v>
      </c>
      <c r="AR272" s="23" t="s">
        <v>201</v>
      </c>
      <c r="AT272" s="23" t="s">
        <v>197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546</v>
      </c>
    </row>
    <row r="273" spans="2:65" s="1" customFormat="1" ht="16.5" customHeight="1">
      <c r="B273" s="172"/>
      <c r="C273" s="213" t="s">
        <v>547</v>
      </c>
      <c r="D273" s="213" t="s">
        <v>316</v>
      </c>
      <c r="E273" s="214" t="s">
        <v>548</v>
      </c>
      <c r="F273" s="215" t="s">
        <v>549</v>
      </c>
      <c r="G273" s="216" t="s">
        <v>325</v>
      </c>
      <c r="H273" s="217">
        <v>5</v>
      </c>
      <c r="I273" s="218"/>
      <c r="J273" s="219">
        <f>ROUND(I273*H273,2)</f>
        <v>0</v>
      </c>
      <c r="K273" s="215"/>
      <c r="L273" s="220"/>
      <c r="M273" s="221" t="s">
        <v>5</v>
      </c>
      <c r="N273" s="222" t="s">
        <v>46</v>
      </c>
      <c r="O273" s="41"/>
      <c r="P273" s="182">
        <f>O273*H273</f>
        <v>0</v>
      </c>
      <c r="Q273" s="182">
        <v>1.4999999999999999E-2</v>
      </c>
      <c r="R273" s="182">
        <f>Q273*H273</f>
        <v>7.4999999999999997E-2</v>
      </c>
      <c r="S273" s="182">
        <v>0</v>
      </c>
      <c r="T273" s="183">
        <f>S273*H273</f>
        <v>0</v>
      </c>
      <c r="AR273" s="23" t="s">
        <v>255</v>
      </c>
      <c r="AT273" s="23" t="s">
        <v>316</v>
      </c>
      <c r="AU273" s="23" t="s">
        <v>211</v>
      </c>
      <c r="AY273" s="23" t="s">
        <v>195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23" t="s">
        <v>83</v>
      </c>
      <c r="BK273" s="184">
        <f>ROUND(I273*H273,2)</f>
        <v>0</v>
      </c>
      <c r="BL273" s="23" t="s">
        <v>201</v>
      </c>
      <c r="BM273" s="23" t="s">
        <v>550</v>
      </c>
    </row>
    <row r="274" spans="2:65" s="1" customFormat="1" ht="40.5">
      <c r="B274" s="40"/>
      <c r="D274" s="186" t="s">
        <v>209</v>
      </c>
      <c r="F274" s="194" t="s">
        <v>551</v>
      </c>
      <c r="I274" s="195"/>
      <c r="L274" s="40"/>
      <c r="M274" s="196"/>
      <c r="N274" s="41"/>
      <c r="O274" s="41"/>
      <c r="P274" s="41"/>
      <c r="Q274" s="41"/>
      <c r="R274" s="41"/>
      <c r="S274" s="41"/>
      <c r="T274" s="69"/>
      <c r="AT274" s="23" t="s">
        <v>209</v>
      </c>
      <c r="AU274" s="23" t="s">
        <v>211</v>
      </c>
    </row>
    <row r="275" spans="2:65" s="1" customFormat="1" ht="16.5" customHeight="1">
      <c r="B275" s="172"/>
      <c r="C275" s="213" t="s">
        <v>552</v>
      </c>
      <c r="D275" s="213" t="s">
        <v>316</v>
      </c>
      <c r="E275" s="214" t="s">
        <v>553</v>
      </c>
      <c r="F275" s="215" t="s">
        <v>554</v>
      </c>
      <c r="G275" s="216" t="s">
        <v>325</v>
      </c>
      <c r="H275" s="217">
        <v>9</v>
      </c>
      <c r="I275" s="218"/>
      <c r="J275" s="219">
        <f>ROUND(I275*H275,2)</f>
        <v>0</v>
      </c>
      <c r="K275" s="215"/>
      <c r="L275" s="220"/>
      <c r="M275" s="221" t="s">
        <v>5</v>
      </c>
      <c r="N275" s="222" t="s">
        <v>46</v>
      </c>
      <c r="O275" s="41"/>
      <c r="P275" s="182">
        <f>O275*H275</f>
        <v>0</v>
      </c>
      <c r="Q275" s="182">
        <v>6.8999999999999999E-3</v>
      </c>
      <c r="R275" s="182">
        <f>Q275*H275</f>
        <v>6.2100000000000002E-2</v>
      </c>
      <c r="S275" s="182">
        <v>0</v>
      </c>
      <c r="T275" s="183">
        <f>S275*H275</f>
        <v>0</v>
      </c>
      <c r="AR275" s="23" t="s">
        <v>255</v>
      </c>
      <c r="AT275" s="23" t="s">
        <v>316</v>
      </c>
      <c r="AU275" s="23" t="s">
        <v>211</v>
      </c>
      <c r="AY275" s="23" t="s">
        <v>195</v>
      </c>
      <c r="BE275" s="184">
        <f>IF(N275="základní",J275,0)</f>
        <v>0</v>
      </c>
      <c r="BF275" s="184">
        <f>IF(N275="snížená",J275,0)</f>
        <v>0</v>
      </c>
      <c r="BG275" s="184">
        <f>IF(N275="zákl. přenesená",J275,0)</f>
        <v>0</v>
      </c>
      <c r="BH275" s="184">
        <f>IF(N275="sníž. přenesená",J275,0)</f>
        <v>0</v>
      </c>
      <c r="BI275" s="184">
        <f>IF(N275="nulová",J275,0)</f>
        <v>0</v>
      </c>
      <c r="BJ275" s="23" t="s">
        <v>83</v>
      </c>
      <c r="BK275" s="184">
        <f>ROUND(I275*H275,2)</f>
        <v>0</v>
      </c>
      <c r="BL275" s="23" t="s">
        <v>201</v>
      </c>
      <c r="BM275" s="23" t="s">
        <v>555</v>
      </c>
    </row>
    <row r="276" spans="2:65" s="1" customFormat="1" ht="27">
      <c r="B276" s="40"/>
      <c r="D276" s="186" t="s">
        <v>209</v>
      </c>
      <c r="F276" s="194" t="s">
        <v>556</v>
      </c>
      <c r="I276" s="195"/>
      <c r="L276" s="40"/>
      <c r="M276" s="196"/>
      <c r="N276" s="41"/>
      <c r="O276" s="41"/>
      <c r="P276" s="41"/>
      <c r="Q276" s="41"/>
      <c r="R276" s="41"/>
      <c r="S276" s="41"/>
      <c r="T276" s="69"/>
      <c r="AT276" s="23" t="s">
        <v>209</v>
      </c>
      <c r="AU276" s="23" t="s">
        <v>211</v>
      </c>
    </row>
    <row r="277" spans="2:65" s="1" customFormat="1" ht="16.5" customHeight="1">
      <c r="B277" s="172"/>
      <c r="C277" s="173" t="s">
        <v>557</v>
      </c>
      <c r="D277" s="173" t="s">
        <v>197</v>
      </c>
      <c r="E277" s="174" t="s">
        <v>558</v>
      </c>
      <c r="F277" s="175" t="s">
        <v>559</v>
      </c>
      <c r="G277" s="176" t="s">
        <v>325</v>
      </c>
      <c r="H277" s="177">
        <v>2</v>
      </c>
      <c r="I277" s="178"/>
      <c r="J277" s="179">
        <f>ROUND(I277*H277,2)</f>
        <v>0</v>
      </c>
      <c r="K277" s="175"/>
      <c r="L277" s="40"/>
      <c r="M277" s="180" t="s">
        <v>5</v>
      </c>
      <c r="N277" s="181" t="s">
        <v>46</v>
      </c>
      <c r="O277" s="41"/>
      <c r="P277" s="182">
        <f>O277*H277</f>
        <v>0</v>
      </c>
      <c r="Q277" s="182">
        <v>2.8700000000000002E-3</v>
      </c>
      <c r="R277" s="182">
        <f>Q277*H277</f>
        <v>5.7400000000000003E-3</v>
      </c>
      <c r="S277" s="182">
        <v>0</v>
      </c>
      <c r="T277" s="183">
        <f>S277*H277</f>
        <v>0</v>
      </c>
      <c r="AR277" s="23" t="s">
        <v>201</v>
      </c>
      <c r="AT277" s="23" t="s">
        <v>197</v>
      </c>
      <c r="AU277" s="23" t="s">
        <v>211</v>
      </c>
      <c r="AY277" s="23" t="s">
        <v>195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23" t="s">
        <v>83</v>
      </c>
      <c r="BK277" s="184">
        <f>ROUND(I277*H277,2)</f>
        <v>0</v>
      </c>
      <c r="BL277" s="23" t="s">
        <v>201</v>
      </c>
      <c r="BM277" s="23" t="s">
        <v>560</v>
      </c>
    </row>
    <row r="278" spans="2:65" s="1" customFormat="1" ht="16.5" customHeight="1">
      <c r="B278" s="172"/>
      <c r="C278" s="213" t="s">
        <v>561</v>
      </c>
      <c r="D278" s="213" t="s">
        <v>316</v>
      </c>
      <c r="E278" s="214" t="s">
        <v>562</v>
      </c>
      <c r="F278" s="215" t="s">
        <v>563</v>
      </c>
      <c r="G278" s="216" t="s">
        <v>325</v>
      </c>
      <c r="H278" s="217">
        <v>2</v>
      </c>
      <c r="I278" s="218"/>
      <c r="J278" s="219">
        <f>ROUND(I278*H278,2)</f>
        <v>0</v>
      </c>
      <c r="K278" s="215"/>
      <c r="L278" s="220"/>
      <c r="M278" s="221" t="s">
        <v>5</v>
      </c>
      <c r="N278" s="222" t="s">
        <v>46</v>
      </c>
      <c r="O278" s="41"/>
      <c r="P278" s="182">
        <f>O278*H278</f>
        <v>0</v>
      </c>
      <c r="Q278" s="182">
        <v>5.1999999999999998E-2</v>
      </c>
      <c r="R278" s="182">
        <f>Q278*H278</f>
        <v>0.104</v>
      </c>
      <c r="S278" s="182">
        <v>0</v>
      </c>
      <c r="T278" s="183">
        <f>S278*H278</f>
        <v>0</v>
      </c>
      <c r="AR278" s="23" t="s">
        <v>255</v>
      </c>
      <c r="AT278" s="23" t="s">
        <v>316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564</v>
      </c>
    </row>
    <row r="279" spans="2:65" s="1" customFormat="1" ht="40.5">
      <c r="B279" s="40"/>
      <c r="D279" s="186" t="s">
        <v>209</v>
      </c>
      <c r="F279" s="194" t="s">
        <v>551</v>
      </c>
      <c r="I279" s="195"/>
      <c r="L279" s="40"/>
      <c r="M279" s="196"/>
      <c r="N279" s="41"/>
      <c r="O279" s="41"/>
      <c r="P279" s="41"/>
      <c r="Q279" s="41"/>
      <c r="R279" s="41"/>
      <c r="S279" s="41"/>
      <c r="T279" s="69"/>
      <c r="AT279" s="23" t="s">
        <v>209</v>
      </c>
      <c r="AU279" s="23" t="s">
        <v>211</v>
      </c>
    </row>
    <row r="280" spans="2:65" s="1" customFormat="1" ht="16.5" customHeight="1">
      <c r="B280" s="172"/>
      <c r="C280" s="213" t="s">
        <v>565</v>
      </c>
      <c r="D280" s="213" t="s">
        <v>316</v>
      </c>
      <c r="E280" s="214" t="s">
        <v>566</v>
      </c>
      <c r="F280" s="215" t="s">
        <v>567</v>
      </c>
      <c r="G280" s="216" t="s">
        <v>325</v>
      </c>
      <c r="H280" s="217">
        <v>2</v>
      </c>
      <c r="I280" s="218"/>
      <c r="J280" s="219">
        <f>ROUND(I280*H280,2)</f>
        <v>0</v>
      </c>
      <c r="K280" s="215"/>
      <c r="L280" s="220"/>
      <c r="M280" s="221" t="s">
        <v>5</v>
      </c>
      <c r="N280" s="222" t="s">
        <v>46</v>
      </c>
      <c r="O280" s="41"/>
      <c r="P280" s="182">
        <f>O280*H280</f>
        <v>0</v>
      </c>
      <c r="Q280" s="182">
        <v>5.4999999999999997E-3</v>
      </c>
      <c r="R280" s="182">
        <f>Q280*H280</f>
        <v>1.0999999999999999E-2</v>
      </c>
      <c r="S280" s="182">
        <v>0</v>
      </c>
      <c r="T280" s="183">
        <f>S280*H280</f>
        <v>0</v>
      </c>
      <c r="AR280" s="23" t="s">
        <v>255</v>
      </c>
      <c r="AT280" s="23" t="s">
        <v>316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568</v>
      </c>
    </row>
    <row r="281" spans="2:65" s="1" customFormat="1" ht="27">
      <c r="B281" s="40"/>
      <c r="D281" s="186" t="s">
        <v>209</v>
      </c>
      <c r="F281" s="194" t="s">
        <v>556</v>
      </c>
      <c r="I281" s="195"/>
      <c r="L281" s="40"/>
      <c r="M281" s="196"/>
      <c r="N281" s="41"/>
      <c r="O281" s="41"/>
      <c r="P281" s="41"/>
      <c r="Q281" s="41"/>
      <c r="R281" s="41"/>
      <c r="S281" s="41"/>
      <c r="T281" s="69"/>
      <c r="AT281" s="23" t="s">
        <v>209</v>
      </c>
      <c r="AU281" s="23" t="s">
        <v>211</v>
      </c>
    </row>
    <row r="282" spans="2:65" s="1" customFormat="1" ht="16.5" customHeight="1">
      <c r="B282" s="172"/>
      <c r="C282" s="173" t="s">
        <v>569</v>
      </c>
      <c r="D282" s="173" t="s">
        <v>197</v>
      </c>
      <c r="E282" s="174" t="s">
        <v>570</v>
      </c>
      <c r="F282" s="175" t="s">
        <v>571</v>
      </c>
      <c r="G282" s="176" t="s">
        <v>325</v>
      </c>
      <c r="H282" s="177">
        <v>2</v>
      </c>
      <c r="I282" s="178"/>
      <c r="J282" s="179">
        <f>ROUND(I282*H282,2)</f>
        <v>0</v>
      </c>
      <c r="K282" s="175"/>
      <c r="L282" s="40"/>
      <c r="M282" s="180" t="s">
        <v>5</v>
      </c>
      <c r="N282" s="181" t="s">
        <v>46</v>
      </c>
      <c r="O282" s="41"/>
      <c r="P282" s="182">
        <f>O282*H282</f>
        <v>0</v>
      </c>
      <c r="Q282" s="182">
        <v>3.4000000000000002E-4</v>
      </c>
      <c r="R282" s="182">
        <f>Q282*H282</f>
        <v>6.8000000000000005E-4</v>
      </c>
      <c r="S282" s="182">
        <v>0</v>
      </c>
      <c r="T282" s="183">
        <f>S282*H282</f>
        <v>0</v>
      </c>
      <c r="AR282" s="23" t="s">
        <v>201</v>
      </c>
      <c r="AT282" s="23" t="s">
        <v>197</v>
      </c>
      <c r="AU282" s="23" t="s">
        <v>211</v>
      </c>
      <c r="AY282" s="23" t="s">
        <v>195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23" t="s">
        <v>83</v>
      </c>
      <c r="BK282" s="184">
        <f>ROUND(I282*H282,2)</f>
        <v>0</v>
      </c>
      <c r="BL282" s="23" t="s">
        <v>201</v>
      </c>
      <c r="BM282" s="23" t="s">
        <v>572</v>
      </c>
    </row>
    <row r="283" spans="2:65" s="1" customFormat="1" ht="16.5" customHeight="1">
      <c r="B283" s="172"/>
      <c r="C283" s="213" t="s">
        <v>573</v>
      </c>
      <c r="D283" s="213" t="s">
        <v>316</v>
      </c>
      <c r="E283" s="214" t="s">
        <v>574</v>
      </c>
      <c r="F283" s="215" t="s">
        <v>575</v>
      </c>
      <c r="G283" s="216" t="s">
        <v>325</v>
      </c>
      <c r="H283" s="217">
        <v>2</v>
      </c>
      <c r="I283" s="218"/>
      <c r="J283" s="219">
        <f>ROUND(I283*H283,2)</f>
        <v>0</v>
      </c>
      <c r="K283" s="215"/>
      <c r="L283" s="220"/>
      <c r="M283" s="221" t="s">
        <v>5</v>
      </c>
      <c r="N283" s="222" t="s">
        <v>46</v>
      </c>
      <c r="O283" s="41"/>
      <c r="P283" s="182">
        <f>O283*H283</f>
        <v>0</v>
      </c>
      <c r="Q283" s="182">
        <v>3.7499999999999999E-2</v>
      </c>
      <c r="R283" s="182">
        <f>Q283*H283</f>
        <v>7.4999999999999997E-2</v>
      </c>
      <c r="S283" s="182">
        <v>0</v>
      </c>
      <c r="T283" s="183">
        <f>S283*H283</f>
        <v>0</v>
      </c>
      <c r="AR283" s="23" t="s">
        <v>255</v>
      </c>
      <c r="AT283" s="23" t="s">
        <v>316</v>
      </c>
      <c r="AU283" s="23" t="s">
        <v>211</v>
      </c>
      <c r="AY283" s="23" t="s">
        <v>195</v>
      </c>
      <c r="BE283" s="184">
        <f>IF(N283="základní",J283,0)</f>
        <v>0</v>
      </c>
      <c r="BF283" s="184">
        <f>IF(N283="snížená",J283,0)</f>
        <v>0</v>
      </c>
      <c r="BG283" s="184">
        <f>IF(N283="zákl. přenesená",J283,0)</f>
        <v>0</v>
      </c>
      <c r="BH283" s="184">
        <f>IF(N283="sníž. přenesená",J283,0)</f>
        <v>0</v>
      </c>
      <c r="BI283" s="184">
        <f>IF(N283="nulová",J283,0)</f>
        <v>0</v>
      </c>
      <c r="BJ283" s="23" t="s">
        <v>83</v>
      </c>
      <c r="BK283" s="184">
        <f>ROUND(I283*H283,2)</f>
        <v>0</v>
      </c>
      <c r="BL283" s="23" t="s">
        <v>201</v>
      </c>
      <c r="BM283" s="23" t="s">
        <v>576</v>
      </c>
    </row>
    <row r="284" spans="2:65" s="1" customFormat="1" ht="94.5">
      <c r="B284" s="40"/>
      <c r="D284" s="186" t="s">
        <v>209</v>
      </c>
      <c r="F284" s="194" t="s">
        <v>577</v>
      </c>
      <c r="I284" s="195"/>
      <c r="L284" s="40"/>
      <c r="M284" s="196"/>
      <c r="N284" s="41"/>
      <c r="O284" s="41"/>
      <c r="P284" s="41"/>
      <c r="Q284" s="41"/>
      <c r="R284" s="41"/>
      <c r="S284" s="41"/>
      <c r="T284" s="69"/>
      <c r="AT284" s="23" t="s">
        <v>209</v>
      </c>
      <c r="AU284" s="23" t="s">
        <v>211</v>
      </c>
    </row>
    <row r="285" spans="2:65" s="1" customFormat="1" ht="16.5" customHeight="1">
      <c r="B285" s="172"/>
      <c r="C285" s="173" t="s">
        <v>578</v>
      </c>
      <c r="D285" s="173" t="s">
        <v>197</v>
      </c>
      <c r="E285" s="174" t="s">
        <v>579</v>
      </c>
      <c r="F285" s="175" t="s">
        <v>580</v>
      </c>
      <c r="G285" s="176" t="s">
        <v>325</v>
      </c>
      <c r="H285" s="177">
        <v>18</v>
      </c>
      <c r="I285" s="178"/>
      <c r="J285" s="179">
        <f>ROUND(I285*H285,2)</f>
        <v>0</v>
      </c>
      <c r="K285" s="175"/>
      <c r="L285" s="40"/>
      <c r="M285" s="180" t="s">
        <v>5</v>
      </c>
      <c r="N285" s="181" t="s">
        <v>46</v>
      </c>
      <c r="O285" s="41"/>
      <c r="P285" s="182">
        <f>O285*H285</f>
        <v>0</v>
      </c>
      <c r="Q285" s="182">
        <v>6.3829999999999998E-2</v>
      </c>
      <c r="R285" s="182">
        <f>Q285*H285</f>
        <v>1.1489400000000001</v>
      </c>
      <c r="S285" s="182">
        <v>0</v>
      </c>
      <c r="T285" s="183">
        <f>S285*H285</f>
        <v>0</v>
      </c>
      <c r="AR285" s="23" t="s">
        <v>201</v>
      </c>
      <c r="AT285" s="23" t="s">
        <v>197</v>
      </c>
      <c r="AU285" s="23" t="s">
        <v>211</v>
      </c>
      <c r="AY285" s="23" t="s">
        <v>195</v>
      </c>
      <c r="BE285" s="184">
        <f>IF(N285="základní",J285,0)</f>
        <v>0</v>
      </c>
      <c r="BF285" s="184">
        <f>IF(N285="snížená",J285,0)</f>
        <v>0</v>
      </c>
      <c r="BG285" s="184">
        <f>IF(N285="zákl. přenesená",J285,0)</f>
        <v>0</v>
      </c>
      <c r="BH285" s="184">
        <f>IF(N285="sníž. přenesená",J285,0)</f>
        <v>0</v>
      </c>
      <c r="BI285" s="184">
        <f>IF(N285="nulová",J285,0)</f>
        <v>0</v>
      </c>
      <c r="BJ285" s="23" t="s">
        <v>83</v>
      </c>
      <c r="BK285" s="184">
        <f>ROUND(I285*H285,2)</f>
        <v>0</v>
      </c>
      <c r="BL285" s="23" t="s">
        <v>201</v>
      </c>
      <c r="BM285" s="23" t="s">
        <v>581</v>
      </c>
    </row>
    <row r="286" spans="2:65" s="1" customFormat="1" ht="16.5" customHeight="1">
      <c r="B286" s="172"/>
      <c r="C286" s="213" t="s">
        <v>582</v>
      </c>
      <c r="D286" s="213" t="s">
        <v>316</v>
      </c>
      <c r="E286" s="214" t="s">
        <v>583</v>
      </c>
      <c r="F286" s="215" t="s">
        <v>584</v>
      </c>
      <c r="G286" s="216" t="s">
        <v>325</v>
      </c>
      <c r="H286" s="217">
        <v>18</v>
      </c>
      <c r="I286" s="218"/>
      <c r="J286" s="219">
        <f>ROUND(I286*H286,2)</f>
        <v>0</v>
      </c>
      <c r="K286" s="215"/>
      <c r="L286" s="220"/>
      <c r="M286" s="221" t="s">
        <v>5</v>
      </c>
      <c r="N286" s="222" t="s">
        <v>46</v>
      </c>
      <c r="O286" s="41"/>
      <c r="P286" s="182">
        <f>O286*H286</f>
        <v>0</v>
      </c>
      <c r="Q286" s="182">
        <v>7.3000000000000001E-3</v>
      </c>
      <c r="R286" s="182">
        <f>Q286*H286</f>
        <v>0.13139999999999999</v>
      </c>
      <c r="S286" s="182">
        <v>0</v>
      </c>
      <c r="T286" s="183">
        <f>S286*H286</f>
        <v>0</v>
      </c>
      <c r="AR286" s="23" t="s">
        <v>255</v>
      </c>
      <c r="AT286" s="23" t="s">
        <v>316</v>
      </c>
      <c r="AU286" s="23" t="s">
        <v>211</v>
      </c>
      <c r="AY286" s="23" t="s">
        <v>195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23" t="s">
        <v>83</v>
      </c>
      <c r="BK286" s="184">
        <f>ROUND(I286*H286,2)</f>
        <v>0</v>
      </c>
      <c r="BL286" s="23" t="s">
        <v>201</v>
      </c>
      <c r="BM286" s="23" t="s">
        <v>585</v>
      </c>
    </row>
    <row r="287" spans="2:65" s="1" customFormat="1" ht="40.5">
      <c r="B287" s="40"/>
      <c r="D287" s="186" t="s">
        <v>209</v>
      </c>
      <c r="F287" s="194" t="s">
        <v>586</v>
      </c>
      <c r="I287" s="195"/>
      <c r="L287" s="40"/>
      <c r="M287" s="196"/>
      <c r="N287" s="41"/>
      <c r="O287" s="41"/>
      <c r="P287" s="41"/>
      <c r="Q287" s="41"/>
      <c r="R287" s="41"/>
      <c r="S287" s="41"/>
      <c r="T287" s="69"/>
      <c r="AT287" s="23" t="s">
        <v>209</v>
      </c>
      <c r="AU287" s="23" t="s">
        <v>211</v>
      </c>
    </row>
    <row r="288" spans="2:65" s="1" customFormat="1" ht="16.5" customHeight="1">
      <c r="B288" s="172"/>
      <c r="C288" s="213" t="s">
        <v>587</v>
      </c>
      <c r="D288" s="213" t="s">
        <v>316</v>
      </c>
      <c r="E288" s="214" t="s">
        <v>588</v>
      </c>
      <c r="F288" s="215" t="s">
        <v>589</v>
      </c>
      <c r="G288" s="216" t="s">
        <v>325</v>
      </c>
      <c r="H288" s="217">
        <v>18</v>
      </c>
      <c r="I288" s="218"/>
      <c r="J288" s="219">
        <f>ROUND(I288*H288,2)</f>
        <v>0</v>
      </c>
      <c r="K288" s="215"/>
      <c r="L288" s="220"/>
      <c r="M288" s="221" t="s">
        <v>5</v>
      </c>
      <c r="N288" s="222" t="s">
        <v>46</v>
      </c>
      <c r="O288" s="41"/>
      <c r="P288" s="182">
        <f>O288*H288</f>
        <v>0</v>
      </c>
      <c r="Q288" s="182">
        <v>3.5000000000000001E-3</v>
      </c>
      <c r="R288" s="182">
        <f>Q288*H288</f>
        <v>6.3E-2</v>
      </c>
      <c r="S288" s="182">
        <v>0</v>
      </c>
      <c r="T288" s="183">
        <f>S288*H288</f>
        <v>0</v>
      </c>
      <c r="AR288" s="23" t="s">
        <v>255</v>
      </c>
      <c r="AT288" s="23" t="s">
        <v>316</v>
      </c>
      <c r="AU288" s="23" t="s">
        <v>211</v>
      </c>
      <c r="AY288" s="23" t="s">
        <v>195</v>
      </c>
      <c r="BE288" s="184">
        <f>IF(N288="základní",J288,0)</f>
        <v>0</v>
      </c>
      <c r="BF288" s="184">
        <f>IF(N288="snížená",J288,0)</f>
        <v>0</v>
      </c>
      <c r="BG288" s="184">
        <f>IF(N288="zákl. přenesená",J288,0)</f>
        <v>0</v>
      </c>
      <c r="BH288" s="184">
        <f>IF(N288="sníž. přenesená",J288,0)</f>
        <v>0</v>
      </c>
      <c r="BI288" s="184">
        <f>IF(N288="nulová",J288,0)</f>
        <v>0</v>
      </c>
      <c r="BJ288" s="23" t="s">
        <v>83</v>
      </c>
      <c r="BK288" s="184">
        <f>ROUND(I288*H288,2)</f>
        <v>0</v>
      </c>
      <c r="BL288" s="23" t="s">
        <v>201</v>
      </c>
      <c r="BM288" s="23" t="s">
        <v>590</v>
      </c>
    </row>
    <row r="289" spans="2:65" s="1" customFormat="1" ht="27">
      <c r="B289" s="40"/>
      <c r="D289" s="186" t="s">
        <v>209</v>
      </c>
      <c r="F289" s="194" t="s">
        <v>512</v>
      </c>
      <c r="I289" s="195"/>
      <c r="L289" s="40"/>
      <c r="M289" s="196"/>
      <c r="N289" s="41"/>
      <c r="O289" s="41"/>
      <c r="P289" s="41"/>
      <c r="Q289" s="41"/>
      <c r="R289" s="41"/>
      <c r="S289" s="41"/>
      <c r="T289" s="69"/>
      <c r="AT289" s="23" t="s">
        <v>209</v>
      </c>
      <c r="AU289" s="23" t="s">
        <v>211</v>
      </c>
    </row>
    <row r="290" spans="2:65" s="1" customFormat="1" ht="16.5" customHeight="1">
      <c r="B290" s="172"/>
      <c r="C290" s="173" t="s">
        <v>591</v>
      </c>
      <c r="D290" s="173" t="s">
        <v>197</v>
      </c>
      <c r="E290" s="174" t="s">
        <v>592</v>
      </c>
      <c r="F290" s="175" t="s">
        <v>593</v>
      </c>
      <c r="G290" s="176" t="s">
        <v>325</v>
      </c>
      <c r="H290" s="177">
        <v>8</v>
      </c>
      <c r="I290" s="178"/>
      <c r="J290" s="179">
        <f>ROUND(I290*H290,2)</f>
        <v>0</v>
      </c>
      <c r="K290" s="175"/>
      <c r="L290" s="40"/>
      <c r="M290" s="180" t="s">
        <v>5</v>
      </c>
      <c r="N290" s="181" t="s">
        <v>46</v>
      </c>
      <c r="O290" s="41"/>
      <c r="P290" s="182">
        <f>O290*H290</f>
        <v>0</v>
      </c>
      <c r="Q290" s="182">
        <v>0.12303</v>
      </c>
      <c r="R290" s="182">
        <f>Q290*H290</f>
        <v>0.98424</v>
      </c>
      <c r="S290" s="182">
        <v>0</v>
      </c>
      <c r="T290" s="183">
        <f>S290*H290</f>
        <v>0</v>
      </c>
      <c r="AR290" s="23" t="s">
        <v>201</v>
      </c>
      <c r="AT290" s="23" t="s">
        <v>197</v>
      </c>
      <c r="AU290" s="23" t="s">
        <v>211</v>
      </c>
      <c r="AY290" s="23" t="s">
        <v>195</v>
      </c>
      <c r="BE290" s="184">
        <f>IF(N290="základní",J290,0)</f>
        <v>0</v>
      </c>
      <c r="BF290" s="184">
        <f>IF(N290="snížená",J290,0)</f>
        <v>0</v>
      </c>
      <c r="BG290" s="184">
        <f>IF(N290="zákl. přenesená",J290,0)</f>
        <v>0</v>
      </c>
      <c r="BH290" s="184">
        <f>IF(N290="sníž. přenesená",J290,0)</f>
        <v>0</v>
      </c>
      <c r="BI290" s="184">
        <f>IF(N290="nulová",J290,0)</f>
        <v>0</v>
      </c>
      <c r="BJ290" s="23" t="s">
        <v>83</v>
      </c>
      <c r="BK290" s="184">
        <f>ROUND(I290*H290,2)</f>
        <v>0</v>
      </c>
      <c r="BL290" s="23" t="s">
        <v>201</v>
      </c>
      <c r="BM290" s="23" t="s">
        <v>594</v>
      </c>
    </row>
    <row r="291" spans="2:65" s="1" customFormat="1" ht="16.5" customHeight="1">
      <c r="B291" s="172"/>
      <c r="C291" s="213" t="s">
        <v>595</v>
      </c>
      <c r="D291" s="213" t="s">
        <v>316</v>
      </c>
      <c r="E291" s="214" t="s">
        <v>596</v>
      </c>
      <c r="F291" s="215" t="s">
        <v>597</v>
      </c>
      <c r="G291" s="216" t="s">
        <v>325</v>
      </c>
      <c r="H291" s="217">
        <v>7</v>
      </c>
      <c r="I291" s="218"/>
      <c r="J291" s="219">
        <f>ROUND(I291*H291,2)</f>
        <v>0</v>
      </c>
      <c r="K291" s="215"/>
      <c r="L291" s="220"/>
      <c r="M291" s="221" t="s">
        <v>5</v>
      </c>
      <c r="N291" s="222" t="s">
        <v>46</v>
      </c>
      <c r="O291" s="41"/>
      <c r="P291" s="182">
        <f>O291*H291</f>
        <v>0</v>
      </c>
      <c r="Q291" s="182">
        <v>1.3299999999999999E-2</v>
      </c>
      <c r="R291" s="182">
        <f>Q291*H291</f>
        <v>9.3099999999999988E-2</v>
      </c>
      <c r="S291" s="182">
        <v>0</v>
      </c>
      <c r="T291" s="183">
        <f>S291*H291</f>
        <v>0</v>
      </c>
      <c r="AR291" s="23" t="s">
        <v>255</v>
      </c>
      <c r="AT291" s="23" t="s">
        <v>316</v>
      </c>
      <c r="AU291" s="23" t="s">
        <v>211</v>
      </c>
      <c r="AY291" s="23" t="s">
        <v>195</v>
      </c>
      <c r="BE291" s="184">
        <f>IF(N291="základní",J291,0)</f>
        <v>0</v>
      </c>
      <c r="BF291" s="184">
        <f>IF(N291="snížená",J291,0)</f>
        <v>0</v>
      </c>
      <c r="BG291" s="184">
        <f>IF(N291="zákl. přenesená",J291,0)</f>
        <v>0</v>
      </c>
      <c r="BH291" s="184">
        <f>IF(N291="sníž. přenesená",J291,0)</f>
        <v>0</v>
      </c>
      <c r="BI291" s="184">
        <f>IF(N291="nulová",J291,0)</f>
        <v>0</v>
      </c>
      <c r="BJ291" s="23" t="s">
        <v>83</v>
      </c>
      <c r="BK291" s="184">
        <f>ROUND(I291*H291,2)</f>
        <v>0</v>
      </c>
      <c r="BL291" s="23" t="s">
        <v>201</v>
      </c>
      <c r="BM291" s="23" t="s">
        <v>598</v>
      </c>
    </row>
    <row r="292" spans="2:65" s="1" customFormat="1" ht="54">
      <c r="B292" s="40"/>
      <c r="D292" s="186" t="s">
        <v>209</v>
      </c>
      <c r="F292" s="194" t="s">
        <v>599</v>
      </c>
      <c r="I292" s="195"/>
      <c r="L292" s="40"/>
      <c r="M292" s="196"/>
      <c r="N292" s="41"/>
      <c r="O292" s="41"/>
      <c r="P292" s="41"/>
      <c r="Q292" s="41"/>
      <c r="R292" s="41"/>
      <c r="S292" s="41"/>
      <c r="T292" s="69"/>
      <c r="AT292" s="23" t="s">
        <v>209</v>
      </c>
      <c r="AU292" s="23" t="s">
        <v>211</v>
      </c>
    </row>
    <row r="293" spans="2:65" s="1" customFormat="1" ht="16.5" customHeight="1">
      <c r="B293" s="172"/>
      <c r="C293" s="213" t="s">
        <v>600</v>
      </c>
      <c r="D293" s="213" t="s">
        <v>316</v>
      </c>
      <c r="E293" s="214" t="s">
        <v>601</v>
      </c>
      <c r="F293" s="215" t="s">
        <v>602</v>
      </c>
      <c r="G293" s="216" t="s">
        <v>325</v>
      </c>
      <c r="H293" s="217">
        <v>1</v>
      </c>
      <c r="I293" s="218"/>
      <c r="J293" s="219">
        <f>ROUND(I293*H293,2)</f>
        <v>0</v>
      </c>
      <c r="K293" s="215"/>
      <c r="L293" s="220"/>
      <c r="M293" s="221" t="s">
        <v>5</v>
      </c>
      <c r="N293" s="222" t="s">
        <v>46</v>
      </c>
      <c r="O293" s="41"/>
      <c r="P293" s="182">
        <f>O293*H293</f>
        <v>0</v>
      </c>
      <c r="Q293" s="182">
        <v>3.4000000000000002E-2</v>
      </c>
      <c r="R293" s="182">
        <f>Q293*H293</f>
        <v>3.4000000000000002E-2</v>
      </c>
      <c r="S293" s="182">
        <v>0</v>
      </c>
      <c r="T293" s="183">
        <f>S293*H293</f>
        <v>0</v>
      </c>
      <c r="AR293" s="23" t="s">
        <v>255</v>
      </c>
      <c r="AT293" s="23" t="s">
        <v>316</v>
      </c>
      <c r="AU293" s="23" t="s">
        <v>211</v>
      </c>
      <c r="AY293" s="23" t="s">
        <v>195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23" t="s">
        <v>83</v>
      </c>
      <c r="BK293" s="184">
        <f>ROUND(I293*H293,2)</f>
        <v>0</v>
      </c>
      <c r="BL293" s="23" t="s">
        <v>201</v>
      </c>
      <c r="BM293" s="23" t="s">
        <v>603</v>
      </c>
    </row>
    <row r="294" spans="2:65" s="1" customFormat="1" ht="27">
      <c r="B294" s="40"/>
      <c r="D294" s="186" t="s">
        <v>209</v>
      </c>
      <c r="F294" s="194" t="s">
        <v>519</v>
      </c>
      <c r="I294" s="195"/>
      <c r="L294" s="40"/>
      <c r="M294" s="196"/>
      <c r="N294" s="41"/>
      <c r="O294" s="41"/>
      <c r="P294" s="41"/>
      <c r="Q294" s="41"/>
      <c r="R294" s="41"/>
      <c r="S294" s="41"/>
      <c r="T294" s="69"/>
      <c r="AT294" s="23" t="s">
        <v>209</v>
      </c>
      <c r="AU294" s="23" t="s">
        <v>211</v>
      </c>
    </row>
    <row r="295" spans="2:65" s="1" customFormat="1" ht="16.5" customHeight="1">
      <c r="B295" s="172"/>
      <c r="C295" s="173" t="s">
        <v>604</v>
      </c>
      <c r="D295" s="173" t="s">
        <v>197</v>
      </c>
      <c r="E295" s="174" t="s">
        <v>605</v>
      </c>
      <c r="F295" s="175" t="s">
        <v>606</v>
      </c>
      <c r="G295" s="176" t="s">
        <v>325</v>
      </c>
      <c r="H295" s="177">
        <v>2</v>
      </c>
      <c r="I295" s="178"/>
      <c r="J295" s="179">
        <f>ROUND(I295*H295,2)</f>
        <v>0</v>
      </c>
      <c r="K295" s="175"/>
      <c r="L295" s="40"/>
      <c r="M295" s="180" t="s">
        <v>5</v>
      </c>
      <c r="N295" s="181" t="s">
        <v>46</v>
      </c>
      <c r="O295" s="41"/>
      <c r="P295" s="182">
        <f>O295*H295</f>
        <v>0</v>
      </c>
      <c r="Q295" s="182">
        <v>0.32906000000000002</v>
      </c>
      <c r="R295" s="182">
        <f>Q295*H295</f>
        <v>0.65812000000000004</v>
      </c>
      <c r="S295" s="182">
        <v>0</v>
      </c>
      <c r="T295" s="183">
        <f>S295*H295</f>
        <v>0</v>
      </c>
      <c r="AR295" s="23" t="s">
        <v>201</v>
      </c>
      <c r="AT295" s="23" t="s">
        <v>197</v>
      </c>
      <c r="AU295" s="23" t="s">
        <v>211</v>
      </c>
      <c r="AY295" s="23" t="s">
        <v>195</v>
      </c>
      <c r="BE295" s="184">
        <f>IF(N295="základní",J295,0)</f>
        <v>0</v>
      </c>
      <c r="BF295" s="184">
        <f>IF(N295="snížená",J295,0)</f>
        <v>0</v>
      </c>
      <c r="BG295" s="184">
        <f>IF(N295="zákl. přenesená",J295,0)</f>
        <v>0</v>
      </c>
      <c r="BH295" s="184">
        <f>IF(N295="sníž. přenesená",J295,0)</f>
        <v>0</v>
      </c>
      <c r="BI295" s="184">
        <f>IF(N295="nulová",J295,0)</f>
        <v>0</v>
      </c>
      <c r="BJ295" s="23" t="s">
        <v>83</v>
      </c>
      <c r="BK295" s="184">
        <f>ROUND(I295*H295,2)</f>
        <v>0</v>
      </c>
      <c r="BL295" s="23" t="s">
        <v>201</v>
      </c>
      <c r="BM295" s="23" t="s">
        <v>607</v>
      </c>
    </row>
    <row r="296" spans="2:65" s="1" customFormat="1" ht="16.5" customHeight="1">
      <c r="B296" s="172"/>
      <c r="C296" s="213" t="s">
        <v>608</v>
      </c>
      <c r="D296" s="213" t="s">
        <v>316</v>
      </c>
      <c r="E296" s="214" t="s">
        <v>609</v>
      </c>
      <c r="F296" s="215" t="s">
        <v>610</v>
      </c>
      <c r="G296" s="216" t="s">
        <v>325</v>
      </c>
      <c r="H296" s="217">
        <v>2</v>
      </c>
      <c r="I296" s="218"/>
      <c r="J296" s="219">
        <f>ROUND(I296*H296,2)</f>
        <v>0</v>
      </c>
      <c r="K296" s="215"/>
      <c r="L296" s="220"/>
      <c r="M296" s="221" t="s">
        <v>5</v>
      </c>
      <c r="N296" s="222" t="s">
        <v>46</v>
      </c>
      <c r="O296" s="41"/>
      <c r="P296" s="182">
        <f>O296*H296</f>
        <v>0</v>
      </c>
      <c r="Q296" s="182">
        <v>2.9499999999999998E-2</v>
      </c>
      <c r="R296" s="182">
        <f>Q296*H296</f>
        <v>5.8999999999999997E-2</v>
      </c>
      <c r="S296" s="182">
        <v>0</v>
      </c>
      <c r="T296" s="183">
        <f>S296*H296</f>
        <v>0</v>
      </c>
      <c r="AR296" s="23" t="s">
        <v>255</v>
      </c>
      <c r="AT296" s="23" t="s">
        <v>316</v>
      </c>
      <c r="AU296" s="23" t="s">
        <v>211</v>
      </c>
      <c r="AY296" s="23" t="s">
        <v>195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23" t="s">
        <v>83</v>
      </c>
      <c r="BK296" s="184">
        <f>ROUND(I296*H296,2)</f>
        <v>0</v>
      </c>
      <c r="BL296" s="23" t="s">
        <v>201</v>
      </c>
      <c r="BM296" s="23" t="s">
        <v>611</v>
      </c>
    </row>
    <row r="297" spans="2:65" s="1" customFormat="1" ht="40.5">
      <c r="B297" s="40"/>
      <c r="D297" s="186" t="s">
        <v>209</v>
      </c>
      <c r="F297" s="194" t="s">
        <v>612</v>
      </c>
      <c r="I297" s="195"/>
      <c r="L297" s="40"/>
      <c r="M297" s="196"/>
      <c r="N297" s="41"/>
      <c r="O297" s="41"/>
      <c r="P297" s="41"/>
      <c r="Q297" s="41"/>
      <c r="R297" s="41"/>
      <c r="S297" s="41"/>
      <c r="T297" s="69"/>
      <c r="AT297" s="23" t="s">
        <v>209</v>
      </c>
      <c r="AU297" s="23" t="s">
        <v>211</v>
      </c>
    </row>
    <row r="298" spans="2:65" s="1" customFormat="1" ht="16.5" customHeight="1">
      <c r="B298" s="172"/>
      <c r="C298" s="173" t="s">
        <v>613</v>
      </c>
      <c r="D298" s="173" t="s">
        <v>197</v>
      </c>
      <c r="E298" s="174" t="s">
        <v>614</v>
      </c>
      <c r="F298" s="175" t="s">
        <v>615</v>
      </c>
      <c r="G298" s="176" t="s">
        <v>207</v>
      </c>
      <c r="H298" s="177">
        <v>304.55</v>
      </c>
      <c r="I298" s="178"/>
      <c r="J298" s="179">
        <f>ROUND(I298*H298,2)</f>
        <v>0</v>
      </c>
      <c r="K298" s="175"/>
      <c r="L298" s="40"/>
      <c r="M298" s="180" t="s">
        <v>5</v>
      </c>
      <c r="N298" s="181" t="s">
        <v>46</v>
      </c>
      <c r="O298" s="41"/>
      <c r="P298" s="182">
        <f>O298*H298</f>
        <v>0</v>
      </c>
      <c r="Q298" s="182">
        <v>0</v>
      </c>
      <c r="R298" s="182">
        <f>Q298*H298</f>
        <v>0</v>
      </c>
      <c r="S298" s="182">
        <v>0</v>
      </c>
      <c r="T298" s="183">
        <f>S298*H298</f>
        <v>0</v>
      </c>
      <c r="AR298" s="23" t="s">
        <v>201</v>
      </c>
      <c r="AT298" s="23" t="s">
        <v>197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616</v>
      </c>
    </row>
    <row r="299" spans="2:65" s="1" customFormat="1" ht="67.5">
      <c r="B299" s="40"/>
      <c r="D299" s="186" t="s">
        <v>209</v>
      </c>
      <c r="F299" s="194" t="s">
        <v>617</v>
      </c>
      <c r="I299" s="195"/>
      <c r="L299" s="40"/>
      <c r="M299" s="196"/>
      <c r="N299" s="41"/>
      <c r="O299" s="41"/>
      <c r="P299" s="41"/>
      <c r="Q299" s="41"/>
      <c r="R299" s="41"/>
      <c r="S299" s="41"/>
      <c r="T299" s="69"/>
      <c r="AT299" s="23" t="s">
        <v>209</v>
      </c>
      <c r="AU299" s="23" t="s">
        <v>211</v>
      </c>
    </row>
    <row r="300" spans="2:65" s="1" customFormat="1" ht="16.5" customHeight="1">
      <c r="B300" s="172"/>
      <c r="C300" s="173" t="s">
        <v>618</v>
      </c>
      <c r="D300" s="173" t="s">
        <v>197</v>
      </c>
      <c r="E300" s="174" t="s">
        <v>619</v>
      </c>
      <c r="F300" s="175" t="s">
        <v>620</v>
      </c>
      <c r="G300" s="176" t="s">
        <v>325</v>
      </c>
      <c r="H300" s="177">
        <v>1</v>
      </c>
      <c r="I300" s="178"/>
      <c r="J300" s="179">
        <f>ROUND(I300*H300,2)</f>
        <v>0</v>
      </c>
      <c r="K300" s="175"/>
      <c r="L300" s="40"/>
      <c r="M300" s="180" t="s">
        <v>5</v>
      </c>
      <c r="N300" s="181" t="s">
        <v>46</v>
      </c>
      <c r="O300" s="41"/>
      <c r="P300" s="182">
        <f>O300*H300</f>
        <v>0</v>
      </c>
      <c r="Q300" s="182">
        <v>0</v>
      </c>
      <c r="R300" s="182">
        <f>Q300*H300</f>
        <v>0</v>
      </c>
      <c r="S300" s="182">
        <v>0</v>
      </c>
      <c r="T300" s="183">
        <f>S300*H300</f>
        <v>0</v>
      </c>
      <c r="AR300" s="23" t="s">
        <v>201</v>
      </c>
      <c r="AT300" s="23" t="s">
        <v>197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621</v>
      </c>
    </row>
    <row r="301" spans="2:65" s="1" customFormat="1" ht="27">
      <c r="B301" s="40"/>
      <c r="D301" s="186" t="s">
        <v>209</v>
      </c>
      <c r="F301" s="194" t="s">
        <v>622</v>
      </c>
      <c r="I301" s="195"/>
      <c r="L301" s="40"/>
      <c r="M301" s="196"/>
      <c r="N301" s="41"/>
      <c r="O301" s="41"/>
      <c r="P301" s="41"/>
      <c r="Q301" s="41"/>
      <c r="R301" s="41"/>
      <c r="S301" s="41"/>
      <c r="T301" s="69"/>
      <c r="AT301" s="23" t="s">
        <v>209</v>
      </c>
      <c r="AU301" s="23" t="s">
        <v>211</v>
      </c>
    </row>
    <row r="302" spans="2:65" s="1" customFormat="1" ht="16.5" customHeight="1">
      <c r="B302" s="172"/>
      <c r="C302" s="173" t="s">
        <v>623</v>
      </c>
      <c r="D302" s="173" t="s">
        <v>197</v>
      </c>
      <c r="E302" s="174" t="s">
        <v>624</v>
      </c>
      <c r="F302" s="175" t="s">
        <v>625</v>
      </c>
      <c r="G302" s="176" t="s">
        <v>207</v>
      </c>
      <c r="H302" s="177">
        <v>304.55</v>
      </c>
      <c r="I302" s="178"/>
      <c r="J302" s="179">
        <f>ROUND(I302*H302,2)</f>
        <v>0</v>
      </c>
      <c r="K302" s="175"/>
      <c r="L302" s="40"/>
      <c r="M302" s="180" t="s">
        <v>5</v>
      </c>
      <c r="N302" s="181" t="s">
        <v>46</v>
      </c>
      <c r="O302" s="41"/>
      <c r="P302" s="182">
        <f>O302*H302</f>
        <v>0</v>
      </c>
      <c r="Q302" s="182">
        <v>0</v>
      </c>
      <c r="R302" s="182">
        <f>Q302*H302</f>
        <v>0</v>
      </c>
      <c r="S302" s="182">
        <v>0</v>
      </c>
      <c r="T302" s="183">
        <f>S302*H302</f>
        <v>0</v>
      </c>
      <c r="AR302" s="23" t="s">
        <v>201</v>
      </c>
      <c r="AT302" s="23" t="s">
        <v>197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626</v>
      </c>
    </row>
    <row r="303" spans="2:65" s="1" customFormat="1" ht="27">
      <c r="B303" s="40"/>
      <c r="D303" s="186" t="s">
        <v>209</v>
      </c>
      <c r="F303" s="194" t="s">
        <v>627</v>
      </c>
      <c r="I303" s="195"/>
      <c r="L303" s="40"/>
      <c r="M303" s="196"/>
      <c r="N303" s="41"/>
      <c r="O303" s="41"/>
      <c r="P303" s="41"/>
      <c r="Q303" s="41"/>
      <c r="R303" s="41"/>
      <c r="S303" s="41"/>
      <c r="T303" s="69"/>
      <c r="AT303" s="23" t="s">
        <v>209</v>
      </c>
      <c r="AU303" s="23" t="s">
        <v>211</v>
      </c>
    </row>
    <row r="304" spans="2:65" s="1" customFormat="1" ht="16.5" customHeight="1">
      <c r="B304" s="172"/>
      <c r="C304" s="173" t="s">
        <v>628</v>
      </c>
      <c r="D304" s="173" t="s">
        <v>197</v>
      </c>
      <c r="E304" s="174" t="s">
        <v>629</v>
      </c>
      <c r="F304" s="175" t="s">
        <v>630</v>
      </c>
      <c r="G304" s="176" t="s">
        <v>325</v>
      </c>
      <c r="H304" s="177">
        <v>6</v>
      </c>
      <c r="I304" s="178"/>
      <c r="J304" s="179">
        <f>ROUND(I304*H304,2)</f>
        <v>0</v>
      </c>
      <c r="K304" s="175"/>
      <c r="L304" s="40"/>
      <c r="M304" s="180" t="s">
        <v>5</v>
      </c>
      <c r="N304" s="181" t="s">
        <v>46</v>
      </c>
      <c r="O304" s="41"/>
      <c r="P304" s="182">
        <f>O304*H304</f>
        <v>0</v>
      </c>
      <c r="Q304" s="182">
        <v>0.46009</v>
      </c>
      <c r="R304" s="182">
        <f>Q304*H304</f>
        <v>2.7605399999999998</v>
      </c>
      <c r="S304" s="182">
        <v>0</v>
      </c>
      <c r="T304" s="183">
        <f>S304*H304</f>
        <v>0</v>
      </c>
      <c r="AR304" s="23" t="s">
        <v>201</v>
      </c>
      <c r="AT304" s="23" t="s">
        <v>197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631</v>
      </c>
    </row>
    <row r="305" spans="2:65" s="1" customFormat="1" ht="27">
      <c r="B305" s="40"/>
      <c r="D305" s="186" t="s">
        <v>209</v>
      </c>
      <c r="F305" s="194" t="s">
        <v>632</v>
      </c>
      <c r="I305" s="195"/>
      <c r="L305" s="40"/>
      <c r="M305" s="196"/>
      <c r="N305" s="41"/>
      <c r="O305" s="41"/>
      <c r="P305" s="41"/>
      <c r="Q305" s="41"/>
      <c r="R305" s="41"/>
      <c r="S305" s="41"/>
      <c r="T305" s="69"/>
      <c r="AT305" s="23" t="s">
        <v>209</v>
      </c>
      <c r="AU305" s="23" t="s">
        <v>211</v>
      </c>
    </row>
    <row r="306" spans="2:65" s="1" customFormat="1" ht="16.5" customHeight="1">
      <c r="B306" s="172"/>
      <c r="C306" s="173" t="s">
        <v>633</v>
      </c>
      <c r="D306" s="173" t="s">
        <v>197</v>
      </c>
      <c r="E306" s="174" t="s">
        <v>634</v>
      </c>
      <c r="F306" s="175" t="s">
        <v>635</v>
      </c>
      <c r="G306" s="176" t="s">
        <v>207</v>
      </c>
      <c r="H306" s="177">
        <v>305</v>
      </c>
      <c r="I306" s="178"/>
      <c r="J306" s="179">
        <f>ROUND(I306*H306,2)</f>
        <v>0</v>
      </c>
      <c r="K306" s="175"/>
      <c r="L306" s="40"/>
      <c r="M306" s="180" t="s">
        <v>5</v>
      </c>
      <c r="N306" s="181" t="s">
        <v>46</v>
      </c>
      <c r="O306" s="41"/>
      <c r="P306" s="182">
        <f>O306*H306</f>
        <v>0</v>
      </c>
      <c r="Q306" s="182">
        <v>9.0000000000000006E-5</v>
      </c>
      <c r="R306" s="182">
        <f>Q306*H306</f>
        <v>2.7450000000000002E-2</v>
      </c>
      <c r="S306" s="182">
        <v>0</v>
      </c>
      <c r="T306" s="183">
        <f>S306*H306</f>
        <v>0</v>
      </c>
      <c r="AR306" s="23" t="s">
        <v>201</v>
      </c>
      <c r="AT306" s="23" t="s">
        <v>197</v>
      </c>
      <c r="AU306" s="23" t="s">
        <v>211</v>
      </c>
      <c r="AY306" s="23" t="s">
        <v>195</v>
      </c>
      <c r="BE306" s="184">
        <f>IF(N306="základní",J306,0)</f>
        <v>0</v>
      </c>
      <c r="BF306" s="184">
        <f>IF(N306="snížená",J306,0)</f>
        <v>0</v>
      </c>
      <c r="BG306" s="184">
        <f>IF(N306="zákl. přenesená",J306,0)</f>
        <v>0</v>
      </c>
      <c r="BH306" s="184">
        <f>IF(N306="sníž. přenesená",J306,0)</f>
        <v>0</v>
      </c>
      <c r="BI306" s="184">
        <f>IF(N306="nulová",J306,0)</f>
        <v>0</v>
      </c>
      <c r="BJ306" s="23" t="s">
        <v>83</v>
      </c>
      <c r="BK306" s="184">
        <f>ROUND(I306*H306,2)</f>
        <v>0</v>
      </c>
      <c r="BL306" s="23" t="s">
        <v>201</v>
      </c>
      <c r="BM306" s="23" t="s">
        <v>636</v>
      </c>
    </row>
    <row r="307" spans="2:65" s="1" customFormat="1" ht="16.5" customHeight="1">
      <c r="B307" s="172"/>
      <c r="C307" s="173" t="s">
        <v>637</v>
      </c>
      <c r="D307" s="173" t="s">
        <v>197</v>
      </c>
      <c r="E307" s="174" t="s">
        <v>638</v>
      </c>
      <c r="F307" s="175" t="s">
        <v>639</v>
      </c>
      <c r="G307" s="176" t="s">
        <v>207</v>
      </c>
      <c r="H307" s="177">
        <v>620</v>
      </c>
      <c r="I307" s="178"/>
      <c r="J307" s="179">
        <f>ROUND(I307*H307,2)</f>
        <v>0</v>
      </c>
      <c r="K307" s="175"/>
      <c r="L307" s="40"/>
      <c r="M307" s="180" t="s">
        <v>5</v>
      </c>
      <c r="N307" s="181" t="s">
        <v>46</v>
      </c>
      <c r="O307" s="41"/>
      <c r="P307" s="182">
        <f>O307*H307</f>
        <v>0</v>
      </c>
      <c r="Q307" s="182">
        <v>1.9000000000000001E-4</v>
      </c>
      <c r="R307" s="182">
        <f>Q307*H307</f>
        <v>0.1178</v>
      </c>
      <c r="S307" s="182">
        <v>0</v>
      </c>
      <c r="T307" s="183">
        <f>S307*H307</f>
        <v>0</v>
      </c>
      <c r="AR307" s="23" t="s">
        <v>201</v>
      </c>
      <c r="AT307" s="23" t="s">
        <v>197</v>
      </c>
      <c r="AU307" s="23" t="s">
        <v>211</v>
      </c>
      <c r="AY307" s="23" t="s">
        <v>195</v>
      </c>
      <c r="BE307" s="184">
        <f>IF(N307="základní",J307,0)</f>
        <v>0</v>
      </c>
      <c r="BF307" s="184">
        <f>IF(N307="snížená",J307,0)</f>
        <v>0</v>
      </c>
      <c r="BG307" s="184">
        <f>IF(N307="zákl. přenesená",J307,0)</f>
        <v>0</v>
      </c>
      <c r="BH307" s="184">
        <f>IF(N307="sníž. přenesená",J307,0)</f>
        <v>0</v>
      </c>
      <c r="BI307" s="184">
        <f>IF(N307="nulová",J307,0)</f>
        <v>0</v>
      </c>
      <c r="BJ307" s="23" t="s">
        <v>83</v>
      </c>
      <c r="BK307" s="184">
        <f>ROUND(I307*H307,2)</f>
        <v>0</v>
      </c>
      <c r="BL307" s="23" t="s">
        <v>201</v>
      </c>
      <c r="BM307" s="23" t="s">
        <v>640</v>
      </c>
    </row>
    <row r="308" spans="2:65" s="1" customFormat="1" ht="54">
      <c r="B308" s="40"/>
      <c r="D308" s="186" t="s">
        <v>209</v>
      </c>
      <c r="F308" s="194" t="s">
        <v>641</v>
      </c>
      <c r="I308" s="195"/>
      <c r="L308" s="40"/>
      <c r="M308" s="196"/>
      <c r="N308" s="41"/>
      <c r="O308" s="41"/>
      <c r="P308" s="41"/>
      <c r="Q308" s="41"/>
      <c r="R308" s="41"/>
      <c r="S308" s="41"/>
      <c r="T308" s="69"/>
      <c r="AT308" s="23" t="s">
        <v>209</v>
      </c>
      <c r="AU308" s="23" t="s">
        <v>211</v>
      </c>
    </row>
    <row r="309" spans="2:65" s="1" customFormat="1" ht="16.5" customHeight="1">
      <c r="B309" s="172"/>
      <c r="C309" s="173" t="s">
        <v>422</v>
      </c>
      <c r="D309" s="173" t="s">
        <v>197</v>
      </c>
      <c r="E309" s="174" t="s">
        <v>642</v>
      </c>
      <c r="F309" s="175" t="s">
        <v>643</v>
      </c>
      <c r="G309" s="176" t="s">
        <v>325</v>
      </c>
      <c r="H309" s="177">
        <v>31</v>
      </c>
      <c r="I309" s="178"/>
      <c r="J309" s="179">
        <f>ROUND(I309*H309,2)</f>
        <v>0</v>
      </c>
      <c r="K309" s="175"/>
      <c r="L309" s="40"/>
      <c r="M309" s="180" t="s">
        <v>5</v>
      </c>
      <c r="N309" s="181" t="s">
        <v>46</v>
      </c>
      <c r="O309" s="41"/>
      <c r="P309" s="182">
        <f>O309*H309</f>
        <v>0</v>
      </c>
      <c r="Q309" s="182">
        <v>3.1E-4</v>
      </c>
      <c r="R309" s="182">
        <f>Q309*H309</f>
        <v>9.6100000000000005E-3</v>
      </c>
      <c r="S309" s="182">
        <v>0</v>
      </c>
      <c r="T309" s="183">
        <f>S309*H309</f>
        <v>0</v>
      </c>
      <c r="AR309" s="23" t="s">
        <v>201</v>
      </c>
      <c r="AT309" s="23" t="s">
        <v>197</v>
      </c>
      <c r="AU309" s="23" t="s">
        <v>211</v>
      </c>
      <c r="AY309" s="23" t="s">
        <v>195</v>
      </c>
      <c r="BE309" s="184">
        <f>IF(N309="základní",J309,0)</f>
        <v>0</v>
      </c>
      <c r="BF309" s="184">
        <f>IF(N309="snížená",J309,0)</f>
        <v>0</v>
      </c>
      <c r="BG309" s="184">
        <f>IF(N309="zákl. přenesená",J309,0)</f>
        <v>0</v>
      </c>
      <c r="BH309" s="184">
        <f>IF(N309="sníž. přenesená",J309,0)</f>
        <v>0</v>
      </c>
      <c r="BI309" s="184">
        <f>IF(N309="nulová",J309,0)</f>
        <v>0</v>
      </c>
      <c r="BJ309" s="23" t="s">
        <v>83</v>
      </c>
      <c r="BK309" s="184">
        <f>ROUND(I309*H309,2)</f>
        <v>0</v>
      </c>
      <c r="BL309" s="23" t="s">
        <v>201</v>
      </c>
      <c r="BM309" s="23" t="s">
        <v>644</v>
      </c>
    </row>
    <row r="310" spans="2:65" s="1" customFormat="1" ht="16.5" customHeight="1">
      <c r="B310" s="172"/>
      <c r="C310" s="173" t="s">
        <v>645</v>
      </c>
      <c r="D310" s="173" t="s">
        <v>197</v>
      </c>
      <c r="E310" s="174" t="s">
        <v>646</v>
      </c>
      <c r="F310" s="175" t="s">
        <v>647</v>
      </c>
      <c r="G310" s="176" t="s">
        <v>325</v>
      </c>
      <c r="H310" s="177">
        <v>2</v>
      </c>
      <c r="I310" s="178"/>
      <c r="J310" s="179">
        <f>ROUND(I310*H310,2)</f>
        <v>0</v>
      </c>
      <c r="K310" s="175"/>
      <c r="L310" s="40"/>
      <c r="M310" s="180" t="s">
        <v>5</v>
      </c>
      <c r="N310" s="181" t="s">
        <v>46</v>
      </c>
      <c r="O310" s="41"/>
      <c r="P310" s="182">
        <f>O310*H310</f>
        <v>0</v>
      </c>
      <c r="Q310" s="182">
        <v>0</v>
      </c>
      <c r="R310" s="182">
        <f>Q310*H310</f>
        <v>0</v>
      </c>
      <c r="S310" s="182">
        <v>0</v>
      </c>
      <c r="T310" s="183">
        <f>S310*H310</f>
        <v>0</v>
      </c>
      <c r="AR310" s="23" t="s">
        <v>201</v>
      </c>
      <c r="AT310" s="23" t="s">
        <v>197</v>
      </c>
      <c r="AU310" s="23" t="s">
        <v>211</v>
      </c>
      <c r="AY310" s="23" t="s">
        <v>195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23" t="s">
        <v>83</v>
      </c>
      <c r="BK310" s="184">
        <f>ROUND(I310*H310,2)</f>
        <v>0</v>
      </c>
      <c r="BL310" s="23" t="s">
        <v>201</v>
      </c>
      <c r="BM310" s="23" t="s">
        <v>648</v>
      </c>
    </row>
    <row r="311" spans="2:65" s="1" customFormat="1" ht="27">
      <c r="B311" s="40"/>
      <c r="D311" s="186" t="s">
        <v>209</v>
      </c>
      <c r="F311" s="194" t="s">
        <v>649</v>
      </c>
      <c r="I311" s="195"/>
      <c r="L311" s="40"/>
      <c r="M311" s="196"/>
      <c r="N311" s="41"/>
      <c r="O311" s="41"/>
      <c r="P311" s="41"/>
      <c r="Q311" s="41"/>
      <c r="R311" s="41"/>
      <c r="S311" s="41"/>
      <c r="T311" s="69"/>
      <c r="AT311" s="23" t="s">
        <v>209</v>
      </c>
      <c r="AU311" s="23" t="s">
        <v>211</v>
      </c>
    </row>
    <row r="312" spans="2:65" s="1" customFormat="1" ht="16.5" customHeight="1">
      <c r="B312" s="172"/>
      <c r="C312" s="173" t="s">
        <v>460</v>
      </c>
      <c r="D312" s="173" t="s">
        <v>197</v>
      </c>
      <c r="E312" s="174" t="s">
        <v>650</v>
      </c>
      <c r="F312" s="175" t="s">
        <v>651</v>
      </c>
      <c r="G312" s="176" t="s">
        <v>325</v>
      </c>
      <c r="H312" s="177">
        <v>12</v>
      </c>
      <c r="I312" s="178"/>
      <c r="J312" s="179">
        <f>ROUND(I312*H312,2)</f>
        <v>0</v>
      </c>
      <c r="K312" s="175"/>
      <c r="L312" s="40"/>
      <c r="M312" s="180" t="s">
        <v>5</v>
      </c>
      <c r="N312" s="181" t="s">
        <v>46</v>
      </c>
      <c r="O312" s="41"/>
      <c r="P312" s="182">
        <f>O312*H312</f>
        <v>0</v>
      </c>
      <c r="Q312" s="182">
        <v>0</v>
      </c>
      <c r="R312" s="182">
        <f>Q312*H312</f>
        <v>0</v>
      </c>
      <c r="S312" s="182">
        <v>0</v>
      </c>
      <c r="T312" s="183">
        <f>S312*H312</f>
        <v>0</v>
      </c>
      <c r="AR312" s="23" t="s">
        <v>201</v>
      </c>
      <c r="AT312" s="23" t="s">
        <v>197</v>
      </c>
      <c r="AU312" s="23" t="s">
        <v>211</v>
      </c>
      <c r="AY312" s="23" t="s">
        <v>195</v>
      </c>
      <c r="BE312" s="184">
        <f>IF(N312="základní",J312,0)</f>
        <v>0</v>
      </c>
      <c r="BF312" s="184">
        <f>IF(N312="snížená",J312,0)</f>
        <v>0</v>
      </c>
      <c r="BG312" s="184">
        <f>IF(N312="zákl. přenesená",J312,0)</f>
        <v>0</v>
      </c>
      <c r="BH312" s="184">
        <f>IF(N312="sníž. přenesená",J312,0)</f>
        <v>0</v>
      </c>
      <c r="BI312" s="184">
        <f>IF(N312="nulová",J312,0)</f>
        <v>0</v>
      </c>
      <c r="BJ312" s="23" t="s">
        <v>83</v>
      </c>
      <c r="BK312" s="184">
        <f>ROUND(I312*H312,2)</f>
        <v>0</v>
      </c>
      <c r="BL312" s="23" t="s">
        <v>201</v>
      </c>
      <c r="BM312" s="23" t="s">
        <v>652</v>
      </c>
    </row>
    <row r="313" spans="2:65" s="1" customFormat="1" ht="27">
      <c r="B313" s="40"/>
      <c r="D313" s="186" t="s">
        <v>209</v>
      </c>
      <c r="F313" s="194" t="s">
        <v>653</v>
      </c>
      <c r="I313" s="195"/>
      <c r="L313" s="40"/>
      <c r="M313" s="196"/>
      <c r="N313" s="41"/>
      <c r="O313" s="41"/>
      <c r="P313" s="41"/>
      <c r="Q313" s="41"/>
      <c r="R313" s="41"/>
      <c r="S313" s="41"/>
      <c r="T313" s="69"/>
      <c r="AT313" s="23" t="s">
        <v>209</v>
      </c>
      <c r="AU313" s="23" t="s">
        <v>211</v>
      </c>
    </row>
    <row r="314" spans="2:65" s="1" customFormat="1" ht="16.5" customHeight="1">
      <c r="B314" s="172"/>
      <c r="C314" s="173" t="s">
        <v>654</v>
      </c>
      <c r="D314" s="173" t="s">
        <v>197</v>
      </c>
      <c r="E314" s="174" t="s">
        <v>655</v>
      </c>
      <c r="F314" s="175" t="s">
        <v>656</v>
      </c>
      <c r="G314" s="176" t="s">
        <v>325</v>
      </c>
      <c r="H314" s="177">
        <v>2</v>
      </c>
      <c r="I314" s="178"/>
      <c r="J314" s="179">
        <f>ROUND(I314*H314,2)</f>
        <v>0</v>
      </c>
      <c r="K314" s="175"/>
      <c r="L314" s="40"/>
      <c r="M314" s="180" t="s">
        <v>5</v>
      </c>
      <c r="N314" s="181" t="s">
        <v>46</v>
      </c>
      <c r="O314" s="41"/>
      <c r="P314" s="182">
        <f>O314*H314</f>
        <v>0</v>
      </c>
      <c r="Q314" s="182">
        <v>0</v>
      </c>
      <c r="R314" s="182">
        <f>Q314*H314</f>
        <v>0</v>
      </c>
      <c r="S314" s="182">
        <v>0</v>
      </c>
      <c r="T314" s="183">
        <f>S314*H314</f>
        <v>0</v>
      </c>
      <c r="AR314" s="23" t="s">
        <v>201</v>
      </c>
      <c r="AT314" s="23" t="s">
        <v>197</v>
      </c>
      <c r="AU314" s="23" t="s">
        <v>211</v>
      </c>
      <c r="AY314" s="23" t="s">
        <v>195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23" t="s">
        <v>83</v>
      </c>
      <c r="BK314" s="184">
        <f>ROUND(I314*H314,2)</f>
        <v>0</v>
      </c>
      <c r="BL314" s="23" t="s">
        <v>201</v>
      </c>
      <c r="BM314" s="23" t="s">
        <v>657</v>
      </c>
    </row>
    <row r="315" spans="2:65" s="1" customFormat="1" ht="27">
      <c r="B315" s="40"/>
      <c r="D315" s="186" t="s">
        <v>209</v>
      </c>
      <c r="F315" s="194" t="s">
        <v>658</v>
      </c>
      <c r="I315" s="195"/>
      <c r="L315" s="40"/>
      <c r="M315" s="196"/>
      <c r="N315" s="41"/>
      <c r="O315" s="41"/>
      <c r="P315" s="41"/>
      <c r="Q315" s="41"/>
      <c r="R315" s="41"/>
      <c r="S315" s="41"/>
      <c r="T315" s="69"/>
      <c r="AT315" s="23" t="s">
        <v>209</v>
      </c>
      <c r="AU315" s="23" t="s">
        <v>211</v>
      </c>
    </row>
    <row r="316" spans="2:65" s="1" customFormat="1" ht="16.5" customHeight="1">
      <c r="B316" s="172"/>
      <c r="C316" s="173" t="s">
        <v>541</v>
      </c>
      <c r="D316" s="173" t="s">
        <v>197</v>
      </c>
      <c r="E316" s="174" t="s">
        <v>538</v>
      </c>
      <c r="F316" s="175" t="s">
        <v>539</v>
      </c>
      <c r="G316" s="176" t="s">
        <v>303</v>
      </c>
      <c r="H316" s="177">
        <v>6.1079999999999997</v>
      </c>
      <c r="I316" s="178"/>
      <c r="J316" s="179">
        <f>ROUND(I316*H316,2)</f>
        <v>0</v>
      </c>
      <c r="K316" s="175"/>
      <c r="L316" s="40"/>
      <c r="M316" s="180" t="s">
        <v>5</v>
      </c>
      <c r="N316" s="181" t="s">
        <v>46</v>
      </c>
      <c r="O316" s="41"/>
      <c r="P316" s="182">
        <f>O316*H316</f>
        <v>0</v>
      </c>
      <c r="Q316" s="182">
        <v>0</v>
      </c>
      <c r="R316" s="182">
        <f>Q316*H316</f>
        <v>0</v>
      </c>
      <c r="S316" s="182">
        <v>0</v>
      </c>
      <c r="T316" s="183">
        <f>S316*H316</f>
        <v>0</v>
      </c>
      <c r="AR316" s="23" t="s">
        <v>201</v>
      </c>
      <c r="AT316" s="23" t="s">
        <v>197</v>
      </c>
      <c r="AU316" s="23" t="s">
        <v>211</v>
      </c>
      <c r="AY316" s="23" t="s">
        <v>195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23" t="s">
        <v>83</v>
      </c>
      <c r="BK316" s="184">
        <f>ROUND(I316*H316,2)</f>
        <v>0</v>
      </c>
      <c r="BL316" s="23" t="s">
        <v>201</v>
      </c>
      <c r="BM316" s="23" t="s">
        <v>659</v>
      </c>
    </row>
    <row r="317" spans="2:65" s="10" customFormat="1" ht="29.85" customHeight="1">
      <c r="B317" s="159"/>
      <c r="D317" s="160" t="s">
        <v>74</v>
      </c>
      <c r="E317" s="170" t="s">
        <v>261</v>
      </c>
      <c r="F317" s="170" t="s">
        <v>660</v>
      </c>
      <c r="I317" s="162"/>
      <c r="J317" s="171">
        <f>BK317</f>
        <v>0</v>
      </c>
      <c r="L317" s="159"/>
      <c r="M317" s="164"/>
      <c r="N317" s="165"/>
      <c r="O317" s="165"/>
      <c r="P317" s="166">
        <f>P318+P324</f>
        <v>0</v>
      </c>
      <c r="Q317" s="165"/>
      <c r="R317" s="166">
        <f>R318+R324</f>
        <v>0</v>
      </c>
      <c r="S317" s="165"/>
      <c r="T317" s="167">
        <f>T318+T324</f>
        <v>0</v>
      </c>
      <c r="AR317" s="160" t="s">
        <v>83</v>
      </c>
      <c r="AT317" s="168" t="s">
        <v>74</v>
      </c>
      <c r="AU317" s="168" t="s">
        <v>83</v>
      </c>
      <c r="AY317" s="160" t="s">
        <v>195</v>
      </c>
      <c r="BK317" s="169">
        <f>BK318+BK324</f>
        <v>0</v>
      </c>
    </row>
    <row r="318" spans="2:65" s="10" customFormat="1" ht="14.85" customHeight="1">
      <c r="B318" s="159"/>
      <c r="D318" s="160" t="s">
        <v>74</v>
      </c>
      <c r="E318" s="170" t="s">
        <v>661</v>
      </c>
      <c r="F318" s="170" t="s">
        <v>662</v>
      </c>
      <c r="I318" s="162"/>
      <c r="J318" s="171">
        <f>BK318</f>
        <v>0</v>
      </c>
      <c r="L318" s="159"/>
      <c r="M318" s="164"/>
      <c r="N318" s="165"/>
      <c r="O318" s="165"/>
      <c r="P318" s="166">
        <f>SUM(P319:P323)</f>
        <v>0</v>
      </c>
      <c r="Q318" s="165"/>
      <c r="R318" s="166">
        <f>SUM(R319:R323)</f>
        <v>0</v>
      </c>
      <c r="S318" s="165"/>
      <c r="T318" s="167">
        <f>SUM(T319:T323)</f>
        <v>0</v>
      </c>
      <c r="AR318" s="160" t="s">
        <v>83</v>
      </c>
      <c r="AT318" s="168" t="s">
        <v>74</v>
      </c>
      <c r="AU318" s="168" t="s">
        <v>85</v>
      </c>
      <c r="AY318" s="160" t="s">
        <v>195</v>
      </c>
      <c r="BK318" s="169">
        <f>SUM(BK319:BK323)</f>
        <v>0</v>
      </c>
    </row>
    <row r="319" spans="2:65" s="1" customFormat="1" ht="16.5" customHeight="1">
      <c r="B319" s="172"/>
      <c r="C319" s="173" t="s">
        <v>663</v>
      </c>
      <c r="D319" s="173" t="s">
        <v>197</v>
      </c>
      <c r="E319" s="174" t="s">
        <v>664</v>
      </c>
      <c r="F319" s="175" t="s">
        <v>665</v>
      </c>
      <c r="G319" s="176" t="s">
        <v>207</v>
      </c>
      <c r="H319" s="177">
        <v>657.68</v>
      </c>
      <c r="I319" s="178"/>
      <c r="J319" s="179">
        <f>ROUND(I319*H319,2)</f>
        <v>0</v>
      </c>
      <c r="K319" s="175"/>
      <c r="L319" s="40"/>
      <c r="M319" s="180" t="s">
        <v>5</v>
      </c>
      <c r="N319" s="181" t="s">
        <v>46</v>
      </c>
      <c r="O319" s="41"/>
      <c r="P319" s="182">
        <f>O319*H319</f>
        <v>0</v>
      </c>
      <c r="Q319" s="182">
        <v>0</v>
      </c>
      <c r="R319" s="182">
        <f>Q319*H319</f>
        <v>0</v>
      </c>
      <c r="S319" s="182">
        <v>0</v>
      </c>
      <c r="T319" s="183">
        <f>S319*H319</f>
        <v>0</v>
      </c>
      <c r="AR319" s="23" t="s">
        <v>201</v>
      </c>
      <c r="AT319" s="23" t="s">
        <v>197</v>
      </c>
      <c r="AU319" s="23" t="s">
        <v>211</v>
      </c>
      <c r="AY319" s="23" t="s">
        <v>195</v>
      </c>
      <c r="BE319" s="184">
        <f>IF(N319="základní",J319,0)</f>
        <v>0</v>
      </c>
      <c r="BF319" s="184">
        <f>IF(N319="snížená",J319,0)</f>
        <v>0</v>
      </c>
      <c r="BG319" s="184">
        <f>IF(N319="zákl. přenesená",J319,0)</f>
        <v>0</v>
      </c>
      <c r="BH319" s="184">
        <f>IF(N319="sníž. přenesená",J319,0)</f>
        <v>0</v>
      </c>
      <c r="BI319" s="184">
        <f>IF(N319="nulová",J319,0)</f>
        <v>0</v>
      </c>
      <c r="BJ319" s="23" t="s">
        <v>83</v>
      </c>
      <c r="BK319" s="184">
        <f>ROUND(I319*H319,2)</f>
        <v>0</v>
      </c>
      <c r="BL319" s="23" t="s">
        <v>201</v>
      </c>
      <c r="BM319" s="23" t="s">
        <v>666</v>
      </c>
    </row>
    <row r="320" spans="2:65" s="1" customFormat="1" ht="27">
      <c r="B320" s="40"/>
      <c r="D320" s="186" t="s">
        <v>209</v>
      </c>
      <c r="F320" s="194" t="s">
        <v>667</v>
      </c>
      <c r="I320" s="195"/>
      <c r="L320" s="40"/>
      <c r="M320" s="196"/>
      <c r="N320" s="41"/>
      <c r="O320" s="41"/>
      <c r="P320" s="41"/>
      <c r="Q320" s="41"/>
      <c r="R320" s="41"/>
      <c r="S320" s="41"/>
      <c r="T320" s="69"/>
      <c r="AT320" s="23" t="s">
        <v>209</v>
      </c>
      <c r="AU320" s="23" t="s">
        <v>211</v>
      </c>
    </row>
    <row r="321" spans="2:65" s="11" customFormat="1">
      <c r="B321" s="185"/>
      <c r="D321" s="186" t="s">
        <v>203</v>
      </c>
      <c r="E321" s="187" t="s">
        <v>5</v>
      </c>
      <c r="F321" s="188" t="s">
        <v>668</v>
      </c>
      <c r="H321" s="189">
        <v>45.78</v>
      </c>
      <c r="I321" s="190"/>
      <c r="L321" s="185"/>
      <c r="M321" s="191"/>
      <c r="N321" s="192"/>
      <c r="O321" s="192"/>
      <c r="P321" s="192"/>
      <c r="Q321" s="192"/>
      <c r="R321" s="192"/>
      <c r="S321" s="192"/>
      <c r="T321" s="193"/>
      <c r="AT321" s="187" t="s">
        <v>203</v>
      </c>
      <c r="AU321" s="187" t="s">
        <v>211</v>
      </c>
      <c r="AV321" s="11" t="s">
        <v>85</v>
      </c>
      <c r="AW321" s="11" t="s">
        <v>39</v>
      </c>
      <c r="AX321" s="11" t="s">
        <v>75</v>
      </c>
      <c r="AY321" s="187" t="s">
        <v>195</v>
      </c>
    </row>
    <row r="322" spans="2:65" s="11" customFormat="1">
      <c r="B322" s="185"/>
      <c r="D322" s="186" t="s">
        <v>203</v>
      </c>
      <c r="E322" s="187" t="s">
        <v>5</v>
      </c>
      <c r="F322" s="188" t="s">
        <v>669</v>
      </c>
      <c r="H322" s="189">
        <v>611.9</v>
      </c>
      <c r="I322" s="190"/>
      <c r="L322" s="185"/>
      <c r="M322" s="191"/>
      <c r="N322" s="192"/>
      <c r="O322" s="192"/>
      <c r="P322" s="192"/>
      <c r="Q322" s="192"/>
      <c r="R322" s="192"/>
      <c r="S322" s="192"/>
      <c r="T322" s="193"/>
      <c r="AT322" s="187" t="s">
        <v>203</v>
      </c>
      <c r="AU322" s="187" t="s">
        <v>211</v>
      </c>
      <c r="AV322" s="11" t="s">
        <v>85</v>
      </c>
      <c r="AW322" s="11" t="s">
        <v>39</v>
      </c>
      <c r="AX322" s="11" t="s">
        <v>75</v>
      </c>
      <c r="AY322" s="187" t="s">
        <v>195</v>
      </c>
    </row>
    <row r="323" spans="2:65" s="13" customFormat="1">
      <c r="B323" s="205"/>
      <c r="D323" s="186" t="s">
        <v>203</v>
      </c>
      <c r="E323" s="206" t="s">
        <v>5</v>
      </c>
      <c r="F323" s="207" t="s">
        <v>254</v>
      </c>
      <c r="H323" s="208">
        <v>657.68</v>
      </c>
      <c r="I323" s="209"/>
      <c r="L323" s="205"/>
      <c r="M323" s="210"/>
      <c r="N323" s="211"/>
      <c r="O323" s="211"/>
      <c r="P323" s="211"/>
      <c r="Q323" s="211"/>
      <c r="R323" s="211"/>
      <c r="S323" s="211"/>
      <c r="T323" s="212"/>
      <c r="AT323" s="206" t="s">
        <v>203</v>
      </c>
      <c r="AU323" s="206" t="s">
        <v>211</v>
      </c>
      <c r="AV323" s="13" t="s">
        <v>201</v>
      </c>
      <c r="AW323" s="13" t="s">
        <v>39</v>
      </c>
      <c r="AX323" s="13" t="s">
        <v>83</v>
      </c>
      <c r="AY323" s="206" t="s">
        <v>195</v>
      </c>
    </row>
    <row r="324" spans="2:65" s="10" customFormat="1" ht="22.35" customHeight="1">
      <c r="B324" s="159"/>
      <c r="D324" s="160" t="s">
        <v>74</v>
      </c>
      <c r="E324" s="170" t="s">
        <v>670</v>
      </c>
      <c r="F324" s="170" t="s">
        <v>671</v>
      </c>
      <c r="I324" s="162"/>
      <c r="J324" s="171">
        <f>BK324</f>
        <v>0</v>
      </c>
      <c r="L324" s="159"/>
      <c r="M324" s="164"/>
      <c r="N324" s="165"/>
      <c r="O324" s="165"/>
      <c r="P324" s="166">
        <f>SUM(P325:P334)</f>
        <v>0</v>
      </c>
      <c r="Q324" s="165"/>
      <c r="R324" s="166">
        <f>SUM(R325:R334)</f>
        <v>0</v>
      </c>
      <c r="S324" s="165"/>
      <c r="T324" s="167">
        <f>SUM(T325:T334)</f>
        <v>0</v>
      </c>
      <c r="AR324" s="160" t="s">
        <v>83</v>
      </c>
      <c r="AT324" s="168" t="s">
        <v>74</v>
      </c>
      <c r="AU324" s="168" t="s">
        <v>85</v>
      </c>
      <c r="AY324" s="160" t="s">
        <v>195</v>
      </c>
      <c r="BK324" s="169">
        <f>SUM(BK325:BK334)</f>
        <v>0</v>
      </c>
    </row>
    <row r="325" spans="2:65" s="1" customFormat="1" ht="16.5" customHeight="1">
      <c r="B325" s="172"/>
      <c r="C325" s="173" t="s">
        <v>661</v>
      </c>
      <c r="D325" s="173" t="s">
        <v>197</v>
      </c>
      <c r="E325" s="174" t="s">
        <v>672</v>
      </c>
      <c r="F325" s="175" t="s">
        <v>673</v>
      </c>
      <c r="G325" s="176" t="s">
        <v>303</v>
      </c>
      <c r="H325" s="177">
        <v>289.25200000000001</v>
      </c>
      <c r="I325" s="178"/>
      <c r="J325" s="179">
        <f>ROUND(I325*H325,2)</f>
        <v>0</v>
      </c>
      <c r="K325" s="175"/>
      <c r="L325" s="40"/>
      <c r="M325" s="180" t="s">
        <v>5</v>
      </c>
      <c r="N325" s="181" t="s">
        <v>46</v>
      </c>
      <c r="O325" s="41"/>
      <c r="P325" s="182">
        <f>O325*H325</f>
        <v>0</v>
      </c>
      <c r="Q325" s="182">
        <v>0</v>
      </c>
      <c r="R325" s="182">
        <f>Q325*H325</f>
        <v>0</v>
      </c>
      <c r="S325" s="182">
        <v>0</v>
      </c>
      <c r="T325" s="183">
        <f>S325*H325</f>
        <v>0</v>
      </c>
      <c r="AR325" s="23" t="s">
        <v>201</v>
      </c>
      <c r="AT325" s="23" t="s">
        <v>197</v>
      </c>
      <c r="AU325" s="23" t="s">
        <v>211</v>
      </c>
      <c r="AY325" s="23" t="s">
        <v>195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23" t="s">
        <v>83</v>
      </c>
      <c r="BK325" s="184">
        <f>ROUND(I325*H325,2)</f>
        <v>0</v>
      </c>
      <c r="BL325" s="23" t="s">
        <v>201</v>
      </c>
      <c r="BM325" s="23" t="s">
        <v>674</v>
      </c>
    </row>
    <row r="326" spans="2:65" s="1" customFormat="1" ht="16.5" customHeight="1">
      <c r="B326" s="172"/>
      <c r="C326" s="173" t="s">
        <v>675</v>
      </c>
      <c r="D326" s="173" t="s">
        <v>197</v>
      </c>
      <c r="E326" s="174" t="s">
        <v>676</v>
      </c>
      <c r="F326" s="175" t="s">
        <v>677</v>
      </c>
      <c r="G326" s="176" t="s">
        <v>303</v>
      </c>
      <c r="H326" s="177">
        <v>2603.268</v>
      </c>
      <c r="I326" s="178"/>
      <c r="J326" s="179">
        <f>ROUND(I326*H326,2)</f>
        <v>0</v>
      </c>
      <c r="K326" s="175"/>
      <c r="L326" s="40"/>
      <c r="M326" s="180" t="s">
        <v>5</v>
      </c>
      <c r="N326" s="181" t="s">
        <v>46</v>
      </c>
      <c r="O326" s="41"/>
      <c r="P326" s="182">
        <f>O326*H326</f>
        <v>0</v>
      </c>
      <c r="Q326" s="182">
        <v>0</v>
      </c>
      <c r="R326" s="182">
        <f>Q326*H326</f>
        <v>0</v>
      </c>
      <c r="S326" s="182">
        <v>0</v>
      </c>
      <c r="T326" s="183">
        <f>S326*H326</f>
        <v>0</v>
      </c>
      <c r="AR326" s="23" t="s">
        <v>201</v>
      </c>
      <c r="AT326" s="23" t="s">
        <v>197</v>
      </c>
      <c r="AU326" s="23" t="s">
        <v>211</v>
      </c>
      <c r="AY326" s="23" t="s">
        <v>195</v>
      </c>
      <c r="BE326" s="184">
        <f>IF(N326="základní",J326,0)</f>
        <v>0</v>
      </c>
      <c r="BF326" s="184">
        <f>IF(N326="snížená",J326,0)</f>
        <v>0</v>
      </c>
      <c r="BG326" s="184">
        <f>IF(N326="zákl. přenesená",J326,0)</f>
        <v>0</v>
      </c>
      <c r="BH326" s="184">
        <f>IF(N326="sníž. přenesená",J326,0)</f>
        <v>0</v>
      </c>
      <c r="BI326" s="184">
        <f>IF(N326="nulová",J326,0)</f>
        <v>0</v>
      </c>
      <c r="BJ326" s="23" t="s">
        <v>83</v>
      </c>
      <c r="BK326" s="184">
        <f>ROUND(I326*H326,2)</f>
        <v>0</v>
      </c>
      <c r="BL326" s="23" t="s">
        <v>201</v>
      </c>
      <c r="BM326" s="23" t="s">
        <v>678</v>
      </c>
    </row>
    <row r="327" spans="2:65" s="1" customFormat="1" ht="54">
      <c r="B327" s="40"/>
      <c r="D327" s="186" t="s">
        <v>209</v>
      </c>
      <c r="F327" s="194" t="s">
        <v>679</v>
      </c>
      <c r="I327" s="195"/>
      <c r="L327" s="40"/>
      <c r="M327" s="196"/>
      <c r="N327" s="41"/>
      <c r="O327" s="41"/>
      <c r="P327" s="41"/>
      <c r="Q327" s="41"/>
      <c r="R327" s="41"/>
      <c r="S327" s="41"/>
      <c r="T327" s="69"/>
      <c r="AT327" s="23" t="s">
        <v>209</v>
      </c>
      <c r="AU327" s="23" t="s">
        <v>211</v>
      </c>
    </row>
    <row r="328" spans="2:65" s="11" customFormat="1">
      <c r="B328" s="185"/>
      <c r="D328" s="186" t="s">
        <v>203</v>
      </c>
      <c r="F328" s="188" t="s">
        <v>680</v>
      </c>
      <c r="H328" s="189">
        <v>2603.268</v>
      </c>
      <c r="I328" s="190"/>
      <c r="L328" s="185"/>
      <c r="M328" s="191"/>
      <c r="N328" s="192"/>
      <c r="O328" s="192"/>
      <c r="P328" s="192"/>
      <c r="Q328" s="192"/>
      <c r="R328" s="192"/>
      <c r="S328" s="192"/>
      <c r="T328" s="193"/>
      <c r="AT328" s="187" t="s">
        <v>203</v>
      </c>
      <c r="AU328" s="187" t="s">
        <v>211</v>
      </c>
      <c r="AV328" s="11" t="s">
        <v>85</v>
      </c>
      <c r="AW328" s="11" t="s">
        <v>6</v>
      </c>
      <c r="AX328" s="11" t="s">
        <v>83</v>
      </c>
      <c r="AY328" s="187" t="s">
        <v>195</v>
      </c>
    </row>
    <row r="329" spans="2:65" s="1" customFormat="1" ht="16.5" customHeight="1">
      <c r="B329" s="172"/>
      <c r="C329" s="173" t="s">
        <v>681</v>
      </c>
      <c r="D329" s="173" t="s">
        <v>197</v>
      </c>
      <c r="E329" s="174" t="s">
        <v>682</v>
      </c>
      <c r="F329" s="175" t="s">
        <v>683</v>
      </c>
      <c r="G329" s="176" t="s">
        <v>303</v>
      </c>
      <c r="H329" s="177">
        <v>289.25200000000001</v>
      </c>
      <c r="I329" s="178"/>
      <c r="J329" s="179">
        <f>ROUND(I329*H329,2)</f>
        <v>0</v>
      </c>
      <c r="K329" s="175"/>
      <c r="L329" s="40"/>
      <c r="M329" s="180" t="s">
        <v>5</v>
      </c>
      <c r="N329" s="181" t="s">
        <v>46</v>
      </c>
      <c r="O329" s="4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AR329" s="23" t="s">
        <v>201</v>
      </c>
      <c r="AT329" s="23" t="s">
        <v>197</v>
      </c>
      <c r="AU329" s="23" t="s">
        <v>211</v>
      </c>
      <c r="AY329" s="23" t="s">
        <v>195</v>
      </c>
      <c r="BE329" s="184">
        <f>IF(N329="základní",J329,0)</f>
        <v>0</v>
      </c>
      <c r="BF329" s="184">
        <f>IF(N329="snížená",J329,0)</f>
        <v>0</v>
      </c>
      <c r="BG329" s="184">
        <f>IF(N329="zákl. přenesená",J329,0)</f>
        <v>0</v>
      </c>
      <c r="BH329" s="184">
        <f>IF(N329="sníž. přenesená",J329,0)</f>
        <v>0</v>
      </c>
      <c r="BI329" s="184">
        <f>IF(N329="nulová",J329,0)</f>
        <v>0</v>
      </c>
      <c r="BJ329" s="23" t="s">
        <v>83</v>
      </c>
      <c r="BK329" s="184">
        <f>ROUND(I329*H329,2)</f>
        <v>0</v>
      </c>
      <c r="BL329" s="23" t="s">
        <v>201</v>
      </c>
      <c r="BM329" s="23" t="s">
        <v>684</v>
      </c>
    </row>
    <row r="330" spans="2:65" s="1" customFormat="1" ht="25.5" customHeight="1">
      <c r="B330" s="172"/>
      <c r="C330" s="173" t="s">
        <v>685</v>
      </c>
      <c r="D330" s="173" t="s">
        <v>197</v>
      </c>
      <c r="E330" s="174" t="s">
        <v>686</v>
      </c>
      <c r="F330" s="175" t="s">
        <v>687</v>
      </c>
      <c r="G330" s="176" t="s">
        <v>303</v>
      </c>
      <c r="H330" s="177">
        <v>144.85900000000001</v>
      </c>
      <c r="I330" s="178"/>
      <c r="J330" s="179">
        <f>ROUND(I330*H330,2)</f>
        <v>0</v>
      </c>
      <c r="K330" s="175"/>
      <c r="L330" s="40"/>
      <c r="M330" s="180" t="s">
        <v>5</v>
      </c>
      <c r="N330" s="181" t="s">
        <v>46</v>
      </c>
      <c r="O330" s="41"/>
      <c r="P330" s="182">
        <f>O330*H330</f>
        <v>0</v>
      </c>
      <c r="Q330" s="182">
        <v>0</v>
      </c>
      <c r="R330" s="182">
        <f>Q330*H330</f>
        <v>0</v>
      </c>
      <c r="S330" s="182">
        <v>0</v>
      </c>
      <c r="T330" s="183">
        <f>S330*H330</f>
        <v>0</v>
      </c>
      <c r="AR330" s="23" t="s">
        <v>201</v>
      </c>
      <c r="AT330" s="23" t="s">
        <v>197</v>
      </c>
      <c r="AU330" s="23" t="s">
        <v>211</v>
      </c>
      <c r="AY330" s="23" t="s">
        <v>195</v>
      </c>
      <c r="BE330" s="184">
        <f>IF(N330="základní",J330,0)</f>
        <v>0</v>
      </c>
      <c r="BF330" s="184">
        <f>IF(N330="snížená",J330,0)</f>
        <v>0</v>
      </c>
      <c r="BG330" s="184">
        <f>IF(N330="zákl. přenesená",J330,0)</f>
        <v>0</v>
      </c>
      <c r="BH330" s="184">
        <f>IF(N330="sníž. přenesená",J330,0)</f>
        <v>0</v>
      </c>
      <c r="BI330" s="184">
        <f>IF(N330="nulová",J330,0)</f>
        <v>0</v>
      </c>
      <c r="BJ330" s="23" t="s">
        <v>83</v>
      </c>
      <c r="BK330" s="184">
        <f>ROUND(I330*H330,2)</f>
        <v>0</v>
      </c>
      <c r="BL330" s="23" t="s">
        <v>201</v>
      </c>
      <c r="BM330" s="23" t="s">
        <v>688</v>
      </c>
    </row>
    <row r="331" spans="2:65" s="1" customFormat="1" ht="27">
      <c r="B331" s="40"/>
      <c r="D331" s="186" t="s">
        <v>209</v>
      </c>
      <c r="F331" s="194" t="s">
        <v>305</v>
      </c>
      <c r="I331" s="195"/>
      <c r="L331" s="40"/>
      <c r="M331" s="196"/>
      <c r="N331" s="41"/>
      <c r="O331" s="41"/>
      <c r="P331" s="41"/>
      <c r="Q331" s="41"/>
      <c r="R331" s="41"/>
      <c r="S331" s="41"/>
      <c r="T331" s="69"/>
      <c r="AT331" s="23" t="s">
        <v>209</v>
      </c>
      <c r="AU331" s="23" t="s">
        <v>211</v>
      </c>
    </row>
    <row r="332" spans="2:65" s="1" customFormat="1" ht="16.5" customHeight="1">
      <c r="B332" s="172"/>
      <c r="C332" s="173" t="s">
        <v>689</v>
      </c>
      <c r="D332" s="173" t="s">
        <v>197</v>
      </c>
      <c r="E332" s="174" t="s">
        <v>690</v>
      </c>
      <c r="F332" s="175" t="s">
        <v>691</v>
      </c>
      <c r="G332" s="176" t="s">
        <v>303</v>
      </c>
      <c r="H332" s="177">
        <v>144.393</v>
      </c>
      <c r="I332" s="178"/>
      <c r="J332" s="179">
        <f>ROUND(I332*H332,2)</f>
        <v>0</v>
      </c>
      <c r="K332" s="175"/>
      <c r="L332" s="40"/>
      <c r="M332" s="180" t="s">
        <v>5</v>
      </c>
      <c r="N332" s="181" t="s">
        <v>46</v>
      </c>
      <c r="O332" s="41"/>
      <c r="P332" s="182">
        <f>O332*H332</f>
        <v>0</v>
      </c>
      <c r="Q332" s="182">
        <v>0</v>
      </c>
      <c r="R332" s="182">
        <f>Q332*H332</f>
        <v>0</v>
      </c>
      <c r="S332" s="182">
        <v>0</v>
      </c>
      <c r="T332" s="183">
        <f>S332*H332</f>
        <v>0</v>
      </c>
      <c r="AR332" s="23" t="s">
        <v>201</v>
      </c>
      <c r="AT332" s="23" t="s">
        <v>197</v>
      </c>
      <c r="AU332" s="23" t="s">
        <v>211</v>
      </c>
      <c r="AY332" s="23" t="s">
        <v>195</v>
      </c>
      <c r="BE332" s="184">
        <f>IF(N332="základní",J332,0)</f>
        <v>0</v>
      </c>
      <c r="BF332" s="184">
        <f>IF(N332="snížená",J332,0)</f>
        <v>0</v>
      </c>
      <c r="BG332" s="184">
        <f>IF(N332="zákl. přenesená",J332,0)</f>
        <v>0</v>
      </c>
      <c r="BH332" s="184">
        <f>IF(N332="sníž. přenesená",J332,0)</f>
        <v>0</v>
      </c>
      <c r="BI332" s="184">
        <f>IF(N332="nulová",J332,0)</f>
        <v>0</v>
      </c>
      <c r="BJ332" s="23" t="s">
        <v>83</v>
      </c>
      <c r="BK332" s="184">
        <f>ROUND(I332*H332,2)</f>
        <v>0</v>
      </c>
      <c r="BL332" s="23" t="s">
        <v>201</v>
      </c>
      <c r="BM332" s="23" t="s">
        <v>692</v>
      </c>
    </row>
    <row r="333" spans="2:65" s="1" customFormat="1" ht="27">
      <c r="B333" s="40"/>
      <c r="D333" s="186" t="s">
        <v>209</v>
      </c>
      <c r="F333" s="194" t="s">
        <v>305</v>
      </c>
      <c r="I333" s="195"/>
      <c r="L333" s="40"/>
      <c r="M333" s="196"/>
      <c r="N333" s="41"/>
      <c r="O333" s="41"/>
      <c r="P333" s="41"/>
      <c r="Q333" s="41"/>
      <c r="R333" s="41"/>
      <c r="S333" s="41"/>
      <c r="T333" s="69"/>
      <c r="AT333" s="23" t="s">
        <v>209</v>
      </c>
      <c r="AU333" s="23" t="s">
        <v>211</v>
      </c>
    </row>
    <row r="334" spans="2:65" s="11" customFormat="1">
      <c r="B334" s="185"/>
      <c r="D334" s="186" t="s">
        <v>203</v>
      </c>
      <c r="E334" s="187" t="s">
        <v>5</v>
      </c>
      <c r="F334" s="188" t="s">
        <v>693</v>
      </c>
      <c r="H334" s="189">
        <v>144.393</v>
      </c>
      <c r="I334" s="190"/>
      <c r="L334" s="185"/>
      <c r="M334" s="223"/>
      <c r="N334" s="224"/>
      <c r="O334" s="224"/>
      <c r="P334" s="224"/>
      <c r="Q334" s="224"/>
      <c r="R334" s="224"/>
      <c r="S334" s="224"/>
      <c r="T334" s="225"/>
      <c r="AT334" s="187" t="s">
        <v>203</v>
      </c>
      <c r="AU334" s="187" t="s">
        <v>211</v>
      </c>
      <c r="AV334" s="11" t="s">
        <v>85</v>
      </c>
      <c r="AW334" s="11" t="s">
        <v>39</v>
      </c>
      <c r="AX334" s="11" t="s">
        <v>83</v>
      </c>
      <c r="AY334" s="187" t="s">
        <v>195</v>
      </c>
    </row>
    <row r="335" spans="2:65" s="1" customFormat="1" ht="6.95" customHeight="1">
      <c r="B335" s="55"/>
      <c r="C335" s="56"/>
      <c r="D335" s="56"/>
      <c r="E335" s="56"/>
      <c r="F335" s="56"/>
      <c r="G335" s="56"/>
      <c r="H335" s="56"/>
      <c r="I335" s="126"/>
      <c r="J335" s="56"/>
      <c r="K335" s="56"/>
      <c r="L335" s="40"/>
    </row>
  </sheetData>
  <autoFilter ref="C89:K334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91"/>
  <sheetViews>
    <sheetView showGridLines="0" workbookViewId="0">
      <pane ySplit="1" topLeftCell="A343" activePane="bottomLeft" state="frozen"/>
      <selection pane="bottomLeft" activeCell="K91" sqref="K91:K391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139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4253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ROUND(SUM(BE90:BE390), 2)</f>
        <v>0</v>
      </c>
      <c r="G30" s="41"/>
      <c r="H30" s="41"/>
      <c r="I30" s="118">
        <v>0.21</v>
      </c>
      <c r="J30" s="117">
        <f>ROUND(ROUND((SUM(BE90:BE390)),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ROUND(SUM(BF90:BF390), 2)</f>
        <v>0</v>
      </c>
      <c r="G31" s="41"/>
      <c r="H31" s="41"/>
      <c r="I31" s="118">
        <v>0.15</v>
      </c>
      <c r="J31" s="117">
        <f>ROUND(ROUND((SUM(BF90:BF390)),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ROUND(SUM(BG90:BG390),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ROUND(SUM(BH90:BH390),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ROUND(SUM(BI90:BI390),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18_2017_19 - SO 19 Ul. Kobrova - kanalizace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2644</v>
      </c>
      <c r="E59" s="144"/>
      <c r="F59" s="144"/>
      <c r="G59" s="144"/>
      <c r="H59" s="144"/>
      <c r="I59" s="145"/>
      <c r="J59" s="146">
        <f>J182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J204</f>
        <v>0</v>
      </c>
      <c r="K60" s="147"/>
    </row>
    <row r="61" spans="2:47" s="8" customFormat="1" ht="19.899999999999999" customHeight="1">
      <c r="B61" s="141"/>
      <c r="C61" s="142"/>
      <c r="D61" s="143" t="s">
        <v>2645</v>
      </c>
      <c r="E61" s="144"/>
      <c r="F61" s="144"/>
      <c r="G61" s="144"/>
      <c r="H61" s="144"/>
      <c r="I61" s="145"/>
      <c r="J61" s="146">
        <f>J230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J231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J255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J260</f>
        <v>0</v>
      </c>
      <c r="K64" s="147"/>
    </row>
    <row r="65" spans="2:12" s="8" customFormat="1" ht="14.85" customHeight="1">
      <c r="B65" s="141"/>
      <c r="C65" s="142"/>
      <c r="D65" s="143" t="s">
        <v>2646</v>
      </c>
      <c r="E65" s="144"/>
      <c r="F65" s="144"/>
      <c r="G65" s="144"/>
      <c r="H65" s="144"/>
      <c r="I65" s="145"/>
      <c r="J65" s="146">
        <f>J261</f>
        <v>0</v>
      </c>
      <c r="K65" s="147"/>
    </row>
    <row r="66" spans="2:12" s="8" customFormat="1" ht="14.85" customHeight="1">
      <c r="B66" s="141"/>
      <c r="C66" s="142"/>
      <c r="D66" s="143" t="s">
        <v>2649</v>
      </c>
      <c r="E66" s="144"/>
      <c r="F66" s="144"/>
      <c r="G66" s="144"/>
      <c r="H66" s="144"/>
      <c r="I66" s="145"/>
      <c r="J66" s="146">
        <f>J270</f>
        <v>0</v>
      </c>
      <c r="K66" s="147"/>
    </row>
    <row r="67" spans="2:12" s="8" customFormat="1" ht="14.85" customHeight="1">
      <c r="B67" s="141"/>
      <c r="C67" s="142"/>
      <c r="D67" s="143" t="s">
        <v>2650</v>
      </c>
      <c r="E67" s="144"/>
      <c r="F67" s="144"/>
      <c r="G67" s="144"/>
      <c r="H67" s="144"/>
      <c r="I67" s="145"/>
      <c r="J67" s="146">
        <f>J303</f>
        <v>0</v>
      </c>
      <c r="K67" s="147"/>
    </row>
    <row r="68" spans="2:12" s="8" customFormat="1" ht="19.899999999999999" customHeight="1">
      <c r="B68" s="141"/>
      <c r="C68" s="142"/>
      <c r="D68" s="143" t="s">
        <v>2651</v>
      </c>
      <c r="E68" s="144"/>
      <c r="F68" s="144"/>
      <c r="G68" s="144"/>
      <c r="H68" s="144"/>
      <c r="I68" s="145"/>
      <c r="J68" s="146">
        <f>J356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J357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J367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18_2017_19 - SO 19 Ul. Kobrova - kanalizace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319.85434928999996</v>
      </c>
      <c r="S90" s="67"/>
      <c r="T90" s="157">
        <f>T91</f>
        <v>78.612107999999992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P92+P182+P204+P230+P260+P356</f>
        <v>0</v>
      </c>
      <c r="Q91" s="165"/>
      <c r="R91" s="166">
        <f>R92+R182+R204+R230+R260+R356</f>
        <v>319.85434928999996</v>
      </c>
      <c r="S91" s="165"/>
      <c r="T91" s="167">
        <f>T92+T182+T204+T230+T260+T356</f>
        <v>78.612107999999992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BK92+BK182+BK204+BK230+BK260+BK356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SUM(P93:P181)</f>
        <v>0</v>
      </c>
      <c r="Q92" s="165"/>
      <c r="R92" s="166">
        <f>SUM(R93:R181)</f>
        <v>123.62049005</v>
      </c>
      <c r="S92" s="165"/>
      <c r="T92" s="167">
        <f>SUM(T93:T181)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SUM(BK93:BK181)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2652</v>
      </c>
      <c r="F93" s="175" t="s">
        <v>2653</v>
      </c>
      <c r="G93" s="176" t="s">
        <v>2654</v>
      </c>
      <c r="H93" s="177">
        <v>288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4254</v>
      </c>
    </row>
    <row r="94" spans="2:65" s="1" customFormat="1" ht="40.5">
      <c r="B94" s="40"/>
      <c r="D94" s="186" t="s">
        <v>209</v>
      </c>
      <c r="F94" s="194" t="s">
        <v>4255</v>
      </c>
      <c r="I94" s="195"/>
      <c r="L94" s="40"/>
      <c r="M94" s="196"/>
      <c r="N94" s="41"/>
      <c r="O94" s="41"/>
      <c r="P94" s="41"/>
      <c r="Q94" s="41"/>
      <c r="R94" s="41"/>
      <c r="S94" s="41"/>
      <c r="T94" s="69"/>
      <c r="AT94" s="23" t="s">
        <v>209</v>
      </c>
      <c r="AU94" s="23" t="s">
        <v>85</v>
      </c>
    </row>
    <row r="95" spans="2:65" s="11" customFormat="1">
      <c r="B95" s="185"/>
      <c r="D95" s="186" t="s">
        <v>203</v>
      </c>
      <c r="E95" s="187" t="s">
        <v>5</v>
      </c>
      <c r="F95" s="188" t="s">
        <v>4256</v>
      </c>
      <c r="H95" s="189">
        <v>288</v>
      </c>
      <c r="I95" s="190"/>
      <c r="L95" s="185"/>
      <c r="M95" s="191"/>
      <c r="N95" s="192"/>
      <c r="O95" s="192"/>
      <c r="P95" s="192"/>
      <c r="Q95" s="192"/>
      <c r="R95" s="192"/>
      <c r="S95" s="192"/>
      <c r="T95" s="193"/>
      <c r="AT95" s="187" t="s">
        <v>203</v>
      </c>
      <c r="AU95" s="187" t="s">
        <v>85</v>
      </c>
      <c r="AV95" s="11" t="s">
        <v>85</v>
      </c>
      <c r="AW95" s="11" t="s">
        <v>39</v>
      </c>
      <c r="AX95" s="11" t="s">
        <v>83</v>
      </c>
      <c r="AY95" s="187" t="s">
        <v>195</v>
      </c>
    </row>
    <row r="96" spans="2:65" s="1" customFormat="1" ht="25.5" customHeight="1">
      <c r="B96" s="172"/>
      <c r="C96" s="173" t="s">
        <v>85</v>
      </c>
      <c r="D96" s="173" t="s">
        <v>197</v>
      </c>
      <c r="E96" s="174" t="s">
        <v>2661</v>
      </c>
      <c r="F96" s="175" t="s">
        <v>2662</v>
      </c>
      <c r="G96" s="176" t="s">
        <v>2663</v>
      </c>
      <c r="H96" s="177">
        <v>12</v>
      </c>
      <c r="I96" s="178"/>
      <c r="J96" s="179">
        <f>ROUND(I96*H96,2)</f>
        <v>0</v>
      </c>
      <c r="K96" s="175"/>
      <c r="L96" s="40"/>
      <c r="M96" s="180" t="s">
        <v>5</v>
      </c>
      <c r="N96" s="181" t="s">
        <v>46</v>
      </c>
      <c r="O96" s="41"/>
      <c r="P96" s="182">
        <f>O96*H96</f>
        <v>0</v>
      </c>
      <c r="Q96" s="182">
        <v>0</v>
      </c>
      <c r="R96" s="182">
        <f>Q96*H96</f>
        <v>0</v>
      </c>
      <c r="S96" s="182">
        <v>0</v>
      </c>
      <c r="T96" s="183">
        <f>S96*H96</f>
        <v>0</v>
      </c>
      <c r="AR96" s="23" t="s">
        <v>201</v>
      </c>
      <c r="AT96" s="23" t="s">
        <v>197</v>
      </c>
      <c r="AU96" s="23" t="s">
        <v>85</v>
      </c>
      <c r="AY96" s="23" t="s">
        <v>195</v>
      </c>
      <c r="BE96" s="184">
        <f>IF(N96="základní",J96,0)</f>
        <v>0</v>
      </c>
      <c r="BF96" s="184">
        <f>IF(N96="snížená",J96,0)</f>
        <v>0</v>
      </c>
      <c r="BG96" s="184">
        <f>IF(N96="zákl. přenesená",J96,0)</f>
        <v>0</v>
      </c>
      <c r="BH96" s="184">
        <f>IF(N96="sníž. přenesená",J96,0)</f>
        <v>0</v>
      </c>
      <c r="BI96" s="184">
        <f>IF(N96="nulová",J96,0)</f>
        <v>0</v>
      </c>
      <c r="BJ96" s="23" t="s">
        <v>83</v>
      </c>
      <c r="BK96" s="184">
        <f>ROUND(I96*H96,2)</f>
        <v>0</v>
      </c>
      <c r="BL96" s="23" t="s">
        <v>201</v>
      </c>
      <c r="BM96" s="23" t="s">
        <v>4257</v>
      </c>
    </row>
    <row r="97" spans="2:65" s="1" customFormat="1" ht="25.5" customHeight="1">
      <c r="B97" s="172"/>
      <c r="C97" s="173" t="s">
        <v>211</v>
      </c>
      <c r="D97" s="173" t="s">
        <v>197</v>
      </c>
      <c r="E97" s="174" t="s">
        <v>205</v>
      </c>
      <c r="F97" s="175" t="s">
        <v>4258</v>
      </c>
      <c r="G97" s="176" t="s">
        <v>207</v>
      </c>
      <c r="H97" s="177">
        <v>3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8.6800000000000002E-3</v>
      </c>
      <c r="R97" s="182">
        <f>Q97*H97</f>
        <v>2.6040000000000001E-2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4259</v>
      </c>
    </row>
    <row r="98" spans="2:65" s="1" customFormat="1" ht="81">
      <c r="B98" s="40"/>
      <c r="D98" s="186" t="s">
        <v>209</v>
      </c>
      <c r="F98" s="194" t="s">
        <v>4260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25.5" customHeight="1">
      <c r="B99" s="172"/>
      <c r="C99" s="173" t="s">
        <v>201</v>
      </c>
      <c r="D99" s="173" t="s">
        <v>197</v>
      </c>
      <c r="E99" s="174" t="s">
        <v>212</v>
      </c>
      <c r="F99" s="175" t="s">
        <v>213</v>
      </c>
      <c r="G99" s="176" t="s">
        <v>207</v>
      </c>
      <c r="H99" s="177">
        <v>4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8.6800000000000002E-3</v>
      </c>
      <c r="R99" s="182">
        <f>Q99*H99</f>
        <v>3.4720000000000001E-2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4261</v>
      </c>
    </row>
    <row r="100" spans="2:65" s="1" customFormat="1" ht="121.5">
      <c r="B100" s="40"/>
      <c r="D100" s="186" t="s">
        <v>209</v>
      </c>
      <c r="F100" s="194" t="s">
        <v>2670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" customFormat="1" ht="16.5" customHeight="1">
      <c r="B101" s="172"/>
      <c r="C101" s="173" t="s">
        <v>220</v>
      </c>
      <c r="D101" s="173" t="s">
        <v>197</v>
      </c>
      <c r="E101" s="174" t="s">
        <v>216</v>
      </c>
      <c r="F101" s="175" t="s">
        <v>217</v>
      </c>
      <c r="G101" s="176" t="s">
        <v>207</v>
      </c>
      <c r="H101" s="177">
        <v>2</v>
      </c>
      <c r="I101" s="178"/>
      <c r="J101" s="179">
        <f>ROUND(I101*H101,2)</f>
        <v>0</v>
      </c>
      <c r="K101" s="175"/>
      <c r="L101" s="40"/>
      <c r="M101" s="180" t="s">
        <v>5</v>
      </c>
      <c r="N101" s="181" t="s">
        <v>46</v>
      </c>
      <c r="O101" s="41"/>
      <c r="P101" s="182">
        <f>O101*H101</f>
        <v>0</v>
      </c>
      <c r="Q101" s="182">
        <v>1.068E-2</v>
      </c>
      <c r="R101" s="182">
        <f>Q101*H101</f>
        <v>2.1360000000000001E-2</v>
      </c>
      <c r="S101" s="182">
        <v>0</v>
      </c>
      <c r="T101" s="183">
        <f>S101*H101</f>
        <v>0</v>
      </c>
      <c r="AR101" s="23" t="s">
        <v>201</v>
      </c>
      <c r="AT101" s="23" t="s">
        <v>197</v>
      </c>
      <c r="AU101" s="23" t="s">
        <v>85</v>
      </c>
      <c r="AY101" s="23" t="s">
        <v>195</v>
      </c>
      <c r="BE101" s="184">
        <f>IF(N101="základní",J101,0)</f>
        <v>0</v>
      </c>
      <c r="BF101" s="184">
        <f>IF(N101="snížená",J101,0)</f>
        <v>0</v>
      </c>
      <c r="BG101" s="184">
        <f>IF(N101="zákl. přenesená",J101,0)</f>
        <v>0</v>
      </c>
      <c r="BH101" s="184">
        <f>IF(N101="sníž. přenesená",J101,0)</f>
        <v>0</v>
      </c>
      <c r="BI101" s="184">
        <f>IF(N101="nulová",J101,0)</f>
        <v>0</v>
      </c>
      <c r="BJ101" s="23" t="s">
        <v>83</v>
      </c>
      <c r="BK101" s="184">
        <f>ROUND(I101*H101,2)</f>
        <v>0</v>
      </c>
      <c r="BL101" s="23" t="s">
        <v>201</v>
      </c>
      <c r="BM101" s="23" t="s">
        <v>4262</v>
      </c>
    </row>
    <row r="102" spans="2:65" s="1" customFormat="1" ht="94.5">
      <c r="B102" s="40"/>
      <c r="D102" s="186" t="s">
        <v>209</v>
      </c>
      <c r="F102" s="194" t="s">
        <v>4263</v>
      </c>
      <c r="I102" s="195"/>
      <c r="L102" s="40"/>
      <c r="M102" s="196"/>
      <c r="N102" s="41"/>
      <c r="O102" s="41"/>
      <c r="P102" s="41"/>
      <c r="Q102" s="41"/>
      <c r="R102" s="41"/>
      <c r="S102" s="41"/>
      <c r="T102" s="69"/>
      <c r="AT102" s="23" t="s">
        <v>209</v>
      </c>
      <c r="AU102" s="23" t="s">
        <v>85</v>
      </c>
    </row>
    <row r="103" spans="2:65" s="1" customFormat="1" ht="16.5" customHeight="1">
      <c r="B103" s="172"/>
      <c r="C103" s="173" t="s">
        <v>225</v>
      </c>
      <c r="D103" s="173" t="s">
        <v>197</v>
      </c>
      <c r="E103" s="174" t="s">
        <v>226</v>
      </c>
      <c r="F103" s="175" t="s">
        <v>227</v>
      </c>
      <c r="G103" s="176" t="s">
        <v>228</v>
      </c>
      <c r="H103" s="177">
        <v>35.811</v>
      </c>
      <c r="I103" s="178"/>
      <c r="J103" s="179">
        <f>ROUND(I103*H103,2)</f>
        <v>0</v>
      </c>
      <c r="K103" s="175"/>
      <c r="L103" s="40"/>
      <c r="M103" s="180" t="s">
        <v>5</v>
      </c>
      <c r="N103" s="181" t="s">
        <v>46</v>
      </c>
      <c r="O103" s="41"/>
      <c r="P103" s="182">
        <f>O103*H103</f>
        <v>0</v>
      </c>
      <c r="Q103" s="182">
        <v>0</v>
      </c>
      <c r="R103" s="182">
        <f>Q103*H103</f>
        <v>0</v>
      </c>
      <c r="S103" s="182">
        <v>0</v>
      </c>
      <c r="T103" s="183">
        <f>S103*H103</f>
        <v>0</v>
      </c>
      <c r="AR103" s="23" t="s">
        <v>201</v>
      </c>
      <c r="AT103" s="23" t="s">
        <v>197</v>
      </c>
      <c r="AU103" s="23" t="s">
        <v>85</v>
      </c>
      <c r="AY103" s="23" t="s">
        <v>195</v>
      </c>
      <c r="BE103" s="184">
        <f>IF(N103="základní",J103,0)</f>
        <v>0</v>
      </c>
      <c r="BF103" s="184">
        <f>IF(N103="snížená",J103,0)</f>
        <v>0</v>
      </c>
      <c r="BG103" s="184">
        <f>IF(N103="zákl. přenesená",J103,0)</f>
        <v>0</v>
      </c>
      <c r="BH103" s="184">
        <f>IF(N103="sníž. přenesená",J103,0)</f>
        <v>0</v>
      </c>
      <c r="BI103" s="184">
        <f>IF(N103="nulová",J103,0)</f>
        <v>0</v>
      </c>
      <c r="BJ103" s="23" t="s">
        <v>83</v>
      </c>
      <c r="BK103" s="184">
        <f>ROUND(I103*H103,2)</f>
        <v>0</v>
      </c>
      <c r="BL103" s="23" t="s">
        <v>201</v>
      </c>
      <c r="BM103" s="23" t="s">
        <v>4264</v>
      </c>
    </row>
    <row r="104" spans="2:65" s="1" customFormat="1" ht="40.5">
      <c r="B104" s="40"/>
      <c r="D104" s="186" t="s">
        <v>209</v>
      </c>
      <c r="F104" s="194" t="s">
        <v>230</v>
      </c>
      <c r="I104" s="195"/>
      <c r="L104" s="40"/>
      <c r="M104" s="196"/>
      <c r="N104" s="41"/>
      <c r="O104" s="41"/>
      <c r="P104" s="41"/>
      <c r="Q104" s="41"/>
      <c r="R104" s="41"/>
      <c r="S104" s="41"/>
      <c r="T104" s="69"/>
      <c r="AT104" s="23" t="s">
        <v>209</v>
      </c>
      <c r="AU104" s="23" t="s">
        <v>85</v>
      </c>
    </row>
    <row r="105" spans="2:65" s="11" customFormat="1">
      <c r="B105" s="185"/>
      <c r="D105" s="186" t="s">
        <v>203</v>
      </c>
      <c r="E105" s="187" t="s">
        <v>5</v>
      </c>
      <c r="F105" s="188" t="s">
        <v>4265</v>
      </c>
      <c r="H105" s="189">
        <v>35.811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83</v>
      </c>
      <c r="AY105" s="187" t="s">
        <v>195</v>
      </c>
    </row>
    <row r="106" spans="2:65" s="1" customFormat="1" ht="16.5" customHeight="1">
      <c r="B106" s="172"/>
      <c r="C106" s="173" t="s">
        <v>232</v>
      </c>
      <c r="D106" s="173" t="s">
        <v>197</v>
      </c>
      <c r="E106" s="174" t="s">
        <v>233</v>
      </c>
      <c r="F106" s="175" t="s">
        <v>234</v>
      </c>
      <c r="G106" s="176" t="s">
        <v>228</v>
      </c>
      <c r="H106" s="177">
        <v>119.37</v>
      </c>
      <c r="I106" s="178"/>
      <c r="J106" s="179">
        <f>ROUND(I106*H106,2)</f>
        <v>0</v>
      </c>
      <c r="K106" s="175"/>
      <c r="L106" s="40"/>
      <c r="M106" s="180" t="s">
        <v>5</v>
      </c>
      <c r="N106" s="181" t="s">
        <v>46</v>
      </c>
      <c r="O106" s="41"/>
      <c r="P106" s="182">
        <f>O106*H106</f>
        <v>0</v>
      </c>
      <c r="Q106" s="182">
        <v>0</v>
      </c>
      <c r="R106" s="182">
        <f>Q106*H106</f>
        <v>0</v>
      </c>
      <c r="S106" s="182">
        <v>0</v>
      </c>
      <c r="T106" s="183">
        <f>S106*H106</f>
        <v>0</v>
      </c>
      <c r="AR106" s="23" t="s">
        <v>201</v>
      </c>
      <c r="AT106" s="23" t="s">
        <v>197</v>
      </c>
      <c r="AU106" s="23" t="s">
        <v>85</v>
      </c>
      <c r="AY106" s="23" t="s">
        <v>195</v>
      </c>
      <c r="BE106" s="184">
        <f>IF(N106="základní",J106,0)</f>
        <v>0</v>
      </c>
      <c r="BF106" s="184">
        <f>IF(N106="snížená",J106,0)</f>
        <v>0</v>
      </c>
      <c r="BG106" s="184">
        <f>IF(N106="zákl. přenesená",J106,0)</f>
        <v>0</v>
      </c>
      <c r="BH106" s="184">
        <f>IF(N106="sníž. přenesená",J106,0)</f>
        <v>0</v>
      </c>
      <c r="BI106" s="184">
        <f>IF(N106="nulová",J106,0)</f>
        <v>0</v>
      </c>
      <c r="BJ106" s="23" t="s">
        <v>83</v>
      </c>
      <c r="BK106" s="184">
        <f>ROUND(I106*H106,2)</f>
        <v>0</v>
      </c>
      <c r="BL106" s="23" t="s">
        <v>201</v>
      </c>
      <c r="BM106" s="23" t="s">
        <v>4266</v>
      </c>
    </row>
    <row r="107" spans="2:65" s="1" customFormat="1" ht="40.5">
      <c r="B107" s="40"/>
      <c r="D107" s="186" t="s">
        <v>209</v>
      </c>
      <c r="F107" s="194" t="s">
        <v>236</v>
      </c>
      <c r="I107" s="195"/>
      <c r="L107" s="40"/>
      <c r="M107" s="196"/>
      <c r="N107" s="41"/>
      <c r="O107" s="41"/>
      <c r="P107" s="41"/>
      <c r="Q107" s="41"/>
      <c r="R107" s="41"/>
      <c r="S107" s="41"/>
      <c r="T107" s="69"/>
      <c r="AT107" s="23" t="s">
        <v>209</v>
      </c>
      <c r="AU107" s="23" t="s">
        <v>85</v>
      </c>
    </row>
    <row r="108" spans="2:65" s="11" customFormat="1">
      <c r="B108" s="185"/>
      <c r="D108" s="186" t="s">
        <v>203</v>
      </c>
      <c r="E108" s="187" t="s">
        <v>5</v>
      </c>
      <c r="F108" s="188" t="s">
        <v>4267</v>
      </c>
      <c r="H108" s="189">
        <v>30.027999999999999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4268</v>
      </c>
      <c r="H109" s="189">
        <v>29.981000000000002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4269</v>
      </c>
      <c r="H110" s="189">
        <v>16.023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2" customFormat="1">
      <c r="B111" s="197"/>
      <c r="D111" s="186" t="s">
        <v>203</v>
      </c>
      <c r="E111" s="198" t="s">
        <v>5</v>
      </c>
      <c r="F111" s="199" t="s">
        <v>4270</v>
      </c>
      <c r="H111" s="200">
        <v>76.031999999999996</v>
      </c>
      <c r="I111" s="201"/>
      <c r="L111" s="197"/>
      <c r="M111" s="202"/>
      <c r="N111" s="203"/>
      <c r="O111" s="203"/>
      <c r="P111" s="203"/>
      <c r="Q111" s="203"/>
      <c r="R111" s="203"/>
      <c r="S111" s="203"/>
      <c r="T111" s="204"/>
      <c r="AT111" s="198" t="s">
        <v>203</v>
      </c>
      <c r="AU111" s="198" t="s">
        <v>85</v>
      </c>
      <c r="AV111" s="12" t="s">
        <v>211</v>
      </c>
      <c r="AW111" s="12" t="s">
        <v>39</v>
      </c>
      <c r="AX111" s="12" t="s">
        <v>75</v>
      </c>
      <c r="AY111" s="198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4271</v>
      </c>
      <c r="H112" s="189">
        <v>5.96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51" s="11" customFormat="1">
      <c r="B113" s="185"/>
      <c r="D113" s="186" t="s">
        <v>203</v>
      </c>
      <c r="E113" s="187" t="s">
        <v>5</v>
      </c>
      <c r="F113" s="188" t="s">
        <v>4272</v>
      </c>
      <c r="H113" s="189">
        <v>8.44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51" s="11" customFormat="1">
      <c r="B114" s="185"/>
      <c r="D114" s="186" t="s">
        <v>203</v>
      </c>
      <c r="E114" s="187" t="s">
        <v>5</v>
      </c>
      <c r="F114" s="188" t="s">
        <v>4273</v>
      </c>
      <c r="H114" s="189">
        <v>6.8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51" s="11" customFormat="1">
      <c r="B115" s="185"/>
      <c r="D115" s="186" t="s">
        <v>203</v>
      </c>
      <c r="E115" s="187" t="s">
        <v>5</v>
      </c>
      <c r="F115" s="188" t="s">
        <v>4274</v>
      </c>
      <c r="H115" s="189">
        <v>7.12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51" s="12" customFormat="1">
      <c r="B116" s="197"/>
      <c r="D116" s="186" t="s">
        <v>203</v>
      </c>
      <c r="E116" s="198" t="s">
        <v>5</v>
      </c>
      <c r="F116" s="199" t="s">
        <v>4275</v>
      </c>
      <c r="H116" s="200">
        <v>28.32</v>
      </c>
      <c r="I116" s="201"/>
      <c r="L116" s="197"/>
      <c r="M116" s="202"/>
      <c r="N116" s="203"/>
      <c r="O116" s="203"/>
      <c r="P116" s="203"/>
      <c r="Q116" s="203"/>
      <c r="R116" s="203"/>
      <c r="S116" s="203"/>
      <c r="T116" s="204"/>
      <c r="AT116" s="198" t="s">
        <v>203</v>
      </c>
      <c r="AU116" s="198" t="s">
        <v>85</v>
      </c>
      <c r="AV116" s="12" t="s">
        <v>211</v>
      </c>
      <c r="AW116" s="12" t="s">
        <v>39</v>
      </c>
      <c r="AX116" s="12" t="s">
        <v>75</v>
      </c>
      <c r="AY116" s="198" t="s">
        <v>195</v>
      </c>
    </row>
    <row r="117" spans="2:51" s="11" customFormat="1">
      <c r="B117" s="185"/>
      <c r="D117" s="186" t="s">
        <v>203</v>
      </c>
      <c r="E117" s="187" t="s">
        <v>5</v>
      </c>
      <c r="F117" s="188" t="s">
        <v>4276</v>
      </c>
      <c r="H117" s="189">
        <v>3.3980000000000001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51" s="11" customFormat="1">
      <c r="B118" s="185"/>
      <c r="D118" s="186" t="s">
        <v>203</v>
      </c>
      <c r="E118" s="187" t="s">
        <v>5</v>
      </c>
      <c r="F118" s="188" t="s">
        <v>4277</v>
      </c>
      <c r="H118" s="189">
        <v>9.0519999999999996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51" s="11" customFormat="1">
      <c r="B119" s="185"/>
      <c r="D119" s="186" t="s">
        <v>203</v>
      </c>
      <c r="E119" s="187" t="s">
        <v>5</v>
      </c>
      <c r="F119" s="188" t="s">
        <v>4278</v>
      </c>
      <c r="H119" s="189">
        <v>4.3070000000000004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75</v>
      </c>
      <c r="AY119" s="187" t="s">
        <v>195</v>
      </c>
    </row>
    <row r="120" spans="2:51" s="11" customFormat="1">
      <c r="B120" s="185"/>
      <c r="D120" s="186" t="s">
        <v>203</v>
      </c>
      <c r="E120" s="187" t="s">
        <v>5</v>
      </c>
      <c r="F120" s="188" t="s">
        <v>4279</v>
      </c>
      <c r="H120" s="189">
        <v>5.3460000000000001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51" s="11" customFormat="1">
      <c r="B121" s="185"/>
      <c r="D121" s="186" t="s">
        <v>203</v>
      </c>
      <c r="E121" s="187" t="s">
        <v>5</v>
      </c>
      <c r="F121" s="188" t="s">
        <v>4280</v>
      </c>
      <c r="H121" s="189">
        <v>2.9809999999999999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51" s="11" customFormat="1">
      <c r="B122" s="185"/>
      <c r="D122" s="186" t="s">
        <v>203</v>
      </c>
      <c r="E122" s="187" t="s">
        <v>5</v>
      </c>
      <c r="F122" s="188" t="s">
        <v>4281</v>
      </c>
      <c r="H122" s="189">
        <v>7.351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51" s="11" customFormat="1">
      <c r="B123" s="185"/>
      <c r="D123" s="186" t="s">
        <v>203</v>
      </c>
      <c r="E123" s="187" t="s">
        <v>5</v>
      </c>
      <c r="F123" s="188" t="s">
        <v>4282</v>
      </c>
      <c r="H123" s="189">
        <v>3.0419999999999998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75</v>
      </c>
      <c r="AY123" s="187" t="s">
        <v>195</v>
      </c>
    </row>
    <row r="124" spans="2:51" s="12" customFormat="1">
      <c r="B124" s="197"/>
      <c r="D124" s="186" t="s">
        <v>203</v>
      </c>
      <c r="E124" s="198" t="s">
        <v>5</v>
      </c>
      <c r="F124" s="199" t="s">
        <v>250</v>
      </c>
      <c r="H124" s="200">
        <v>35.476999999999997</v>
      </c>
      <c r="I124" s="201"/>
      <c r="L124" s="197"/>
      <c r="M124" s="202"/>
      <c r="N124" s="203"/>
      <c r="O124" s="203"/>
      <c r="P124" s="203"/>
      <c r="Q124" s="203"/>
      <c r="R124" s="203"/>
      <c r="S124" s="203"/>
      <c r="T124" s="204"/>
      <c r="AT124" s="198" t="s">
        <v>203</v>
      </c>
      <c r="AU124" s="198" t="s">
        <v>85</v>
      </c>
      <c r="AV124" s="12" t="s">
        <v>211</v>
      </c>
      <c r="AW124" s="12" t="s">
        <v>39</v>
      </c>
      <c r="AX124" s="12" t="s">
        <v>75</v>
      </c>
      <c r="AY124" s="198" t="s">
        <v>195</v>
      </c>
    </row>
    <row r="125" spans="2:51" s="11" customFormat="1">
      <c r="B125" s="185"/>
      <c r="D125" s="186" t="s">
        <v>203</v>
      </c>
      <c r="E125" s="187" t="s">
        <v>5</v>
      </c>
      <c r="F125" s="188" t="s">
        <v>4283</v>
      </c>
      <c r="H125" s="189">
        <v>-18.007000000000001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51" s="11" customFormat="1">
      <c r="B126" s="185"/>
      <c r="D126" s="186" t="s">
        <v>203</v>
      </c>
      <c r="E126" s="187" t="s">
        <v>5</v>
      </c>
      <c r="F126" s="188" t="s">
        <v>4284</v>
      </c>
      <c r="H126" s="189">
        <v>-7.1769999999999996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85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51" s="12" customFormat="1">
      <c r="B127" s="197"/>
      <c r="D127" s="186" t="s">
        <v>203</v>
      </c>
      <c r="E127" s="198" t="s">
        <v>5</v>
      </c>
      <c r="F127" s="199" t="s">
        <v>2718</v>
      </c>
      <c r="H127" s="200">
        <v>-25.184000000000001</v>
      </c>
      <c r="I127" s="201"/>
      <c r="L127" s="197"/>
      <c r="M127" s="202"/>
      <c r="N127" s="203"/>
      <c r="O127" s="203"/>
      <c r="P127" s="203"/>
      <c r="Q127" s="203"/>
      <c r="R127" s="203"/>
      <c r="S127" s="203"/>
      <c r="T127" s="204"/>
      <c r="AT127" s="198" t="s">
        <v>203</v>
      </c>
      <c r="AU127" s="198" t="s">
        <v>85</v>
      </c>
      <c r="AV127" s="12" t="s">
        <v>211</v>
      </c>
      <c r="AW127" s="12" t="s">
        <v>39</v>
      </c>
      <c r="AX127" s="12" t="s">
        <v>75</v>
      </c>
      <c r="AY127" s="198" t="s">
        <v>195</v>
      </c>
    </row>
    <row r="128" spans="2:51" s="11" customFormat="1">
      <c r="B128" s="185"/>
      <c r="D128" s="186" t="s">
        <v>203</v>
      </c>
      <c r="E128" s="187" t="s">
        <v>5</v>
      </c>
      <c r="F128" s="188" t="s">
        <v>4285</v>
      </c>
      <c r="H128" s="189">
        <v>4.7249999999999996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85</v>
      </c>
      <c r="AV128" s="11" t="s">
        <v>85</v>
      </c>
      <c r="AW128" s="11" t="s">
        <v>39</v>
      </c>
      <c r="AX128" s="11" t="s">
        <v>75</v>
      </c>
      <c r="AY128" s="187" t="s">
        <v>195</v>
      </c>
    </row>
    <row r="129" spans="2:65" s="12" customFormat="1">
      <c r="B129" s="197"/>
      <c r="D129" s="186" t="s">
        <v>203</v>
      </c>
      <c r="E129" s="198" t="s">
        <v>5</v>
      </c>
      <c r="F129" s="199" t="s">
        <v>2720</v>
      </c>
      <c r="H129" s="200">
        <v>4.7249999999999996</v>
      </c>
      <c r="I129" s="201"/>
      <c r="L129" s="197"/>
      <c r="M129" s="202"/>
      <c r="N129" s="203"/>
      <c r="O129" s="203"/>
      <c r="P129" s="203"/>
      <c r="Q129" s="203"/>
      <c r="R129" s="203"/>
      <c r="S129" s="203"/>
      <c r="T129" s="204"/>
      <c r="AT129" s="198" t="s">
        <v>203</v>
      </c>
      <c r="AU129" s="198" t="s">
        <v>85</v>
      </c>
      <c r="AV129" s="12" t="s">
        <v>211</v>
      </c>
      <c r="AW129" s="12" t="s">
        <v>39</v>
      </c>
      <c r="AX129" s="12" t="s">
        <v>75</v>
      </c>
      <c r="AY129" s="198" t="s">
        <v>195</v>
      </c>
    </row>
    <row r="130" spans="2:65" s="13" customFormat="1">
      <c r="B130" s="205"/>
      <c r="D130" s="186" t="s">
        <v>203</v>
      </c>
      <c r="E130" s="206" t="s">
        <v>5</v>
      </c>
      <c r="F130" s="207" t="s">
        <v>254</v>
      </c>
      <c r="H130" s="208">
        <v>119.37</v>
      </c>
      <c r="I130" s="209"/>
      <c r="L130" s="205"/>
      <c r="M130" s="210"/>
      <c r="N130" s="211"/>
      <c r="O130" s="211"/>
      <c r="P130" s="211"/>
      <c r="Q130" s="211"/>
      <c r="R130" s="211"/>
      <c r="S130" s="211"/>
      <c r="T130" s="212"/>
      <c r="AT130" s="206" t="s">
        <v>203</v>
      </c>
      <c r="AU130" s="206" t="s">
        <v>85</v>
      </c>
      <c r="AV130" s="13" t="s">
        <v>201</v>
      </c>
      <c r="AW130" s="13" t="s">
        <v>39</v>
      </c>
      <c r="AX130" s="13" t="s">
        <v>83</v>
      </c>
      <c r="AY130" s="206" t="s">
        <v>195</v>
      </c>
    </row>
    <row r="131" spans="2:65" s="1" customFormat="1" ht="16.5" customHeight="1">
      <c r="B131" s="172"/>
      <c r="C131" s="173" t="s">
        <v>255</v>
      </c>
      <c r="D131" s="173" t="s">
        <v>197</v>
      </c>
      <c r="E131" s="174" t="s">
        <v>256</v>
      </c>
      <c r="F131" s="175" t="s">
        <v>257</v>
      </c>
      <c r="G131" s="176" t="s">
        <v>228</v>
      </c>
      <c r="H131" s="177">
        <v>59.685000000000002</v>
      </c>
      <c r="I131" s="178"/>
      <c r="J131" s="179">
        <f>ROUND(I131*H131,2)</f>
        <v>0</v>
      </c>
      <c r="K131" s="175"/>
      <c r="L131" s="40"/>
      <c r="M131" s="180" t="s">
        <v>5</v>
      </c>
      <c r="N131" s="181" t="s">
        <v>46</v>
      </c>
      <c r="O131" s="41"/>
      <c r="P131" s="182">
        <f>O131*H131</f>
        <v>0</v>
      </c>
      <c r="Q131" s="182">
        <v>0</v>
      </c>
      <c r="R131" s="182">
        <f>Q131*H131</f>
        <v>0</v>
      </c>
      <c r="S131" s="182">
        <v>0</v>
      </c>
      <c r="T131" s="183">
        <f>S131*H131</f>
        <v>0</v>
      </c>
      <c r="AR131" s="23" t="s">
        <v>201</v>
      </c>
      <c r="AT131" s="23" t="s">
        <v>197</v>
      </c>
      <c r="AU131" s="23" t="s">
        <v>85</v>
      </c>
      <c r="AY131" s="23" t="s">
        <v>195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23" t="s">
        <v>83</v>
      </c>
      <c r="BK131" s="184">
        <f>ROUND(I131*H131,2)</f>
        <v>0</v>
      </c>
      <c r="BL131" s="23" t="s">
        <v>201</v>
      </c>
      <c r="BM131" s="23" t="s">
        <v>4286</v>
      </c>
    </row>
    <row r="132" spans="2:65" s="1" customFormat="1" ht="54">
      <c r="B132" s="40"/>
      <c r="D132" s="186" t="s">
        <v>209</v>
      </c>
      <c r="F132" s="194" t="s">
        <v>259</v>
      </c>
      <c r="I132" s="195"/>
      <c r="L132" s="40"/>
      <c r="M132" s="196"/>
      <c r="N132" s="41"/>
      <c r="O132" s="41"/>
      <c r="P132" s="41"/>
      <c r="Q132" s="41"/>
      <c r="R132" s="41"/>
      <c r="S132" s="41"/>
      <c r="T132" s="69"/>
      <c r="AT132" s="23" t="s">
        <v>209</v>
      </c>
      <c r="AU132" s="23" t="s">
        <v>85</v>
      </c>
    </row>
    <row r="133" spans="2:65" s="11" customFormat="1">
      <c r="B133" s="185"/>
      <c r="D133" s="186" t="s">
        <v>203</v>
      </c>
      <c r="E133" s="187" t="s">
        <v>5</v>
      </c>
      <c r="F133" s="188" t="s">
        <v>4287</v>
      </c>
      <c r="H133" s="189">
        <v>59.685000000000002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83</v>
      </c>
      <c r="AY133" s="187" t="s">
        <v>195</v>
      </c>
    </row>
    <row r="134" spans="2:65" s="1" customFormat="1" ht="16.5" customHeight="1">
      <c r="B134" s="172"/>
      <c r="C134" s="173" t="s">
        <v>261</v>
      </c>
      <c r="D134" s="173" t="s">
        <v>197</v>
      </c>
      <c r="E134" s="174" t="s">
        <v>262</v>
      </c>
      <c r="F134" s="175" t="s">
        <v>263</v>
      </c>
      <c r="G134" s="176" t="s">
        <v>264</v>
      </c>
      <c r="H134" s="177">
        <v>20.262</v>
      </c>
      <c r="I134" s="178"/>
      <c r="J134" s="179">
        <f>ROUND(I134*H134,2)</f>
        <v>0</v>
      </c>
      <c r="K134" s="175"/>
      <c r="L134" s="40"/>
      <c r="M134" s="180" t="s">
        <v>5</v>
      </c>
      <c r="N134" s="181" t="s">
        <v>46</v>
      </c>
      <c r="O134" s="41"/>
      <c r="P134" s="182">
        <f>O134*H134</f>
        <v>0</v>
      </c>
      <c r="Q134" s="182">
        <v>8.4000000000000003E-4</v>
      </c>
      <c r="R134" s="182">
        <f>Q134*H134</f>
        <v>1.702008E-2</v>
      </c>
      <c r="S134" s="182">
        <v>0</v>
      </c>
      <c r="T134" s="183">
        <f>S134*H134</f>
        <v>0</v>
      </c>
      <c r="AR134" s="23" t="s">
        <v>201</v>
      </c>
      <c r="AT134" s="23" t="s">
        <v>197</v>
      </c>
      <c r="AU134" s="23" t="s">
        <v>85</v>
      </c>
      <c r="AY134" s="23" t="s">
        <v>195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23" t="s">
        <v>83</v>
      </c>
      <c r="BK134" s="184">
        <f>ROUND(I134*H134,2)</f>
        <v>0</v>
      </c>
      <c r="BL134" s="23" t="s">
        <v>201</v>
      </c>
      <c r="BM134" s="23" t="s">
        <v>4288</v>
      </c>
    </row>
    <row r="135" spans="2:65" s="11" customFormat="1">
      <c r="B135" s="185"/>
      <c r="D135" s="186" t="s">
        <v>203</v>
      </c>
      <c r="E135" s="187" t="s">
        <v>5</v>
      </c>
      <c r="F135" s="188" t="s">
        <v>4289</v>
      </c>
      <c r="H135" s="189">
        <v>9.57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65" s="11" customFormat="1">
      <c r="B136" s="185"/>
      <c r="D136" s="186" t="s">
        <v>203</v>
      </c>
      <c r="E136" s="187" t="s">
        <v>5</v>
      </c>
      <c r="F136" s="188" t="s">
        <v>4290</v>
      </c>
      <c r="H136" s="189">
        <v>10.692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3" customFormat="1">
      <c r="B137" s="205"/>
      <c r="D137" s="186" t="s">
        <v>203</v>
      </c>
      <c r="E137" s="206" t="s">
        <v>5</v>
      </c>
      <c r="F137" s="207" t="s">
        <v>254</v>
      </c>
      <c r="H137" s="208">
        <v>20.262</v>
      </c>
      <c r="I137" s="209"/>
      <c r="L137" s="205"/>
      <c r="M137" s="210"/>
      <c r="N137" s="211"/>
      <c r="O137" s="211"/>
      <c r="P137" s="211"/>
      <c r="Q137" s="211"/>
      <c r="R137" s="211"/>
      <c r="S137" s="211"/>
      <c r="T137" s="212"/>
      <c r="AT137" s="206" t="s">
        <v>203</v>
      </c>
      <c r="AU137" s="206" t="s">
        <v>85</v>
      </c>
      <c r="AV137" s="13" t="s">
        <v>201</v>
      </c>
      <c r="AW137" s="13" t="s">
        <v>39</v>
      </c>
      <c r="AX137" s="13" t="s">
        <v>83</v>
      </c>
      <c r="AY137" s="206" t="s">
        <v>195</v>
      </c>
    </row>
    <row r="138" spans="2:65" s="1" customFormat="1" ht="16.5" customHeight="1">
      <c r="B138" s="172"/>
      <c r="C138" s="173" t="s">
        <v>274</v>
      </c>
      <c r="D138" s="173" t="s">
        <v>197</v>
      </c>
      <c r="E138" s="174" t="s">
        <v>275</v>
      </c>
      <c r="F138" s="175" t="s">
        <v>276</v>
      </c>
      <c r="G138" s="176" t="s">
        <v>264</v>
      </c>
      <c r="H138" s="177">
        <v>20.262</v>
      </c>
      <c r="I138" s="178"/>
      <c r="J138" s="179">
        <f>ROUND(I138*H138,2)</f>
        <v>0</v>
      </c>
      <c r="K138" s="175"/>
      <c r="L138" s="40"/>
      <c r="M138" s="180" t="s">
        <v>5</v>
      </c>
      <c r="N138" s="181" t="s">
        <v>46</v>
      </c>
      <c r="O138" s="41"/>
      <c r="P138" s="182">
        <f>O138*H138</f>
        <v>0</v>
      </c>
      <c r="Q138" s="182">
        <v>0</v>
      </c>
      <c r="R138" s="182">
        <f>Q138*H138</f>
        <v>0</v>
      </c>
      <c r="S138" s="182">
        <v>0</v>
      </c>
      <c r="T138" s="183">
        <f>S138*H138</f>
        <v>0</v>
      </c>
      <c r="AR138" s="23" t="s">
        <v>201</v>
      </c>
      <c r="AT138" s="23" t="s">
        <v>197</v>
      </c>
      <c r="AU138" s="23" t="s">
        <v>85</v>
      </c>
      <c r="AY138" s="23" t="s">
        <v>195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23" t="s">
        <v>83</v>
      </c>
      <c r="BK138" s="184">
        <f>ROUND(I138*H138,2)</f>
        <v>0</v>
      </c>
      <c r="BL138" s="23" t="s">
        <v>201</v>
      </c>
      <c r="BM138" s="23" t="s">
        <v>4291</v>
      </c>
    </row>
    <row r="139" spans="2:65" s="1" customFormat="1" ht="16.5" customHeight="1">
      <c r="B139" s="172"/>
      <c r="C139" s="173" t="s">
        <v>279</v>
      </c>
      <c r="D139" s="173" t="s">
        <v>197</v>
      </c>
      <c r="E139" s="174" t="s">
        <v>4292</v>
      </c>
      <c r="F139" s="175" t="s">
        <v>4293</v>
      </c>
      <c r="G139" s="176" t="s">
        <v>264</v>
      </c>
      <c r="H139" s="177">
        <v>185.60300000000001</v>
      </c>
      <c r="I139" s="178"/>
      <c r="J139" s="179">
        <f>ROUND(I139*H139,2)</f>
        <v>0</v>
      </c>
      <c r="K139" s="175"/>
      <c r="L139" s="40"/>
      <c r="M139" s="180" t="s">
        <v>5</v>
      </c>
      <c r="N139" s="181" t="s">
        <v>46</v>
      </c>
      <c r="O139" s="41"/>
      <c r="P139" s="182">
        <f>O139*H139</f>
        <v>0</v>
      </c>
      <c r="Q139" s="182">
        <v>1.99E-3</v>
      </c>
      <c r="R139" s="182">
        <f>Q139*H139</f>
        <v>0.36934997000000003</v>
      </c>
      <c r="S139" s="182">
        <v>0</v>
      </c>
      <c r="T139" s="183">
        <f>S139*H139</f>
        <v>0</v>
      </c>
      <c r="AR139" s="23" t="s">
        <v>201</v>
      </c>
      <c r="AT139" s="23" t="s">
        <v>197</v>
      </c>
      <c r="AU139" s="23" t="s">
        <v>85</v>
      </c>
      <c r="AY139" s="23" t="s">
        <v>195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23" t="s">
        <v>83</v>
      </c>
      <c r="BK139" s="184">
        <f>ROUND(I139*H139,2)</f>
        <v>0</v>
      </c>
      <c r="BL139" s="23" t="s">
        <v>201</v>
      </c>
      <c r="BM139" s="23" t="s">
        <v>4294</v>
      </c>
    </row>
    <row r="140" spans="2:65" s="11" customFormat="1">
      <c r="B140" s="185"/>
      <c r="D140" s="186" t="s">
        <v>203</v>
      </c>
      <c r="E140" s="187" t="s">
        <v>5</v>
      </c>
      <c r="F140" s="188" t="s">
        <v>4295</v>
      </c>
      <c r="H140" s="189">
        <v>60.055</v>
      </c>
      <c r="I140" s="190"/>
      <c r="L140" s="185"/>
      <c r="M140" s="191"/>
      <c r="N140" s="192"/>
      <c r="O140" s="192"/>
      <c r="P140" s="192"/>
      <c r="Q140" s="192"/>
      <c r="R140" s="192"/>
      <c r="S140" s="192"/>
      <c r="T140" s="193"/>
      <c r="AT140" s="187" t="s">
        <v>203</v>
      </c>
      <c r="AU140" s="187" t="s">
        <v>85</v>
      </c>
      <c r="AV140" s="11" t="s">
        <v>85</v>
      </c>
      <c r="AW140" s="11" t="s">
        <v>39</v>
      </c>
      <c r="AX140" s="11" t="s">
        <v>75</v>
      </c>
      <c r="AY140" s="187" t="s">
        <v>195</v>
      </c>
    </row>
    <row r="141" spans="2:65" s="11" customFormat="1">
      <c r="B141" s="185"/>
      <c r="D141" s="186" t="s">
        <v>203</v>
      </c>
      <c r="E141" s="187" t="s">
        <v>5</v>
      </c>
      <c r="F141" s="188" t="s">
        <v>4296</v>
      </c>
      <c r="H141" s="189">
        <v>59.962000000000003</v>
      </c>
      <c r="I141" s="190"/>
      <c r="L141" s="185"/>
      <c r="M141" s="191"/>
      <c r="N141" s="192"/>
      <c r="O141" s="192"/>
      <c r="P141" s="192"/>
      <c r="Q141" s="192"/>
      <c r="R141" s="192"/>
      <c r="S141" s="192"/>
      <c r="T141" s="193"/>
      <c r="AT141" s="187" t="s">
        <v>203</v>
      </c>
      <c r="AU141" s="187" t="s">
        <v>85</v>
      </c>
      <c r="AV141" s="11" t="s">
        <v>85</v>
      </c>
      <c r="AW141" s="11" t="s">
        <v>39</v>
      </c>
      <c r="AX141" s="11" t="s">
        <v>75</v>
      </c>
      <c r="AY141" s="187" t="s">
        <v>195</v>
      </c>
    </row>
    <row r="142" spans="2:65" s="11" customFormat="1">
      <c r="B142" s="185"/>
      <c r="D142" s="186" t="s">
        <v>203</v>
      </c>
      <c r="E142" s="187" t="s">
        <v>5</v>
      </c>
      <c r="F142" s="188" t="s">
        <v>4297</v>
      </c>
      <c r="H142" s="189">
        <v>32.045999999999999</v>
      </c>
      <c r="I142" s="190"/>
      <c r="L142" s="185"/>
      <c r="M142" s="191"/>
      <c r="N142" s="192"/>
      <c r="O142" s="192"/>
      <c r="P142" s="192"/>
      <c r="Q142" s="192"/>
      <c r="R142" s="192"/>
      <c r="S142" s="192"/>
      <c r="T142" s="193"/>
      <c r="AT142" s="187" t="s">
        <v>203</v>
      </c>
      <c r="AU142" s="187" t="s">
        <v>85</v>
      </c>
      <c r="AV142" s="11" t="s">
        <v>85</v>
      </c>
      <c r="AW142" s="11" t="s">
        <v>39</v>
      </c>
      <c r="AX142" s="11" t="s">
        <v>75</v>
      </c>
      <c r="AY142" s="187" t="s">
        <v>195</v>
      </c>
    </row>
    <row r="143" spans="2:65" s="12" customFormat="1">
      <c r="B143" s="197"/>
      <c r="D143" s="186" t="s">
        <v>203</v>
      </c>
      <c r="E143" s="198" t="s">
        <v>5</v>
      </c>
      <c r="F143" s="199" t="s">
        <v>4270</v>
      </c>
      <c r="H143" s="200">
        <v>152.06299999999999</v>
      </c>
      <c r="I143" s="201"/>
      <c r="L143" s="197"/>
      <c r="M143" s="202"/>
      <c r="N143" s="203"/>
      <c r="O143" s="203"/>
      <c r="P143" s="203"/>
      <c r="Q143" s="203"/>
      <c r="R143" s="203"/>
      <c r="S143" s="203"/>
      <c r="T143" s="204"/>
      <c r="AT143" s="198" t="s">
        <v>203</v>
      </c>
      <c r="AU143" s="198" t="s">
        <v>85</v>
      </c>
      <c r="AV143" s="12" t="s">
        <v>211</v>
      </c>
      <c r="AW143" s="12" t="s">
        <v>39</v>
      </c>
      <c r="AX143" s="12" t="s">
        <v>75</v>
      </c>
      <c r="AY143" s="198" t="s">
        <v>195</v>
      </c>
    </row>
    <row r="144" spans="2:65" s="11" customFormat="1">
      <c r="B144" s="185"/>
      <c r="D144" s="186" t="s">
        <v>203</v>
      </c>
      <c r="E144" s="187" t="s">
        <v>5</v>
      </c>
      <c r="F144" s="188" t="s">
        <v>4298</v>
      </c>
      <c r="H144" s="189">
        <v>12.66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203</v>
      </c>
      <c r="AU144" s="187" t="s">
        <v>85</v>
      </c>
      <c r="AV144" s="11" t="s">
        <v>85</v>
      </c>
      <c r="AW144" s="11" t="s">
        <v>39</v>
      </c>
      <c r="AX144" s="11" t="s">
        <v>75</v>
      </c>
      <c r="AY144" s="187" t="s">
        <v>195</v>
      </c>
    </row>
    <row r="145" spans="2:65" s="11" customFormat="1">
      <c r="B145" s="185"/>
      <c r="D145" s="186" t="s">
        <v>203</v>
      </c>
      <c r="E145" s="187" t="s">
        <v>5</v>
      </c>
      <c r="F145" s="188" t="s">
        <v>4299</v>
      </c>
      <c r="H145" s="189">
        <v>10.199999999999999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203</v>
      </c>
      <c r="AU145" s="187" t="s">
        <v>85</v>
      </c>
      <c r="AV145" s="11" t="s">
        <v>85</v>
      </c>
      <c r="AW145" s="11" t="s">
        <v>39</v>
      </c>
      <c r="AX145" s="11" t="s">
        <v>75</v>
      </c>
      <c r="AY145" s="187" t="s">
        <v>195</v>
      </c>
    </row>
    <row r="146" spans="2:65" s="11" customFormat="1">
      <c r="B146" s="185"/>
      <c r="D146" s="186" t="s">
        <v>203</v>
      </c>
      <c r="E146" s="187" t="s">
        <v>5</v>
      </c>
      <c r="F146" s="188" t="s">
        <v>4300</v>
      </c>
      <c r="H146" s="189">
        <v>10.68</v>
      </c>
      <c r="I146" s="190"/>
      <c r="L146" s="185"/>
      <c r="M146" s="191"/>
      <c r="N146" s="192"/>
      <c r="O146" s="192"/>
      <c r="P146" s="192"/>
      <c r="Q146" s="192"/>
      <c r="R146" s="192"/>
      <c r="S146" s="192"/>
      <c r="T146" s="193"/>
      <c r="AT146" s="187" t="s">
        <v>203</v>
      </c>
      <c r="AU146" s="187" t="s">
        <v>85</v>
      </c>
      <c r="AV146" s="11" t="s">
        <v>85</v>
      </c>
      <c r="AW146" s="11" t="s">
        <v>39</v>
      </c>
      <c r="AX146" s="11" t="s">
        <v>75</v>
      </c>
      <c r="AY146" s="187" t="s">
        <v>195</v>
      </c>
    </row>
    <row r="147" spans="2:65" s="12" customFormat="1">
      <c r="B147" s="197"/>
      <c r="D147" s="186" t="s">
        <v>203</v>
      </c>
      <c r="E147" s="198" t="s">
        <v>5</v>
      </c>
      <c r="F147" s="199" t="s">
        <v>4275</v>
      </c>
      <c r="H147" s="200">
        <v>33.54</v>
      </c>
      <c r="I147" s="201"/>
      <c r="L147" s="197"/>
      <c r="M147" s="202"/>
      <c r="N147" s="203"/>
      <c r="O147" s="203"/>
      <c r="P147" s="203"/>
      <c r="Q147" s="203"/>
      <c r="R147" s="203"/>
      <c r="S147" s="203"/>
      <c r="T147" s="204"/>
      <c r="AT147" s="198" t="s">
        <v>203</v>
      </c>
      <c r="AU147" s="198" t="s">
        <v>85</v>
      </c>
      <c r="AV147" s="12" t="s">
        <v>211</v>
      </c>
      <c r="AW147" s="12" t="s">
        <v>39</v>
      </c>
      <c r="AX147" s="12" t="s">
        <v>75</v>
      </c>
      <c r="AY147" s="198" t="s">
        <v>195</v>
      </c>
    </row>
    <row r="148" spans="2:65" s="13" customFormat="1">
      <c r="B148" s="205"/>
      <c r="D148" s="186" t="s">
        <v>203</v>
      </c>
      <c r="E148" s="206" t="s">
        <v>5</v>
      </c>
      <c r="F148" s="207" t="s">
        <v>254</v>
      </c>
      <c r="H148" s="208">
        <v>185.60300000000001</v>
      </c>
      <c r="I148" s="209"/>
      <c r="L148" s="205"/>
      <c r="M148" s="210"/>
      <c r="N148" s="211"/>
      <c r="O148" s="211"/>
      <c r="P148" s="211"/>
      <c r="Q148" s="211"/>
      <c r="R148" s="211"/>
      <c r="S148" s="211"/>
      <c r="T148" s="212"/>
      <c r="AT148" s="206" t="s">
        <v>203</v>
      </c>
      <c r="AU148" s="206" t="s">
        <v>85</v>
      </c>
      <c r="AV148" s="13" t="s">
        <v>201</v>
      </c>
      <c r="AW148" s="13" t="s">
        <v>39</v>
      </c>
      <c r="AX148" s="13" t="s">
        <v>83</v>
      </c>
      <c r="AY148" s="206" t="s">
        <v>195</v>
      </c>
    </row>
    <row r="149" spans="2:65" s="1" customFormat="1" ht="16.5" customHeight="1">
      <c r="B149" s="172"/>
      <c r="C149" s="173" t="s">
        <v>284</v>
      </c>
      <c r="D149" s="173" t="s">
        <v>197</v>
      </c>
      <c r="E149" s="174" t="s">
        <v>4301</v>
      </c>
      <c r="F149" s="175" t="s">
        <v>4302</v>
      </c>
      <c r="G149" s="176" t="s">
        <v>264</v>
      </c>
      <c r="H149" s="177">
        <v>185.60300000000001</v>
      </c>
      <c r="I149" s="178"/>
      <c r="J149" s="179">
        <f>ROUND(I149*H149,2)</f>
        <v>0</v>
      </c>
      <c r="K149" s="175"/>
      <c r="L149" s="40"/>
      <c r="M149" s="180" t="s">
        <v>5</v>
      </c>
      <c r="N149" s="181" t="s">
        <v>46</v>
      </c>
      <c r="O149" s="41"/>
      <c r="P149" s="182">
        <f>O149*H149</f>
        <v>0</v>
      </c>
      <c r="Q149" s="182">
        <v>0</v>
      </c>
      <c r="R149" s="182">
        <f>Q149*H149</f>
        <v>0</v>
      </c>
      <c r="S149" s="182">
        <v>0</v>
      </c>
      <c r="T149" s="183">
        <f>S149*H149</f>
        <v>0</v>
      </c>
      <c r="AR149" s="23" t="s">
        <v>201</v>
      </c>
      <c r="AT149" s="23" t="s">
        <v>197</v>
      </c>
      <c r="AU149" s="23" t="s">
        <v>85</v>
      </c>
      <c r="AY149" s="23" t="s">
        <v>195</v>
      </c>
      <c r="BE149" s="184">
        <f>IF(N149="základní",J149,0)</f>
        <v>0</v>
      </c>
      <c r="BF149" s="184">
        <f>IF(N149="snížená",J149,0)</f>
        <v>0</v>
      </c>
      <c r="BG149" s="184">
        <f>IF(N149="zákl. přenesená",J149,0)</f>
        <v>0</v>
      </c>
      <c r="BH149" s="184">
        <f>IF(N149="sníž. přenesená",J149,0)</f>
        <v>0</v>
      </c>
      <c r="BI149" s="184">
        <f>IF(N149="nulová",J149,0)</f>
        <v>0</v>
      </c>
      <c r="BJ149" s="23" t="s">
        <v>83</v>
      </c>
      <c r="BK149" s="184">
        <f>ROUND(I149*H149,2)</f>
        <v>0</v>
      </c>
      <c r="BL149" s="23" t="s">
        <v>201</v>
      </c>
      <c r="BM149" s="23" t="s">
        <v>4303</v>
      </c>
    </row>
    <row r="150" spans="2:65" s="1" customFormat="1" ht="16.5" customHeight="1">
      <c r="B150" s="172"/>
      <c r="C150" s="173" t="s">
        <v>293</v>
      </c>
      <c r="D150" s="173" t="s">
        <v>197</v>
      </c>
      <c r="E150" s="174" t="s">
        <v>280</v>
      </c>
      <c r="F150" s="175" t="s">
        <v>281</v>
      </c>
      <c r="G150" s="176" t="s">
        <v>228</v>
      </c>
      <c r="H150" s="177">
        <v>119.37</v>
      </c>
      <c r="I150" s="178"/>
      <c r="J150" s="179">
        <f>ROUND(I150*H150,2)</f>
        <v>0</v>
      </c>
      <c r="K150" s="175"/>
      <c r="L150" s="40"/>
      <c r="M150" s="180" t="s">
        <v>5</v>
      </c>
      <c r="N150" s="181" t="s">
        <v>46</v>
      </c>
      <c r="O150" s="41"/>
      <c r="P150" s="182">
        <f>O150*H150</f>
        <v>0</v>
      </c>
      <c r="Q150" s="182">
        <v>0</v>
      </c>
      <c r="R150" s="182">
        <f>Q150*H150</f>
        <v>0</v>
      </c>
      <c r="S150" s="182">
        <v>0</v>
      </c>
      <c r="T150" s="183">
        <f>S150*H150</f>
        <v>0</v>
      </c>
      <c r="AR150" s="23" t="s">
        <v>201</v>
      </c>
      <c r="AT150" s="23" t="s">
        <v>197</v>
      </c>
      <c r="AU150" s="23" t="s">
        <v>85</v>
      </c>
      <c r="AY150" s="23" t="s">
        <v>195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23" t="s">
        <v>83</v>
      </c>
      <c r="BK150" s="184">
        <f>ROUND(I150*H150,2)</f>
        <v>0</v>
      </c>
      <c r="BL150" s="23" t="s">
        <v>201</v>
      </c>
      <c r="BM150" s="23" t="s">
        <v>4304</v>
      </c>
    </row>
    <row r="151" spans="2:65" s="1" customFormat="1" ht="54">
      <c r="B151" s="40"/>
      <c r="D151" s="186" t="s">
        <v>209</v>
      </c>
      <c r="F151" s="194" t="s">
        <v>283</v>
      </c>
      <c r="I151" s="195"/>
      <c r="L151" s="40"/>
      <c r="M151" s="196"/>
      <c r="N151" s="41"/>
      <c r="O151" s="41"/>
      <c r="P151" s="41"/>
      <c r="Q151" s="41"/>
      <c r="R151" s="41"/>
      <c r="S151" s="41"/>
      <c r="T151" s="69"/>
      <c r="AT151" s="23" t="s">
        <v>209</v>
      </c>
      <c r="AU151" s="23" t="s">
        <v>85</v>
      </c>
    </row>
    <row r="152" spans="2:65" s="1" customFormat="1" ht="16.5" customHeight="1">
      <c r="B152" s="172"/>
      <c r="C152" s="173" t="s">
        <v>297</v>
      </c>
      <c r="D152" s="173" t="s">
        <v>197</v>
      </c>
      <c r="E152" s="174" t="s">
        <v>285</v>
      </c>
      <c r="F152" s="175" t="s">
        <v>286</v>
      </c>
      <c r="G152" s="176" t="s">
        <v>228</v>
      </c>
      <c r="H152" s="177">
        <v>119.37</v>
      </c>
      <c r="I152" s="178"/>
      <c r="J152" s="179">
        <f>ROUND(I152*H152,2)</f>
        <v>0</v>
      </c>
      <c r="K152" s="175"/>
      <c r="L152" s="40"/>
      <c r="M152" s="180" t="s">
        <v>5</v>
      </c>
      <c r="N152" s="181" t="s">
        <v>46</v>
      </c>
      <c r="O152" s="41"/>
      <c r="P152" s="182">
        <f>O152*H152</f>
        <v>0</v>
      </c>
      <c r="Q152" s="182">
        <v>0</v>
      </c>
      <c r="R152" s="182">
        <f>Q152*H152</f>
        <v>0</v>
      </c>
      <c r="S152" s="182">
        <v>0</v>
      </c>
      <c r="T152" s="183">
        <f>S152*H152</f>
        <v>0</v>
      </c>
      <c r="AR152" s="23" t="s">
        <v>201</v>
      </c>
      <c r="AT152" s="23" t="s">
        <v>197</v>
      </c>
      <c r="AU152" s="23" t="s">
        <v>85</v>
      </c>
      <c r="AY152" s="23" t="s">
        <v>195</v>
      </c>
      <c r="BE152" s="184">
        <f>IF(N152="základní",J152,0)</f>
        <v>0</v>
      </c>
      <c r="BF152" s="184">
        <f>IF(N152="snížená",J152,0)</f>
        <v>0</v>
      </c>
      <c r="BG152" s="184">
        <f>IF(N152="zákl. přenesená",J152,0)</f>
        <v>0</v>
      </c>
      <c r="BH152" s="184">
        <f>IF(N152="sníž. přenesená",J152,0)</f>
        <v>0</v>
      </c>
      <c r="BI152" s="184">
        <f>IF(N152="nulová",J152,0)</f>
        <v>0</v>
      </c>
      <c r="BJ152" s="23" t="s">
        <v>83</v>
      </c>
      <c r="BK152" s="184">
        <f>ROUND(I152*H152,2)</f>
        <v>0</v>
      </c>
      <c r="BL152" s="23" t="s">
        <v>201</v>
      </c>
      <c r="BM152" s="23" t="s">
        <v>4305</v>
      </c>
    </row>
    <row r="153" spans="2:65" s="1" customFormat="1" ht="67.5">
      <c r="B153" s="40"/>
      <c r="D153" s="186" t="s">
        <v>209</v>
      </c>
      <c r="F153" s="194" t="s">
        <v>288</v>
      </c>
      <c r="I153" s="195"/>
      <c r="L153" s="40"/>
      <c r="M153" s="196"/>
      <c r="N153" s="41"/>
      <c r="O153" s="41"/>
      <c r="P153" s="41"/>
      <c r="Q153" s="41"/>
      <c r="R153" s="41"/>
      <c r="S153" s="41"/>
      <c r="T153" s="69"/>
      <c r="AT153" s="23" t="s">
        <v>209</v>
      </c>
      <c r="AU153" s="23" t="s">
        <v>85</v>
      </c>
    </row>
    <row r="154" spans="2:65" s="1" customFormat="1" ht="16.5" customHeight="1">
      <c r="B154" s="172"/>
      <c r="C154" s="173" t="s">
        <v>11</v>
      </c>
      <c r="D154" s="173" t="s">
        <v>197</v>
      </c>
      <c r="E154" s="174" t="s">
        <v>294</v>
      </c>
      <c r="F154" s="175" t="s">
        <v>295</v>
      </c>
      <c r="G154" s="176" t="s">
        <v>228</v>
      </c>
      <c r="H154" s="177">
        <v>119.37</v>
      </c>
      <c r="I154" s="178"/>
      <c r="J154" s="179">
        <f>ROUND(I154*H154,2)</f>
        <v>0</v>
      </c>
      <c r="K154" s="175"/>
      <c r="L154" s="40"/>
      <c r="M154" s="180" t="s">
        <v>5</v>
      </c>
      <c r="N154" s="181" t="s">
        <v>46</v>
      </c>
      <c r="O154" s="41"/>
      <c r="P154" s="182">
        <f>O154*H154</f>
        <v>0</v>
      </c>
      <c r="Q154" s="182">
        <v>0</v>
      </c>
      <c r="R154" s="182">
        <f>Q154*H154</f>
        <v>0</v>
      </c>
      <c r="S154" s="182">
        <v>0</v>
      </c>
      <c r="T154" s="183">
        <f>S154*H154</f>
        <v>0</v>
      </c>
      <c r="AR154" s="23" t="s">
        <v>201</v>
      </c>
      <c r="AT154" s="23" t="s">
        <v>197</v>
      </c>
      <c r="AU154" s="23" t="s">
        <v>85</v>
      </c>
      <c r="AY154" s="23" t="s">
        <v>195</v>
      </c>
      <c r="BE154" s="184">
        <f>IF(N154="základní",J154,0)</f>
        <v>0</v>
      </c>
      <c r="BF154" s="184">
        <f>IF(N154="snížená",J154,0)</f>
        <v>0</v>
      </c>
      <c r="BG154" s="184">
        <f>IF(N154="zákl. přenesená",J154,0)</f>
        <v>0</v>
      </c>
      <c r="BH154" s="184">
        <f>IF(N154="sníž. přenesená",J154,0)</f>
        <v>0</v>
      </c>
      <c r="BI154" s="184">
        <f>IF(N154="nulová",J154,0)</f>
        <v>0</v>
      </c>
      <c r="BJ154" s="23" t="s">
        <v>83</v>
      </c>
      <c r="BK154" s="184">
        <f>ROUND(I154*H154,2)</f>
        <v>0</v>
      </c>
      <c r="BL154" s="23" t="s">
        <v>201</v>
      </c>
      <c r="BM154" s="23" t="s">
        <v>4306</v>
      </c>
    </row>
    <row r="155" spans="2:65" s="1" customFormat="1" ht="16.5" customHeight="1">
      <c r="B155" s="172"/>
      <c r="C155" s="173" t="s">
        <v>307</v>
      </c>
      <c r="D155" s="173" t="s">
        <v>197</v>
      </c>
      <c r="E155" s="174" t="s">
        <v>298</v>
      </c>
      <c r="F155" s="175" t="s">
        <v>299</v>
      </c>
      <c r="G155" s="176" t="s">
        <v>228</v>
      </c>
      <c r="H155" s="177">
        <v>119.37</v>
      </c>
      <c r="I155" s="178"/>
      <c r="J155" s="179">
        <f>ROUND(I155*H155,2)</f>
        <v>0</v>
      </c>
      <c r="K155" s="175"/>
      <c r="L155" s="40"/>
      <c r="M155" s="180" t="s">
        <v>5</v>
      </c>
      <c r="N155" s="181" t="s">
        <v>46</v>
      </c>
      <c r="O155" s="41"/>
      <c r="P155" s="182">
        <f>O155*H155</f>
        <v>0</v>
      </c>
      <c r="Q155" s="182">
        <v>0</v>
      </c>
      <c r="R155" s="182">
        <f>Q155*H155</f>
        <v>0</v>
      </c>
      <c r="S155" s="182">
        <v>0</v>
      </c>
      <c r="T155" s="183">
        <f>S155*H155</f>
        <v>0</v>
      </c>
      <c r="AR155" s="23" t="s">
        <v>201</v>
      </c>
      <c r="AT155" s="23" t="s">
        <v>197</v>
      </c>
      <c r="AU155" s="23" t="s">
        <v>85</v>
      </c>
      <c r="AY155" s="23" t="s">
        <v>195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23" t="s">
        <v>83</v>
      </c>
      <c r="BK155" s="184">
        <f>ROUND(I155*H155,2)</f>
        <v>0</v>
      </c>
      <c r="BL155" s="23" t="s">
        <v>201</v>
      </c>
      <c r="BM155" s="23" t="s">
        <v>4307</v>
      </c>
    </row>
    <row r="156" spans="2:65" s="1" customFormat="1" ht="16.5" customHeight="1">
      <c r="B156" s="172"/>
      <c r="C156" s="173" t="s">
        <v>315</v>
      </c>
      <c r="D156" s="173" t="s">
        <v>197</v>
      </c>
      <c r="E156" s="174" t="s">
        <v>301</v>
      </c>
      <c r="F156" s="175" t="s">
        <v>302</v>
      </c>
      <c r="G156" s="176" t="s">
        <v>303</v>
      </c>
      <c r="H156" s="177">
        <v>196.96100000000001</v>
      </c>
      <c r="I156" s="178"/>
      <c r="J156" s="179">
        <f>ROUND(I156*H156,2)</f>
        <v>0</v>
      </c>
      <c r="K156" s="175"/>
      <c r="L156" s="40"/>
      <c r="M156" s="180" t="s">
        <v>5</v>
      </c>
      <c r="N156" s="181" t="s">
        <v>46</v>
      </c>
      <c r="O156" s="41"/>
      <c r="P156" s="182">
        <f>O156*H156</f>
        <v>0</v>
      </c>
      <c r="Q156" s="182">
        <v>0</v>
      </c>
      <c r="R156" s="182">
        <f>Q156*H156</f>
        <v>0</v>
      </c>
      <c r="S156" s="182">
        <v>0</v>
      </c>
      <c r="T156" s="183">
        <f>S156*H156</f>
        <v>0</v>
      </c>
      <c r="AR156" s="23" t="s">
        <v>201</v>
      </c>
      <c r="AT156" s="23" t="s">
        <v>197</v>
      </c>
      <c r="AU156" s="23" t="s">
        <v>85</v>
      </c>
      <c r="AY156" s="23" t="s">
        <v>195</v>
      </c>
      <c r="BE156" s="184">
        <f>IF(N156="základní",J156,0)</f>
        <v>0</v>
      </c>
      <c r="BF156" s="184">
        <f>IF(N156="snížená",J156,0)</f>
        <v>0</v>
      </c>
      <c r="BG156" s="184">
        <f>IF(N156="zákl. přenesená",J156,0)</f>
        <v>0</v>
      </c>
      <c r="BH156" s="184">
        <f>IF(N156="sníž. přenesená",J156,0)</f>
        <v>0</v>
      </c>
      <c r="BI156" s="184">
        <f>IF(N156="nulová",J156,0)</f>
        <v>0</v>
      </c>
      <c r="BJ156" s="23" t="s">
        <v>83</v>
      </c>
      <c r="BK156" s="184">
        <f>ROUND(I156*H156,2)</f>
        <v>0</v>
      </c>
      <c r="BL156" s="23" t="s">
        <v>201</v>
      </c>
      <c r="BM156" s="23" t="s">
        <v>4308</v>
      </c>
    </row>
    <row r="157" spans="2:65" s="1" customFormat="1" ht="27">
      <c r="B157" s="40"/>
      <c r="D157" s="186" t="s">
        <v>209</v>
      </c>
      <c r="F157" s="194" t="s">
        <v>305</v>
      </c>
      <c r="I157" s="195"/>
      <c r="L157" s="40"/>
      <c r="M157" s="196"/>
      <c r="N157" s="41"/>
      <c r="O157" s="41"/>
      <c r="P157" s="41"/>
      <c r="Q157" s="41"/>
      <c r="R157" s="41"/>
      <c r="S157" s="41"/>
      <c r="T157" s="69"/>
      <c r="AT157" s="23" t="s">
        <v>209</v>
      </c>
      <c r="AU157" s="23" t="s">
        <v>85</v>
      </c>
    </row>
    <row r="158" spans="2:65" s="11" customFormat="1">
      <c r="B158" s="185"/>
      <c r="D158" s="186" t="s">
        <v>203</v>
      </c>
      <c r="E158" s="187" t="s">
        <v>5</v>
      </c>
      <c r="F158" s="188" t="s">
        <v>4309</v>
      </c>
      <c r="H158" s="189">
        <v>196.96100000000001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203</v>
      </c>
      <c r="AU158" s="187" t="s">
        <v>85</v>
      </c>
      <c r="AV158" s="11" t="s">
        <v>85</v>
      </c>
      <c r="AW158" s="11" t="s">
        <v>39</v>
      </c>
      <c r="AX158" s="11" t="s">
        <v>83</v>
      </c>
      <c r="AY158" s="187" t="s">
        <v>195</v>
      </c>
    </row>
    <row r="159" spans="2:65" s="1" customFormat="1" ht="16.5" customHeight="1">
      <c r="B159" s="172"/>
      <c r="C159" s="173" t="s">
        <v>322</v>
      </c>
      <c r="D159" s="173" t="s">
        <v>197</v>
      </c>
      <c r="E159" s="174" t="s">
        <v>308</v>
      </c>
      <c r="F159" s="175" t="s">
        <v>309</v>
      </c>
      <c r="G159" s="176" t="s">
        <v>228</v>
      </c>
      <c r="H159" s="177">
        <v>64.816999999999993</v>
      </c>
      <c r="I159" s="178"/>
      <c r="J159" s="179">
        <f>ROUND(I159*H159,2)</f>
        <v>0</v>
      </c>
      <c r="K159" s="175"/>
      <c r="L159" s="40"/>
      <c r="M159" s="180" t="s">
        <v>5</v>
      </c>
      <c r="N159" s="181" t="s">
        <v>46</v>
      </c>
      <c r="O159" s="41"/>
      <c r="P159" s="182">
        <f>O159*H159</f>
        <v>0</v>
      </c>
      <c r="Q159" s="182">
        <v>0</v>
      </c>
      <c r="R159" s="182">
        <f>Q159*H159</f>
        <v>0</v>
      </c>
      <c r="S159" s="182">
        <v>0</v>
      </c>
      <c r="T159" s="183">
        <f>S159*H159</f>
        <v>0</v>
      </c>
      <c r="AR159" s="23" t="s">
        <v>201</v>
      </c>
      <c r="AT159" s="23" t="s">
        <v>197</v>
      </c>
      <c r="AU159" s="23" t="s">
        <v>85</v>
      </c>
      <c r="AY159" s="23" t="s">
        <v>195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23" t="s">
        <v>83</v>
      </c>
      <c r="BK159" s="184">
        <f>ROUND(I159*H159,2)</f>
        <v>0</v>
      </c>
      <c r="BL159" s="23" t="s">
        <v>201</v>
      </c>
      <c r="BM159" s="23" t="s">
        <v>4310</v>
      </c>
    </row>
    <row r="160" spans="2:65" s="1" customFormat="1" ht="81">
      <c r="B160" s="40"/>
      <c r="D160" s="186" t="s">
        <v>209</v>
      </c>
      <c r="F160" s="194" t="s">
        <v>311</v>
      </c>
      <c r="I160" s="195"/>
      <c r="L160" s="40"/>
      <c r="M160" s="196"/>
      <c r="N160" s="41"/>
      <c r="O160" s="41"/>
      <c r="P160" s="41"/>
      <c r="Q160" s="41"/>
      <c r="R160" s="41"/>
      <c r="S160" s="41"/>
      <c r="T160" s="69"/>
      <c r="AT160" s="23" t="s">
        <v>209</v>
      </c>
      <c r="AU160" s="23" t="s">
        <v>85</v>
      </c>
    </row>
    <row r="161" spans="2:65" s="11" customFormat="1">
      <c r="B161" s="185"/>
      <c r="D161" s="186" t="s">
        <v>203</v>
      </c>
      <c r="E161" s="187" t="s">
        <v>5</v>
      </c>
      <c r="F161" s="188" t="s">
        <v>4311</v>
      </c>
      <c r="H161" s="189">
        <v>119.37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203</v>
      </c>
      <c r="AU161" s="187" t="s">
        <v>85</v>
      </c>
      <c r="AV161" s="11" t="s">
        <v>85</v>
      </c>
      <c r="AW161" s="11" t="s">
        <v>39</v>
      </c>
      <c r="AX161" s="11" t="s">
        <v>75</v>
      </c>
      <c r="AY161" s="187" t="s">
        <v>195</v>
      </c>
    </row>
    <row r="162" spans="2:65" s="12" customFormat="1">
      <c r="B162" s="197"/>
      <c r="D162" s="186" t="s">
        <v>203</v>
      </c>
      <c r="E162" s="198" t="s">
        <v>5</v>
      </c>
      <c r="F162" s="199" t="s">
        <v>290</v>
      </c>
      <c r="H162" s="200">
        <v>119.37</v>
      </c>
      <c r="I162" s="201"/>
      <c r="L162" s="197"/>
      <c r="M162" s="202"/>
      <c r="N162" s="203"/>
      <c r="O162" s="203"/>
      <c r="P162" s="203"/>
      <c r="Q162" s="203"/>
      <c r="R162" s="203"/>
      <c r="S162" s="203"/>
      <c r="T162" s="204"/>
      <c r="AT162" s="198" t="s">
        <v>203</v>
      </c>
      <c r="AU162" s="198" t="s">
        <v>85</v>
      </c>
      <c r="AV162" s="12" t="s">
        <v>211</v>
      </c>
      <c r="AW162" s="12" t="s">
        <v>39</v>
      </c>
      <c r="AX162" s="12" t="s">
        <v>75</v>
      </c>
      <c r="AY162" s="198" t="s">
        <v>195</v>
      </c>
    </row>
    <row r="163" spans="2:65" s="11" customFormat="1">
      <c r="B163" s="185"/>
      <c r="D163" s="186" t="s">
        <v>203</v>
      </c>
      <c r="E163" s="187" t="s">
        <v>5</v>
      </c>
      <c r="F163" s="188" t="s">
        <v>4312</v>
      </c>
      <c r="H163" s="189">
        <v>-2.1960000000000002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75</v>
      </c>
      <c r="AY163" s="187" t="s">
        <v>195</v>
      </c>
    </row>
    <row r="164" spans="2:65" s="11" customFormat="1">
      <c r="B164" s="185"/>
      <c r="D164" s="186" t="s">
        <v>203</v>
      </c>
      <c r="E164" s="187" t="s">
        <v>5</v>
      </c>
      <c r="F164" s="188" t="s">
        <v>4313</v>
      </c>
      <c r="H164" s="189">
        <v>-0.8</v>
      </c>
      <c r="I164" s="190"/>
      <c r="L164" s="185"/>
      <c r="M164" s="191"/>
      <c r="N164" s="192"/>
      <c r="O164" s="192"/>
      <c r="P164" s="192"/>
      <c r="Q164" s="192"/>
      <c r="R164" s="192"/>
      <c r="S164" s="192"/>
      <c r="T164" s="193"/>
      <c r="AT164" s="187" t="s">
        <v>203</v>
      </c>
      <c r="AU164" s="187" t="s">
        <v>85</v>
      </c>
      <c r="AV164" s="11" t="s">
        <v>85</v>
      </c>
      <c r="AW164" s="11" t="s">
        <v>39</v>
      </c>
      <c r="AX164" s="11" t="s">
        <v>75</v>
      </c>
      <c r="AY164" s="187" t="s">
        <v>195</v>
      </c>
    </row>
    <row r="165" spans="2:65" s="12" customFormat="1">
      <c r="B165" s="197"/>
      <c r="D165" s="186" t="s">
        <v>203</v>
      </c>
      <c r="E165" s="198" t="s">
        <v>5</v>
      </c>
      <c r="F165" s="199" t="s">
        <v>2776</v>
      </c>
      <c r="H165" s="200">
        <v>-2.996</v>
      </c>
      <c r="I165" s="201"/>
      <c r="L165" s="197"/>
      <c r="M165" s="202"/>
      <c r="N165" s="203"/>
      <c r="O165" s="203"/>
      <c r="P165" s="203"/>
      <c r="Q165" s="203"/>
      <c r="R165" s="203"/>
      <c r="S165" s="203"/>
      <c r="T165" s="204"/>
      <c r="AT165" s="198" t="s">
        <v>203</v>
      </c>
      <c r="AU165" s="198" t="s">
        <v>85</v>
      </c>
      <c r="AV165" s="12" t="s">
        <v>211</v>
      </c>
      <c r="AW165" s="12" t="s">
        <v>39</v>
      </c>
      <c r="AX165" s="12" t="s">
        <v>75</v>
      </c>
      <c r="AY165" s="198" t="s">
        <v>195</v>
      </c>
    </row>
    <row r="166" spans="2:65" s="11" customFormat="1">
      <c r="B166" s="185"/>
      <c r="D166" s="186" t="s">
        <v>203</v>
      </c>
      <c r="E166" s="187" t="s">
        <v>5</v>
      </c>
      <c r="F166" s="188" t="s">
        <v>4314</v>
      </c>
      <c r="H166" s="189">
        <v>-25.571000000000002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203</v>
      </c>
      <c r="AU166" s="187" t="s">
        <v>85</v>
      </c>
      <c r="AV166" s="11" t="s">
        <v>85</v>
      </c>
      <c r="AW166" s="11" t="s">
        <v>39</v>
      </c>
      <c r="AX166" s="11" t="s">
        <v>75</v>
      </c>
      <c r="AY166" s="187" t="s">
        <v>195</v>
      </c>
    </row>
    <row r="167" spans="2:65" s="12" customFormat="1">
      <c r="B167" s="197"/>
      <c r="D167" s="186" t="s">
        <v>203</v>
      </c>
      <c r="E167" s="198" t="s">
        <v>5</v>
      </c>
      <c r="F167" s="199" t="s">
        <v>2779</v>
      </c>
      <c r="H167" s="200">
        <v>-25.571000000000002</v>
      </c>
      <c r="I167" s="201"/>
      <c r="L167" s="197"/>
      <c r="M167" s="202"/>
      <c r="N167" s="203"/>
      <c r="O167" s="203"/>
      <c r="P167" s="203"/>
      <c r="Q167" s="203"/>
      <c r="R167" s="203"/>
      <c r="S167" s="203"/>
      <c r="T167" s="204"/>
      <c r="AT167" s="198" t="s">
        <v>203</v>
      </c>
      <c r="AU167" s="198" t="s">
        <v>85</v>
      </c>
      <c r="AV167" s="12" t="s">
        <v>211</v>
      </c>
      <c r="AW167" s="12" t="s">
        <v>39</v>
      </c>
      <c r="AX167" s="12" t="s">
        <v>75</v>
      </c>
      <c r="AY167" s="198" t="s">
        <v>195</v>
      </c>
    </row>
    <row r="168" spans="2:65" s="11" customFormat="1">
      <c r="B168" s="185"/>
      <c r="D168" s="186" t="s">
        <v>203</v>
      </c>
      <c r="E168" s="187" t="s">
        <v>5</v>
      </c>
      <c r="F168" s="188" t="s">
        <v>4315</v>
      </c>
      <c r="H168" s="189">
        <v>-0.9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203</v>
      </c>
      <c r="AU168" s="187" t="s">
        <v>85</v>
      </c>
      <c r="AV168" s="11" t="s">
        <v>85</v>
      </c>
      <c r="AW168" s="11" t="s">
        <v>39</v>
      </c>
      <c r="AX168" s="11" t="s">
        <v>75</v>
      </c>
      <c r="AY168" s="187" t="s">
        <v>195</v>
      </c>
    </row>
    <row r="169" spans="2:65" s="12" customFormat="1">
      <c r="B169" s="197"/>
      <c r="D169" s="186" t="s">
        <v>203</v>
      </c>
      <c r="E169" s="198" t="s">
        <v>5</v>
      </c>
      <c r="F169" s="199" t="s">
        <v>2781</v>
      </c>
      <c r="H169" s="200">
        <v>-0.9</v>
      </c>
      <c r="I169" s="201"/>
      <c r="L169" s="197"/>
      <c r="M169" s="202"/>
      <c r="N169" s="203"/>
      <c r="O169" s="203"/>
      <c r="P169" s="203"/>
      <c r="Q169" s="203"/>
      <c r="R169" s="203"/>
      <c r="S169" s="203"/>
      <c r="T169" s="204"/>
      <c r="AT169" s="198" t="s">
        <v>203</v>
      </c>
      <c r="AU169" s="198" t="s">
        <v>85</v>
      </c>
      <c r="AV169" s="12" t="s">
        <v>211</v>
      </c>
      <c r="AW169" s="12" t="s">
        <v>39</v>
      </c>
      <c r="AX169" s="12" t="s">
        <v>75</v>
      </c>
      <c r="AY169" s="198" t="s">
        <v>195</v>
      </c>
    </row>
    <row r="170" spans="2:65" s="11" customFormat="1">
      <c r="B170" s="185"/>
      <c r="D170" s="186" t="s">
        <v>203</v>
      </c>
      <c r="E170" s="187" t="s">
        <v>5</v>
      </c>
      <c r="F170" s="188" t="s">
        <v>4316</v>
      </c>
      <c r="H170" s="189">
        <v>-8.2110000000000003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203</v>
      </c>
      <c r="AU170" s="187" t="s">
        <v>85</v>
      </c>
      <c r="AV170" s="11" t="s">
        <v>85</v>
      </c>
      <c r="AW170" s="11" t="s">
        <v>39</v>
      </c>
      <c r="AX170" s="11" t="s">
        <v>75</v>
      </c>
      <c r="AY170" s="187" t="s">
        <v>195</v>
      </c>
    </row>
    <row r="171" spans="2:65" s="12" customFormat="1">
      <c r="B171" s="197"/>
      <c r="D171" s="186" t="s">
        <v>203</v>
      </c>
      <c r="E171" s="198" t="s">
        <v>5</v>
      </c>
      <c r="F171" s="199" t="s">
        <v>2784</v>
      </c>
      <c r="H171" s="200">
        <v>-8.2110000000000003</v>
      </c>
      <c r="I171" s="201"/>
      <c r="L171" s="197"/>
      <c r="M171" s="202"/>
      <c r="N171" s="203"/>
      <c r="O171" s="203"/>
      <c r="P171" s="203"/>
      <c r="Q171" s="203"/>
      <c r="R171" s="203"/>
      <c r="S171" s="203"/>
      <c r="T171" s="204"/>
      <c r="AT171" s="198" t="s">
        <v>203</v>
      </c>
      <c r="AU171" s="198" t="s">
        <v>85</v>
      </c>
      <c r="AV171" s="12" t="s">
        <v>211</v>
      </c>
      <c r="AW171" s="12" t="s">
        <v>39</v>
      </c>
      <c r="AX171" s="12" t="s">
        <v>75</v>
      </c>
      <c r="AY171" s="198" t="s">
        <v>195</v>
      </c>
    </row>
    <row r="172" spans="2:65" s="11" customFormat="1">
      <c r="B172" s="185"/>
      <c r="D172" s="186" t="s">
        <v>203</v>
      </c>
      <c r="E172" s="187" t="s">
        <v>5</v>
      </c>
      <c r="F172" s="188" t="s">
        <v>4317</v>
      </c>
      <c r="H172" s="189">
        <v>-6.48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203</v>
      </c>
      <c r="AU172" s="187" t="s">
        <v>85</v>
      </c>
      <c r="AV172" s="11" t="s">
        <v>85</v>
      </c>
      <c r="AW172" s="11" t="s">
        <v>39</v>
      </c>
      <c r="AX172" s="11" t="s">
        <v>75</v>
      </c>
      <c r="AY172" s="187" t="s">
        <v>195</v>
      </c>
    </row>
    <row r="173" spans="2:65" s="11" customFormat="1">
      <c r="B173" s="185"/>
      <c r="D173" s="186" t="s">
        <v>203</v>
      </c>
      <c r="E173" s="187" t="s">
        <v>5</v>
      </c>
      <c r="F173" s="188" t="s">
        <v>4318</v>
      </c>
      <c r="H173" s="189">
        <v>-10.395</v>
      </c>
      <c r="I173" s="190"/>
      <c r="L173" s="185"/>
      <c r="M173" s="191"/>
      <c r="N173" s="192"/>
      <c r="O173" s="192"/>
      <c r="P173" s="192"/>
      <c r="Q173" s="192"/>
      <c r="R173" s="192"/>
      <c r="S173" s="192"/>
      <c r="T173" s="193"/>
      <c r="AT173" s="187" t="s">
        <v>203</v>
      </c>
      <c r="AU173" s="187" t="s">
        <v>85</v>
      </c>
      <c r="AV173" s="11" t="s">
        <v>85</v>
      </c>
      <c r="AW173" s="11" t="s">
        <v>39</v>
      </c>
      <c r="AX173" s="11" t="s">
        <v>75</v>
      </c>
      <c r="AY173" s="187" t="s">
        <v>195</v>
      </c>
    </row>
    <row r="174" spans="2:65" s="12" customFormat="1">
      <c r="B174" s="197"/>
      <c r="D174" s="186" t="s">
        <v>203</v>
      </c>
      <c r="E174" s="198" t="s">
        <v>5</v>
      </c>
      <c r="F174" s="199" t="s">
        <v>2788</v>
      </c>
      <c r="H174" s="200">
        <v>-16.875</v>
      </c>
      <c r="I174" s="201"/>
      <c r="L174" s="197"/>
      <c r="M174" s="202"/>
      <c r="N174" s="203"/>
      <c r="O174" s="203"/>
      <c r="P174" s="203"/>
      <c r="Q174" s="203"/>
      <c r="R174" s="203"/>
      <c r="S174" s="203"/>
      <c r="T174" s="204"/>
      <c r="AT174" s="198" t="s">
        <v>203</v>
      </c>
      <c r="AU174" s="198" t="s">
        <v>85</v>
      </c>
      <c r="AV174" s="12" t="s">
        <v>211</v>
      </c>
      <c r="AW174" s="12" t="s">
        <v>39</v>
      </c>
      <c r="AX174" s="12" t="s">
        <v>75</v>
      </c>
      <c r="AY174" s="198" t="s">
        <v>195</v>
      </c>
    </row>
    <row r="175" spans="2:65" s="13" customFormat="1">
      <c r="B175" s="205"/>
      <c r="D175" s="186" t="s">
        <v>203</v>
      </c>
      <c r="E175" s="206" t="s">
        <v>5</v>
      </c>
      <c r="F175" s="207" t="s">
        <v>254</v>
      </c>
      <c r="H175" s="208">
        <v>64.816999999999993</v>
      </c>
      <c r="I175" s="209"/>
      <c r="L175" s="205"/>
      <c r="M175" s="210"/>
      <c r="N175" s="211"/>
      <c r="O175" s="211"/>
      <c r="P175" s="211"/>
      <c r="Q175" s="211"/>
      <c r="R175" s="211"/>
      <c r="S175" s="211"/>
      <c r="T175" s="212"/>
      <c r="AT175" s="206" t="s">
        <v>203</v>
      </c>
      <c r="AU175" s="206" t="s">
        <v>85</v>
      </c>
      <c r="AV175" s="13" t="s">
        <v>201</v>
      </c>
      <c r="AW175" s="13" t="s">
        <v>39</v>
      </c>
      <c r="AX175" s="13" t="s">
        <v>83</v>
      </c>
      <c r="AY175" s="206" t="s">
        <v>195</v>
      </c>
    </row>
    <row r="176" spans="2:65" s="1" customFormat="1" ht="16.5" customHeight="1">
      <c r="B176" s="172"/>
      <c r="C176" s="213" t="s">
        <v>328</v>
      </c>
      <c r="D176" s="213" t="s">
        <v>316</v>
      </c>
      <c r="E176" s="214" t="s">
        <v>317</v>
      </c>
      <c r="F176" s="215" t="s">
        <v>318</v>
      </c>
      <c r="G176" s="216" t="s">
        <v>303</v>
      </c>
      <c r="H176" s="217">
        <v>123.152</v>
      </c>
      <c r="I176" s="218"/>
      <c r="J176" s="219">
        <f>ROUND(I176*H176,2)</f>
        <v>0</v>
      </c>
      <c r="K176" s="215"/>
      <c r="L176" s="220"/>
      <c r="M176" s="221" t="s">
        <v>5</v>
      </c>
      <c r="N176" s="222" t="s">
        <v>46</v>
      </c>
      <c r="O176" s="41"/>
      <c r="P176" s="182">
        <f>O176*H176</f>
        <v>0</v>
      </c>
      <c r="Q176" s="182">
        <v>1</v>
      </c>
      <c r="R176" s="182">
        <f>Q176*H176</f>
        <v>123.152</v>
      </c>
      <c r="S176" s="182">
        <v>0</v>
      </c>
      <c r="T176" s="183">
        <f>S176*H176</f>
        <v>0</v>
      </c>
      <c r="AR176" s="23" t="s">
        <v>255</v>
      </c>
      <c r="AT176" s="23" t="s">
        <v>316</v>
      </c>
      <c r="AU176" s="23" t="s">
        <v>85</v>
      </c>
      <c r="AY176" s="23" t="s">
        <v>195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23" t="s">
        <v>83</v>
      </c>
      <c r="BK176" s="184">
        <f>ROUND(I176*H176,2)</f>
        <v>0</v>
      </c>
      <c r="BL176" s="23" t="s">
        <v>201</v>
      </c>
      <c r="BM176" s="23" t="s">
        <v>4319</v>
      </c>
    </row>
    <row r="177" spans="2:65" s="1" customFormat="1" ht="27">
      <c r="B177" s="40"/>
      <c r="D177" s="186" t="s">
        <v>209</v>
      </c>
      <c r="F177" s="194" t="s">
        <v>320</v>
      </c>
      <c r="I177" s="195"/>
      <c r="L177" s="40"/>
      <c r="M177" s="196"/>
      <c r="N177" s="41"/>
      <c r="O177" s="41"/>
      <c r="P177" s="41"/>
      <c r="Q177" s="41"/>
      <c r="R177" s="41"/>
      <c r="S177" s="41"/>
      <c r="T177" s="69"/>
      <c r="AT177" s="23" t="s">
        <v>209</v>
      </c>
      <c r="AU177" s="23" t="s">
        <v>85</v>
      </c>
    </row>
    <row r="178" spans="2:65" s="11" customFormat="1">
      <c r="B178" s="185"/>
      <c r="D178" s="186" t="s">
        <v>203</v>
      </c>
      <c r="E178" s="187" t="s">
        <v>5</v>
      </c>
      <c r="F178" s="188" t="s">
        <v>4320</v>
      </c>
      <c r="H178" s="189">
        <v>123.152</v>
      </c>
      <c r="I178" s="190"/>
      <c r="L178" s="185"/>
      <c r="M178" s="191"/>
      <c r="N178" s="192"/>
      <c r="O178" s="192"/>
      <c r="P178" s="192"/>
      <c r="Q178" s="192"/>
      <c r="R178" s="192"/>
      <c r="S178" s="192"/>
      <c r="T178" s="193"/>
      <c r="AT178" s="187" t="s">
        <v>203</v>
      </c>
      <c r="AU178" s="187" t="s">
        <v>85</v>
      </c>
      <c r="AV178" s="11" t="s">
        <v>85</v>
      </c>
      <c r="AW178" s="11" t="s">
        <v>39</v>
      </c>
      <c r="AX178" s="11" t="s">
        <v>83</v>
      </c>
      <c r="AY178" s="187" t="s">
        <v>195</v>
      </c>
    </row>
    <row r="179" spans="2:65" s="1" customFormat="1" ht="16.5" customHeight="1">
      <c r="B179" s="172"/>
      <c r="C179" s="173" t="s">
        <v>334</v>
      </c>
      <c r="D179" s="173" t="s">
        <v>197</v>
      </c>
      <c r="E179" s="174" t="s">
        <v>323</v>
      </c>
      <c r="F179" s="175" t="s">
        <v>324</v>
      </c>
      <c r="G179" s="176" t="s">
        <v>325</v>
      </c>
      <c r="H179" s="177">
        <v>1</v>
      </c>
      <c r="I179" s="178"/>
      <c r="J179" s="179">
        <f>ROUND(I179*H179,2)</f>
        <v>0</v>
      </c>
      <c r="K179" s="175"/>
      <c r="L179" s="40"/>
      <c r="M179" s="180" t="s">
        <v>5</v>
      </c>
      <c r="N179" s="181" t="s">
        <v>46</v>
      </c>
      <c r="O179" s="41"/>
      <c r="P179" s="182">
        <f>O179*H179</f>
        <v>0</v>
      </c>
      <c r="Q179" s="182">
        <v>0</v>
      </c>
      <c r="R179" s="182">
        <f>Q179*H179</f>
        <v>0</v>
      </c>
      <c r="S179" s="182">
        <v>0</v>
      </c>
      <c r="T179" s="183">
        <f>S179*H179</f>
        <v>0</v>
      </c>
      <c r="AR179" s="23" t="s">
        <v>201</v>
      </c>
      <c r="AT179" s="23" t="s">
        <v>197</v>
      </c>
      <c r="AU179" s="23" t="s">
        <v>85</v>
      </c>
      <c r="AY179" s="23" t="s">
        <v>195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23" t="s">
        <v>83</v>
      </c>
      <c r="BK179" s="184">
        <f>ROUND(I179*H179,2)</f>
        <v>0</v>
      </c>
      <c r="BL179" s="23" t="s">
        <v>201</v>
      </c>
      <c r="BM179" s="23" t="s">
        <v>4321</v>
      </c>
    </row>
    <row r="180" spans="2:65" s="1" customFormat="1" ht="81">
      <c r="B180" s="40"/>
      <c r="D180" s="186" t="s">
        <v>209</v>
      </c>
      <c r="F180" s="194" t="s">
        <v>2792</v>
      </c>
      <c r="I180" s="195"/>
      <c r="L180" s="40"/>
      <c r="M180" s="196"/>
      <c r="N180" s="41"/>
      <c r="O180" s="41"/>
      <c r="P180" s="41"/>
      <c r="Q180" s="41"/>
      <c r="R180" s="41"/>
      <c r="S180" s="41"/>
      <c r="T180" s="69"/>
      <c r="AT180" s="23" t="s">
        <v>209</v>
      </c>
      <c r="AU180" s="23" t="s">
        <v>85</v>
      </c>
    </row>
    <row r="181" spans="2:65" s="1" customFormat="1" ht="16.5" customHeight="1">
      <c r="B181" s="172"/>
      <c r="C181" s="173" t="s">
        <v>10</v>
      </c>
      <c r="D181" s="173" t="s">
        <v>197</v>
      </c>
      <c r="E181" s="174" t="s">
        <v>345</v>
      </c>
      <c r="F181" s="175" t="s">
        <v>346</v>
      </c>
      <c r="G181" s="176" t="s">
        <v>303</v>
      </c>
      <c r="H181" s="177">
        <v>123.62</v>
      </c>
      <c r="I181" s="178"/>
      <c r="J181" s="179">
        <f>ROUND(I181*H181,2)</f>
        <v>0</v>
      </c>
      <c r="K181" s="175"/>
      <c r="L181" s="40"/>
      <c r="M181" s="180" t="s">
        <v>5</v>
      </c>
      <c r="N181" s="181" t="s">
        <v>46</v>
      </c>
      <c r="O181" s="41"/>
      <c r="P181" s="182">
        <f>O181*H181</f>
        <v>0</v>
      </c>
      <c r="Q181" s="182">
        <v>0</v>
      </c>
      <c r="R181" s="182">
        <f>Q181*H181</f>
        <v>0</v>
      </c>
      <c r="S181" s="182">
        <v>0</v>
      </c>
      <c r="T181" s="183">
        <f>S181*H181</f>
        <v>0</v>
      </c>
      <c r="AR181" s="23" t="s">
        <v>201</v>
      </c>
      <c r="AT181" s="23" t="s">
        <v>197</v>
      </c>
      <c r="AU181" s="23" t="s">
        <v>85</v>
      </c>
      <c r="AY181" s="23" t="s">
        <v>195</v>
      </c>
      <c r="BE181" s="184">
        <f>IF(N181="základní",J181,0)</f>
        <v>0</v>
      </c>
      <c r="BF181" s="184">
        <f>IF(N181="snížená",J181,0)</f>
        <v>0</v>
      </c>
      <c r="BG181" s="184">
        <f>IF(N181="zákl. přenesená",J181,0)</f>
        <v>0</v>
      </c>
      <c r="BH181" s="184">
        <f>IF(N181="sníž. přenesená",J181,0)</f>
        <v>0</v>
      </c>
      <c r="BI181" s="184">
        <f>IF(N181="nulová",J181,0)</f>
        <v>0</v>
      </c>
      <c r="BJ181" s="23" t="s">
        <v>83</v>
      </c>
      <c r="BK181" s="184">
        <f>ROUND(I181*H181,2)</f>
        <v>0</v>
      </c>
      <c r="BL181" s="23" t="s">
        <v>201</v>
      </c>
      <c r="BM181" s="23" t="s">
        <v>4322</v>
      </c>
    </row>
    <row r="182" spans="2:65" s="10" customFormat="1" ht="29.85" customHeight="1">
      <c r="B182" s="159"/>
      <c r="D182" s="160" t="s">
        <v>74</v>
      </c>
      <c r="E182" s="170" t="s">
        <v>279</v>
      </c>
      <c r="F182" s="170" t="s">
        <v>2800</v>
      </c>
      <c r="I182" s="162"/>
      <c r="J182" s="171">
        <f>BK182</f>
        <v>0</v>
      </c>
      <c r="L182" s="159"/>
      <c r="M182" s="164"/>
      <c r="N182" s="165"/>
      <c r="O182" s="165"/>
      <c r="P182" s="166">
        <f>SUM(P183:P203)</f>
        <v>0</v>
      </c>
      <c r="Q182" s="165"/>
      <c r="R182" s="166">
        <f>SUM(R183:R203)</f>
        <v>0</v>
      </c>
      <c r="S182" s="165"/>
      <c r="T182" s="167">
        <f>SUM(T183:T203)</f>
        <v>70.348907999999994</v>
      </c>
      <c r="AR182" s="160" t="s">
        <v>83</v>
      </c>
      <c r="AT182" s="168" t="s">
        <v>74</v>
      </c>
      <c r="AU182" s="168" t="s">
        <v>83</v>
      </c>
      <c r="AY182" s="160" t="s">
        <v>195</v>
      </c>
      <c r="BK182" s="169">
        <f>SUM(BK183:BK203)</f>
        <v>0</v>
      </c>
    </row>
    <row r="183" spans="2:65" s="1" customFormat="1" ht="16.5" customHeight="1">
      <c r="B183" s="172"/>
      <c r="C183" s="173" t="s">
        <v>344</v>
      </c>
      <c r="D183" s="173" t="s">
        <v>197</v>
      </c>
      <c r="E183" s="174" t="s">
        <v>350</v>
      </c>
      <c r="F183" s="175" t="s">
        <v>351</v>
      </c>
      <c r="G183" s="176" t="s">
        <v>264</v>
      </c>
      <c r="H183" s="177">
        <v>6.2</v>
      </c>
      <c r="I183" s="178"/>
      <c r="J183" s="179">
        <f>ROUND(I183*H183,2)</f>
        <v>0</v>
      </c>
      <c r="K183" s="175"/>
      <c r="L183" s="40"/>
      <c r="M183" s="180" t="s">
        <v>5</v>
      </c>
      <c r="N183" s="181" t="s">
        <v>46</v>
      </c>
      <c r="O183" s="41"/>
      <c r="P183" s="182">
        <f>O183*H183</f>
        <v>0</v>
      </c>
      <c r="Q183" s="182">
        <v>0</v>
      </c>
      <c r="R183" s="182">
        <f>Q183*H183</f>
        <v>0</v>
      </c>
      <c r="S183" s="182">
        <v>0.255</v>
      </c>
      <c r="T183" s="183">
        <f>S183*H183</f>
        <v>1.5810000000000002</v>
      </c>
      <c r="AR183" s="23" t="s">
        <v>201</v>
      </c>
      <c r="AT183" s="23" t="s">
        <v>197</v>
      </c>
      <c r="AU183" s="23" t="s">
        <v>85</v>
      </c>
      <c r="AY183" s="23" t="s">
        <v>195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23" t="s">
        <v>83</v>
      </c>
      <c r="BK183" s="184">
        <f>ROUND(I183*H183,2)</f>
        <v>0</v>
      </c>
      <c r="BL183" s="23" t="s">
        <v>201</v>
      </c>
      <c r="BM183" s="23" t="s">
        <v>4323</v>
      </c>
    </row>
    <row r="184" spans="2:65" s="1" customFormat="1" ht="81">
      <c r="B184" s="40"/>
      <c r="D184" s="186" t="s">
        <v>209</v>
      </c>
      <c r="F184" s="194" t="s">
        <v>353</v>
      </c>
      <c r="I184" s="195"/>
      <c r="L184" s="40"/>
      <c r="M184" s="196"/>
      <c r="N184" s="41"/>
      <c r="O184" s="41"/>
      <c r="P184" s="41"/>
      <c r="Q184" s="41"/>
      <c r="R184" s="41"/>
      <c r="S184" s="41"/>
      <c r="T184" s="69"/>
      <c r="AT184" s="23" t="s">
        <v>209</v>
      </c>
      <c r="AU184" s="23" t="s">
        <v>85</v>
      </c>
    </row>
    <row r="185" spans="2:65" s="11" customFormat="1">
      <c r="B185" s="185"/>
      <c r="D185" s="186" t="s">
        <v>203</v>
      </c>
      <c r="E185" s="187" t="s">
        <v>5</v>
      </c>
      <c r="F185" s="188" t="s">
        <v>4324</v>
      </c>
      <c r="H185" s="189">
        <v>6.2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203</v>
      </c>
      <c r="AU185" s="187" t="s">
        <v>85</v>
      </c>
      <c r="AV185" s="11" t="s">
        <v>85</v>
      </c>
      <c r="AW185" s="11" t="s">
        <v>39</v>
      </c>
      <c r="AX185" s="11" t="s">
        <v>83</v>
      </c>
      <c r="AY185" s="187" t="s">
        <v>195</v>
      </c>
    </row>
    <row r="186" spans="2:65" s="1" customFormat="1" ht="16.5" customHeight="1">
      <c r="B186" s="172"/>
      <c r="C186" s="173" t="s">
        <v>349</v>
      </c>
      <c r="D186" s="173" t="s">
        <v>197</v>
      </c>
      <c r="E186" s="174" t="s">
        <v>356</v>
      </c>
      <c r="F186" s="175" t="s">
        <v>357</v>
      </c>
      <c r="G186" s="176" t="s">
        <v>264</v>
      </c>
      <c r="H186" s="177">
        <v>77.424999999999997</v>
      </c>
      <c r="I186" s="178"/>
      <c r="J186" s="179">
        <f>ROUND(I186*H186,2)</f>
        <v>0</v>
      </c>
      <c r="K186" s="175"/>
      <c r="L186" s="40"/>
      <c r="M186" s="180" t="s">
        <v>5</v>
      </c>
      <c r="N186" s="181" t="s">
        <v>46</v>
      </c>
      <c r="O186" s="41"/>
      <c r="P186" s="182">
        <f>O186*H186</f>
        <v>0</v>
      </c>
      <c r="Q186" s="182">
        <v>0</v>
      </c>
      <c r="R186" s="182">
        <f>Q186*H186</f>
        <v>0</v>
      </c>
      <c r="S186" s="182">
        <v>0.44</v>
      </c>
      <c r="T186" s="183">
        <f>S186*H186</f>
        <v>34.067</v>
      </c>
      <c r="AR186" s="23" t="s">
        <v>201</v>
      </c>
      <c r="AT186" s="23" t="s">
        <v>197</v>
      </c>
      <c r="AU186" s="23" t="s">
        <v>85</v>
      </c>
      <c r="AY186" s="23" t="s">
        <v>195</v>
      </c>
      <c r="BE186" s="184">
        <f>IF(N186="základní",J186,0)</f>
        <v>0</v>
      </c>
      <c r="BF186" s="184">
        <f>IF(N186="snížená",J186,0)</f>
        <v>0</v>
      </c>
      <c r="BG186" s="184">
        <f>IF(N186="zákl. přenesená",J186,0)</f>
        <v>0</v>
      </c>
      <c r="BH186" s="184">
        <f>IF(N186="sníž. přenesená",J186,0)</f>
        <v>0</v>
      </c>
      <c r="BI186" s="184">
        <f>IF(N186="nulová",J186,0)</f>
        <v>0</v>
      </c>
      <c r="BJ186" s="23" t="s">
        <v>83</v>
      </c>
      <c r="BK186" s="184">
        <f>ROUND(I186*H186,2)</f>
        <v>0</v>
      </c>
      <c r="BL186" s="23" t="s">
        <v>201</v>
      </c>
      <c r="BM186" s="23" t="s">
        <v>4325</v>
      </c>
    </row>
    <row r="187" spans="2:65" s="1" customFormat="1" ht="67.5">
      <c r="B187" s="40"/>
      <c r="D187" s="186" t="s">
        <v>209</v>
      </c>
      <c r="F187" s="194" t="s">
        <v>359</v>
      </c>
      <c r="I187" s="195"/>
      <c r="L187" s="40"/>
      <c r="M187" s="196"/>
      <c r="N187" s="41"/>
      <c r="O187" s="41"/>
      <c r="P187" s="41"/>
      <c r="Q187" s="41"/>
      <c r="R187" s="41"/>
      <c r="S187" s="41"/>
      <c r="T187" s="69"/>
      <c r="AT187" s="23" t="s">
        <v>209</v>
      </c>
      <c r="AU187" s="23" t="s">
        <v>85</v>
      </c>
    </row>
    <row r="188" spans="2:65" s="11" customFormat="1">
      <c r="B188" s="185"/>
      <c r="D188" s="186" t="s">
        <v>203</v>
      </c>
      <c r="E188" s="187" t="s">
        <v>5</v>
      </c>
      <c r="F188" s="188" t="s">
        <v>4326</v>
      </c>
      <c r="H188" s="189">
        <v>43.92</v>
      </c>
      <c r="I188" s="190"/>
      <c r="L188" s="185"/>
      <c r="M188" s="191"/>
      <c r="N188" s="192"/>
      <c r="O188" s="192"/>
      <c r="P188" s="192"/>
      <c r="Q188" s="192"/>
      <c r="R188" s="192"/>
      <c r="S188" s="192"/>
      <c r="T188" s="193"/>
      <c r="AT188" s="187" t="s">
        <v>203</v>
      </c>
      <c r="AU188" s="187" t="s">
        <v>85</v>
      </c>
      <c r="AV188" s="11" t="s">
        <v>85</v>
      </c>
      <c r="AW188" s="11" t="s">
        <v>39</v>
      </c>
      <c r="AX188" s="11" t="s">
        <v>75</v>
      </c>
      <c r="AY188" s="187" t="s">
        <v>195</v>
      </c>
    </row>
    <row r="189" spans="2:65" s="12" customFormat="1">
      <c r="B189" s="197"/>
      <c r="D189" s="186" t="s">
        <v>203</v>
      </c>
      <c r="E189" s="198" t="s">
        <v>5</v>
      </c>
      <c r="F189" s="199" t="s">
        <v>2660</v>
      </c>
      <c r="H189" s="200">
        <v>43.92</v>
      </c>
      <c r="I189" s="201"/>
      <c r="L189" s="197"/>
      <c r="M189" s="202"/>
      <c r="N189" s="203"/>
      <c r="O189" s="203"/>
      <c r="P189" s="203"/>
      <c r="Q189" s="203"/>
      <c r="R189" s="203"/>
      <c r="S189" s="203"/>
      <c r="T189" s="204"/>
      <c r="AT189" s="198" t="s">
        <v>203</v>
      </c>
      <c r="AU189" s="198" t="s">
        <v>85</v>
      </c>
      <c r="AV189" s="12" t="s">
        <v>211</v>
      </c>
      <c r="AW189" s="12" t="s">
        <v>39</v>
      </c>
      <c r="AX189" s="12" t="s">
        <v>75</v>
      </c>
      <c r="AY189" s="198" t="s">
        <v>195</v>
      </c>
    </row>
    <row r="190" spans="2:65" s="11" customFormat="1">
      <c r="B190" s="185"/>
      <c r="D190" s="186" t="s">
        <v>203</v>
      </c>
      <c r="E190" s="187" t="s">
        <v>5</v>
      </c>
      <c r="F190" s="188" t="s">
        <v>4327</v>
      </c>
      <c r="H190" s="189">
        <v>16</v>
      </c>
      <c r="I190" s="190"/>
      <c r="L190" s="185"/>
      <c r="M190" s="191"/>
      <c r="N190" s="192"/>
      <c r="O190" s="192"/>
      <c r="P190" s="192"/>
      <c r="Q190" s="192"/>
      <c r="R190" s="192"/>
      <c r="S190" s="192"/>
      <c r="T190" s="193"/>
      <c r="AT190" s="187" t="s">
        <v>203</v>
      </c>
      <c r="AU190" s="187" t="s">
        <v>85</v>
      </c>
      <c r="AV190" s="11" t="s">
        <v>85</v>
      </c>
      <c r="AW190" s="11" t="s">
        <v>39</v>
      </c>
      <c r="AX190" s="11" t="s">
        <v>75</v>
      </c>
      <c r="AY190" s="187" t="s">
        <v>195</v>
      </c>
    </row>
    <row r="191" spans="2:65" s="12" customFormat="1">
      <c r="B191" s="197"/>
      <c r="D191" s="186" t="s">
        <v>203</v>
      </c>
      <c r="E191" s="198" t="s">
        <v>5</v>
      </c>
      <c r="F191" s="199" t="s">
        <v>2809</v>
      </c>
      <c r="H191" s="200">
        <v>16</v>
      </c>
      <c r="I191" s="201"/>
      <c r="L191" s="197"/>
      <c r="M191" s="202"/>
      <c r="N191" s="203"/>
      <c r="O191" s="203"/>
      <c r="P191" s="203"/>
      <c r="Q191" s="203"/>
      <c r="R191" s="203"/>
      <c r="S191" s="203"/>
      <c r="T191" s="204"/>
      <c r="AT191" s="198" t="s">
        <v>203</v>
      </c>
      <c r="AU191" s="198" t="s">
        <v>85</v>
      </c>
      <c r="AV191" s="12" t="s">
        <v>211</v>
      </c>
      <c r="AW191" s="12" t="s">
        <v>39</v>
      </c>
      <c r="AX191" s="12" t="s">
        <v>75</v>
      </c>
      <c r="AY191" s="198" t="s">
        <v>195</v>
      </c>
    </row>
    <row r="192" spans="2:65" s="11" customFormat="1">
      <c r="B192" s="185"/>
      <c r="D192" s="186" t="s">
        <v>203</v>
      </c>
      <c r="E192" s="187" t="s">
        <v>5</v>
      </c>
      <c r="F192" s="188" t="s">
        <v>4328</v>
      </c>
      <c r="H192" s="189">
        <v>17.504999999999999</v>
      </c>
      <c r="I192" s="190"/>
      <c r="L192" s="185"/>
      <c r="M192" s="191"/>
      <c r="N192" s="192"/>
      <c r="O192" s="192"/>
      <c r="P192" s="192"/>
      <c r="Q192" s="192"/>
      <c r="R192" s="192"/>
      <c r="S192" s="192"/>
      <c r="T192" s="193"/>
      <c r="AT192" s="187" t="s">
        <v>203</v>
      </c>
      <c r="AU192" s="187" t="s">
        <v>85</v>
      </c>
      <c r="AV192" s="11" t="s">
        <v>85</v>
      </c>
      <c r="AW192" s="11" t="s">
        <v>39</v>
      </c>
      <c r="AX192" s="11" t="s">
        <v>75</v>
      </c>
      <c r="AY192" s="187" t="s">
        <v>195</v>
      </c>
    </row>
    <row r="193" spans="2:65" s="12" customFormat="1">
      <c r="B193" s="197"/>
      <c r="D193" s="186" t="s">
        <v>203</v>
      </c>
      <c r="E193" s="198" t="s">
        <v>5</v>
      </c>
      <c r="F193" s="199" t="s">
        <v>250</v>
      </c>
      <c r="H193" s="200">
        <v>17.504999999999999</v>
      </c>
      <c r="I193" s="201"/>
      <c r="L193" s="197"/>
      <c r="M193" s="202"/>
      <c r="N193" s="203"/>
      <c r="O193" s="203"/>
      <c r="P193" s="203"/>
      <c r="Q193" s="203"/>
      <c r="R193" s="203"/>
      <c r="S193" s="203"/>
      <c r="T193" s="204"/>
      <c r="AT193" s="198" t="s">
        <v>203</v>
      </c>
      <c r="AU193" s="198" t="s">
        <v>85</v>
      </c>
      <c r="AV193" s="12" t="s">
        <v>211</v>
      </c>
      <c r="AW193" s="12" t="s">
        <v>39</v>
      </c>
      <c r="AX193" s="12" t="s">
        <v>75</v>
      </c>
      <c r="AY193" s="198" t="s">
        <v>195</v>
      </c>
    </row>
    <row r="194" spans="2:65" s="13" customFormat="1">
      <c r="B194" s="205"/>
      <c r="D194" s="186" t="s">
        <v>203</v>
      </c>
      <c r="E194" s="206" t="s">
        <v>5</v>
      </c>
      <c r="F194" s="207" t="s">
        <v>254</v>
      </c>
      <c r="H194" s="208">
        <v>77.424999999999997</v>
      </c>
      <c r="I194" s="209"/>
      <c r="L194" s="205"/>
      <c r="M194" s="210"/>
      <c r="N194" s="211"/>
      <c r="O194" s="211"/>
      <c r="P194" s="211"/>
      <c r="Q194" s="211"/>
      <c r="R194" s="211"/>
      <c r="S194" s="211"/>
      <c r="T194" s="212"/>
      <c r="AT194" s="206" t="s">
        <v>203</v>
      </c>
      <c r="AU194" s="206" t="s">
        <v>85</v>
      </c>
      <c r="AV194" s="13" t="s">
        <v>201</v>
      </c>
      <c r="AW194" s="13" t="s">
        <v>39</v>
      </c>
      <c r="AX194" s="13" t="s">
        <v>83</v>
      </c>
      <c r="AY194" s="206" t="s">
        <v>195</v>
      </c>
    </row>
    <row r="195" spans="2:65" s="1" customFormat="1" ht="16.5" customHeight="1">
      <c r="B195" s="172"/>
      <c r="C195" s="173" t="s">
        <v>355</v>
      </c>
      <c r="D195" s="173" t="s">
        <v>197</v>
      </c>
      <c r="E195" s="174" t="s">
        <v>363</v>
      </c>
      <c r="F195" s="175" t="s">
        <v>364</v>
      </c>
      <c r="G195" s="176" t="s">
        <v>264</v>
      </c>
      <c r="H195" s="177">
        <v>109.813</v>
      </c>
      <c r="I195" s="178"/>
      <c r="J195" s="179">
        <f>ROUND(I195*H195,2)</f>
        <v>0</v>
      </c>
      <c r="K195" s="175"/>
      <c r="L195" s="40"/>
      <c r="M195" s="180" t="s">
        <v>5</v>
      </c>
      <c r="N195" s="181" t="s">
        <v>46</v>
      </c>
      <c r="O195" s="41"/>
      <c r="P195" s="182">
        <f>O195*H195</f>
        <v>0</v>
      </c>
      <c r="Q195" s="182">
        <v>0</v>
      </c>
      <c r="R195" s="182">
        <f>Q195*H195</f>
        <v>0</v>
      </c>
      <c r="S195" s="182">
        <v>0.316</v>
      </c>
      <c r="T195" s="183">
        <f>S195*H195</f>
        <v>34.700907999999998</v>
      </c>
      <c r="AR195" s="23" t="s">
        <v>201</v>
      </c>
      <c r="AT195" s="23" t="s">
        <v>197</v>
      </c>
      <c r="AU195" s="23" t="s">
        <v>85</v>
      </c>
      <c r="AY195" s="23" t="s">
        <v>195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23" t="s">
        <v>83</v>
      </c>
      <c r="BK195" s="184">
        <f>ROUND(I195*H195,2)</f>
        <v>0</v>
      </c>
      <c r="BL195" s="23" t="s">
        <v>201</v>
      </c>
      <c r="BM195" s="23" t="s">
        <v>4329</v>
      </c>
    </row>
    <row r="196" spans="2:65" s="1" customFormat="1" ht="67.5">
      <c r="B196" s="40"/>
      <c r="D196" s="186" t="s">
        <v>209</v>
      </c>
      <c r="F196" s="194" t="s">
        <v>366</v>
      </c>
      <c r="I196" s="195"/>
      <c r="L196" s="40"/>
      <c r="M196" s="196"/>
      <c r="N196" s="41"/>
      <c r="O196" s="41"/>
      <c r="P196" s="41"/>
      <c r="Q196" s="41"/>
      <c r="R196" s="41"/>
      <c r="S196" s="41"/>
      <c r="T196" s="69"/>
      <c r="AT196" s="23" t="s">
        <v>209</v>
      </c>
      <c r="AU196" s="23" t="s">
        <v>85</v>
      </c>
    </row>
    <row r="197" spans="2:65" s="11" customFormat="1">
      <c r="B197" s="185"/>
      <c r="D197" s="186" t="s">
        <v>203</v>
      </c>
      <c r="E197" s="187" t="s">
        <v>5</v>
      </c>
      <c r="F197" s="188" t="s">
        <v>4330</v>
      </c>
      <c r="H197" s="189">
        <v>61.488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203</v>
      </c>
      <c r="AU197" s="187" t="s">
        <v>85</v>
      </c>
      <c r="AV197" s="11" t="s">
        <v>85</v>
      </c>
      <c r="AW197" s="11" t="s">
        <v>39</v>
      </c>
      <c r="AX197" s="11" t="s">
        <v>75</v>
      </c>
      <c r="AY197" s="187" t="s">
        <v>195</v>
      </c>
    </row>
    <row r="198" spans="2:65" s="12" customFormat="1">
      <c r="B198" s="197"/>
      <c r="D198" s="186" t="s">
        <v>203</v>
      </c>
      <c r="E198" s="198" t="s">
        <v>5</v>
      </c>
      <c r="F198" s="199" t="s">
        <v>2660</v>
      </c>
      <c r="H198" s="200">
        <v>61.488</v>
      </c>
      <c r="I198" s="201"/>
      <c r="L198" s="197"/>
      <c r="M198" s="202"/>
      <c r="N198" s="203"/>
      <c r="O198" s="203"/>
      <c r="P198" s="203"/>
      <c r="Q198" s="203"/>
      <c r="R198" s="203"/>
      <c r="S198" s="203"/>
      <c r="T198" s="204"/>
      <c r="AT198" s="198" t="s">
        <v>203</v>
      </c>
      <c r="AU198" s="198" t="s">
        <v>85</v>
      </c>
      <c r="AV198" s="12" t="s">
        <v>211</v>
      </c>
      <c r="AW198" s="12" t="s">
        <v>39</v>
      </c>
      <c r="AX198" s="12" t="s">
        <v>75</v>
      </c>
      <c r="AY198" s="198" t="s">
        <v>195</v>
      </c>
    </row>
    <row r="199" spans="2:65" s="11" customFormat="1">
      <c r="B199" s="185"/>
      <c r="D199" s="186" t="s">
        <v>203</v>
      </c>
      <c r="E199" s="187" t="s">
        <v>5</v>
      </c>
      <c r="F199" s="188" t="s">
        <v>4331</v>
      </c>
      <c r="H199" s="189">
        <v>23.04</v>
      </c>
      <c r="I199" s="190"/>
      <c r="L199" s="185"/>
      <c r="M199" s="191"/>
      <c r="N199" s="192"/>
      <c r="O199" s="192"/>
      <c r="P199" s="192"/>
      <c r="Q199" s="192"/>
      <c r="R199" s="192"/>
      <c r="S199" s="192"/>
      <c r="T199" s="193"/>
      <c r="AT199" s="187" t="s">
        <v>203</v>
      </c>
      <c r="AU199" s="187" t="s">
        <v>85</v>
      </c>
      <c r="AV199" s="11" t="s">
        <v>85</v>
      </c>
      <c r="AW199" s="11" t="s">
        <v>39</v>
      </c>
      <c r="AX199" s="11" t="s">
        <v>75</v>
      </c>
      <c r="AY199" s="187" t="s">
        <v>195</v>
      </c>
    </row>
    <row r="200" spans="2:65" s="12" customFormat="1">
      <c r="B200" s="197"/>
      <c r="D200" s="186" t="s">
        <v>203</v>
      </c>
      <c r="E200" s="198" t="s">
        <v>5</v>
      </c>
      <c r="F200" s="199" t="s">
        <v>2809</v>
      </c>
      <c r="H200" s="200">
        <v>23.04</v>
      </c>
      <c r="I200" s="201"/>
      <c r="L200" s="197"/>
      <c r="M200" s="202"/>
      <c r="N200" s="203"/>
      <c r="O200" s="203"/>
      <c r="P200" s="203"/>
      <c r="Q200" s="203"/>
      <c r="R200" s="203"/>
      <c r="S200" s="203"/>
      <c r="T200" s="204"/>
      <c r="AT200" s="198" t="s">
        <v>203</v>
      </c>
      <c r="AU200" s="198" t="s">
        <v>85</v>
      </c>
      <c r="AV200" s="12" t="s">
        <v>211</v>
      </c>
      <c r="AW200" s="12" t="s">
        <v>39</v>
      </c>
      <c r="AX200" s="12" t="s">
        <v>75</v>
      </c>
      <c r="AY200" s="198" t="s">
        <v>195</v>
      </c>
    </row>
    <row r="201" spans="2:65" s="11" customFormat="1">
      <c r="B201" s="185"/>
      <c r="D201" s="186" t="s">
        <v>203</v>
      </c>
      <c r="E201" s="187" t="s">
        <v>5</v>
      </c>
      <c r="F201" s="188" t="s">
        <v>4332</v>
      </c>
      <c r="H201" s="189">
        <v>25.285</v>
      </c>
      <c r="I201" s="190"/>
      <c r="L201" s="185"/>
      <c r="M201" s="191"/>
      <c r="N201" s="192"/>
      <c r="O201" s="192"/>
      <c r="P201" s="192"/>
      <c r="Q201" s="192"/>
      <c r="R201" s="192"/>
      <c r="S201" s="192"/>
      <c r="T201" s="193"/>
      <c r="AT201" s="187" t="s">
        <v>203</v>
      </c>
      <c r="AU201" s="187" t="s">
        <v>85</v>
      </c>
      <c r="AV201" s="11" t="s">
        <v>85</v>
      </c>
      <c r="AW201" s="11" t="s">
        <v>39</v>
      </c>
      <c r="AX201" s="11" t="s">
        <v>75</v>
      </c>
      <c r="AY201" s="187" t="s">
        <v>195</v>
      </c>
    </row>
    <row r="202" spans="2:65" s="12" customFormat="1">
      <c r="B202" s="197"/>
      <c r="D202" s="186" t="s">
        <v>203</v>
      </c>
      <c r="E202" s="198" t="s">
        <v>5</v>
      </c>
      <c r="F202" s="199" t="s">
        <v>250</v>
      </c>
      <c r="H202" s="200">
        <v>25.285</v>
      </c>
      <c r="I202" s="201"/>
      <c r="L202" s="197"/>
      <c r="M202" s="202"/>
      <c r="N202" s="203"/>
      <c r="O202" s="203"/>
      <c r="P202" s="203"/>
      <c r="Q202" s="203"/>
      <c r="R202" s="203"/>
      <c r="S202" s="203"/>
      <c r="T202" s="204"/>
      <c r="AT202" s="198" t="s">
        <v>203</v>
      </c>
      <c r="AU202" s="198" t="s">
        <v>85</v>
      </c>
      <c r="AV202" s="12" t="s">
        <v>211</v>
      </c>
      <c r="AW202" s="12" t="s">
        <v>39</v>
      </c>
      <c r="AX202" s="12" t="s">
        <v>75</v>
      </c>
      <c r="AY202" s="198" t="s">
        <v>195</v>
      </c>
    </row>
    <row r="203" spans="2:65" s="13" customFormat="1">
      <c r="B203" s="205"/>
      <c r="D203" s="186" t="s">
        <v>203</v>
      </c>
      <c r="E203" s="206" t="s">
        <v>5</v>
      </c>
      <c r="F203" s="207" t="s">
        <v>254</v>
      </c>
      <c r="H203" s="208">
        <v>109.813</v>
      </c>
      <c r="I203" s="209"/>
      <c r="L203" s="205"/>
      <c r="M203" s="210"/>
      <c r="N203" s="211"/>
      <c r="O203" s="211"/>
      <c r="P203" s="211"/>
      <c r="Q203" s="211"/>
      <c r="R203" s="211"/>
      <c r="S203" s="211"/>
      <c r="T203" s="212"/>
      <c r="AT203" s="206" t="s">
        <v>203</v>
      </c>
      <c r="AU203" s="206" t="s">
        <v>85</v>
      </c>
      <c r="AV203" s="13" t="s">
        <v>201</v>
      </c>
      <c r="AW203" s="13" t="s">
        <v>39</v>
      </c>
      <c r="AX203" s="13" t="s">
        <v>83</v>
      </c>
      <c r="AY203" s="206" t="s">
        <v>195</v>
      </c>
    </row>
    <row r="204" spans="2:65" s="10" customFormat="1" ht="29.85" customHeight="1">
      <c r="B204" s="159"/>
      <c r="D204" s="160" t="s">
        <v>74</v>
      </c>
      <c r="E204" s="170" t="s">
        <v>201</v>
      </c>
      <c r="F204" s="170" t="s">
        <v>369</v>
      </c>
      <c r="I204" s="162"/>
      <c r="J204" s="171">
        <f>BK204</f>
        <v>0</v>
      </c>
      <c r="L204" s="159"/>
      <c r="M204" s="164"/>
      <c r="N204" s="165"/>
      <c r="O204" s="165"/>
      <c r="P204" s="166">
        <f>SUM(P205:P229)</f>
        <v>0</v>
      </c>
      <c r="Q204" s="165"/>
      <c r="R204" s="166">
        <f>SUM(R205:R229)</f>
        <v>105.71298381999999</v>
      </c>
      <c r="S204" s="165"/>
      <c r="T204" s="167">
        <f>SUM(T205:T229)</f>
        <v>0</v>
      </c>
      <c r="AR204" s="160" t="s">
        <v>83</v>
      </c>
      <c r="AT204" s="168" t="s">
        <v>74</v>
      </c>
      <c r="AU204" s="168" t="s">
        <v>83</v>
      </c>
      <c r="AY204" s="160" t="s">
        <v>195</v>
      </c>
      <c r="BK204" s="169">
        <f>SUM(BK205:BK229)</f>
        <v>0</v>
      </c>
    </row>
    <row r="205" spans="2:65" s="1" customFormat="1" ht="16.5" customHeight="1">
      <c r="B205" s="172"/>
      <c r="C205" s="173" t="s">
        <v>362</v>
      </c>
      <c r="D205" s="173" t="s">
        <v>197</v>
      </c>
      <c r="E205" s="174" t="s">
        <v>2819</v>
      </c>
      <c r="F205" s="175" t="s">
        <v>2820</v>
      </c>
      <c r="G205" s="176" t="s">
        <v>228</v>
      </c>
      <c r="H205" s="177">
        <v>2.996</v>
      </c>
      <c r="I205" s="178"/>
      <c r="J205" s="179">
        <f>ROUND(I205*H205,2)</f>
        <v>0</v>
      </c>
      <c r="K205" s="175"/>
      <c r="L205" s="40"/>
      <c r="M205" s="180" t="s">
        <v>5</v>
      </c>
      <c r="N205" s="181" t="s">
        <v>46</v>
      </c>
      <c r="O205" s="41"/>
      <c r="P205" s="182">
        <f>O205*H205</f>
        <v>0</v>
      </c>
      <c r="Q205" s="182">
        <v>1.7034</v>
      </c>
      <c r="R205" s="182">
        <f>Q205*H205</f>
        <v>5.1033863999999998</v>
      </c>
      <c r="S205" s="182">
        <v>0</v>
      </c>
      <c r="T205" s="183">
        <f>S205*H205</f>
        <v>0</v>
      </c>
      <c r="AR205" s="23" t="s">
        <v>201</v>
      </c>
      <c r="AT205" s="23" t="s">
        <v>197</v>
      </c>
      <c r="AU205" s="23" t="s">
        <v>85</v>
      </c>
      <c r="AY205" s="23" t="s">
        <v>195</v>
      </c>
      <c r="BE205" s="184">
        <f>IF(N205="základní",J205,0)</f>
        <v>0</v>
      </c>
      <c r="BF205" s="184">
        <f>IF(N205="snížená",J205,0)</f>
        <v>0</v>
      </c>
      <c r="BG205" s="184">
        <f>IF(N205="zákl. přenesená",J205,0)</f>
        <v>0</v>
      </c>
      <c r="BH205" s="184">
        <f>IF(N205="sníž. přenesená",J205,0)</f>
        <v>0</v>
      </c>
      <c r="BI205" s="184">
        <f>IF(N205="nulová",J205,0)</f>
        <v>0</v>
      </c>
      <c r="BJ205" s="23" t="s">
        <v>83</v>
      </c>
      <c r="BK205" s="184">
        <f>ROUND(I205*H205,2)</f>
        <v>0</v>
      </c>
      <c r="BL205" s="23" t="s">
        <v>201</v>
      </c>
      <c r="BM205" s="23" t="s">
        <v>4333</v>
      </c>
    </row>
    <row r="206" spans="2:65" s="1" customFormat="1" ht="27">
      <c r="B206" s="40"/>
      <c r="D206" s="186" t="s">
        <v>209</v>
      </c>
      <c r="F206" s="194" t="s">
        <v>2822</v>
      </c>
      <c r="I206" s="195"/>
      <c r="L206" s="40"/>
      <c r="M206" s="196"/>
      <c r="N206" s="41"/>
      <c r="O206" s="41"/>
      <c r="P206" s="41"/>
      <c r="Q206" s="41"/>
      <c r="R206" s="41"/>
      <c r="S206" s="41"/>
      <c r="T206" s="69"/>
      <c r="AT206" s="23" t="s">
        <v>209</v>
      </c>
      <c r="AU206" s="23" t="s">
        <v>85</v>
      </c>
    </row>
    <row r="207" spans="2:65" s="11" customFormat="1">
      <c r="B207" s="185"/>
      <c r="D207" s="186" t="s">
        <v>203</v>
      </c>
      <c r="E207" s="187" t="s">
        <v>5</v>
      </c>
      <c r="F207" s="188" t="s">
        <v>4334</v>
      </c>
      <c r="H207" s="189">
        <v>2.1960000000000002</v>
      </c>
      <c r="I207" s="190"/>
      <c r="L207" s="185"/>
      <c r="M207" s="191"/>
      <c r="N207" s="192"/>
      <c r="O207" s="192"/>
      <c r="P207" s="192"/>
      <c r="Q207" s="192"/>
      <c r="R207" s="192"/>
      <c r="S207" s="192"/>
      <c r="T207" s="193"/>
      <c r="AT207" s="187" t="s">
        <v>203</v>
      </c>
      <c r="AU207" s="187" t="s">
        <v>85</v>
      </c>
      <c r="AV207" s="11" t="s">
        <v>85</v>
      </c>
      <c r="AW207" s="11" t="s">
        <v>39</v>
      </c>
      <c r="AX207" s="11" t="s">
        <v>75</v>
      </c>
      <c r="AY207" s="187" t="s">
        <v>195</v>
      </c>
    </row>
    <row r="208" spans="2:65" s="11" customFormat="1">
      <c r="B208" s="185"/>
      <c r="D208" s="186" t="s">
        <v>203</v>
      </c>
      <c r="E208" s="187" t="s">
        <v>5</v>
      </c>
      <c r="F208" s="188" t="s">
        <v>4335</v>
      </c>
      <c r="H208" s="189">
        <v>0.8</v>
      </c>
      <c r="I208" s="190"/>
      <c r="L208" s="185"/>
      <c r="M208" s="191"/>
      <c r="N208" s="192"/>
      <c r="O208" s="192"/>
      <c r="P208" s="192"/>
      <c r="Q208" s="192"/>
      <c r="R208" s="192"/>
      <c r="S208" s="192"/>
      <c r="T208" s="193"/>
      <c r="AT208" s="187" t="s">
        <v>203</v>
      </c>
      <c r="AU208" s="187" t="s">
        <v>85</v>
      </c>
      <c r="AV208" s="11" t="s">
        <v>85</v>
      </c>
      <c r="AW208" s="11" t="s">
        <v>39</v>
      </c>
      <c r="AX208" s="11" t="s">
        <v>75</v>
      </c>
      <c r="AY208" s="187" t="s">
        <v>195</v>
      </c>
    </row>
    <row r="209" spans="2:65" s="12" customFormat="1">
      <c r="B209" s="197"/>
      <c r="D209" s="186" t="s">
        <v>203</v>
      </c>
      <c r="E209" s="198" t="s">
        <v>5</v>
      </c>
      <c r="F209" s="199" t="s">
        <v>2776</v>
      </c>
      <c r="H209" s="200">
        <v>2.996</v>
      </c>
      <c r="I209" s="201"/>
      <c r="L209" s="197"/>
      <c r="M209" s="202"/>
      <c r="N209" s="203"/>
      <c r="O209" s="203"/>
      <c r="P209" s="203"/>
      <c r="Q209" s="203"/>
      <c r="R209" s="203"/>
      <c r="S209" s="203"/>
      <c r="T209" s="204"/>
      <c r="AT209" s="198" t="s">
        <v>203</v>
      </c>
      <c r="AU209" s="198" t="s">
        <v>85</v>
      </c>
      <c r="AV209" s="12" t="s">
        <v>211</v>
      </c>
      <c r="AW209" s="12" t="s">
        <v>39</v>
      </c>
      <c r="AX209" s="12" t="s">
        <v>83</v>
      </c>
      <c r="AY209" s="198" t="s">
        <v>195</v>
      </c>
    </row>
    <row r="210" spans="2:65" s="1" customFormat="1" ht="16.5" customHeight="1">
      <c r="B210" s="172"/>
      <c r="C210" s="173" t="s">
        <v>370</v>
      </c>
      <c r="D210" s="173" t="s">
        <v>197</v>
      </c>
      <c r="E210" s="174" t="s">
        <v>2826</v>
      </c>
      <c r="F210" s="175" t="s">
        <v>2827</v>
      </c>
      <c r="G210" s="176" t="s">
        <v>325</v>
      </c>
      <c r="H210" s="177">
        <v>1</v>
      </c>
      <c r="I210" s="178"/>
      <c r="J210" s="179">
        <f>ROUND(I210*H210,2)</f>
        <v>0</v>
      </c>
      <c r="K210" s="175"/>
      <c r="L210" s="40"/>
      <c r="M210" s="180" t="s">
        <v>5</v>
      </c>
      <c r="N210" s="181" t="s">
        <v>46</v>
      </c>
      <c r="O210" s="41"/>
      <c r="P210" s="182">
        <f>O210*H210</f>
        <v>0</v>
      </c>
      <c r="Q210" s="182">
        <v>0</v>
      </c>
      <c r="R210" s="182">
        <f>Q210*H210</f>
        <v>0</v>
      </c>
      <c r="S210" s="182">
        <v>0</v>
      </c>
      <c r="T210" s="183">
        <f>S210*H210</f>
        <v>0</v>
      </c>
      <c r="AR210" s="23" t="s">
        <v>201</v>
      </c>
      <c r="AT210" s="23" t="s">
        <v>197</v>
      </c>
      <c r="AU210" s="23" t="s">
        <v>85</v>
      </c>
      <c r="AY210" s="23" t="s">
        <v>195</v>
      </c>
      <c r="BE210" s="184">
        <f>IF(N210="základní",J210,0)</f>
        <v>0</v>
      </c>
      <c r="BF210" s="184">
        <f>IF(N210="snížená",J210,0)</f>
        <v>0</v>
      </c>
      <c r="BG210" s="184">
        <f>IF(N210="zákl. přenesená",J210,0)</f>
        <v>0</v>
      </c>
      <c r="BH210" s="184">
        <f>IF(N210="sníž. přenesená",J210,0)</f>
        <v>0</v>
      </c>
      <c r="BI210" s="184">
        <f>IF(N210="nulová",J210,0)</f>
        <v>0</v>
      </c>
      <c r="BJ210" s="23" t="s">
        <v>83</v>
      </c>
      <c r="BK210" s="184">
        <f>ROUND(I210*H210,2)</f>
        <v>0</v>
      </c>
      <c r="BL210" s="23" t="s">
        <v>201</v>
      </c>
      <c r="BM210" s="23" t="s">
        <v>4336</v>
      </c>
    </row>
    <row r="211" spans="2:65" s="1" customFormat="1" ht="27">
      <c r="B211" s="40"/>
      <c r="D211" s="186" t="s">
        <v>209</v>
      </c>
      <c r="F211" s="194" t="s">
        <v>2829</v>
      </c>
      <c r="I211" s="195"/>
      <c r="L211" s="40"/>
      <c r="M211" s="196"/>
      <c r="N211" s="41"/>
      <c r="O211" s="41"/>
      <c r="P211" s="41"/>
      <c r="Q211" s="41"/>
      <c r="R211" s="41"/>
      <c r="S211" s="41"/>
      <c r="T211" s="69"/>
      <c r="AT211" s="23" t="s">
        <v>209</v>
      </c>
      <c r="AU211" s="23" t="s">
        <v>85</v>
      </c>
    </row>
    <row r="212" spans="2:65" s="1" customFormat="1" ht="16.5" customHeight="1">
      <c r="B212" s="172"/>
      <c r="C212" s="173" t="s">
        <v>377</v>
      </c>
      <c r="D212" s="173" t="s">
        <v>197</v>
      </c>
      <c r="E212" s="174" t="s">
        <v>371</v>
      </c>
      <c r="F212" s="175" t="s">
        <v>2830</v>
      </c>
      <c r="G212" s="176" t="s">
        <v>228</v>
      </c>
      <c r="H212" s="177">
        <v>25.571000000000002</v>
      </c>
      <c r="I212" s="178"/>
      <c r="J212" s="179">
        <f>ROUND(I212*H212,2)</f>
        <v>0</v>
      </c>
      <c r="K212" s="175"/>
      <c r="L212" s="40"/>
      <c r="M212" s="180" t="s">
        <v>5</v>
      </c>
      <c r="N212" s="181" t="s">
        <v>46</v>
      </c>
      <c r="O212" s="41"/>
      <c r="P212" s="182">
        <f>O212*H212</f>
        <v>0</v>
      </c>
      <c r="Q212" s="182">
        <v>1.8907700000000001</v>
      </c>
      <c r="R212" s="182">
        <f>Q212*H212</f>
        <v>48.348879670000002</v>
      </c>
      <c r="S212" s="182">
        <v>0</v>
      </c>
      <c r="T212" s="183">
        <f>S212*H212</f>
        <v>0</v>
      </c>
      <c r="AR212" s="23" t="s">
        <v>201</v>
      </c>
      <c r="AT212" s="23" t="s">
        <v>197</v>
      </c>
      <c r="AU212" s="23" t="s">
        <v>85</v>
      </c>
      <c r="AY212" s="23" t="s">
        <v>195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23" t="s">
        <v>83</v>
      </c>
      <c r="BK212" s="184">
        <f>ROUND(I212*H212,2)</f>
        <v>0</v>
      </c>
      <c r="BL212" s="23" t="s">
        <v>201</v>
      </c>
      <c r="BM212" s="23" t="s">
        <v>4337</v>
      </c>
    </row>
    <row r="213" spans="2:65" s="1" customFormat="1" ht="27">
      <c r="B213" s="40"/>
      <c r="D213" s="186" t="s">
        <v>209</v>
      </c>
      <c r="F213" s="194" t="s">
        <v>2832</v>
      </c>
      <c r="I213" s="195"/>
      <c r="L213" s="40"/>
      <c r="M213" s="196"/>
      <c r="N213" s="41"/>
      <c r="O213" s="41"/>
      <c r="P213" s="41"/>
      <c r="Q213" s="41"/>
      <c r="R213" s="41"/>
      <c r="S213" s="41"/>
      <c r="T213" s="69"/>
      <c r="AT213" s="23" t="s">
        <v>209</v>
      </c>
      <c r="AU213" s="23" t="s">
        <v>85</v>
      </c>
    </row>
    <row r="214" spans="2:65" s="11" customFormat="1">
      <c r="B214" s="185"/>
      <c r="D214" s="186" t="s">
        <v>203</v>
      </c>
      <c r="E214" s="187" t="s">
        <v>5</v>
      </c>
      <c r="F214" s="188" t="s">
        <v>4338</v>
      </c>
      <c r="H214" s="189">
        <v>25.571000000000002</v>
      </c>
      <c r="I214" s="190"/>
      <c r="L214" s="185"/>
      <c r="M214" s="191"/>
      <c r="N214" s="192"/>
      <c r="O214" s="192"/>
      <c r="P214" s="192"/>
      <c r="Q214" s="192"/>
      <c r="R214" s="192"/>
      <c r="S214" s="192"/>
      <c r="T214" s="193"/>
      <c r="AT214" s="187" t="s">
        <v>203</v>
      </c>
      <c r="AU214" s="187" t="s">
        <v>85</v>
      </c>
      <c r="AV214" s="11" t="s">
        <v>85</v>
      </c>
      <c r="AW214" s="11" t="s">
        <v>39</v>
      </c>
      <c r="AX214" s="11" t="s">
        <v>75</v>
      </c>
      <c r="AY214" s="187" t="s">
        <v>195</v>
      </c>
    </row>
    <row r="215" spans="2:65" s="12" customFormat="1">
      <c r="B215" s="197"/>
      <c r="D215" s="186" t="s">
        <v>203</v>
      </c>
      <c r="E215" s="198" t="s">
        <v>5</v>
      </c>
      <c r="F215" s="199" t="s">
        <v>2779</v>
      </c>
      <c r="H215" s="200">
        <v>25.571000000000002</v>
      </c>
      <c r="I215" s="201"/>
      <c r="L215" s="197"/>
      <c r="M215" s="202"/>
      <c r="N215" s="203"/>
      <c r="O215" s="203"/>
      <c r="P215" s="203"/>
      <c r="Q215" s="203"/>
      <c r="R215" s="203"/>
      <c r="S215" s="203"/>
      <c r="T215" s="204"/>
      <c r="AT215" s="198" t="s">
        <v>203</v>
      </c>
      <c r="AU215" s="198" t="s">
        <v>85</v>
      </c>
      <c r="AV215" s="12" t="s">
        <v>211</v>
      </c>
      <c r="AW215" s="12" t="s">
        <v>39</v>
      </c>
      <c r="AX215" s="12" t="s">
        <v>83</v>
      </c>
      <c r="AY215" s="198" t="s">
        <v>195</v>
      </c>
    </row>
    <row r="216" spans="2:65" s="1" customFormat="1" ht="16.5" customHeight="1">
      <c r="B216" s="172"/>
      <c r="C216" s="173" t="s">
        <v>383</v>
      </c>
      <c r="D216" s="173" t="s">
        <v>197</v>
      </c>
      <c r="E216" s="174" t="s">
        <v>2849</v>
      </c>
      <c r="F216" s="175" t="s">
        <v>2850</v>
      </c>
      <c r="G216" s="176" t="s">
        <v>228</v>
      </c>
      <c r="H216" s="177">
        <v>16.875</v>
      </c>
      <c r="I216" s="178"/>
      <c r="J216" s="179">
        <f>ROUND(I216*H216,2)</f>
        <v>0</v>
      </c>
      <c r="K216" s="175"/>
      <c r="L216" s="40"/>
      <c r="M216" s="180" t="s">
        <v>5</v>
      </c>
      <c r="N216" s="181" t="s">
        <v>46</v>
      </c>
      <c r="O216" s="41"/>
      <c r="P216" s="182">
        <f>O216*H216</f>
        <v>0</v>
      </c>
      <c r="Q216" s="182">
        <v>1.8907700000000001</v>
      </c>
      <c r="R216" s="182">
        <f>Q216*H216</f>
        <v>31.90674375</v>
      </c>
      <c r="S216" s="182">
        <v>0</v>
      </c>
      <c r="T216" s="183">
        <f>S216*H216</f>
        <v>0</v>
      </c>
      <c r="AR216" s="23" t="s">
        <v>201</v>
      </c>
      <c r="AT216" s="23" t="s">
        <v>197</v>
      </c>
      <c r="AU216" s="23" t="s">
        <v>85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4339</v>
      </c>
    </row>
    <row r="217" spans="2:65" s="1" customFormat="1" ht="94.5">
      <c r="B217" s="40"/>
      <c r="D217" s="186" t="s">
        <v>209</v>
      </c>
      <c r="F217" s="194" t="s">
        <v>2852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85</v>
      </c>
    </row>
    <row r="218" spans="2:65" s="11" customFormat="1">
      <c r="B218" s="185"/>
      <c r="D218" s="186" t="s">
        <v>203</v>
      </c>
      <c r="E218" s="187" t="s">
        <v>5</v>
      </c>
      <c r="F218" s="188" t="s">
        <v>4340</v>
      </c>
      <c r="H218" s="189">
        <v>6.48</v>
      </c>
      <c r="I218" s="190"/>
      <c r="L218" s="185"/>
      <c r="M218" s="191"/>
      <c r="N218" s="192"/>
      <c r="O218" s="192"/>
      <c r="P218" s="192"/>
      <c r="Q218" s="192"/>
      <c r="R218" s="192"/>
      <c r="S218" s="192"/>
      <c r="T218" s="193"/>
      <c r="AT218" s="187" t="s">
        <v>203</v>
      </c>
      <c r="AU218" s="187" t="s">
        <v>85</v>
      </c>
      <c r="AV218" s="11" t="s">
        <v>85</v>
      </c>
      <c r="AW218" s="11" t="s">
        <v>39</v>
      </c>
      <c r="AX218" s="11" t="s">
        <v>75</v>
      </c>
      <c r="AY218" s="187" t="s">
        <v>195</v>
      </c>
    </row>
    <row r="219" spans="2:65" s="11" customFormat="1">
      <c r="B219" s="185"/>
      <c r="D219" s="186" t="s">
        <v>203</v>
      </c>
      <c r="E219" s="187" t="s">
        <v>5</v>
      </c>
      <c r="F219" s="188" t="s">
        <v>4341</v>
      </c>
      <c r="H219" s="189">
        <v>10.395</v>
      </c>
      <c r="I219" s="190"/>
      <c r="L219" s="185"/>
      <c r="M219" s="191"/>
      <c r="N219" s="192"/>
      <c r="O219" s="192"/>
      <c r="P219" s="192"/>
      <c r="Q219" s="192"/>
      <c r="R219" s="192"/>
      <c r="S219" s="192"/>
      <c r="T219" s="193"/>
      <c r="AT219" s="187" t="s">
        <v>203</v>
      </c>
      <c r="AU219" s="187" t="s">
        <v>85</v>
      </c>
      <c r="AV219" s="11" t="s">
        <v>85</v>
      </c>
      <c r="AW219" s="11" t="s">
        <v>39</v>
      </c>
      <c r="AX219" s="11" t="s">
        <v>75</v>
      </c>
      <c r="AY219" s="187" t="s">
        <v>195</v>
      </c>
    </row>
    <row r="220" spans="2:65" s="12" customFormat="1">
      <c r="B220" s="197"/>
      <c r="D220" s="186" t="s">
        <v>203</v>
      </c>
      <c r="E220" s="198" t="s">
        <v>5</v>
      </c>
      <c r="F220" s="199" t="s">
        <v>2788</v>
      </c>
      <c r="H220" s="200">
        <v>16.875</v>
      </c>
      <c r="I220" s="201"/>
      <c r="L220" s="197"/>
      <c r="M220" s="202"/>
      <c r="N220" s="203"/>
      <c r="O220" s="203"/>
      <c r="P220" s="203"/>
      <c r="Q220" s="203"/>
      <c r="R220" s="203"/>
      <c r="S220" s="203"/>
      <c r="T220" s="204"/>
      <c r="AT220" s="198" t="s">
        <v>203</v>
      </c>
      <c r="AU220" s="198" t="s">
        <v>85</v>
      </c>
      <c r="AV220" s="12" t="s">
        <v>211</v>
      </c>
      <c r="AW220" s="12" t="s">
        <v>39</v>
      </c>
      <c r="AX220" s="12" t="s">
        <v>83</v>
      </c>
      <c r="AY220" s="198" t="s">
        <v>195</v>
      </c>
    </row>
    <row r="221" spans="2:65" s="1" customFormat="1" ht="16.5" customHeight="1">
      <c r="B221" s="172"/>
      <c r="C221" s="173" t="s">
        <v>388</v>
      </c>
      <c r="D221" s="173" t="s">
        <v>197</v>
      </c>
      <c r="E221" s="174" t="s">
        <v>2836</v>
      </c>
      <c r="F221" s="175" t="s">
        <v>2837</v>
      </c>
      <c r="G221" s="176" t="s">
        <v>228</v>
      </c>
      <c r="H221" s="177">
        <v>0.9</v>
      </c>
      <c r="I221" s="178"/>
      <c r="J221" s="179">
        <f>ROUND(I221*H221,2)</f>
        <v>0</v>
      </c>
      <c r="K221" s="175"/>
      <c r="L221" s="40"/>
      <c r="M221" s="180" t="s">
        <v>5</v>
      </c>
      <c r="N221" s="181" t="s">
        <v>46</v>
      </c>
      <c r="O221" s="41"/>
      <c r="P221" s="182">
        <f>O221*H221</f>
        <v>0</v>
      </c>
      <c r="Q221" s="182">
        <v>2.234</v>
      </c>
      <c r="R221" s="182">
        <f>Q221*H221</f>
        <v>2.0106000000000002</v>
      </c>
      <c r="S221" s="182">
        <v>0</v>
      </c>
      <c r="T221" s="183">
        <f>S221*H221</f>
        <v>0</v>
      </c>
      <c r="AR221" s="23" t="s">
        <v>201</v>
      </c>
      <c r="AT221" s="23" t="s">
        <v>197</v>
      </c>
      <c r="AU221" s="23" t="s">
        <v>85</v>
      </c>
      <c r="AY221" s="23" t="s">
        <v>195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23" t="s">
        <v>83</v>
      </c>
      <c r="BK221" s="184">
        <f>ROUND(I221*H221,2)</f>
        <v>0</v>
      </c>
      <c r="BL221" s="23" t="s">
        <v>201</v>
      </c>
      <c r="BM221" s="23" t="s">
        <v>4342</v>
      </c>
    </row>
    <row r="222" spans="2:65" s="1" customFormat="1" ht="27">
      <c r="B222" s="40"/>
      <c r="D222" s="186" t="s">
        <v>209</v>
      </c>
      <c r="F222" s="194" t="s">
        <v>2839</v>
      </c>
      <c r="I222" s="195"/>
      <c r="L222" s="40"/>
      <c r="M222" s="196"/>
      <c r="N222" s="41"/>
      <c r="O222" s="41"/>
      <c r="P222" s="41"/>
      <c r="Q222" s="41"/>
      <c r="R222" s="41"/>
      <c r="S222" s="41"/>
      <c r="T222" s="69"/>
      <c r="AT222" s="23" t="s">
        <v>209</v>
      </c>
      <c r="AU222" s="23" t="s">
        <v>85</v>
      </c>
    </row>
    <row r="223" spans="2:65" s="11" customFormat="1">
      <c r="B223" s="185"/>
      <c r="D223" s="186" t="s">
        <v>203</v>
      </c>
      <c r="E223" s="187" t="s">
        <v>5</v>
      </c>
      <c r="F223" s="188" t="s">
        <v>4343</v>
      </c>
      <c r="H223" s="189">
        <v>0.9</v>
      </c>
      <c r="I223" s="190"/>
      <c r="L223" s="185"/>
      <c r="M223" s="191"/>
      <c r="N223" s="192"/>
      <c r="O223" s="192"/>
      <c r="P223" s="192"/>
      <c r="Q223" s="192"/>
      <c r="R223" s="192"/>
      <c r="S223" s="192"/>
      <c r="T223" s="193"/>
      <c r="AT223" s="187" t="s">
        <v>203</v>
      </c>
      <c r="AU223" s="187" t="s">
        <v>85</v>
      </c>
      <c r="AV223" s="11" t="s">
        <v>85</v>
      </c>
      <c r="AW223" s="11" t="s">
        <v>39</v>
      </c>
      <c r="AX223" s="11" t="s">
        <v>75</v>
      </c>
      <c r="AY223" s="187" t="s">
        <v>195</v>
      </c>
    </row>
    <row r="224" spans="2:65" s="12" customFormat="1">
      <c r="B224" s="197"/>
      <c r="D224" s="186" t="s">
        <v>203</v>
      </c>
      <c r="E224" s="198" t="s">
        <v>5</v>
      </c>
      <c r="F224" s="199" t="s">
        <v>2781</v>
      </c>
      <c r="H224" s="200">
        <v>0.9</v>
      </c>
      <c r="I224" s="201"/>
      <c r="L224" s="197"/>
      <c r="M224" s="202"/>
      <c r="N224" s="203"/>
      <c r="O224" s="203"/>
      <c r="P224" s="203"/>
      <c r="Q224" s="203"/>
      <c r="R224" s="203"/>
      <c r="S224" s="203"/>
      <c r="T224" s="204"/>
      <c r="AT224" s="198" t="s">
        <v>203</v>
      </c>
      <c r="AU224" s="198" t="s">
        <v>85</v>
      </c>
      <c r="AV224" s="12" t="s">
        <v>211</v>
      </c>
      <c r="AW224" s="12" t="s">
        <v>39</v>
      </c>
      <c r="AX224" s="12" t="s">
        <v>83</v>
      </c>
      <c r="AY224" s="198" t="s">
        <v>195</v>
      </c>
    </row>
    <row r="225" spans="2:65" s="1" customFormat="1" ht="16.5" customHeight="1">
      <c r="B225" s="172"/>
      <c r="C225" s="173" t="s">
        <v>393</v>
      </c>
      <c r="D225" s="173" t="s">
        <v>197</v>
      </c>
      <c r="E225" s="174" t="s">
        <v>2842</v>
      </c>
      <c r="F225" s="175" t="s">
        <v>2843</v>
      </c>
      <c r="G225" s="176" t="s">
        <v>228</v>
      </c>
      <c r="H225" s="177">
        <v>8.2110000000000003</v>
      </c>
      <c r="I225" s="178"/>
      <c r="J225" s="179">
        <f>ROUND(I225*H225,2)</f>
        <v>0</v>
      </c>
      <c r="K225" s="175"/>
      <c r="L225" s="40"/>
      <c r="M225" s="180" t="s">
        <v>5</v>
      </c>
      <c r="N225" s="181" t="s">
        <v>46</v>
      </c>
      <c r="O225" s="41"/>
      <c r="P225" s="182">
        <f>O225*H225</f>
        <v>0</v>
      </c>
      <c r="Q225" s="182">
        <v>2.234</v>
      </c>
      <c r="R225" s="182">
        <f>Q225*H225</f>
        <v>18.343374000000001</v>
      </c>
      <c r="S225" s="182">
        <v>0</v>
      </c>
      <c r="T225" s="183">
        <f>S225*H225</f>
        <v>0</v>
      </c>
      <c r="AR225" s="23" t="s">
        <v>201</v>
      </c>
      <c r="AT225" s="23" t="s">
        <v>197</v>
      </c>
      <c r="AU225" s="23" t="s">
        <v>85</v>
      </c>
      <c r="AY225" s="23" t="s">
        <v>195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23" t="s">
        <v>83</v>
      </c>
      <c r="BK225" s="184">
        <f>ROUND(I225*H225,2)</f>
        <v>0</v>
      </c>
      <c r="BL225" s="23" t="s">
        <v>201</v>
      </c>
      <c r="BM225" s="23" t="s">
        <v>4344</v>
      </c>
    </row>
    <row r="226" spans="2:65" s="1" customFormat="1" ht="27">
      <c r="B226" s="40"/>
      <c r="D226" s="186" t="s">
        <v>209</v>
      </c>
      <c r="F226" s="194" t="s">
        <v>2845</v>
      </c>
      <c r="I226" s="195"/>
      <c r="L226" s="40"/>
      <c r="M226" s="196"/>
      <c r="N226" s="41"/>
      <c r="O226" s="41"/>
      <c r="P226" s="41"/>
      <c r="Q226" s="41"/>
      <c r="R226" s="41"/>
      <c r="S226" s="41"/>
      <c r="T226" s="69"/>
      <c r="AT226" s="23" t="s">
        <v>209</v>
      </c>
      <c r="AU226" s="23" t="s">
        <v>85</v>
      </c>
    </row>
    <row r="227" spans="2:65" s="11" customFormat="1">
      <c r="B227" s="185"/>
      <c r="D227" s="186" t="s">
        <v>203</v>
      </c>
      <c r="E227" s="187" t="s">
        <v>5</v>
      </c>
      <c r="F227" s="188" t="s">
        <v>4345</v>
      </c>
      <c r="H227" s="189">
        <v>8.2110000000000003</v>
      </c>
      <c r="I227" s="190"/>
      <c r="L227" s="185"/>
      <c r="M227" s="191"/>
      <c r="N227" s="192"/>
      <c r="O227" s="192"/>
      <c r="P227" s="192"/>
      <c r="Q227" s="192"/>
      <c r="R227" s="192"/>
      <c r="S227" s="192"/>
      <c r="T227" s="193"/>
      <c r="AT227" s="187" t="s">
        <v>203</v>
      </c>
      <c r="AU227" s="187" t="s">
        <v>85</v>
      </c>
      <c r="AV227" s="11" t="s">
        <v>85</v>
      </c>
      <c r="AW227" s="11" t="s">
        <v>39</v>
      </c>
      <c r="AX227" s="11" t="s">
        <v>75</v>
      </c>
      <c r="AY227" s="187" t="s">
        <v>195</v>
      </c>
    </row>
    <row r="228" spans="2:65" s="12" customFormat="1">
      <c r="B228" s="197"/>
      <c r="D228" s="186" t="s">
        <v>203</v>
      </c>
      <c r="E228" s="198" t="s">
        <v>5</v>
      </c>
      <c r="F228" s="199" t="s">
        <v>2784</v>
      </c>
      <c r="H228" s="200">
        <v>8.2110000000000003</v>
      </c>
      <c r="I228" s="201"/>
      <c r="L228" s="197"/>
      <c r="M228" s="202"/>
      <c r="N228" s="203"/>
      <c r="O228" s="203"/>
      <c r="P228" s="203"/>
      <c r="Q228" s="203"/>
      <c r="R228" s="203"/>
      <c r="S228" s="203"/>
      <c r="T228" s="204"/>
      <c r="AT228" s="198" t="s">
        <v>203</v>
      </c>
      <c r="AU228" s="198" t="s">
        <v>85</v>
      </c>
      <c r="AV228" s="12" t="s">
        <v>211</v>
      </c>
      <c r="AW228" s="12" t="s">
        <v>39</v>
      </c>
      <c r="AX228" s="12" t="s">
        <v>83</v>
      </c>
      <c r="AY228" s="198" t="s">
        <v>195</v>
      </c>
    </row>
    <row r="229" spans="2:65" s="1" customFormat="1" ht="16.5" customHeight="1">
      <c r="B229" s="172"/>
      <c r="C229" s="173" t="s">
        <v>398</v>
      </c>
      <c r="D229" s="173" t="s">
        <v>197</v>
      </c>
      <c r="E229" s="174" t="s">
        <v>345</v>
      </c>
      <c r="F229" s="175" t="s">
        <v>346</v>
      </c>
      <c r="G229" s="176" t="s">
        <v>303</v>
      </c>
      <c r="H229" s="177">
        <v>105.71299999999999</v>
      </c>
      <c r="I229" s="178"/>
      <c r="J229" s="179">
        <f>ROUND(I229*H229,2)</f>
        <v>0</v>
      </c>
      <c r="K229" s="175"/>
      <c r="L229" s="40"/>
      <c r="M229" s="180" t="s">
        <v>5</v>
      </c>
      <c r="N229" s="181" t="s">
        <v>46</v>
      </c>
      <c r="O229" s="41"/>
      <c r="P229" s="182">
        <f>O229*H229</f>
        <v>0</v>
      </c>
      <c r="Q229" s="182">
        <v>0</v>
      </c>
      <c r="R229" s="182">
        <f>Q229*H229</f>
        <v>0</v>
      </c>
      <c r="S229" s="182">
        <v>0</v>
      </c>
      <c r="T229" s="183">
        <f>S229*H229</f>
        <v>0</v>
      </c>
      <c r="AR229" s="23" t="s">
        <v>201</v>
      </c>
      <c r="AT229" s="23" t="s">
        <v>197</v>
      </c>
      <c r="AU229" s="23" t="s">
        <v>85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4346</v>
      </c>
    </row>
    <row r="230" spans="2:65" s="10" customFormat="1" ht="29.85" customHeight="1">
      <c r="B230" s="159"/>
      <c r="D230" s="160" t="s">
        <v>74</v>
      </c>
      <c r="E230" s="170" t="s">
        <v>220</v>
      </c>
      <c r="F230" s="170" t="s">
        <v>2857</v>
      </c>
      <c r="I230" s="162"/>
      <c r="J230" s="171">
        <f>BK230</f>
        <v>0</v>
      </c>
      <c r="L230" s="159"/>
      <c r="M230" s="164"/>
      <c r="N230" s="165"/>
      <c r="O230" s="165"/>
      <c r="P230" s="166">
        <f>P231+P255</f>
        <v>0</v>
      </c>
      <c r="Q230" s="165"/>
      <c r="R230" s="166">
        <f>R231+R255</f>
        <v>69.918162999999993</v>
      </c>
      <c r="S230" s="165"/>
      <c r="T230" s="167">
        <f>T231+T255</f>
        <v>0</v>
      </c>
      <c r="AR230" s="160" t="s">
        <v>83</v>
      </c>
      <c r="AT230" s="168" t="s">
        <v>74</v>
      </c>
      <c r="AU230" s="168" t="s">
        <v>83</v>
      </c>
      <c r="AY230" s="160" t="s">
        <v>195</v>
      </c>
      <c r="BK230" s="169">
        <f>BK231+BK255</f>
        <v>0</v>
      </c>
    </row>
    <row r="231" spans="2:65" s="10" customFormat="1" ht="14.85" customHeight="1">
      <c r="B231" s="159"/>
      <c r="D231" s="160" t="s">
        <v>74</v>
      </c>
      <c r="E231" s="170" t="s">
        <v>391</v>
      </c>
      <c r="F231" s="170" t="s">
        <v>392</v>
      </c>
      <c r="I231" s="162"/>
      <c r="J231" s="171">
        <f>BK231</f>
        <v>0</v>
      </c>
      <c r="L231" s="159"/>
      <c r="M231" s="164"/>
      <c r="N231" s="165"/>
      <c r="O231" s="165"/>
      <c r="P231" s="166">
        <f>SUM(P232:P254)</f>
        <v>0</v>
      </c>
      <c r="Q231" s="165"/>
      <c r="R231" s="166">
        <f>SUM(R232:R254)</f>
        <v>69.291962999999996</v>
      </c>
      <c r="S231" s="165"/>
      <c r="T231" s="167">
        <f>SUM(T232:T254)</f>
        <v>0</v>
      </c>
      <c r="AR231" s="160" t="s">
        <v>83</v>
      </c>
      <c r="AT231" s="168" t="s">
        <v>74</v>
      </c>
      <c r="AU231" s="168" t="s">
        <v>85</v>
      </c>
      <c r="AY231" s="160" t="s">
        <v>195</v>
      </c>
      <c r="BK231" s="169">
        <f>SUM(BK232:BK254)</f>
        <v>0</v>
      </c>
    </row>
    <row r="232" spans="2:65" s="1" customFormat="1" ht="16.5" customHeight="1">
      <c r="B232" s="172"/>
      <c r="C232" s="173" t="s">
        <v>403</v>
      </c>
      <c r="D232" s="173" t="s">
        <v>197</v>
      </c>
      <c r="E232" s="174" t="s">
        <v>394</v>
      </c>
      <c r="F232" s="175" t="s">
        <v>395</v>
      </c>
      <c r="G232" s="176" t="s">
        <v>264</v>
      </c>
      <c r="H232" s="177">
        <v>77.424999999999997</v>
      </c>
      <c r="I232" s="178"/>
      <c r="J232" s="179">
        <f>ROUND(I232*H232,2)</f>
        <v>0</v>
      </c>
      <c r="K232" s="175"/>
      <c r="L232" s="40"/>
      <c r="M232" s="180" t="s">
        <v>5</v>
      </c>
      <c r="N232" s="181" t="s">
        <v>46</v>
      </c>
      <c r="O232" s="41"/>
      <c r="P232" s="182">
        <f>O232*H232</f>
        <v>0</v>
      </c>
      <c r="Q232" s="182">
        <v>0.29699999999999999</v>
      </c>
      <c r="R232" s="182">
        <f>Q232*H232</f>
        <v>22.995224999999998</v>
      </c>
      <c r="S232" s="182">
        <v>0</v>
      </c>
      <c r="T232" s="183">
        <f>S232*H232</f>
        <v>0</v>
      </c>
      <c r="AR232" s="23" t="s">
        <v>201</v>
      </c>
      <c r="AT232" s="23" t="s">
        <v>197</v>
      </c>
      <c r="AU232" s="23" t="s">
        <v>211</v>
      </c>
      <c r="AY232" s="23" t="s">
        <v>195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23" t="s">
        <v>83</v>
      </c>
      <c r="BK232" s="184">
        <f>ROUND(I232*H232,2)</f>
        <v>0</v>
      </c>
      <c r="BL232" s="23" t="s">
        <v>201</v>
      </c>
      <c r="BM232" s="23" t="s">
        <v>4347</v>
      </c>
    </row>
    <row r="233" spans="2:65" s="1" customFormat="1" ht="54">
      <c r="B233" s="40"/>
      <c r="D233" s="186" t="s">
        <v>209</v>
      </c>
      <c r="F233" s="194" t="s">
        <v>397</v>
      </c>
      <c r="I233" s="195"/>
      <c r="L233" s="40"/>
      <c r="M233" s="196"/>
      <c r="N233" s="41"/>
      <c r="O233" s="41"/>
      <c r="P233" s="41"/>
      <c r="Q233" s="41"/>
      <c r="R233" s="41"/>
      <c r="S233" s="41"/>
      <c r="T233" s="69"/>
      <c r="AT233" s="23" t="s">
        <v>209</v>
      </c>
      <c r="AU233" s="23" t="s">
        <v>211</v>
      </c>
    </row>
    <row r="234" spans="2:65" s="11" customFormat="1">
      <c r="B234" s="185"/>
      <c r="D234" s="186" t="s">
        <v>203</v>
      </c>
      <c r="E234" s="187" t="s">
        <v>5</v>
      </c>
      <c r="F234" s="188" t="s">
        <v>4326</v>
      </c>
      <c r="H234" s="189">
        <v>43.92</v>
      </c>
      <c r="I234" s="190"/>
      <c r="L234" s="185"/>
      <c r="M234" s="191"/>
      <c r="N234" s="192"/>
      <c r="O234" s="192"/>
      <c r="P234" s="192"/>
      <c r="Q234" s="192"/>
      <c r="R234" s="192"/>
      <c r="S234" s="192"/>
      <c r="T234" s="193"/>
      <c r="AT234" s="187" t="s">
        <v>203</v>
      </c>
      <c r="AU234" s="187" t="s">
        <v>211</v>
      </c>
      <c r="AV234" s="11" t="s">
        <v>85</v>
      </c>
      <c r="AW234" s="11" t="s">
        <v>39</v>
      </c>
      <c r="AX234" s="11" t="s">
        <v>75</v>
      </c>
      <c r="AY234" s="187" t="s">
        <v>195</v>
      </c>
    </row>
    <row r="235" spans="2:65" s="12" customFormat="1">
      <c r="B235" s="197"/>
      <c r="D235" s="186" t="s">
        <v>203</v>
      </c>
      <c r="E235" s="198" t="s">
        <v>5</v>
      </c>
      <c r="F235" s="199" t="s">
        <v>2660</v>
      </c>
      <c r="H235" s="200">
        <v>43.92</v>
      </c>
      <c r="I235" s="201"/>
      <c r="L235" s="197"/>
      <c r="M235" s="202"/>
      <c r="N235" s="203"/>
      <c r="O235" s="203"/>
      <c r="P235" s="203"/>
      <c r="Q235" s="203"/>
      <c r="R235" s="203"/>
      <c r="S235" s="203"/>
      <c r="T235" s="204"/>
      <c r="AT235" s="198" t="s">
        <v>203</v>
      </c>
      <c r="AU235" s="198" t="s">
        <v>211</v>
      </c>
      <c r="AV235" s="12" t="s">
        <v>211</v>
      </c>
      <c r="AW235" s="12" t="s">
        <v>39</v>
      </c>
      <c r="AX235" s="12" t="s">
        <v>75</v>
      </c>
      <c r="AY235" s="198" t="s">
        <v>195</v>
      </c>
    </row>
    <row r="236" spans="2:65" s="11" customFormat="1">
      <c r="B236" s="185"/>
      <c r="D236" s="186" t="s">
        <v>203</v>
      </c>
      <c r="E236" s="187" t="s">
        <v>5</v>
      </c>
      <c r="F236" s="188" t="s">
        <v>4327</v>
      </c>
      <c r="H236" s="189">
        <v>16</v>
      </c>
      <c r="I236" s="190"/>
      <c r="L236" s="185"/>
      <c r="M236" s="191"/>
      <c r="N236" s="192"/>
      <c r="O236" s="192"/>
      <c r="P236" s="192"/>
      <c r="Q236" s="192"/>
      <c r="R236" s="192"/>
      <c r="S236" s="192"/>
      <c r="T236" s="193"/>
      <c r="AT236" s="187" t="s">
        <v>203</v>
      </c>
      <c r="AU236" s="187" t="s">
        <v>211</v>
      </c>
      <c r="AV236" s="11" t="s">
        <v>85</v>
      </c>
      <c r="AW236" s="11" t="s">
        <v>39</v>
      </c>
      <c r="AX236" s="11" t="s">
        <v>75</v>
      </c>
      <c r="AY236" s="187" t="s">
        <v>195</v>
      </c>
    </row>
    <row r="237" spans="2:65" s="12" customFormat="1">
      <c r="B237" s="197"/>
      <c r="D237" s="186" t="s">
        <v>203</v>
      </c>
      <c r="E237" s="198" t="s">
        <v>5</v>
      </c>
      <c r="F237" s="199" t="s">
        <v>2809</v>
      </c>
      <c r="H237" s="200">
        <v>16</v>
      </c>
      <c r="I237" s="201"/>
      <c r="L237" s="197"/>
      <c r="M237" s="202"/>
      <c r="N237" s="203"/>
      <c r="O237" s="203"/>
      <c r="P237" s="203"/>
      <c r="Q237" s="203"/>
      <c r="R237" s="203"/>
      <c r="S237" s="203"/>
      <c r="T237" s="204"/>
      <c r="AT237" s="198" t="s">
        <v>203</v>
      </c>
      <c r="AU237" s="198" t="s">
        <v>211</v>
      </c>
      <c r="AV237" s="12" t="s">
        <v>211</v>
      </c>
      <c r="AW237" s="12" t="s">
        <v>39</v>
      </c>
      <c r="AX237" s="12" t="s">
        <v>75</v>
      </c>
      <c r="AY237" s="198" t="s">
        <v>195</v>
      </c>
    </row>
    <row r="238" spans="2:65" s="11" customFormat="1">
      <c r="B238" s="185"/>
      <c r="D238" s="186" t="s">
        <v>203</v>
      </c>
      <c r="E238" s="187" t="s">
        <v>5</v>
      </c>
      <c r="F238" s="188" t="s">
        <v>4328</v>
      </c>
      <c r="H238" s="189">
        <v>17.504999999999999</v>
      </c>
      <c r="I238" s="190"/>
      <c r="L238" s="185"/>
      <c r="M238" s="191"/>
      <c r="N238" s="192"/>
      <c r="O238" s="192"/>
      <c r="P238" s="192"/>
      <c r="Q238" s="192"/>
      <c r="R238" s="192"/>
      <c r="S238" s="192"/>
      <c r="T238" s="193"/>
      <c r="AT238" s="187" t="s">
        <v>203</v>
      </c>
      <c r="AU238" s="187" t="s">
        <v>211</v>
      </c>
      <c r="AV238" s="11" t="s">
        <v>85</v>
      </c>
      <c r="AW238" s="11" t="s">
        <v>39</v>
      </c>
      <c r="AX238" s="11" t="s">
        <v>75</v>
      </c>
      <c r="AY238" s="187" t="s">
        <v>195</v>
      </c>
    </row>
    <row r="239" spans="2:65" s="12" customFormat="1">
      <c r="B239" s="197"/>
      <c r="D239" s="186" t="s">
        <v>203</v>
      </c>
      <c r="E239" s="198" t="s">
        <v>5</v>
      </c>
      <c r="F239" s="199" t="s">
        <v>250</v>
      </c>
      <c r="H239" s="200">
        <v>17.504999999999999</v>
      </c>
      <c r="I239" s="201"/>
      <c r="L239" s="197"/>
      <c r="M239" s="202"/>
      <c r="N239" s="203"/>
      <c r="O239" s="203"/>
      <c r="P239" s="203"/>
      <c r="Q239" s="203"/>
      <c r="R239" s="203"/>
      <c r="S239" s="203"/>
      <c r="T239" s="204"/>
      <c r="AT239" s="198" t="s">
        <v>203</v>
      </c>
      <c r="AU239" s="198" t="s">
        <v>211</v>
      </c>
      <c r="AV239" s="12" t="s">
        <v>211</v>
      </c>
      <c r="AW239" s="12" t="s">
        <v>39</v>
      </c>
      <c r="AX239" s="12" t="s">
        <v>75</v>
      </c>
      <c r="AY239" s="198" t="s">
        <v>195</v>
      </c>
    </row>
    <row r="240" spans="2:65" s="13" customFormat="1">
      <c r="B240" s="205"/>
      <c r="D240" s="186" t="s">
        <v>203</v>
      </c>
      <c r="E240" s="206" t="s">
        <v>5</v>
      </c>
      <c r="F240" s="207" t="s">
        <v>254</v>
      </c>
      <c r="H240" s="208">
        <v>77.424999999999997</v>
      </c>
      <c r="I240" s="209"/>
      <c r="L240" s="205"/>
      <c r="M240" s="210"/>
      <c r="N240" s="211"/>
      <c r="O240" s="211"/>
      <c r="P240" s="211"/>
      <c r="Q240" s="211"/>
      <c r="R240" s="211"/>
      <c r="S240" s="211"/>
      <c r="T240" s="212"/>
      <c r="AT240" s="206" t="s">
        <v>203</v>
      </c>
      <c r="AU240" s="206" t="s">
        <v>211</v>
      </c>
      <c r="AV240" s="13" t="s">
        <v>201</v>
      </c>
      <c r="AW240" s="13" t="s">
        <v>39</v>
      </c>
      <c r="AX240" s="13" t="s">
        <v>83</v>
      </c>
      <c r="AY240" s="206" t="s">
        <v>195</v>
      </c>
    </row>
    <row r="241" spans="2:65" s="1" customFormat="1" ht="16.5" customHeight="1">
      <c r="B241" s="172"/>
      <c r="C241" s="173" t="s">
        <v>408</v>
      </c>
      <c r="D241" s="173" t="s">
        <v>197</v>
      </c>
      <c r="E241" s="174" t="s">
        <v>399</v>
      </c>
      <c r="F241" s="175" t="s">
        <v>400</v>
      </c>
      <c r="G241" s="176" t="s">
        <v>264</v>
      </c>
      <c r="H241" s="177">
        <v>77.424999999999997</v>
      </c>
      <c r="I241" s="178"/>
      <c r="J241" s="179">
        <f>ROUND(I241*H241,2)</f>
        <v>0</v>
      </c>
      <c r="K241" s="175"/>
      <c r="L241" s="40"/>
      <c r="M241" s="180" t="s">
        <v>5</v>
      </c>
      <c r="N241" s="181" t="s">
        <v>46</v>
      </c>
      <c r="O241" s="41"/>
      <c r="P241" s="182">
        <f>O241*H241</f>
        <v>0</v>
      </c>
      <c r="Q241" s="182">
        <v>0.29160000000000003</v>
      </c>
      <c r="R241" s="182">
        <f>Q241*H241</f>
        <v>22.57713</v>
      </c>
      <c r="S241" s="182">
        <v>0</v>
      </c>
      <c r="T241" s="183">
        <f>S241*H241</f>
        <v>0</v>
      </c>
      <c r="AR241" s="23" t="s">
        <v>201</v>
      </c>
      <c r="AT241" s="23" t="s">
        <v>197</v>
      </c>
      <c r="AU241" s="23" t="s">
        <v>211</v>
      </c>
      <c r="AY241" s="23" t="s">
        <v>195</v>
      </c>
      <c r="BE241" s="184">
        <f>IF(N241="základní",J241,0)</f>
        <v>0</v>
      </c>
      <c r="BF241" s="184">
        <f>IF(N241="snížená",J241,0)</f>
        <v>0</v>
      </c>
      <c r="BG241" s="184">
        <f>IF(N241="zákl. přenesená",J241,0)</f>
        <v>0</v>
      </c>
      <c r="BH241" s="184">
        <f>IF(N241="sníž. přenesená",J241,0)</f>
        <v>0</v>
      </c>
      <c r="BI241" s="184">
        <f>IF(N241="nulová",J241,0)</f>
        <v>0</v>
      </c>
      <c r="BJ241" s="23" t="s">
        <v>83</v>
      </c>
      <c r="BK241" s="184">
        <f>ROUND(I241*H241,2)</f>
        <v>0</v>
      </c>
      <c r="BL241" s="23" t="s">
        <v>201</v>
      </c>
      <c r="BM241" s="23" t="s">
        <v>4348</v>
      </c>
    </row>
    <row r="242" spans="2:65" s="1" customFormat="1" ht="54">
      <c r="B242" s="40"/>
      <c r="D242" s="186" t="s">
        <v>209</v>
      </c>
      <c r="F242" s="194" t="s">
        <v>402</v>
      </c>
      <c r="I242" s="195"/>
      <c r="L242" s="40"/>
      <c r="M242" s="196"/>
      <c r="N242" s="41"/>
      <c r="O242" s="41"/>
      <c r="P242" s="41"/>
      <c r="Q242" s="41"/>
      <c r="R242" s="41"/>
      <c r="S242" s="41"/>
      <c r="T242" s="69"/>
      <c r="AT242" s="23" t="s">
        <v>209</v>
      </c>
      <c r="AU242" s="23" t="s">
        <v>211</v>
      </c>
    </row>
    <row r="243" spans="2:65" s="1" customFormat="1" ht="16.5" customHeight="1">
      <c r="B243" s="172"/>
      <c r="C243" s="173" t="s">
        <v>410</v>
      </c>
      <c r="D243" s="173" t="s">
        <v>197</v>
      </c>
      <c r="E243" s="174" t="s">
        <v>404</v>
      </c>
      <c r="F243" s="175" t="s">
        <v>405</v>
      </c>
      <c r="G243" s="176" t="s">
        <v>264</v>
      </c>
      <c r="H243" s="177">
        <v>109.813</v>
      </c>
      <c r="I243" s="178"/>
      <c r="J243" s="179">
        <f>ROUND(I243*H243,2)</f>
        <v>0</v>
      </c>
      <c r="K243" s="175"/>
      <c r="L243" s="40"/>
      <c r="M243" s="180" t="s">
        <v>5</v>
      </c>
      <c r="N243" s="181" t="s">
        <v>46</v>
      </c>
      <c r="O243" s="41"/>
      <c r="P243" s="182">
        <f>O243*H243</f>
        <v>0</v>
      </c>
      <c r="Q243" s="182">
        <v>0.108</v>
      </c>
      <c r="R243" s="182">
        <f>Q243*H243</f>
        <v>11.859804</v>
      </c>
      <c r="S243" s="182">
        <v>0</v>
      </c>
      <c r="T243" s="183">
        <f>S243*H243</f>
        <v>0</v>
      </c>
      <c r="AR243" s="23" t="s">
        <v>201</v>
      </c>
      <c r="AT243" s="23" t="s">
        <v>197</v>
      </c>
      <c r="AU243" s="23" t="s">
        <v>211</v>
      </c>
      <c r="AY243" s="23" t="s">
        <v>195</v>
      </c>
      <c r="BE243" s="184">
        <f>IF(N243="základní",J243,0)</f>
        <v>0</v>
      </c>
      <c r="BF243" s="184">
        <f>IF(N243="snížená",J243,0)</f>
        <v>0</v>
      </c>
      <c r="BG243" s="184">
        <f>IF(N243="zákl. přenesená",J243,0)</f>
        <v>0</v>
      </c>
      <c r="BH243" s="184">
        <f>IF(N243="sníž. přenesená",J243,0)</f>
        <v>0</v>
      </c>
      <c r="BI243" s="184">
        <f>IF(N243="nulová",J243,0)</f>
        <v>0</v>
      </c>
      <c r="BJ243" s="23" t="s">
        <v>83</v>
      </c>
      <c r="BK243" s="184">
        <f>ROUND(I243*H243,2)</f>
        <v>0</v>
      </c>
      <c r="BL243" s="23" t="s">
        <v>201</v>
      </c>
      <c r="BM243" s="23" t="s">
        <v>4349</v>
      </c>
    </row>
    <row r="244" spans="2:65" s="1" customFormat="1" ht="40.5">
      <c r="B244" s="40"/>
      <c r="D244" s="186" t="s">
        <v>209</v>
      </c>
      <c r="F244" s="194" t="s">
        <v>407</v>
      </c>
      <c r="I244" s="195"/>
      <c r="L244" s="40"/>
      <c r="M244" s="196"/>
      <c r="N244" s="41"/>
      <c r="O244" s="41"/>
      <c r="P244" s="41"/>
      <c r="Q244" s="41"/>
      <c r="R244" s="41"/>
      <c r="S244" s="41"/>
      <c r="T244" s="69"/>
      <c r="AT244" s="23" t="s">
        <v>209</v>
      </c>
      <c r="AU244" s="23" t="s">
        <v>211</v>
      </c>
    </row>
    <row r="245" spans="2:65" s="11" customFormat="1">
      <c r="B245" s="185"/>
      <c r="D245" s="186" t="s">
        <v>203</v>
      </c>
      <c r="E245" s="187" t="s">
        <v>5</v>
      </c>
      <c r="F245" s="188" t="s">
        <v>4330</v>
      </c>
      <c r="H245" s="189">
        <v>61.488</v>
      </c>
      <c r="I245" s="190"/>
      <c r="L245" s="185"/>
      <c r="M245" s="191"/>
      <c r="N245" s="192"/>
      <c r="O245" s="192"/>
      <c r="P245" s="192"/>
      <c r="Q245" s="192"/>
      <c r="R245" s="192"/>
      <c r="S245" s="192"/>
      <c r="T245" s="193"/>
      <c r="AT245" s="187" t="s">
        <v>203</v>
      </c>
      <c r="AU245" s="187" t="s">
        <v>211</v>
      </c>
      <c r="AV245" s="11" t="s">
        <v>85</v>
      </c>
      <c r="AW245" s="11" t="s">
        <v>39</v>
      </c>
      <c r="AX245" s="11" t="s">
        <v>75</v>
      </c>
      <c r="AY245" s="187" t="s">
        <v>195</v>
      </c>
    </row>
    <row r="246" spans="2:65" s="12" customFormat="1">
      <c r="B246" s="197"/>
      <c r="D246" s="186" t="s">
        <v>203</v>
      </c>
      <c r="E246" s="198" t="s">
        <v>5</v>
      </c>
      <c r="F246" s="199" t="s">
        <v>2660</v>
      </c>
      <c r="H246" s="200">
        <v>61.488</v>
      </c>
      <c r="I246" s="201"/>
      <c r="L246" s="197"/>
      <c r="M246" s="202"/>
      <c r="N246" s="203"/>
      <c r="O246" s="203"/>
      <c r="P246" s="203"/>
      <c r="Q246" s="203"/>
      <c r="R246" s="203"/>
      <c r="S246" s="203"/>
      <c r="T246" s="204"/>
      <c r="AT246" s="198" t="s">
        <v>203</v>
      </c>
      <c r="AU246" s="198" t="s">
        <v>211</v>
      </c>
      <c r="AV246" s="12" t="s">
        <v>211</v>
      </c>
      <c r="AW246" s="12" t="s">
        <v>39</v>
      </c>
      <c r="AX246" s="12" t="s">
        <v>75</v>
      </c>
      <c r="AY246" s="198" t="s">
        <v>195</v>
      </c>
    </row>
    <row r="247" spans="2:65" s="11" customFormat="1">
      <c r="B247" s="185"/>
      <c r="D247" s="186" t="s">
        <v>203</v>
      </c>
      <c r="E247" s="187" t="s">
        <v>5</v>
      </c>
      <c r="F247" s="188" t="s">
        <v>4331</v>
      </c>
      <c r="H247" s="189">
        <v>23.04</v>
      </c>
      <c r="I247" s="190"/>
      <c r="L247" s="185"/>
      <c r="M247" s="191"/>
      <c r="N247" s="192"/>
      <c r="O247" s="192"/>
      <c r="P247" s="192"/>
      <c r="Q247" s="192"/>
      <c r="R247" s="192"/>
      <c r="S247" s="192"/>
      <c r="T247" s="193"/>
      <c r="AT247" s="187" t="s">
        <v>203</v>
      </c>
      <c r="AU247" s="187" t="s">
        <v>211</v>
      </c>
      <c r="AV247" s="11" t="s">
        <v>85</v>
      </c>
      <c r="AW247" s="11" t="s">
        <v>39</v>
      </c>
      <c r="AX247" s="11" t="s">
        <v>75</v>
      </c>
      <c r="AY247" s="187" t="s">
        <v>195</v>
      </c>
    </row>
    <row r="248" spans="2:65" s="12" customFormat="1">
      <c r="B248" s="197"/>
      <c r="D248" s="186" t="s">
        <v>203</v>
      </c>
      <c r="E248" s="198" t="s">
        <v>5</v>
      </c>
      <c r="F248" s="199" t="s">
        <v>2809</v>
      </c>
      <c r="H248" s="200">
        <v>23.04</v>
      </c>
      <c r="I248" s="201"/>
      <c r="L248" s="197"/>
      <c r="M248" s="202"/>
      <c r="N248" s="203"/>
      <c r="O248" s="203"/>
      <c r="P248" s="203"/>
      <c r="Q248" s="203"/>
      <c r="R248" s="203"/>
      <c r="S248" s="203"/>
      <c r="T248" s="204"/>
      <c r="AT248" s="198" t="s">
        <v>203</v>
      </c>
      <c r="AU248" s="198" t="s">
        <v>211</v>
      </c>
      <c r="AV248" s="12" t="s">
        <v>211</v>
      </c>
      <c r="AW248" s="12" t="s">
        <v>39</v>
      </c>
      <c r="AX248" s="12" t="s">
        <v>75</v>
      </c>
      <c r="AY248" s="198" t="s">
        <v>195</v>
      </c>
    </row>
    <row r="249" spans="2:65" s="11" customFormat="1">
      <c r="B249" s="185"/>
      <c r="D249" s="186" t="s">
        <v>203</v>
      </c>
      <c r="E249" s="187" t="s">
        <v>5</v>
      </c>
      <c r="F249" s="188" t="s">
        <v>4332</v>
      </c>
      <c r="H249" s="189">
        <v>25.285</v>
      </c>
      <c r="I249" s="190"/>
      <c r="L249" s="185"/>
      <c r="M249" s="191"/>
      <c r="N249" s="192"/>
      <c r="O249" s="192"/>
      <c r="P249" s="192"/>
      <c r="Q249" s="192"/>
      <c r="R249" s="192"/>
      <c r="S249" s="192"/>
      <c r="T249" s="193"/>
      <c r="AT249" s="187" t="s">
        <v>203</v>
      </c>
      <c r="AU249" s="187" t="s">
        <v>211</v>
      </c>
      <c r="AV249" s="11" t="s">
        <v>85</v>
      </c>
      <c r="AW249" s="11" t="s">
        <v>39</v>
      </c>
      <c r="AX249" s="11" t="s">
        <v>75</v>
      </c>
      <c r="AY249" s="187" t="s">
        <v>195</v>
      </c>
    </row>
    <row r="250" spans="2:65" s="12" customFormat="1">
      <c r="B250" s="197"/>
      <c r="D250" s="186" t="s">
        <v>203</v>
      </c>
      <c r="E250" s="198" t="s">
        <v>5</v>
      </c>
      <c r="F250" s="199" t="s">
        <v>250</v>
      </c>
      <c r="H250" s="200">
        <v>25.285</v>
      </c>
      <c r="I250" s="201"/>
      <c r="L250" s="197"/>
      <c r="M250" s="202"/>
      <c r="N250" s="203"/>
      <c r="O250" s="203"/>
      <c r="P250" s="203"/>
      <c r="Q250" s="203"/>
      <c r="R250" s="203"/>
      <c r="S250" s="203"/>
      <c r="T250" s="204"/>
      <c r="AT250" s="198" t="s">
        <v>203</v>
      </c>
      <c r="AU250" s="198" t="s">
        <v>211</v>
      </c>
      <c r="AV250" s="12" t="s">
        <v>211</v>
      </c>
      <c r="AW250" s="12" t="s">
        <v>39</v>
      </c>
      <c r="AX250" s="12" t="s">
        <v>75</v>
      </c>
      <c r="AY250" s="198" t="s">
        <v>195</v>
      </c>
    </row>
    <row r="251" spans="2:65" s="13" customFormat="1">
      <c r="B251" s="205"/>
      <c r="D251" s="186" t="s">
        <v>203</v>
      </c>
      <c r="E251" s="206" t="s">
        <v>5</v>
      </c>
      <c r="F251" s="207" t="s">
        <v>254</v>
      </c>
      <c r="H251" s="208">
        <v>109.813</v>
      </c>
      <c r="I251" s="209"/>
      <c r="L251" s="205"/>
      <c r="M251" s="210"/>
      <c r="N251" s="211"/>
      <c r="O251" s="211"/>
      <c r="P251" s="211"/>
      <c r="Q251" s="211"/>
      <c r="R251" s="211"/>
      <c r="S251" s="211"/>
      <c r="T251" s="212"/>
      <c r="AT251" s="206" t="s">
        <v>203</v>
      </c>
      <c r="AU251" s="206" t="s">
        <v>211</v>
      </c>
      <c r="AV251" s="13" t="s">
        <v>201</v>
      </c>
      <c r="AW251" s="13" t="s">
        <v>39</v>
      </c>
      <c r="AX251" s="13" t="s">
        <v>83</v>
      </c>
      <c r="AY251" s="206" t="s">
        <v>195</v>
      </c>
    </row>
    <row r="252" spans="2:65" s="1" customFormat="1" ht="16.5" customHeight="1">
      <c r="B252" s="172"/>
      <c r="C252" s="173" t="s">
        <v>414</v>
      </c>
      <c r="D252" s="173" t="s">
        <v>197</v>
      </c>
      <c r="E252" s="174" t="s">
        <v>404</v>
      </c>
      <c r="F252" s="175" t="s">
        <v>405</v>
      </c>
      <c r="G252" s="176" t="s">
        <v>264</v>
      </c>
      <c r="H252" s="177">
        <v>109.813</v>
      </c>
      <c r="I252" s="178"/>
      <c r="J252" s="179">
        <f>ROUND(I252*H252,2)</f>
        <v>0</v>
      </c>
      <c r="K252" s="175"/>
      <c r="L252" s="40"/>
      <c r="M252" s="180" t="s">
        <v>5</v>
      </c>
      <c r="N252" s="181" t="s">
        <v>46</v>
      </c>
      <c r="O252" s="41"/>
      <c r="P252" s="182">
        <f>O252*H252</f>
        <v>0</v>
      </c>
      <c r="Q252" s="182">
        <v>0.108</v>
      </c>
      <c r="R252" s="182">
        <f>Q252*H252</f>
        <v>11.859804</v>
      </c>
      <c r="S252" s="182">
        <v>0</v>
      </c>
      <c r="T252" s="183">
        <f>S252*H252</f>
        <v>0</v>
      </c>
      <c r="AR252" s="23" t="s">
        <v>201</v>
      </c>
      <c r="AT252" s="23" t="s">
        <v>197</v>
      </c>
      <c r="AU252" s="23" t="s">
        <v>211</v>
      </c>
      <c r="AY252" s="23" t="s">
        <v>195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23" t="s">
        <v>83</v>
      </c>
      <c r="BK252" s="184">
        <f>ROUND(I252*H252,2)</f>
        <v>0</v>
      </c>
      <c r="BL252" s="23" t="s">
        <v>201</v>
      </c>
      <c r="BM252" s="23" t="s">
        <v>4350</v>
      </c>
    </row>
    <row r="253" spans="2:65" s="1" customFormat="1" ht="40.5">
      <c r="B253" s="40"/>
      <c r="D253" s="186" t="s">
        <v>209</v>
      </c>
      <c r="F253" s="194" t="s">
        <v>407</v>
      </c>
      <c r="I253" s="195"/>
      <c r="L253" s="40"/>
      <c r="M253" s="196"/>
      <c r="N253" s="41"/>
      <c r="O253" s="41"/>
      <c r="P253" s="41"/>
      <c r="Q253" s="41"/>
      <c r="R253" s="41"/>
      <c r="S253" s="41"/>
      <c r="T253" s="69"/>
      <c r="AT253" s="23" t="s">
        <v>209</v>
      </c>
      <c r="AU253" s="23" t="s">
        <v>211</v>
      </c>
    </row>
    <row r="254" spans="2:65" s="1" customFormat="1" ht="16.5" customHeight="1">
      <c r="B254" s="172"/>
      <c r="C254" s="173" t="s">
        <v>419</v>
      </c>
      <c r="D254" s="173" t="s">
        <v>197</v>
      </c>
      <c r="E254" s="174" t="s">
        <v>345</v>
      </c>
      <c r="F254" s="175" t="s">
        <v>346</v>
      </c>
      <c r="G254" s="176" t="s">
        <v>303</v>
      </c>
      <c r="H254" s="177">
        <v>69.292000000000002</v>
      </c>
      <c r="I254" s="178"/>
      <c r="J254" s="179">
        <f>ROUND(I254*H254,2)</f>
        <v>0</v>
      </c>
      <c r="K254" s="175"/>
      <c r="L254" s="40"/>
      <c r="M254" s="180" t="s">
        <v>5</v>
      </c>
      <c r="N254" s="181" t="s">
        <v>46</v>
      </c>
      <c r="O254" s="41"/>
      <c r="P254" s="182">
        <f>O254*H254</f>
        <v>0</v>
      </c>
      <c r="Q254" s="182">
        <v>0</v>
      </c>
      <c r="R254" s="182">
        <f>Q254*H254</f>
        <v>0</v>
      </c>
      <c r="S254" s="182">
        <v>0</v>
      </c>
      <c r="T254" s="183">
        <f>S254*H254</f>
        <v>0</v>
      </c>
      <c r="AR254" s="23" t="s">
        <v>201</v>
      </c>
      <c r="AT254" s="23" t="s">
        <v>197</v>
      </c>
      <c r="AU254" s="23" t="s">
        <v>211</v>
      </c>
      <c r="AY254" s="23" t="s">
        <v>195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23" t="s">
        <v>83</v>
      </c>
      <c r="BK254" s="184">
        <f>ROUND(I254*H254,2)</f>
        <v>0</v>
      </c>
      <c r="BL254" s="23" t="s">
        <v>201</v>
      </c>
      <c r="BM254" s="23" t="s">
        <v>4351</v>
      </c>
    </row>
    <row r="255" spans="2:65" s="10" customFormat="1" ht="22.35" customHeight="1">
      <c r="B255" s="159"/>
      <c r="D255" s="160" t="s">
        <v>74</v>
      </c>
      <c r="E255" s="170" t="s">
        <v>412</v>
      </c>
      <c r="F255" s="170" t="s">
        <v>413</v>
      </c>
      <c r="I255" s="162"/>
      <c r="J255" s="171">
        <f>BK255</f>
        <v>0</v>
      </c>
      <c r="L255" s="159"/>
      <c r="M255" s="164"/>
      <c r="N255" s="165"/>
      <c r="O255" s="165"/>
      <c r="P255" s="166">
        <f>SUM(P256:P259)</f>
        <v>0</v>
      </c>
      <c r="Q255" s="165"/>
      <c r="R255" s="166">
        <f>SUM(R256:R259)</f>
        <v>0.62620000000000009</v>
      </c>
      <c r="S255" s="165"/>
      <c r="T255" s="167">
        <f>SUM(T256:T259)</f>
        <v>0</v>
      </c>
      <c r="AR255" s="160" t="s">
        <v>83</v>
      </c>
      <c r="AT255" s="168" t="s">
        <v>74</v>
      </c>
      <c r="AU255" s="168" t="s">
        <v>85</v>
      </c>
      <c r="AY255" s="160" t="s">
        <v>195</v>
      </c>
      <c r="BK255" s="169">
        <f>SUM(BK256:BK259)</f>
        <v>0</v>
      </c>
    </row>
    <row r="256" spans="2:65" s="1" customFormat="1" ht="25.5" customHeight="1">
      <c r="B256" s="172"/>
      <c r="C256" s="173" t="s">
        <v>424</v>
      </c>
      <c r="D256" s="173" t="s">
        <v>197</v>
      </c>
      <c r="E256" s="174" t="s">
        <v>415</v>
      </c>
      <c r="F256" s="175" t="s">
        <v>416</v>
      </c>
      <c r="G256" s="176" t="s">
        <v>264</v>
      </c>
      <c r="H256" s="177">
        <v>6.2</v>
      </c>
      <c r="I256" s="178"/>
      <c r="J256" s="179">
        <f>ROUND(I256*H256,2)</f>
        <v>0</v>
      </c>
      <c r="K256" s="175"/>
      <c r="L256" s="40"/>
      <c r="M256" s="180" t="s">
        <v>5</v>
      </c>
      <c r="N256" s="181" t="s">
        <v>46</v>
      </c>
      <c r="O256" s="41"/>
      <c r="P256" s="182">
        <f>O256*H256</f>
        <v>0</v>
      </c>
      <c r="Q256" s="182">
        <v>0.10100000000000001</v>
      </c>
      <c r="R256" s="182">
        <f>Q256*H256</f>
        <v>0.62620000000000009</v>
      </c>
      <c r="S256" s="182">
        <v>0</v>
      </c>
      <c r="T256" s="183">
        <f>S256*H256</f>
        <v>0</v>
      </c>
      <c r="AR256" s="23" t="s">
        <v>201</v>
      </c>
      <c r="AT256" s="23" t="s">
        <v>197</v>
      </c>
      <c r="AU256" s="23" t="s">
        <v>211</v>
      </c>
      <c r="AY256" s="23" t="s">
        <v>195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23" t="s">
        <v>83</v>
      </c>
      <c r="BK256" s="184">
        <f>ROUND(I256*H256,2)</f>
        <v>0</v>
      </c>
      <c r="BL256" s="23" t="s">
        <v>201</v>
      </c>
      <c r="BM256" s="23" t="s">
        <v>4352</v>
      </c>
    </row>
    <row r="257" spans="2:65" s="1" customFormat="1" ht="81">
      <c r="B257" s="40"/>
      <c r="D257" s="186" t="s">
        <v>209</v>
      </c>
      <c r="F257" s="194" t="s">
        <v>418</v>
      </c>
      <c r="I257" s="195"/>
      <c r="L257" s="40"/>
      <c r="M257" s="196"/>
      <c r="N257" s="41"/>
      <c r="O257" s="41"/>
      <c r="P257" s="41"/>
      <c r="Q257" s="41"/>
      <c r="R257" s="41"/>
      <c r="S257" s="41"/>
      <c r="T257" s="69"/>
      <c r="AT257" s="23" t="s">
        <v>209</v>
      </c>
      <c r="AU257" s="23" t="s">
        <v>211</v>
      </c>
    </row>
    <row r="258" spans="2:65" s="11" customFormat="1">
      <c r="B258" s="185"/>
      <c r="D258" s="186" t="s">
        <v>203</v>
      </c>
      <c r="E258" s="187" t="s">
        <v>5</v>
      </c>
      <c r="F258" s="188" t="s">
        <v>4324</v>
      </c>
      <c r="H258" s="189">
        <v>6.2</v>
      </c>
      <c r="I258" s="190"/>
      <c r="L258" s="185"/>
      <c r="M258" s="191"/>
      <c r="N258" s="192"/>
      <c r="O258" s="192"/>
      <c r="P258" s="192"/>
      <c r="Q258" s="192"/>
      <c r="R258" s="192"/>
      <c r="S258" s="192"/>
      <c r="T258" s="193"/>
      <c r="AT258" s="187" t="s">
        <v>203</v>
      </c>
      <c r="AU258" s="187" t="s">
        <v>211</v>
      </c>
      <c r="AV258" s="11" t="s">
        <v>85</v>
      </c>
      <c r="AW258" s="11" t="s">
        <v>39</v>
      </c>
      <c r="AX258" s="11" t="s">
        <v>83</v>
      </c>
      <c r="AY258" s="187" t="s">
        <v>195</v>
      </c>
    </row>
    <row r="259" spans="2:65" s="1" customFormat="1" ht="16.5" customHeight="1">
      <c r="B259" s="172"/>
      <c r="C259" s="173" t="s">
        <v>428</v>
      </c>
      <c r="D259" s="173" t="s">
        <v>197</v>
      </c>
      <c r="E259" s="174" t="s">
        <v>345</v>
      </c>
      <c r="F259" s="175" t="s">
        <v>346</v>
      </c>
      <c r="G259" s="176" t="s">
        <v>303</v>
      </c>
      <c r="H259" s="177">
        <v>0.626</v>
      </c>
      <c r="I259" s="178"/>
      <c r="J259" s="179">
        <f>ROUND(I259*H259,2)</f>
        <v>0</v>
      </c>
      <c r="K259" s="175"/>
      <c r="L259" s="40"/>
      <c r="M259" s="180" t="s">
        <v>5</v>
      </c>
      <c r="N259" s="181" t="s">
        <v>46</v>
      </c>
      <c r="O259" s="41"/>
      <c r="P259" s="182">
        <f>O259*H259</f>
        <v>0</v>
      </c>
      <c r="Q259" s="182">
        <v>0</v>
      </c>
      <c r="R259" s="182">
        <f>Q259*H259</f>
        <v>0</v>
      </c>
      <c r="S259" s="182">
        <v>0</v>
      </c>
      <c r="T259" s="183">
        <f>S259*H259</f>
        <v>0</v>
      </c>
      <c r="AR259" s="23" t="s">
        <v>201</v>
      </c>
      <c r="AT259" s="23" t="s">
        <v>197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4353</v>
      </c>
    </row>
    <row r="260" spans="2:65" s="10" customFormat="1" ht="29.85" customHeight="1">
      <c r="B260" s="159"/>
      <c r="D260" s="160" t="s">
        <v>74</v>
      </c>
      <c r="E260" s="170" t="s">
        <v>255</v>
      </c>
      <c r="F260" s="170" t="s">
        <v>421</v>
      </c>
      <c r="I260" s="162"/>
      <c r="J260" s="171">
        <f>BK260</f>
        <v>0</v>
      </c>
      <c r="L260" s="159"/>
      <c r="M260" s="164"/>
      <c r="N260" s="165"/>
      <c r="O260" s="165"/>
      <c r="P260" s="166">
        <f>P261+P270+P303</f>
        <v>0</v>
      </c>
      <c r="Q260" s="165"/>
      <c r="R260" s="166">
        <f>R261+R270+R303</f>
        <v>20.537022499999999</v>
      </c>
      <c r="S260" s="165"/>
      <c r="T260" s="167">
        <f>T261+T270+T303</f>
        <v>0</v>
      </c>
      <c r="AR260" s="160" t="s">
        <v>83</v>
      </c>
      <c r="AT260" s="168" t="s">
        <v>74</v>
      </c>
      <c r="AU260" s="168" t="s">
        <v>83</v>
      </c>
      <c r="AY260" s="160" t="s">
        <v>195</v>
      </c>
      <c r="BK260" s="169">
        <f>BK261+BK270+BK303</f>
        <v>0</v>
      </c>
    </row>
    <row r="261" spans="2:65" s="10" customFormat="1" ht="14.85" customHeight="1">
      <c r="B261" s="159"/>
      <c r="D261" s="160" t="s">
        <v>74</v>
      </c>
      <c r="E261" s="170" t="s">
        <v>633</v>
      </c>
      <c r="F261" s="170" t="s">
        <v>2866</v>
      </c>
      <c r="I261" s="162"/>
      <c r="J261" s="171">
        <f>BK261</f>
        <v>0</v>
      </c>
      <c r="L261" s="159"/>
      <c r="M261" s="164"/>
      <c r="N261" s="165"/>
      <c r="O261" s="165"/>
      <c r="P261" s="166">
        <f>SUM(P262:P269)</f>
        <v>0</v>
      </c>
      <c r="Q261" s="165"/>
      <c r="R261" s="166">
        <f>SUM(R262:R269)</f>
        <v>2.9131559999999999</v>
      </c>
      <c r="S261" s="165"/>
      <c r="T261" s="167">
        <f>SUM(T262:T269)</f>
        <v>0</v>
      </c>
      <c r="AR261" s="160" t="s">
        <v>83</v>
      </c>
      <c r="AT261" s="168" t="s">
        <v>74</v>
      </c>
      <c r="AU261" s="168" t="s">
        <v>85</v>
      </c>
      <c r="AY261" s="160" t="s">
        <v>195</v>
      </c>
      <c r="BK261" s="169">
        <f>SUM(BK262:BK269)</f>
        <v>0</v>
      </c>
    </row>
    <row r="262" spans="2:65" s="1" customFormat="1" ht="25.5" customHeight="1">
      <c r="B262" s="172"/>
      <c r="C262" s="173" t="s">
        <v>433</v>
      </c>
      <c r="D262" s="173" t="s">
        <v>197</v>
      </c>
      <c r="E262" s="174" t="s">
        <v>2867</v>
      </c>
      <c r="F262" s="175" t="s">
        <v>2868</v>
      </c>
      <c r="G262" s="176" t="s">
        <v>207</v>
      </c>
      <c r="H262" s="177">
        <v>49.92</v>
      </c>
      <c r="I262" s="178"/>
      <c r="J262" s="179">
        <f>ROUND(I262*H262,2)</f>
        <v>0</v>
      </c>
      <c r="K262" s="175"/>
      <c r="L262" s="40"/>
      <c r="M262" s="180" t="s">
        <v>5</v>
      </c>
      <c r="N262" s="181" t="s">
        <v>46</v>
      </c>
      <c r="O262" s="41"/>
      <c r="P262" s="182">
        <f>O262*H262</f>
        <v>0</v>
      </c>
      <c r="Q262" s="182">
        <v>5.0000000000000002E-5</v>
      </c>
      <c r="R262" s="182">
        <f>Q262*H262</f>
        <v>2.4960000000000004E-3</v>
      </c>
      <c r="S262" s="182">
        <v>0</v>
      </c>
      <c r="T262" s="183">
        <f>S262*H262</f>
        <v>0</v>
      </c>
      <c r="AR262" s="23" t="s">
        <v>201</v>
      </c>
      <c r="AT262" s="23" t="s">
        <v>197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4354</v>
      </c>
    </row>
    <row r="263" spans="2:65" s="1" customFormat="1" ht="16.5" customHeight="1">
      <c r="B263" s="172"/>
      <c r="C263" s="213" t="s">
        <v>438</v>
      </c>
      <c r="D263" s="213" t="s">
        <v>316</v>
      </c>
      <c r="E263" s="214" t="s">
        <v>2870</v>
      </c>
      <c r="F263" s="215" t="s">
        <v>2871</v>
      </c>
      <c r="G263" s="216" t="s">
        <v>207</v>
      </c>
      <c r="H263" s="217">
        <v>49.92</v>
      </c>
      <c r="I263" s="218"/>
      <c r="J263" s="219">
        <f>ROUND(I263*H263,2)</f>
        <v>0</v>
      </c>
      <c r="K263" s="215"/>
      <c r="L263" s="220"/>
      <c r="M263" s="221" t="s">
        <v>5</v>
      </c>
      <c r="N263" s="222" t="s">
        <v>46</v>
      </c>
      <c r="O263" s="41"/>
      <c r="P263" s="182">
        <f>O263*H263</f>
        <v>0</v>
      </c>
      <c r="Q263" s="182">
        <v>5.2999999999999999E-2</v>
      </c>
      <c r="R263" s="182">
        <f>Q263*H263</f>
        <v>2.6457600000000001</v>
      </c>
      <c r="S263" s="182">
        <v>0</v>
      </c>
      <c r="T263" s="183">
        <f>S263*H263</f>
        <v>0</v>
      </c>
      <c r="AR263" s="23" t="s">
        <v>255</v>
      </c>
      <c r="AT263" s="23" t="s">
        <v>316</v>
      </c>
      <c r="AU263" s="23" t="s">
        <v>211</v>
      </c>
      <c r="AY263" s="23" t="s">
        <v>195</v>
      </c>
      <c r="BE263" s="184">
        <f>IF(N263="základní",J263,0)</f>
        <v>0</v>
      </c>
      <c r="BF263" s="184">
        <f>IF(N263="snížená",J263,0)</f>
        <v>0</v>
      </c>
      <c r="BG263" s="184">
        <f>IF(N263="zákl. přenesená",J263,0)</f>
        <v>0</v>
      </c>
      <c r="BH263" s="184">
        <f>IF(N263="sníž. přenesená",J263,0)</f>
        <v>0</v>
      </c>
      <c r="BI263" s="184">
        <f>IF(N263="nulová",J263,0)</f>
        <v>0</v>
      </c>
      <c r="BJ263" s="23" t="s">
        <v>83</v>
      </c>
      <c r="BK263" s="184">
        <f>ROUND(I263*H263,2)</f>
        <v>0</v>
      </c>
      <c r="BL263" s="23" t="s">
        <v>201</v>
      </c>
      <c r="BM263" s="23" t="s">
        <v>4355</v>
      </c>
    </row>
    <row r="264" spans="2:65" s="1" customFormat="1" ht="27">
      <c r="B264" s="40"/>
      <c r="D264" s="186" t="s">
        <v>209</v>
      </c>
      <c r="F264" s="194" t="s">
        <v>2873</v>
      </c>
      <c r="I264" s="195"/>
      <c r="L264" s="40"/>
      <c r="M264" s="196"/>
      <c r="N264" s="41"/>
      <c r="O264" s="41"/>
      <c r="P264" s="41"/>
      <c r="Q264" s="41"/>
      <c r="R264" s="41"/>
      <c r="S264" s="41"/>
      <c r="T264" s="69"/>
      <c r="AT264" s="23" t="s">
        <v>209</v>
      </c>
      <c r="AU264" s="23" t="s">
        <v>211</v>
      </c>
    </row>
    <row r="265" spans="2:65" s="1" customFormat="1" ht="25.5" customHeight="1">
      <c r="B265" s="172"/>
      <c r="C265" s="173" t="s">
        <v>443</v>
      </c>
      <c r="D265" s="173" t="s">
        <v>197</v>
      </c>
      <c r="E265" s="174" t="s">
        <v>2881</v>
      </c>
      <c r="F265" s="175" t="s">
        <v>2882</v>
      </c>
      <c r="G265" s="176" t="s">
        <v>325</v>
      </c>
      <c r="H265" s="177">
        <v>6</v>
      </c>
      <c r="I265" s="178"/>
      <c r="J265" s="179">
        <f>ROUND(I265*H265,2)</f>
        <v>0</v>
      </c>
      <c r="K265" s="175"/>
      <c r="L265" s="40"/>
      <c r="M265" s="180" t="s">
        <v>5</v>
      </c>
      <c r="N265" s="181" t="s">
        <v>46</v>
      </c>
      <c r="O265" s="41"/>
      <c r="P265" s="182">
        <f>O265*H265</f>
        <v>0</v>
      </c>
      <c r="Q265" s="182">
        <v>1.4999999999999999E-4</v>
      </c>
      <c r="R265" s="182">
        <f>Q265*H265</f>
        <v>8.9999999999999998E-4</v>
      </c>
      <c r="S265" s="182">
        <v>0</v>
      </c>
      <c r="T265" s="183">
        <f>S265*H265</f>
        <v>0</v>
      </c>
      <c r="AR265" s="23" t="s">
        <v>201</v>
      </c>
      <c r="AT265" s="23" t="s">
        <v>197</v>
      </c>
      <c r="AU265" s="23" t="s">
        <v>211</v>
      </c>
      <c r="AY265" s="23" t="s">
        <v>195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23" t="s">
        <v>83</v>
      </c>
      <c r="BK265" s="184">
        <f>ROUND(I265*H265,2)</f>
        <v>0</v>
      </c>
      <c r="BL265" s="23" t="s">
        <v>201</v>
      </c>
      <c r="BM265" s="23" t="s">
        <v>4356</v>
      </c>
    </row>
    <row r="266" spans="2:65" s="1" customFormat="1" ht="25.5" customHeight="1">
      <c r="B266" s="172"/>
      <c r="C266" s="213" t="s">
        <v>447</v>
      </c>
      <c r="D266" s="213" t="s">
        <v>316</v>
      </c>
      <c r="E266" s="214" t="s">
        <v>2884</v>
      </c>
      <c r="F266" s="215" t="s">
        <v>2885</v>
      </c>
      <c r="G266" s="216" t="s">
        <v>325</v>
      </c>
      <c r="H266" s="217">
        <v>3</v>
      </c>
      <c r="I266" s="218"/>
      <c r="J266" s="219">
        <f>ROUND(I266*H266,2)</f>
        <v>0</v>
      </c>
      <c r="K266" s="215"/>
      <c r="L266" s="220"/>
      <c r="M266" s="221" t="s">
        <v>5</v>
      </c>
      <c r="N266" s="222" t="s">
        <v>46</v>
      </c>
      <c r="O266" s="41"/>
      <c r="P266" s="182">
        <f>O266*H266</f>
        <v>0</v>
      </c>
      <c r="Q266" s="182">
        <v>4.2000000000000003E-2</v>
      </c>
      <c r="R266" s="182">
        <f>Q266*H266</f>
        <v>0.126</v>
      </c>
      <c r="S266" s="182">
        <v>0</v>
      </c>
      <c r="T266" s="183">
        <f>S266*H266</f>
        <v>0</v>
      </c>
      <c r="AR266" s="23" t="s">
        <v>255</v>
      </c>
      <c r="AT266" s="23" t="s">
        <v>316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4357</v>
      </c>
    </row>
    <row r="267" spans="2:65" s="1" customFormat="1" ht="25.5" customHeight="1">
      <c r="B267" s="172"/>
      <c r="C267" s="213" t="s">
        <v>452</v>
      </c>
      <c r="D267" s="213" t="s">
        <v>316</v>
      </c>
      <c r="E267" s="214" t="s">
        <v>4358</v>
      </c>
      <c r="F267" s="215" t="s">
        <v>4359</v>
      </c>
      <c r="G267" s="216" t="s">
        <v>325</v>
      </c>
      <c r="H267" s="217">
        <v>2</v>
      </c>
      <c r="I267" s="218"/>
      <c r="J267" s="219">
        <f>ROUND(I267*H267,2)</f>
        <v>0</v>
      </c>
      <c r="K267" s="215"/>
      <c r="L267" s="220"/>
      <c r="M267" s="221" t="s">
        <v>5</v>
      </c>
      <c r="N267" s="222" t="s">
        <v>46</v>
      </c>
      <c r="O267" s="41"/>
      <c r="P267" s="182">
        <f>O267*H267</f>
        <v>0</v>
      </c>
      <c r="Q267" s="182">
        <v>4.8000000000000001E-2</v>
      </c>
      <c r="R267" s="182">
        <f>Q267*H267</f>
        <v>9.6000000000000002E-2</v>
      </c>
      <c r="S267" s="182">
        <v>0</v>
      </c>
      <c r="T267" s="183">
        <f>S267*H267</f>
        <v>0</v>
      </c>
      <c r="AR267" s="23" t="s">
        <v>255</v>
      </c>
      <c r="AT267" s="23" t="s">
        <v>316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4360</v>
      </c>
    </row>
    <row r="268" spans="2:65" s="1" customFormat="1" ht="25.5" customHeight="1">
      <c r="B268" s="172"/>
      <c r="C268" s="213" t="s">
        <v>456</v>
      </c>
      <c r="D268" s="213" t="s">
        <v>316</v>
      </c>
      <c r="E268" s="214" t="s">
        <v>4361</v>
      </c>
      <c r="F268" s="215" t="s">
        <v>4362</v>
      </c>
      <c r="G268" s="216" t="s">
        <v>325</v>
      </c>
      <c r="H268" s="217">
        <v>1</v>
      </c>
      <c r="I268" s="218"/>
      <c r="J268" s="219">
        <f>ROUND(I268*H268,2)</f>
        <v>0</v>
      </c>
      <c r="K268" s="215"/>
      <c r="L268" s="220"/>
      <c r="M268" s="221" t="s">
        <v>5</v>
      </c>
      <c r="N268" s="222" t="s">
        <v>46</v>
      </c>
      <c r="O268" s="41"/>
      <c r="P268" s="182">
        <f>O268*H268</f>
        <v>0</v>
      </c>
      <c r="Q268" s="182">
        <v>4.2000000000000003E-2</v>
      </c>
      <c r="R268" s="182">
        <f>Q268*H268</f>
        <v>4.2000000000000003E-2</v>
      </c>
      <c r="S268" s="182">
        <v>0</v>
      </c>
      <c r="T268" s="183">
        <f>S268*H268</f>
        <v>0</v>
      </c>
      <c r="AR268" s="23" t="s">
        <v>255</v>
      </c>
      <c r="AT268" s="23" t="s">
        <v>316</v>
      </c>
      <c r="AU268" s="23" t="s">
        <v>211</v>
      </c>
      <c r="AY268" s="23" t="s">
        <v>195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23" t="s">
        <v>83</v>
      </c>
      <c r="BK268" s="184">
        <f>ROUND(I268*H268,2)</f>
        <v>0</v>
      </c>
      <c r="BL268" s="23" t="s">
        <v>201</v>
      </c>
      <c r="BM268" s="23" t="s">
        <v>4363</v>
      </c>
    </row>
    <row r="269" spans="2:65" s="1" customFormat="1" ht="16.5" customHeight="1">
      <c r="B269" s="172"/>
      <c r="C269" s="173" t="s">
        <v>462</v>
      </c>
      <c r="D269" s="173" t="s">
        <v>197</v>
      </c>
      <c r="E269" s="174" t="s">
        <v>2893</v>
      </c>
      <c r="F269" s="175" t="s">
        <v>2894</v>
      </c>
      <c r="G269" s="176" t="s">
        <v>303</v>
      </c>
      <c r="H269" s="177">
        <v>2.9129999999999998</v>
      </c>
      <c r="I269" s="178"/>
      <c r="J269" s="179">
        <f>ROUND(I269*H269,2)</f>
        <v>0</v>
      </c>
      <c r="K269" s="175"/>
      <c r="L269" s="40"/>
      <c r="M269" s="180" t="s">
        <v>5</v>
      </c>
      <c r="N269" s="181" t="s">
        <v>46</v>
      </c>
      <c r="O269" s="41"/>
      <c r="P269" s="182">
        <f>O269*H269</f>
        <v>0</v>
      </c>
      <c r="Q269" s="182">
        <v>0</v>
      </c>
      <c r="R269" s="182">
        <f>Q269*H269</f>
        <v>0</v>
      </c>
      <c r="S269" s="182">
        <v>0</v>
      </c>
      <c r="T269" s="183">
        <f>S269*H269</f>
        <v>0</v>
      </c>
      <c r="AR269" s="23" t="s">
        <v>201</v>
      </c>
      <c r="AT269" s="23" t="s">
        <v>197</v>
      </c>
      <c r="AU269" s="23" t="s">
        <v>211</v>
      </c>
      <c r="AY269" s="23" t="s">
        <v>195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23" t="s">
        <v>83</v>
      </c>
      <c r="BK269" s="184">
        <f>ROUND(I269*H269,2)</f>
        <v>0</v>
      </c>
      <c r="BL269" s="23" t="s">
        <v>201</v>
      </c>
      <c r="BM269" s="23" t="s">
        <v>4364</v>
      </c>
    </row>
    <row r="270" spans="2:65" s="10" customFormat="1" ht="22.35" customHeight="1">
      <c r="B270" s="159"/>
      <c r="D270" s="160" t="s">
        <v>74</v>
      </c>
      <c r="E270" s="170" t="s">
        <v>460</v>
      </c>
      <c r="F270" s="170" t="s">
        <v>2977</v>
      </c>
      <c r="I270" s="162"/>
      <c r="J270" s="171">
        <f>BK270</f>
        <v>0</v>
      </c>
      <c r="L270" s="159"/>
      <c r="M270" s="164"/>
      <c r="N270" s="165"/>
      <c r="O270" s="165"/>
      <c r="P270" s="166">
        <f>SUM(P271:P302)</f>
        <v>0</v>
      </c>
      <c r="Q270" s="165"/>
      <c r="R270" s="166">
        <f>SUM(R271:R302)</f>
        <v>0.15982649999999998</v>
      </c>
      <c r="S270" s="165"/>
      <c r="T270" s="167">
        <f>SUM(T271:T302)</f>
        <v>0</v>
      </c>
      <c r="AR270" s="160" t="s">
        <v>83</v>
      </c>
      <c r="AT270" s="168" t="s">
        <v>74</v>
      </c>
      <c r="AU270" s="168" t="s">
        <v>85</v>
      </c>
      <c r="AY270" s="160" t="s">
        <v>195</v>
      </c>
      <c r="BK270" s="169">
        <f>SUM(BK271:BK302)</f>
        <v>0</v>
      </c>
    </row>
    <row r="271" spans="2:65" s="1" customFormat="1" ht="25.5" customHeight="1">
      <c r="B271" s="172"/>
      <c r="C271" s="173" t="s">
        <v>466</v>
      </c>
      <c r="D271" s="173" t="s">
        <v>197</v>
      </c>
      <c r="E271" s="174" t="s">
        <v>2985</v>
      </c>
      <c r="F271" s="175" t="s">
        <v>2986</v>
      </c>
      <c r="G271" s="176" t="s">
        <v>207</v>
      </c>
      <c r="H271" s="177">
        <v>10.8</v>
      </c>
      <c r="I271" s="178"/>
      <c r="J271" s="179">
        <f>ROUND(I271*H271,2)</f>
        <v>0</v>
      </c>
      <c r="K271" s="175"/>
      <c r="L271" s="40"/>
      <c r="M271" s="180" t="s">
        <v>5</v>
      </c>
      <c r="N271" s="181" t="s">
        <v>46</v>
      </c>
      <c r="O271" s="41"/>
      <c r="P271" s="182">
        <f>O271*H271</f>
        <v>0</v>
      </c>
      <c r="Q271" s="182">
        <v>1.0000000000000001E-5</v>
      </c>
      <c r="R271" s="182">
        <f>Q271*H271</f>
        <v>1.0800000000000001E-4</v>
      </c>
      <c r="S271" s="182">
        <v>0</v>
      </c>
      <c r="T271" s="183">
        <f>S271*H271</f>
        <v>0</v>
      </c>
      <c r="AR271" s="23" t="s">
        <v>201</v>
      </c>
      <c r="AT271" s="23" t="s">
        <v>197</v>
      </c>
      <c r="AU271" s="23" t="s">
        <v>211</v>
      </c>
      <c r="AY271" s="23" t="s">
        <v>195</v>
      </c>
      <c r="BE271" s="184">
        <f>IF(N271="základní",J271,0)</f>
        <v>0</v>
      </c>
      <c r="BF271" s="184">
        <f>IF(N271="snížená",J271,0)</f>
        <v>0</v>
      </c>
      <c r="BG271" s="184">
        <f>IF(N271="zákl. přenesená",J271,0)</f>
        <v>0</v>
      </c>
      <c r="BH271" s="184">
        <f>IF(N271="sníž. přenesená",J271,0)</f>
        <v>0</v>
      </c>
      <c r="BI271" s="184">
        <f>IF(N271="nulová",J271,0)</f>
        <v>0</v>
      </c>
      <c r="BJ271" s="23" t="s">
        <v>83</v>
      </c>
      <c r="BK271" s="184">
        <f>ROUND(I271*H271,2)</f>
        <v>0</v>
      </c>
      <c r="BL271" s="23" t="s">
        <v>201</v>
      </c>
      <c r="BM271" s="23" t="s">
        <v>4365</v>
      </c>
    </row>
    <row r="272" spans="2:65" s="1" customFormat="1" ht="16.5" customHeight="1">
      <c r="B272" s="172"/>
      <c r="C272" s="213" t="s">
        <v>471</v>
      </c>
      <c r="D272" s="213" t="s">
        <v>316</v>
      </c>
      <c r="E272" s="214" t="s">
        <v>2988</v>
      </c>
      <c r="F272" s="215" t="s">
        <v>2989</v>
      </c>
      <c r="G272" s="216" t="s">
        <v>325</v>
      </c>
      <c r="H272" s="217">
        <v>11</v>
      </c>
      <c r="I272" s="218"/>
      <c r="J272" s="219">
        <f>ROUND(I272*H272,2)</f>
        <v>0</v>
      </c>
      <c r="K272" s="215"/>
      <c r="L272" s="220"/>
      <c r="M272" s="221" t="s">
        <v>5</v>
      </c>
      <c r="N272" s="222" t="s">
        <v>46</v>
      </c>
      <c r="O272" s="41"/>
      <c r="P272" s="182">
        <f>O272*H272</f>
        <v>0</v>
      </c>
      <c r="Q272" s="182">
        <v>3.6099999999999999E-3</v>
      </c>
      <c r="R272" s="182">
        <f>Q272*H272</f>
        <v>3.9710000000000002E-2</v>
      </c>
      <c r="S272" s="182">
        <v>0</v>
      </c>
      <c r="T272" s="183">
        <f>S272*H272</f>
        <v>0</v>
      </c>
      <c r="AR272" s="23" t="s">
        <v>255</v>
      </c>
      <c r="AT272" s="23" t="s">
        <v>316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4366</v>
      </c>
    </row>
    <row r="273" spans="2:65" s="1" customFormat="1" ht="40.5">
      <c r="B273" s="40"/>
      <c r="D273" s="186" t="s">
        <v>209</v>
      </c>
      <c r="F273" s="194" t="s">
        <v>2984</v>
      </c>
      <c r="I273" s="195"/>
      <c r="L273" s="40"/>
      <c r="M273" s="196"/>
      <c r="N273" s="41"/>
      <c r="O273" s="41"/>
      <c r="P273" s="41"/>
      <c r="Q273" s="41"/>
      <c r="R273" s="41"/>
      <c r="S273" s="41"/>
      <c r="T273" s="69"/>
      <c r="AT273" s="23" t="s">
        <v>209</v>
      </c>
      <c r="AU273" s="23" t="s">
        <v>211</v>
      </c>
    </row>
    <row r="274" spans="2:65" s="1" customFormat="1" ht="25.5" customHeight="1">
      <c r="B274" s="172"/>
      <c r="C274" s="173" t="s">
        <v>476</v>
      </c>
      <c r="D274" s="173" t="s">
        <v>197</v>
      </c>
      <c r="E274" s="174" t="s">
        <v>2991</v>
      </c>
      <c r="F274" s="175" t="s">
        <v>2992</v>
      </c>
      <c r="G274" s="176" t="s">
        <v>207</v>
      </c>
      <c r="H274" s="177">
        <v>14.85</v>
      </c>
      <c r="I274" s="178"/>
      <c r="J274" s="179">
        <f>ROUND(I274*H274,2)</f>
        <v>0</v>
      </c>
      <c r="K274" s="175"/>
      <c r="L274" s="40"/>
      <c r="M274" s="180" t="s">
        <v>5</v>
      </c>
      <c r="N274" s="181" t="s">
        <v>46</v>
      </c>
      <c r="O274" s="41"/>
      <c r="P274" s="182">
        <f>O274*H274</f>
        <v>0</v>
      </c>
      <c r="Q274" s="182">
        <v>1.0000000000000001E-5</v>
      </c>
      <c r="R274" s="182">
        <f>Q274*H274</f>
        <v>1.485E-4</v>
      </c>
      <c r="S274" s="182">
        <v>0</v>
      </c>
      <c r="T274" s="183">
        <f>S274*H274</f>
        <v>0</v>
      </c>
      <c r="AR274" s="23" t="s">
        <v>201</v>
      </c>
      <c r="AT274" s="23" t="s">
        <v>197</v>
      </c>
      <c r="AU274" s="23" t="s">
        <v>211</v>
      </c>
      <c r="AY274" s="23" t="s">
        <v>195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23" t="s">
        <v>83</v>
      </c>
      <c r="BK274" s="184">
        <f>ROUND(I274*H274,2)</f>
        <v>0</v>
      </c>
      <c r="BL274" s="23" t="s">
        <v>201</v>
      </c>
      <c r="BM274" s="23" t="s">
        <v>4367</v>
      </c>
    </row>
    <row r="275" spans="2:65" s="1" customFormat="1" ht="16.5" customHeight="1">
      <c r="B275" s="172"/>
      <c r="C275" s="213" t="s">
        <v>480</v>
      </c>
      <c r="D275" s="213" t="s">
        <v>316</v>
      </c>
      <c r="E275" s="214" t="s">
        <v>2994</v>
      </c>
      <c r="F275" s="215" t="s">
        <v>2995</v>
      </c>
      <c r="G275" s="216" t="s">
        <v>325</v>
      </c>
      <c r="H275" s="217">
        <v>15</v>
      </c>
      <c r="I275" s="218"/>
      <c r="J275" s="219">
        <f>ROUND(I275*H275,2)</f>
        <v>0</v>
      </c>
      <c r="K275" s="215"/>
      <c r="L275" s="220"/>
      <c r="M275" s="221" t="s">
        <v>5</v>
      </c>
      <c r="N275" s="222" t="s">
        <v>46</v>
      </c>
      <c r="O275" s="41"/>
      <c r="P275" s="182">
        <f>O275*H275</f>
        <v>0</v>
      </c>
      <c r="Q275" s="182">
        <v>5.7000000000000002E-3</v>
      </c>
      <c r="R275" s="182">
        <f>Q275*H275</f>
        <v>8.5500000000000007E-2</v>
      </c>
      <c r="S275" s="182">
        <v>0</v>
      </c>
      <c r="T275" s="183">
        <f>S275*H275</f>
        <v>0</v>
      </c>
      <c r="AR275" s="23" t="s">
        <v>255</v>
      </c>
      <c r="AT275" s="23" t="s">
        <v>316</v>
      </c>
      <c r="AU275" s="23" t="s">
        <v>211</v>
      </c>
      <c r="AY275" s="23" t="s">
        <v>195</v>
      </c>
      <c r="BE275" s="184">
        <f>IF(N275="základní",J275,0)</f>
        <v>0</v>
      </c>
      <c r="BF275" s="184">
        <f>IF(N275="snížená",J275,0)</f>
        <v>0</v>
      </c>
      <c r="BG275" s="184">
        <f>IF(N275="zákl. přenesená",J275,0)</f>
        <v>0</v>
      </c>
      <c r="BH275" s="184">
        <f>IF(N275="sníž. přenesená",J275,0)</f>
        <v>0</v>
      </c>
      <c r="BI275" s="184">
        <f>IF(N275="nulová",J275,0)</f>
        <v>0</v>
      </c>
      <c r="BJ275" s="23" t="s">
        <v>83</v>
      </c>
      <c r="BK275" s="184">
        <f>ROUND(I275*H275,2)</f>
        <v>0</v>
      </c>
      <c r="BL275" s="23" t="s">
        <v>201</v>
      </c>
      <c r="BM275" s="23" t="s">
        <v>4368</v>
      </c>
    </row>
    <row r="276" spans="2:65" s="1" customFormat="1" ht="40.5">
      <c r="B276" s="40"/>
      <c r="D276" s="186" t="s">
        <v>209</v>
      </c>
      <c r="F276" s="194" t="s">
        <v>2984</v>
      </c>
      <c r="I276" s="195"/>
      <c r="L276" s="40"/>
      <c r="M276" s="196"/>
      <c r="N276" s="41"/>
      <c r="O276" s="41"/>
      <c r="P276" s="41"/>
      <c r="Q276" s="41"/>
      <c r="R276" s="41"/>
      <c r="S276" s="41"/>
      <c r="T276" s="69"/>
      <c r="AT276" s="23" t="s">
        <v>209</v>
      </c>
      <c r="AU276" s="23" t="s">
        <v>211</v>
      </c>
    </row>
    <row r="277" spans="2:65" s="1" customFormat="1" ht="16.5" customHeight="1">
      <c r="B277" s="172"/>
      <c r="C277" s="173" t="s">
        <v>485</v>
      </c>
      <c r="D277" s="173" t="s">
        <v>197</v>
      </c>
      <c r="E277" s="174" t="s">
        <v>3047</v>
      </c>
      <c r="F277" s="175" t="s">
        <v>3048</v>
      </c>
      <c r="G277" s="176" t="s">
        <v>325</v>
      </c>
      <c r="H277" s="177">
        <v>1</v>
      </c>
      <c r="I277" s="178"/>
      <c r="J277" s="179">
        <f>ROUND(I277*H277,2)</f>
        <v>0</v>
      </c>
      <c r="K277" s="175"/>
      <c r="L277" s="40"/>
      <c r="M277" s="180" t="s">
        <v>5</v>
      </c>
      <c r="N277" s="181" t="s">
        <v>46</v>
      </c>
      <c r="O277" s="41"/>
      <c r="P277" s="182">
        <f>O277*H277</f>
        <v>0</v>
      </c>
      <c r="Q277" s="182">
        <v>0</v>
      </c>
      <c r="R277" s="182">
        <f>Q277*H277</f>
        <v>0</v>
      </c>
      <c r="S277" s="182">
        <v>0</v>
      </c>
      <c r="T277" s="183">
        <f>S277*H277</f>
        <v>0</v>
      </c>
      <c r="AR277" s="23" t="s">
        <v>201</v>
      </c>
      <c r="AT277" s="23" t="s">
        <v>197</v>
      </c>
      <c r="AU277" s="23" t="s">
        <v>211</v>
      </c>
      <c r="AY277" s="23" t="s">
        <v>195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23" t="s">
        <v>83</v>
      </c>
      <c r="BK277" s="184">
        <f>ROUND(I277*H277,2)</f>
        <v>0</v>
      </c>
      <c r="BL277" s="23" t="s">
        <v>201</v>
      </c>
      <c r="BM277" s="23" t="s">
        <v>4369</v>
      </c>
    </row>
    <row r="278" spans="2:65" s="1" customFormat="1" ht="16.5" customHeight="1">
      <c r="B278" s="172"/>
      <c r="C278" s="213" t="s">
        <v>490</v>
      </c>
      <c r="D278" s="213" t="s">
        <v>316</v>
      </c>
      <c r="E278" s="214" t="s">
        <v>3050</v>
      </c>
      <c r="F278" s="215" t="s">
        <v>3051</v>
      </c>
      <c r="G278" s="216" t="s">
        <v>325</v>
      </c>
      <c r="H278" s="217">
        <v>1</v>
      </c>
      <c r="I278" s="218"/>
      <c r="J278" s="219">
        <f>ROUND(I278*H278,2)</f>
        <v>0</v>
      </c>
      <c r="K278" s="215"/>
      <c r="L278" s="220"/>
      <c r="M278" s="221" t="s">
        <v>5</v>
      </c>
      <c r="N278" s="222" t="s">
        <v>46</v>
      </c>
      <c r="O278" s="41"/>
      <c r="P278" s="182">
        <f>O278*H278</f>
        <v>0</v>
      </c>
      <c r="Q278" s="182">
        <v>1.1999999999999999E-3</v>
      </c>
      <c r="R278" s="182">
        <f>Q278*H278</f>
        <v>1.1999999999999999E-3</v>
      </c>
      <c r="S278" s="182">
        <v>0</v>
      </c>
      <c r="T278" s="183">
        <f>S278*H278</f>
        <v>0</v>
      </c>
      <c r="AR278" s="23" t="s">
        <v>255</v>
      </c>
      <c r="AT278" s="23" t="s">
        <v>316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4370</v>
      </c>
    </row>
    <row r="279" spans="2:65" s="1" customFormat="1" ht="54">
      <c r="B279" s="40"/>
      <c r="D279" s="186" t="s">
        <v>209</v>
      </c>
      <c r="F279" s="194" t="s">
        <v>3053</v>
      </c>
      <c r="I279" s="195"/>
      <c r="L279" s="40"/>
      <c r="M279" s="196"/>
      <c r="N279" s="41"/>
      <c r="O279" s="41"/>
      <c r="P279" s="41"/>
      <c r="Q279" s="41"/>
      <c r="R279" s="41"/>
      <c r="S279" s="41"/>
      <c r="T279" s="69"/>
      <c r="AT279" s="23" t="s">
        <v>209</v>
      </c>
      <c r="AU279" s="23" t="s">
        <v>211</v>
      </c>
    </row>
    <row r="280" spans="2:65" s="1" customFormat="1" ht="25.5" customHeight="1">
      <c r="B280" s="172"/>
      <c r="C280" s="173" t="s">
        <v>494</v>
      </c>
      <c r="D280" s="173" t="s">
        <v>197</v>
      </c>
      <c r="E280" s="174" t="s">
        <v>3003</v>
      </c>
      <c r="F280" s="175" t="s">
        <v>3004</v>
      </c>
      <c r="G280" s="176" t="s">
        <v>325</v>
      </c>
      <c r="H280" s="177">
        <v>9</v>
      </c>
      <c r="I280" s="178"/>
      <c r="J280" s="179">
        <f>ROUND(I280*H280,2)</f>
        <v>0</v>
      </c>
      <c r="K280" s="175"/>
      <c r="L280" s="40"/>
      <c r="M280" s="180" t="s">
        <v>5</v>
      </c>
      <c r="N280" s="181" t="s">
        <v>46</v>
      </c>
      <c r="O280" s="41"/>
      <c r="P280" s="182">
        <f>O280*H280</f>
        <v>0</v>
      </c>
      <c r="Q280" s="182">
        <v>0</v>
      </c>
      <c r="R280" s="182">
        <f>Q280*H280</f>
        <v>0</v>
      </c>
      <c r="S280" s="182">
        <v>0</v>
      </c>
      <c r="T280" s="183">
        <f>S280*H280</f>
        <v>0</v>
      </c>
      <c r="AR280" s="23" t="s">
        <v>201</v>
      </c>
      <c r="AT280" s="23" t="s">
        <v>197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4371</v>
      </c>
    </row>
    <row r="281" spans="2:65" s="1" customFormat="1" ht="16.5" customHeight="1">
      <c r="B281" s="172"/>
      <c r="C281" s="213" t="s">
        <v>499</v>
      </c>
      <c r="D281" s="213" t="s">
        <v>316</v>
      </c>
      <c r="E281" s="214" t="s">
        <v>3838</v>
      </c>
      <c r="F281" s="215" t="s">
        <v>4372</v>
      </c>
      <c r="G281" s="216" t="s">
        <v>325</v>
      </c>
      <c r="H281" s="217">
        <v>1</v>
      </c>
      <c r="I281" s="218"/>
      <c r="J281" s="219">
        <f>ROUND(I281*H281,2)</f>
        <v>0</v>
      </c>
      <c r="K281" s="215"/>
      <c r="L281" s="220"/>
      <c r="M281" s="221" t="s">
        <v>5</v>
      </c>
      <c r="N281" s="222" t="s">
        <v>46</v>
      </c>
      <c r="O281" s="41"/>
      <c r="P281" s="182">
        <f>O281*H281</f>
        <v>0</v>
      </c>
      <c r="Q281" s="182">
        <v>7.3999999999999999E-4</v>
      </c>
      <c r="R281" s="182">
        <f>Q281*H281</f>
        <v>7.3999999999999999E-4</v>
      </c>
      <c r="S281" s="182">
        <v>0</v>
      </c>
      <c r="T281" s="183">
        <f>S281*H281</f>
        <v>0</v>
      </c>
      <c r="AR281" s="23" t="s">
        <v>255</v>
      </c>
      <c r="AT281" s="23" t="s">
        <v>316</v>
      </c>
      <c r="AU281" s="23" t="s">
        <v>211</v>
      </c>
      <c r="AY281" s="23" t="s">
        <v>195</v>
      </c>
      <c r="BE281" s="184">
        <f>IF(N281="základní",J281,0)</f>
        <v>0</v>
      </c>
      <c r="BF281" s="184">
        <f>IF(N281="snížená",J281,0)</f>
        <v>0</v>
      </c>
      <c r="BG281" s="184">
        <f>IF(N281="zákl. přenesená",J281,0)</f>
        <v>0</v>
      </c>
      <c r="BH281" s="184">
        <f>IF(N281="sníž. přenesená",J281,0)</f>
        <v>0</v>
      </c>
      <c r="BI281" s="184">
        <f>IF(N281="nulová",J281,0)</f>
        <v>0</v>
      </c>
      <c r="BJ281" s="23" t="s">
        <v>83</v>
      </c>
      <c r="BK281" s="184">
        <f>ROUND(I281*H281,2)</f>
        <v>0</v>
      </c>
      <c r="BL281" s="23" t="s">
        <v>201</v>
      </c>
      <c r="BM281" s="23" t="s">
        <v>4373</v>
      </c>
    </row>
    <row r="282" spans="2:65" s="1" customFormat="1" ht="40.5">
      <c r="B282" s="40"/>
      <c r="D282" s="186" t="s">
        <v>209</v>
      </c>
      <c r="F282" s="194" t="s">
        <v>2984</v>
      </c>
      <c r="I282" s="195"/>
      <c r="L282" s="40"/>
      <c r="M282" s="196"/>
      <c r="N282" s="41"/>
      <c r="O282" s="41"/>
      <c r="P282" s="41"/>
      <c r="Q282" s="41"/>
      <c r="R282" s="41"/>
      <c r="S282" s="41"/>
      <c r="T282" s="69"/>
      <c r="AT282" s="23" t="s">
        <v>209</v>
      </c>
      <c r="AU282" s="23" t="s">
        <v>211</v>
      </c>
    </row>
    <row r="283" spans="2:65" s="1" customFormat="1" ht="25.5" customHeight="1">
      <c r="B283" s="172"/>
      <c r="C283" s="213" t="s">
        <v>504</v>
      </c>
      <c r="D283" s="213" t="s">
        <v>316</v>
      </c>
      <c r="E283" s="214" t="s">
        <v>3009</v>
      </c>
      <c r="F283" s="215" t="s">
        <v>3010</v>
      </c>
      <c r="G283" s="216" t="s">
        <v>325</v>
      </c>
      <c r="H283" s="217">
        <v>8</v>
      </c>
      <c r="I283" s="218"/>
      <c r="J283" s="219">
        <f>ROUND(I283*H283,2)</f>
        <v>0</v>
      </c>
      <c r="K283" s="215"/>
      <c r="L283" s="220"/>
      <c r="M283" s="221" t="s">
        <v>5</v>
      </c>
      <c r="N283" s="222" t="s">
        <v>46</v>
      </c>
      <c r="O283" s="41"/>
      <c r="P283" s="182">
        <f>O283*H283</f>
        <v>0</v>
      </c>
      <c r="Q283" s="182">
        <v>7.3999999999999999E-4</v>
      </c>
      <c r="R283" s="182">
        <f>Q283*H283</f>
        <v>5.9199999999999999E-3</v>
      </c>
      <c r="S283" s="182">
        <v>0</v>
      </c>
      <c r="T283" s="183">
        <f>S283*H283</f>
        <v>0</v>
      </c>
      <c r="AR283" s="23" t="s">
        <v>255</v>
      </c>
      <c r="AT283" s="23" t="s">
        <v>316</v>
      </c>
      <c r="AU283" s="23" t="s">
        <v>211</v>
      </c>
      <c r="AY283" s="23" t="s">
        <v>195</v>
      </c>
      <c r="BE283" s="184">
        <f>IF(N283="základní",J283,0)</f>
        <v>0</v>
      </c>
      <c r="BF283" s="184">
        <f>IF(N283="snížená",J283,0)</f>
        <v>0</v>
      </c>
      <c r="BG283" s="184">
        <f>IF(N283="zákl. přenesená",J283,0)</f>
        <v>0</v>
      </c>
      <c r="BH283" s="184">
        <f>IF(N283="sníž. přenesená",J283,0)</f>
        <v>0</v>
      </c>
      <c r="BI283" s="184">
        <f>IF(N283="nulová",J283,0)</f>
        <v>0</v>
      </c>
      <c r="BJ283" s="23" t="s">
        <v>83</v>
      </c>
      <c r="BK283" s="184">
        <f>ROUND(I283*H283,2)</f>
        <v>0</v>
      </c>
      <c r="BL283" s="23" t="s">
        <v>201</v>
      </c>
      <c r="BM283" s="23" t="s">
        <v>4374</v>
      </c>
    </row>
    <row r="284" spans="2:65" s="1" customFormat="1" ht="40.5">
      <c r="B284" s="40"/>
      <c r="D284" s="186" t="s">
        <v>209</v>
      </c>
      <c r="F284" s="194" t="s">
        <v>2984</v>
      </c>
      <c r="I284" s="195"/>
      <c r="L284" s="40"/>
      <c r="M284" s="196"/>
      <c r="N284" s="41"/>
      <c r="O284" s="41"/>
      <c r="P284" s="41"/>
      <c r="Q284" s="41"/>
      <c r="R284" s="41"/>
      <c r="S284" s="41"/>
      <c r="T284" s="69"/>
      <c r="AT284" s="23" t="s">
        <v>209</v>
      </c>
      <c r="AU284" s="23" t="s">
        <v>211</v>
      </c>
    </row>
    <row r="285" spans="2:65" s="1" customFormat="1" ht="25.5" customHeight="1">
      <c r="B285" s="172"/>
      <c r="C285" s="173" t="s">
        <v>508</v>
      </c>
      <c r="D285" s="173" t="s">
        <v>197</v>
      </c>
      <c r="E285" s="174" t="s">
        <v>3033</v>
      </c>
      <c r="F285" s="175" t="s">
        <v>3034</v>
      </c>
      <c r="G285" s="176" t="s">
        <v>325</v>
      </c>
      <c r="H285" s="177">
        <v>5</v>
      </c>
      <c r="I285" s="178"/>
      <c r="J285" s="179">
        <f>ROUND(I285*H285,2)</f>
        <v>0</v>
      </c>
      <c r="K285" s="175"/>
      <c r="L285" s="40"/>
      <c r="M285" s="180" t="s">
        <v>5</v>
      </c>
      <c r="N285" s="181" t="s">
        <v>46</v>
      </c>
      <c r="O285" s="41"/>
      <c r="P285" s="182">
        <f>O285*H285</f>
        <v>0</v>
      </c>
      <c r="Q285" s="182">
        <v>0</v>
      </c>
      <c r="R285" s="182">
        <f>Q285*H285</f>
        <v>0</v>
      </c>
      <c r="S285" s="182">
        <v>0</v>
      </c>
      <c r="T285" s="183">
        <f>S285*H285</f>
        <v>0</v>
      </c>
      <c r="AR285" s="23" t="s">
        <v>201</v>
      </c>
      <c r="AT285" s="23" t="s">
        <v>197</v>
      </c>
      <c r="AU285" s="23" t="s">
        <v>211</v>
      </c>
      <c r="AY285" s="23" t="s">
        <v>195</v>
      </c>
      <c r="BE285" s="184">
        <f>IF(N285="základní",J285,0)</f>
        <v>0</v>
      </c>
      <c r="BF285" s="184">
        <f>IF(N285="snížená",J285,0)</f>
        <v>0</v>
      </c>
      <c r="BG285" s="184">
        <f>IF(N285="zákl. přenesená",J285,0)</f>
        <v>0</v>
      </c>
      <c r="BH285" s="184">
        <f>IF(N285="sníž. přenesená",J285,0)</f>
        <v>0</v>
      </c>
      <c r="BI285" s="184">
        <f>IF(N285="nulová",J285,0)</f>
        <v>0</v>
      </c>
      <c r="BJ285" s="23" t="s">
        <v>83</v>
      </c>
      <c r="BK285" s="184">
        <f>ROUND(I285*H285,2)</f>
        <v>0</v>
      </c>
      <c r="BL285" s="23" t="s">
        <v>201</v>
      </c>
      <c r="BM285" s="23" t="s">
        <v>4375</v>
      </c>
    </row>
    <row r="286" spans="2:65" s="1" customFormat="1" ht="16.5" customHeight="1">
      <c r="B286" s="172"/>
      <c r="C286" s="213" t="s">
        <v>391</v>
      </c>
      <c r="D286" s="213" t="s">
        <v>316</v>
      </c>
      <c r="E286" s="214" t="s">
        <v>3036</v>
      </c>
      <c r="F286" s="215" t="s">
        <v>3037</v>
      </c>
      <c r="G286" s="216" t="s">
        <v>325</v>
      </c>
      <c r="H286" s="217">
        <v>4</v>
      </c>
      <c r="I286" s="218"/>
      <c r="J286" s="219">
        <f>ROUND(I286*H286,2)</f>
        <v>0</v>
      </c>
      <c r="K286" s="215"/>
      <c r="L286" s="220"/>
      <c r="M286" s="221" t="s">
        <v>5</v>
      </c>
      <c r="N286" s="222" t="s">
        <v>46</v>
      </c>
      <c r="O286" s="41"/>
      <c r="P286" s="182">
        <f>O286*H286</f>
        <v>0</v>
      </c>
      <c r="Q286" s="182">
        <v>1.65E-3</v>
      </c>
      <c r="R286" s="182">
        <f>Q286*H286</f>
        <v>6.6E-3</v>
      </c>
      <c r="S286" s="182">
        <v>0</v>
      </c>
      <c r="T286" s="183">
        <f>S286*H286</f>
        <v>0</v>
      </c>
      <c r="AR286" s="23" t="s">
        <v>255</v>
      </c>
      <c r="AT286" s="23" t="s">
        <v>316</v>
      </c>
      <c r="AU286" s="23" t="s">
        <v>211</v>
      </c>
      <c r="AY286" s="23" t="s">
        <v>195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23" t="s">
        <v>83</v>
      </c>
      <c r="BK286" s="184">
        <f>ROUND(I286*H286,2)</f>
        <v>0</v>
      </c>
      <c r="BL286" s="23" t="s">
        <v>201</v>
      </c>
      <c r="BM286" s="23" t="s">
        <v>4376</v>
      </c>
    </row>
    <row r="287" spans="2:65" s="1" customFormat="1" ht="27">
      <c r="B287" s="40"/>
      <c r="D287" s="186" t="s">
        <v>209</v>
      </c>
      <c r="F287" s="194" t="s">
        <v>3039</v>
      </c>
      <c r="I287" s="195"/>
      <c r="L287" s="40"/>
      <c r="M287" s="196"/>
      <c r="N287" s="41"/>
      <c r="O287" s="41"/>
      <c r="P287" s="41"/>
      <c r="Q287" s="41"/>
      <c r="R287" s="41"/>
      <c r="S287" s="41"/>
      <c r="T287" s="69"/>
      <c r="AT287" s="23" t="s">
        <v>209</v>
      </c>
      <c r="AU287" s="23" t="s">
        <v>211</v>
      </c>
    </row>
    <row r="288" spans="2:65" s="1" customFormat="1" ht="16.5" customHeight="1">
      <c r="B288" s="172"/>
      <c r="C288" s="213" t="s">
        <v>412</v>
      </c>
      <c r="D288" s="213" t="s">
        <v>316</v>
      </c>
      <c r="E288" s="214" t="s">
        <v>3845</v>
      </c>
      <c r="F288" s="215" t="s">
        <v>3846</v>
      </c>
      <c r="G288" s="216" t="s">
        <v>325</v>
      </c>
      <c r="H288" s="217">
        <v>1</v>
      </c>
      <c r="I288" s="218"/>
      <c r="J288" s="219">
        <f>ROUND(I288*H288,2)</f>
        <v>0</v>
      </c>
      <c r="K288" s="215"/>
      <c r="L288" s="220"/>
      <c r="M288" s="221" t="s">
        <v>5</v>
      </c>
      <c r="N288" s="222" t="s">
        <v>46</v>
      </c>
      <c r="O288" s="41"/>
      <c r="P288" s="182">
        <f>O288*H288</f>
        <v>0</v>
      </c>
      <c r="Q288" s="182">
        <v>5.1999999999999995E-4</v>
      </c>
      <c r="R288" s="182">
        <f>Q288*H288</f>
        <v>5.1999999999999995E-4</v>
      </c>
      <c r="S288" s="182">
        <v>0</v>
      </c>
      <c r="T288" s="183">
        <f>S288*H288</f>
        <v>0</v>
      </c>
      <c r="AR288" s="23" t="s">
        <v>255</v>
      </c>
      <c r="AT288" s="23" t="s">
        <v>316</v>
      </c>
      <c r="AU288" s="23" t="s">
        <v>211</v>
      </c>
      <c r="AY288" s="23" t="s">
        <v>195</v>
      </c>
      <c r="BE288" s="184">
        <f>IF(N288="základní",J288,0)</f>
        <v>0</v>
      </c>
      <c r="BF288" s="184">
        <f>IF(N288="snížená",J288,0)</f>
        <v>0</v>
      </c>
      <c r="BG288" s="184">
        <f>IF(N288="zákl. přenesená",J288,0)</f>
        <v>0</v>
      </c>
      <c r="BH288" s="184">
        <f>IF(N288="sníž. přenesená",J288,0)</f>
        <v>0</v>
      </c>
      <c r="BI288" s="184">
        <f>IF(N288="nulová",J288,0)</f>
        <v>0</v>
      </c>
      <c r="BJ288" s="23" t="s">
        <v>83</v>
      </c>
      <c r="BK288" s="184">
        <f>ROUND(I288*H288,2)</f>
        <v>0</v>
      </c>
      <c r="BL288" s="23" t="s">
        <v>201</v>
      </c>
      <c r="BM288" s="23" t="s">
        <v>4377</v>
      </c>
    </row>
    <row r="289" spans="2:65" s="1" customFormat="1" ht="40.5">
      <c r="B289" s="40"/>
      <c r="D289" s="186" t="s">
        <v>209</v>
      </c>
      <c r="F289" s="194" t="s">
        <v>2984</v>
      </c>
      <c r="I289" s="195"/>
      <c r="L289" s="40"/>
      <c r="M289" s="196"/>
      <c r="N289" s="41"/>
      <c r="O289" s="41"/>
      <c r="P289" s="41"/>
      <c r="Q289" s="41"/>
      <c r="R289" s="41"/>
      <c r="S289" s="41"/>
      <c r="T289" s="69"/>
      <c r="AT289" s="23" t="s">
        <v>209</v>
      </c>
      <c r="AU289" s="23" t="s">
        <v>211</v>
      </c>
    </row>
    <row r="290" spans="2:65" s="1" customFormat="1" ht="16.5" customHeight="1">
      <c r="B290" s="172"/>
      <c r="C290" s="173" t="s">
        <v>520</v>
      </c>
      <c r="D290" s="173" t="s">
        <v>197</v>
      </c>
      <c r="E290" s="174" t="s">
        <v>3054</v>
      </c>
      <c r="F290" s="175" t="s">
        <v>3055</v>
      </c>
      <c r="G290" s="176" t="s">
        <v>325</v>
      </c>
      <c r="H290" s="177">
        <v>3</v>
      </c>
      <c r="I290" s="178"/>
      <c r="J290" s="179">
        <f>ROUND(I290*H290,2)</f>
        <v>0</v>
      </c>
      <c r="K290" s="175"/>
      <c r="L290" s="40"/>
      <c r="M290" s="180" t="s">
        <v>5</v>
      </c>
      <c r="N290" s="181" t="s">
        <v>46</v>
      </c>
      <c r="O290" s="41"/>
      <c r="P290" s="182">
        <f>O290*H290</f>
        <v>0</v>
      </c>
      <c r="Q290" s="182">
        <v>0</v>
      </c>
      <c r="R290" s="182">
        <f>Q290*H290</f>
        <v>0</v>
      </c>
      <c r="S290" s="182">
        <v>0</v>
      </c>
      <c r="T290" s="183">
        <f>S290*H290</f>
        <v>0</v>
      </c>
      <c r="AR290" s="23" t="s">
        <v>201</v>
      </c>
      <c r="AT290" s="23" t="s">
        <v>197</v>
      </c>
      <c r="AU290" s="23" t="s">
        <v>211</v>
      </c>
      <c r="AY290" s="23" t="s">
        <v>195</v>
      </c>
      <c r="BE290" s="184">
        <f>IF(N290="základní",J290,0)</f>
        <v>0</v>
      </c>
      <c r="BF290" s="184">
        <f>IF(N290="snížená",J290,0)</f>
        <v>0</v>
      </c>
      <c r="BG290" s="184">
        <f>IF(N290="zákl. přenesená",J290,0)</f>
        <v>0</v>
      </c>
      <c r="BH290" s="184">
        <f>IF(N290="sníž. přenesená",J290,0)</f>
        <v>0</v>
      </c>
      <c r="BI290" s="184">
        <f>IF(N290="nulová",J290,0)</f>
        <v>0</v>
      </c>
      <c r="BJ290" s="23" t="s">
        <v>83</v>
      </c>
      <c r="BK290" s="184">
        <f>ROUND(I290*H290,2)</f>
        <v>0</v>
      </c>
      <c r="BL290" s="23" t="s">
        <v>201</v>
      </c>
      <c r="BM290" s="23" t="s">
        <v>4378</v>
      </c>
    </row>
    <row r="291" spans="2:65" s="1" customFormat="1" ht="16.5" customHeight="1">
      <c r="B291" s="172"/>
      <c r="C291" s="213" t="s">
        <v>524</v>
      </c>
      <c r="D291" s="213" t="s">
        <v>316</v>
      </c>
      <c r="E291" s="214" t="s">
        <v>3057</v>
      </c>
      <c r="F291" s="215" t="s">
        <v>3058</v>
      </c>
      <c r="G291" s="216" t="s">
        <v>325</v>
      </c>
      <c r="H291" s="217">
        <v>3</v>
      </c>
      <c r="I291" s="218"/>
      <c r="J291" s="219">
        <f>ROUND(I291*H291,2)</f>
        <v>0</v>
      </c>
      <c r="K291" s="215"/>
      <c r="L291" s="220"/>
      <c r="M291" s="221" t="s">
        <v>5</v>
      </c>
      <c r="N291" s="222" t="s">
        <v>46</v>
      </c>
      <c r="O291" s="41"/>
      <c r="P291" s="182">
        <f>O291*H291</f>
        <v>0</v>
      </c>
      <c r="Q291" s="182">
        <v>1.6000000000000001E-3</v>
      </c>
      <c r="R291" s="182">
        <f>Q291*H291</f>
        <v>4.8000000000000004E-3</v>
      </c>
      <c r="S291" s="182">
        <v>0</v>
      </c>
      <c r="T291" s="183">
        <f>S291*H291</f>
        <v>0</v>
      </c>
      <c r="AR291" s="23" t="s">
        <v>255</v>
      </c>
      <c r="AT291" s="23" t="s">
        <v>316</v>
      </c>
      <c r="AU291" s="23" t="s">
        <v>211</v>
      </c>
      <c r="AY291" s="23" t="s">
        <v>195</v>
      </c>
      <c r="BE291" s="184">
        <f>IF(N291="základní",J291,0)</f>
        <v>0</v>
      </c>
      <c r="BF291" s="184">
        <f>IF(N291="snížená",J291,0)</f>
        <v>0</v>
      </c>
      <c r="BG291" s="184">
        <f>IF(N291="zákl. přenesená",J291,0)</f>
        <v>0</v>
      </c>
      <c r="BH291" s="184">
        <f>IF(N291="sníž. přenesená",J291,0)</f>
        <v>0</v>
      </c>
      <c r="BI291" s="184">
        <f>IF(N291="nulová",J291,0)</f>
        <v>0</v>
      </c>
      <c r="BJ291" s="23" t="s">
        <v>83</v>
      </c>
      <c r="BK291" s="184">
        <f>ROUND(I291*H291,2)</f>
        <v>0</v>
      </c>
      <c r="BL291" s="23" t="s">
        <v>201</v>
      </c>
      <c r="BM291" s="23" t="s">
        <v>4379</v>
      </c>
    </row>
    <row r="292" spans="2:65" s="1" customFormat="1" ht="54">
      <c r="B292" s="40"/>
      <c r="D292" s="186" t="s">
        <v>209</v>
      </c>
      <c r="F292" s="194" t="s">
        <v>3053</v>
      </c>
      <c r="I292" s="195"/>
      <c r="L292" s="40"/>
      <c r="M292" s="196"/>
      <c r="N292" s="41"/>
      <c r="O292" s="41"/>
      <c r="P292" s="41"/>
      <c r="Q292" s="41"/>
      <c r="R292" s="41"/>
      <c r="S292" s="41"/>
      <c r="T292" s="69"/>
      <c r="AT292" s="23" t="s">
        <v>209</v>
      </c>
      <c r="AU292" s="23" t="s">
        <v>211</v>
      </c>
    </row>
    <row r="293" spans="2:65" s="1" customFormat="1" ht="25.5" customHeight="1">
      <c r="B293" s="172"/>
      <c r="C293" s="173" t="s">
        <v>528</v>
      </c>
      <c r="D293" s="173" t="s">
        <v>197</v>
      </c>
      <c r="E293" s="174" t="s">
        <v>3012</v>
      </c>
      <c r="F293" s="175" t="s">
        <v>3013</v>
      </c>
      <c r="G293" s="176" t="s">
        <v>325</v>
      </c>
      <c r="H293" s="177">
        <v>4</v>
      </c>
      <c r="I293" s="178"/>
      <c r="J293" s="179">
        <f>ROUND(I293*H293,2)</f>
        <v>0</v>
      </c>
      <c r="K293" s="175"/>
      <c r="L293" s="40"/>
      <c r="M293" s="180" t="s">
        <v>5</v>
      </c>
      <c r="N293" s="181" t="s">
        <v>46</v>
      </c>
      <c r="O293" s="41"/>
      <c r="P293" s="182">
        <f>O293*H293</f>
        <v>0</v>
      </c>
      <c r="Q293" s="182">
        <v>0</v>
      </c>
      <c r="R293" s="182">
        <f>Q293*H293</f>
        <v>0</v>
      </c>
      <c r="S293" s="182">
        <v>0</v>
      </c>
      <c r="T293" s="183">
        <f>S293*H293</f>
        <v>0</v>
      </c>
      <c r="AR293" s="23" t="s">
        <v>201</v>
      </c>
      <c r="AT293" s="23" t="s">
        <v>197</v>
      </c>
      <c r="AU293" s="23" t="s">
        <v>211</v>
      </c>
      <c r="AY293" s="23" t="s">
        <v>195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23" t="s">
        <v>83</v>
      </c>
      <c r="BK293" s="184">
        <f>ROUND(I293*H293,2)</f>
        <v>0</v>
      </c>
      <c r="BL293" s="23" t="s">
        <v>201</v>
      </c>
      <c r="BM293" s="23" t="s">
        <v>4380</v>
      </c>
    </row>
    <row r="294" spans="2:65" s="1" customFormat="1" ht="25.5" customHeight="1">
      <c r="B294" s="172"/>
      <c r="C294" s="213" t="s">
        <v>532</v>
      </c>
      <c r="D294" s="213" t="s">
        <v>316</v>
      </c>
      <c r="E294" s="214" t="s">
        <v>3511</v>
      </c>
      <c r="F294" s="215" t="s">
        <v>3512</v>
      </c>
      <c r="G294" s="216" t="s">
        <v>325</v>
      </c>
      <c r="H294" s="217">
        <v>4</v>
      </c>
      <c r="I294" s="218"/>
      <c r="J294" s="219">
        <f>ROUND(I294*H294,2)</f>
        <v>0</v>
      </c>
      <c r="K294" s="215"/>
      <c r="L294" s="220"/>
      <c r="M294" s="221" t="s">
        <v>5</v>
      </c>
      <c r="N294" s="222" t="s">
        <v>46</v>
      </c>
      <c r="O294" s="41"/>
      <c r="P294" s="182">
        <f>O294*H294</f>
        <v>0</v>
      </c>
      <c r="Q294" s="182">
        <v>1.92E-3</v>
      </c>
      <c r="R294" s="182">
        <f>Q294*H294</f>
        <v>7.6800000000000002E-3</v>
      </c>
      <c r="S294" s="182">
        <v>0</v>
      </c>
      <c r="T294" s="183">
        <f>S294*H294</f>
        <v>0</v>
      </c>
      <c r="AR294" s="23" t="s">
        <v>255</v>
      </c>
      <c r="AT294" s="23" t="s">
        <v>316</v>
      </c>
      <c r="AU294" s="23" t="s">
        <v>211</v>
      </c>
      <c r="AY294" s="23" t="s">
        <v>195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23" t="s">
        <v>83</v>
      </c>
      <c r="BK294" s="184">
        <f>ROUND(I294*H294,2)</f>
        <v>0</v>
      </c>
      <c r="BL294" s="23" t="s">
        <v>201</v>
      </c>
      <c r="BM294" s="23" t="s">
        <v>4381</v>
      </c>
    </row>
    <row r="295" spans="2:65" s="1" customFormat="1" ht="40.5">
      <c r="B295" s="40"/>
      <c r="D295" s="186" t="s">
        <v>209</v>
      </c>
      <c r="F295" s="194" t="s">
        <v>3514</v>
      </c>
      <c r="I295" s="195"/>
      <c r="L295" s="40"/>
      <c r="M295" s="196"/>
      <c r="N295" s="41"/>
      <c r="O295" s="41"/>
      <c r="P295" s="41"/>
      <c r="Q295" s="41"/>
      <c r="R295" s="41"/>
      <c r="S295" s="41"/>
      <c r="T295" s="69"/>
      <c r="AT295" s="23" t="s">
        <v>209</v>
      </c>
      <c r="AU295" s="23" t="s">
        <v>211</v>
      </c>
    </row>
    <row r="296" spans="2:65" s="1" customFormat="1" ht="16.5" customHeight="1">
      <c r="B296" s="172"/>
      <c r="C296" s="173" t="s">
        <v>537</v>
      </c>
      <c r="D296" s="173" t="s">
        <v>197</v>
      </c>
      <c r="E296" s="174" t="s">
        <v>3060</v>
      </c>
      <c r="F296" s="175" t="s">
        <v>3061</v>
      </c>
      <c r="G296" s="176" t="s">
        <v>325</v>
      </c>
      <c r="H296" s="177">
        <v>2</v>
      </c>
      <c r="I296" s="178"/>
      <c r="J296" s="179">
        <f>ROUND(I296*H296,2)</f>
        <v>0</v>
      </c>
      <c r="K296" s="175"/>
      <c r="L296" s="40"/>
      <c r="M296" s="180" t="s">
        <v>5</v>
      </c>
      <c r="N296" s="181" t="s">
        <v>46</v>
      </c>
      <c r="O296" s="41"/>
      <c r="P296" s="182">
        <f>O296*H296</f>
        <v>0</v>
      </c>
      <c r="Q296" s="182">
        <v>0</v>
      </c>
      <c r="R296" s="182">
        <f>Q296*H296</f>
        <v>0</v>
      </c>
      <c r="S296" s="182">
        <v>0</v>
      </c>
      <c r="T296" s="183">
        <f>S296*H296</f>
        <v>0</v>
      </c>
      <c r="AR296" s="23" t="s">
        <v>201</v>
      </c>
      <c r="AT296" s="23" t="s">
        <v>197</v>
      </c>
      <c r="AU296" s="23" t="s">
        <v>211</v>
      </c>
      <c r="AY296" s="23" t="s">
        <v>195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23" t="s">
        <v>83</v>
      </c>
      <c r="BK296" s="184">
        <f>ROUND(I296*H296,2)</f>
        <v>0</v>
      </c>
      <c r="BL296" s="23" t="s">
        <v>201</v>
      </c>
      <c r="BM296" s="23" t="s">
        <v>4382</v>
      </c>
    </row>
    <row r="297" spans="2:65" s="1" customFormat="1" ht="16.5" customHeight="1">
      <c r="B297" s="172"/>
      <c r="C297" s="213" t="s">
        <v>543</v>
      </c>
      <c r="D297" s="213" t="s">
        <v>316</v>
      </c>
      <c r="E297" s="214" t="s">
        <v>3063</v>
      </c>
      <c r="F297" s="215" t="s">
        <v>3064</v>
      </c>
      <c r="G297" s="216" t="s">
        <v>325</v>
      </c>
      <c r="H297" s="217">
        <v>2</v>
      </c>
      <c r="I297" s="218"/>
      <c r="J297" s="219">
        <f>ROUND(I297*H297,2)</f>
        <v>0</v>
      </c>
      <c r="K297" s="215"/>
      <c r="L297" s="220"/>
      <c r="M297" s="221" t="s">
        <v>5</v>
      </c>
      <c r="N297" s="222" t="s">
        <v>46</v>
      </c>
      <c r="O297" s="41"/>
      <c r="P297" s="182">
        <f>O297*H297</f>
        <v>0</v>
      </c>
      <c r="Q297" s="182">
        <v>1.8E-3</v>
      </c>
      <c r="R297" s="182">
        <f>Q297*H297</f>
        <v>3.5999999999999999E-3</v>
      </c>
      <c r="S297" s="182">
        <v>0</v>
      </c>
      <c r="T297" s="183">
        <f>S297*H297</f>
        <v>0</v>
      </c>
      <c r="AR297" s="23" t="s">
        <v>255</v>
      </c>
      <c r="AT297" s="23" t="s">
        <v>316</v>
      </c>
      <c r="AU297" s="23" t="s">
        <v>211</v>
      </c>
      <c r="AY297" s="23" t="s">
        <v>195</v>
      </c>
      <c r="BE297" s="184">
        <f>IF(N297="základní",J297,0)</f>
        <v>0</v>
      </c>
      <c r="BF297" s="184">
        <f>IF(N297="snížená",J297,0)</f>
        <v>0</v>
      </c>
      <c r="BG297" s="184">
        <f>IF(N297="zákl. přenesená",J297,0)</f>
        <v>0</v>
      </c>
      <c r="BH297" s="184">
        <f>IF(N297="sníž. přenesená",J297,0)</f>
        <v>0</v>
      </c>
      <c r="BI297" s="184">
        <f>IF(N297="nulová",J297,0)</f>
        <v>0</v>
      </c>
      <c r="BJ297" s="23" t="s">
        <v>83</v>
      </c>
      <c r="BK297" s="184">
        <f>ROUND(I297*H297,2)</f>
        <v>0</v>
      </c>
      <c r="BL297" s="23" t="s">
        <v>201</v>
      </c>
      <c r="BM297" s="23" t="s">
        <v>4383</v>
      </c>
    </row>
    <row r="298" spans="2:65" s="1" customFormat="1" ht="54">
      <c r="B298" s="40"/>
      <c r="D298" s="186" t="s">
        <v>209</v>
      </c>
      <c r="F298" s="194" t="s">
        <v>3053</v>
      </c>
      <c r="I298" s="195"/>
      <c r="L298" s="40"/>
      <c r="M298" s="196"/>
      <c r="N298" s="41"/>
      <c r="O298" s="41"/>
      <c r="P298" s="41"/>
      <c r="Q298" s="41"/>
      <c r="R298" s="41"/>
      <c r="S298" s="41"/>
      <c r="T298" s="69"/>
      <c r="AT298" s="23" t="s">
        <v>209</v>
      </c>
      <c r="AU298" s="23" t="s">
        <v>211</v>
      </c>
    </row>
    <row r="299" spans="2:65" s="1" customFormat="1" ht="16.5" customHeight="1">
      <c r="B299" s="172"/>
      <c r="C299" s="173" t="s">
        <v>547</v>
      </c>
      <c r="D299" s="173" t="s">
        <v>197</v>
      </c>
      <c r="E299" s="174" t="s">
        <v>3515</v>
      </c>
      <c r="F299" s="175" t="s">
        <v>3516</v>
      </c>
      <c r="G299" s="176" t="s">
        <v>325</v>
      </c>
      <c r="H299" s="177">
        <v>2</v>
      </c>
      <c r="I299" s="178"/>
      <c r="J299" s="179">
        <f>ROUND(I299*H299,2)</f>
        <v>0</v>
      </c>
      <c r="K299" s="175"/>
      <c r="L299" s="40"/>
      <c r="M299" s="180" t="s">
        <v>5</v>
      </c>
      <c r="N299" s="181" t="s">
        <v>46</v>
      </c>
      <c r="O299" s="41"/>
      <c r="P299" s="182">
        <f>O299*H299</f>
        <v>0</v>
      </c>
      <c r="Q299" s="182">
        <v>0</v>
      </c>
      <c r="R299" s="182">
        <f>Q299*H299</f>
        <v>0</v>
      </c>
      <c r="S299" s="182">
        <v>0</v>
      </c>
      <c r="T299" s="183">
        <f>S299*H299</f>
        <v>0</v>
      </c>
      <c r="AR299" s="23" t="s">
        <v>201</v>
      </c>
      <c r="AT299" s="23" t="s">
        <v>197</v>
      </c>
      <c r="AU299" s="23" t="s">
        <v>211</v>
      </c>
      <c r="AY299" s="23" t="s">
        <v>195</v>
      </c>
      <c r="BE299" s="184">
        <f>IF(N299="základní",J299,0)</f>
        <v>0</v>
      </c>
      <c r="BF299" s="184">
        <f>IF(N299="snížená",J299,0)</f>
        <v>0</v>
      </c>
      <c r="BG299" s="184">
        <f>IF(N299="zákl. přenesená",J299,0)</f>
        <v>0</v>
      </c>
      <c r="BH299" s="184">
        <f>IF(N299="sníž. přenesená",J299,0)</f>
        <v>0</v>
      </c>
      <c r="BI299" s="184">
        <f>IF(N299="nulová",J299,0)</f>
        <v>0</v>
      </c>
      <c r="BJ299" s="23" t="s">
        <v>83</v>
      </c>
      <c r="BK299" s="184">
        <f>ROUND(I299*H299,2)</f>
        <v>0</v>
      </c>
      <c r="BL299" s="23" t="s">
        <v>201</v>
      </c>
      <c r="BM299" s="23" t="s">
        <v>4384</v>
      </c>
    </row>
    <row r="300" spans="2:65" s="1" customFormat="1" ht="16.5" customHeight="1">
      <c r="B300" s="172"/>
      <c r="C300" s="213" t="s">
        <v>552</v>
      </c>
      <c r="D300" s="213" t="s">
        <v>316</v>
      </c>
      <c r="E300" s="214" t="s">
        <v>3518</v>
      </c>
      <c r="F300" s="215" t="s">
        <v>3519</v>
      </c>
      <c r="G300" s="216" t="s">
        <v>325</v>
      </c>
      <c r="H300" s="217">
        <v>2</v>
      </c>
      <c r="I300" s="218"/>
      <c r="J300" s="219">
        <f>ROUND(I300*H300,2)</f>
        <v>0</v>
      </c>
      <c r="K300" s="215"/>
      <c r="L300" s="220"/>
      <c r="M300" s="221" t="s">
        <v>5</v>
      </c>
      <c r="N300" s="222" t="s">
        <v>46</v>
      </c>
      <c r="O300" s="41"/>
      <c r="P300" s="182">
        <f>O300*H300</f>
        <v>0</v>
      </c>
      <c r="Q300" s="182">
        <v>1.65E-3</v>
      </c>
      <c r="R300" s="182">
        <f>Q300*H300</f>
        <v>3.3E-3</v>
      </c>
      <c r="S300" s="182">
        <v>0</v>
      </c>
      <c r="T300" s="183">
        <f>S300*H300</f>
        <v>0</v>
      </c>
      <c r="AR300" s="23" t="s">
        <v>255</v>
      </c>
      <c r="AT300" s="23" t="s">
        <v>316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4385</v>
      </c>
    </row>
    <row r="301" spans="2:65" s="1" customFormat="1" ht="27">
      <c r="B301" s="40"/>
      <c r="D301" s="186" t="s">
        <v>209</v>
      </c>
      <c r="F301" s="194" t="s">
        <v>3039</v>
      </c>
      <c r="I301" s="195"/>
      <c r="L301" s="40"/>
      <c r="M301" s="196"/>
      <c r="N301" s="41"/>
      <c r="O301" s="41"/>
      <c r="P301" s="41"/>
      <c r="Q301" s="41"/>
      <c r="R301" s="41"/>
      <c r="S301" s="41"/>
      <c r="T301" s="69"/>
      <c r="AT301" s="23" t="s">
        <v>209</v>
      </c>
      <c r="AU301" s="23" t="s">
        <v>211</v>
      </c>
    </row>
    <row r="302" spans="2:65" s="1" customFormat="1" ht="16.5" customHeight="1">
      <c r="B302" s="172"/>
      <c r="C302" s="173" t="s">
        <v>557</v>
      </c>
      <c r="D302" s="173" t="s">
        <v>197</v>
      </c>
      <c r="E302" s="174" t="s">
        <v>538</v>
      </c>
      <c r="F302" s="175" t="s">
        <v>539</v>
      </c>
      <c r="G302" s="176" t="s">
        <v>303</v>
      </c>
      <c r="H302" s="177">
        <v>0.16</v>
      </c>
      <c r="I302" s="178"/>
      <c r="J302" s="179">
        <f>ROUND(I302*H302,2)</f>
        <v>0</v>
      </c>
      <c r="K302" s="175"/>
      <c r="L302" s="40"/>
      <c r="M302" s="180" t="s">
        <v>5</v>
      </c>
      <c r="N302" s="181" t="s">
        <v>46</v>
      </c>
      <c r="O302" s="41"/>
      <c r="P302" s="182">
        <f>O302*H302</f>
        <v>0</v>
      </c>
      <c r="Q302" s="182">
        <v>0</v>
      </c>
      <c r="R302" s="182">
        <f>Q302*H302</f>
        <v>0</v>
      </c>
      <c r="S302" s="182">
        <v>0</v>
      </c>
      <c r="T302" s="183">
        <f>S302*H302</f>
        <v>0</v>
      </c>
      <c r="AR302" s="23" t="s">
        <v>201</v>
      </c>
      <c r="AT302" s="23" t="s">
        <v>197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4386</v>
      </c>
    </row>
    <row r="303" spans="2:65" s="10" customFormat="1" ht="22.35" customHeight="1">
      <c r="B303" s="159"/>
      <c r="D303" s="160" t="s">
        <v>74</v>
      </c>
      <c r="E303" s="170" t="s">
        <v>541</v>
      </c>
      <c r="F303" s="170" t="s">
        <v>3067</v>
      </c>
      <c r="I303" s="162"/>
      <c r="J303" s="171">
        <f>BK303</f>
        <v>0</v>
      </c>
      <c r="L303" s="159"/>
      <c r="M303" s="164"/>
      <c r="N303" s="165"/>
      <c r="O303" s="165"/>
      <c r="P303" s="166">
        <f>SUM(P304:P355)</f>
        <v>0</v>
      </c>
      <c r="Q303" s="165"/>
      <c r="R303" s="166">
        <f>SUM(R304:R355)</f>
        <v>17.464040000000001</v>
      </c>
      <c r="S303" s="165"/>
      <c r="T303" s="167">
        <f>SUM(T304:T355)</f>
        <v>0</v>
      </c>
      <c r="AR303" s="160" t="s">
        <v>83</v>
      </c>
      <c r="AT303" s="168" t="s">
        <v>74</v>
      </c>
      <c r="AU303" s="168" t="s">
        <v>85</v>
      </c>
      <c r="AY303" s="160" t="s">
        <v>195</v>
      </c>
      <c r="BK303" s="169">
        <f>SUM(BK304:BK355)</f>
        <v>0</v>
      </c>
    </row>
    <row r="304" spans="2:65" s="1" customFormat="1" ht="25.5" customHeight="1">
      <c r="B304" s="172"/>
      <c r="C304" s="173" t="s">
        <v>561</v>
      </c>
      <c r="D304" s="173" t="s">
        <v>197</v>
      </c>
      <c r="E304" s="174" t="s">
        <v>3068</v>
      </c>
      <c r="F304" s="175" t="s">
        <v>3069</v>
      </c>
      <c r="G304" s="176" t="s">
        <v>325</v>
      </c>
      <c r="H304" s="177">
        <v>4</v>
      </c>
      <c r="I304" s="178"/>
      <c r="J304" s="179">
        <f>ROUND(I304*H304,2)</f>
        <v>0</v>
      </c>
      <c r="K304" s="175"/>
      <c r="L304" s="40"/>
      <c r="M304" s="180" t="s">
        <v>5</v>
      </c>
      <c r="N304" s="181" t="s">
        <v>46</v>
      </c>
      <c r="O304" s="41"/>
      <c r="P304" s="182">
        <f>O304*H304</f>
        <v>0</v>
      </c>
      <c r="Q304" s="182">
        <v>1.6857899999999999</v>
      </c>
      <c r="R304" s="182">
        <f>Q304*H304</f>
        <v>6.7431599999999996</v>
      </c>
      <c r="S304" s="182">
        <v>0</v>
      </c>
      <c r="T304" s="183">
        <f>S304*H304</f>
        <v>0</v>
      </c>
      <c r="AR304" s="23" t="s">
        <v>201</v>
      </c>
      <c r="AT304" s="23" t="s">
        <v>197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4387</v>
      </c>
    </row>
    <row r="305" spans="2:65" s="1" customFormat="1" ht="189">
      <c r="B305" s="40"/>
      <c r="D305" s="186" t="s">
        <v>209</v>
      </c>
      <c r="F305" s="194" t="s">
        <v>3071</v>
      </c>
      <c r="I305" s="195"/>
      <c r="L305" s="40"/>
      <c r="M305" s="196"/>
      <c r="N305" s="41"/>
      <c r="O305" s="41"/>
      <c r="P305" s="41"/>
      <c r="Q305" s="41"/>
      <c r="R305" s="41"/>
      <c r="S305" s="41"/>
      <c r="T305" s="69"/>
      <c r="AT305" s="23" t="s">
        <v>209</v>
      </c>
      <c r="AU305" s="23" t="s">
        <v>211</v>
      </c>
    </row>
    <row r="306" spans="2:65" s="1" customFormat="1" ht="16.5" customHeight="1">
      <c r="B306" s="172"/>
      <c r="C306" s="213" t="s">
        <v>565</v>
      </c>
      <c r="D306" s="213" t="s">
        <v>316</v>
      </c>
      <c r="E306" s="214" t="s">
        <v>3075</v>
      </c>
      <c r="F306" s="215" t="s">
        <v>3076</v>
      </c>
      <c r="G306" s="216" t="s">
        <v>325</v>
      </c>
      <c r="H306" s="217">
        <v>2</v>
      </c>
      <c r="I306" s="218"/>
      <c r="J306" s="219">
        <f t="shared" ref="J306:J315" si="0">ROUND(I306*H306,2)</f>
        <v>0</v>
      </c>
      <c r="K306" s="215"/>
      <c r="L306" s="220"/>
      <c r="M306" s="221" t="s">
        <v>5</v>
      </c>
      <c r="N306" s="222" t="s">
        <v>46</v>
      </c>
      <c r="O306" s="41"/>
      <c r="P306" s="182">
        <f t="shared" ref="P306:P315" si="1">O306*H306</f>
        <v>0</v>
      </c>
      <c r="Q306" s="182">
        <v>0.04</v>
      </c>
      <c r="R306" s="182">
        <f t="shared" ref="R306:R315" si="2">Q306*H306</f>
        <v>0.08</v>
      </c>
      <c r="S306" s="182">
        <v>0</v>
      </c>
      <c r="T306" s="183">
        <f t="shared" ref="T306:T315" si="3">S306*H306</f>
        <v>0</v>
      </c>
      <c r="AR306" s="23" t="s">
        <v>255</v>
      </c>
      <c r="AT306" s="23" t="s">
        <v>316</v>
      </c>
      <c r="AU306" s="23" t="s">
        <v>211</v>
      </c>
      <c r="AY306" s="23" t="s">
        <v>195</v>
      </c>
      <c r="BE306" s="184">
        <f t="shared" ref="BE306:BE315" si="4">IF(N306="základní",J306,0)</f>
        <v>0</v>
      </c>
      <c r="BF306" s="184">
        <f t="shared" ref="BF306:BF315" si="5">IF(N306="snížená",J306,0)</f>
        <v>0</v>
      </c>
      <c r="BG306" s="184">
        <f t="shared" ref="BG306:BG315" si="6">IF(N306="zákl. přenesená",J306,0)</f>
        <v>0</v>
      </c>
      <c r="BH306" s="184">
        <f t="shared" ref="BH306:BH315" si="7">IF(N306="sníž. přenesená",J306,0)</f>
        <v>0</v>
      </c>
      <c r="BI306" s="184">
        <f t="shared" ref="BI306:BI315" si="8">IF(N306="nulová",J306,0)</f>
        <v>0</v>
      </c>
      <c r="BJ306" s="23" t="s">
        <v>83</v>
      </c>
      <c r="BK306" s="184">
        <f t="shared" ref="BK306:BK315" si="9">ROUND(I306*H306,2)</f>
        <v>0</v>
      </c>
      <c r="BL306" s="23" t="s">
        <v>201</v>
      </c>
      <c r="BM306" s="23" t="s">
        <v>4388</v>
      </c>
    </row>
    <row r="307" spans="2:65" s="1" customFormat="1" ht="16.5" customHeight="1">
      <c r="B307" s="172"/>
      <c r="C307" s="213" t="s">
        <v>569</v>
      </c>
      <c r="D307" s="213" t="s">
        <v>316</v>
      </c>
      <c r="E307" s="214" t="s">
        <v>3078</v>
      </c>
      <c r="F307" s="215" t="s">
        <v>3079</v>
      </c>
      <c r="G307" s="216" t="s">
        <v>325</v>
      </c>
      <c r="H307" s="217">
        <v>1</v>
      </c>
      <c r="I307" s="218"/>
      <c r="J307" s="219">
        <f t="shared" si="0"/>
        <v>0</v>
      </c>
      <c r="K307" s="215"/>
      <c r="L307" s="220"/>
      <c r="M307" s="221" t="s">
        <v>5</v>
      </c>
      <c r="N307" s="222" t="s">
        <v>46</v>
      </c>
      <c r="O307" s="41"/>
      <c r="P307" s="182">
        <f t="shared" si="1"/>
        <v>0</v>
      </c>
      <c r="Q307" s="182">
        <v>5.3999999999999999E-2</v>
      </c>
      <c r="R307" s="182">
        <f t="shared" si="2"/>
        <v>5.3999999999999999E-2</v>
      </c>
      <c r="S307" s="182">
        <v>0</v>
      </c>
      <c r="T307" s="183">
        <f t="shared" si="3"/>
        <v>0</v>
      </c>
      <c r="AR307" s="23" t="s">
        <v>255</v>
      </c>
      <c r="AT307" s="23" t="s">
        <v>316</v>
      </c>
      <c r="AU307" s="23" t="s">
        <v>211</v>
      </c>
      <c r="AY307" s="23" t="s">
        <v>195</v>
      </c>
      <c r="BE307" s="184">
        <f t="shared" si="4"/>
        <v>0</v>
      </c>
      <c r="BF307" s="184">
        <f t="shared" si="5"/>
        <v>0</v>
      </c>
      <c r="BG307" s="184">
        <f t="shared" si="6"/>
        <v>0</v>
      </c>
      <c r="BH307" s="184">
        <f t="shared" si="7"/>
        <v>0</v>
      </c>
      <c r="BI307" s="184">
        <f t="shared" si="8"/>
        <v>0</v>
      </c>
      <c r="BJ307" s="23" t="s">
        <v>83</v>
      </c>
      <c r="BK307" s="184">
        <f t="shared" si="9"/>
        <v>0</v>
      </c>
      <c r="BL307" s="23" t="s">
        <v>201</v>
      </c>
      <c r="BM307" s="23" t="s">
        <v>4389</v>
      </c>
    </row>
    <row r="308" spans="2:65" s="1" customFormat="1" ht="16.5" customHeight="1">
      <c r="B308" s="172"/>
      <c r="C308" s="213" t="s">
        <v>573</v>
      </c>
      <c r="D308" s="213" t="s">
        <v>316</v>
      </c>
      <c r="E308" s="214" t="s">
        <v>3081</v>
      </c>
      <c r="F308" s="215" t="s">
        <v>3082</v>
      </c>
      <c r="G308" s="216" t="s">
        <v>325</v>
      </c>
      <c r="H308" s="217">
        <v>1</v>
      </c>
      <c r="I308" s="218"/>
      <c r="J308" s="219">
        <f t="shared" si="0"/>
        <v>0</v>
      </c>
      <c r="K308" s="215"/>
      <c r="L308" s="220"/>
      <c r="M308" s="221" t="s">
        <v>5</v>
      </c>
      <c r="N308" s="222" t="s">
        <v>46</v>
      </c>
      <c r="O308" s="41"/>
      <c r="P308" s="182">
        <f t="shared" si="1"/>
        <v>0</v>
      </c>
      <c r="Q308" s="182">
        <v>6.8000000000000005E-2</v>
      </c>
      <c r="R308" s="182">
        <f t="shared" si="2"/>
        <v>6.8000000000000005E-2</v>
      </c>
      <c r="S308" s="182">
        <v>0</v>
      </c>
      <c r="T308" s="183">
        <f t="shared" si="3"/>
        <v>0</v>
      </c>
      <c r="AR308" s="23" t="s">
        <v>255</v>
      </c>
      <c r="AT308" s="23" t="s">
        <v>316</v>
      </c>
      <c r="AU308" s="23" t="s">
        <v>211</v>
      </c>
      <c r="AY308" s="23" t="s">
        <v>195</v>
      </c>
      <c r="BE308" s="184">
        <f t="shared" si="4"/>
        <v>0</v>
      </c>
      <c r="BF308" s="184">
        <f t="shared" si="5"/>
        <v>0</v>
      </c>
      <c r="BG308" s="184">
        <f t="shared" si="6"/>
        <v>0</v>
      </c>
      <c r="BH308" s="184">
        <f t="shared" si="7"/>
        <v>0</v>
      </c>
      <c r="BI308" s="184">
        <f t="shared" si="8"/>
        <v>0</v>
      </c>
      <c r="BJ308" s="23" t="s">
        <v>83</v>
      </c>
      <c r="BK308" s="184">
        <f t="shared" si="9"/>
        <v>0</v>
      </c>
      <c r="BL308" s="23" t="s">
        <v>201</v>
      </c>
      <c r="BM308" s="23" t="s">
        <v>4390</v>
      </c>
    </row>
    <row r="309" spans="2:65" s="1" customFormat="1" ht="16.5" customHeight="1">
      <c r="B309" s="172"/>
      <c r="C309" s="213" t="s">
        <v>578</v>
      </c>
      <c r="D309" s="213" t="s">
        <v>316</v>
      </c>
      <c r="E309" s="214" t="s">
        <v>3084</v>
      </c>
      <c r="F309" s="215" t="s">
        <v>3085</v>
      </c>
      <c r="G309" s="216" t="s">
        <v>325</v>
      </c>
      <c r="H309" s="217">
        <v>1</v>
      </c>
      <c r="I309" s="218"/>
      <c r="J309" s="219">
        <f t="shared" si="0"/>
        <v>0</v>
      </c>
      <c r="K309" s="215"/>
      <c r="L309" s="220"/>
      <c r="M309" s="221" t="s">
        <v>5</v>
      </c>
      <c r="N309" s="222" t="s">
        <v>46</v>
      </c>
      <c r="O309" s="41"/>
      <c r="P309" s="182">
        <f t="shared" si="1"/>
        <v>0</v>
      </c>
      <c r="Q309" s="182">
        <v>8.1000000000000003E-2</v>
      </c>
      <c r="R309" s="182">
        <f t="shared" si="2"/>
        <v>8.1000000000000003E-2</v>
      </c>
      <c r="S309" s="182">
        <v>0</v>
      </c>
      <c r="T309" s="183">
        <f t="shared" si="3"/>
        <v>0</v>
      </c>
      <c r="AR309" s="23" t="s">
        <v>255</v>
      </c>
      <c r="AT309" s="23" t="s">
        <v>316</v>
      </c>
      <c r="AU309" s="23" t="s">
        <v>211</v>
      </c>
      <c r="AY309" s="23" t="s">
        <v>195</v>
      </c>
      <c r="BE309" s="184">
        <f t="shared" si="4"/>
        <v>0</v>
      </c>
      <c r="BF309" s="184">
        <f t="shared" si="5"/>
        <v>0</v>
      </c>
      <c r="BG309" s="184">
        <f t="shared" si="6"/>
        <v>0</v>
      </c>
      <c r="BH309" s="184">
        <f t="shared" si="7"/>
        <v>0</v>
      </c>
      <c r="BI309" s="184">
        <f t="shared" si="8"/>
        <v>0</v>
      </c>
      <c r="BJ309" s="23" t="s">
        <v>83</v>
      </c>
      <c r="BK309" s="184">
        <f t="shared" si="9"/>
        <v>0</v>
      </c>
      <c r="BL309" s="23" t="s">
        <v>201</v>
      </c>
      <c r="BM309" s="23" t="s">
        <v>4391</v>
      </c>
    </row>
    <row r="310" spans="2:65" s="1" customFormat="1" ht="16.5" customHeight="1">
      <c r="B310" s="172"/>
      <c r="C310" s="213" t="s">
        <v>582</v>
      </c>
      <c r="D310" s="213" t="s">
        <v>316</v>
      </c>
      <c r="E310" s="214" t="s">
        <v>3087</v>
      </c>
      <c r="F310" s="215" t="s">
        <v>3088</v>
      </c>
      <c r="G310" s="216" t="s">
        <v>325</v>
      </c>
      <c r="H310" s="217">
        <v>3</v>
      </c>
      <c r="I310" s="218"/>
      <c r="J310" s="219">
        <f t="shared" si="0"/>
        <v>0</v>
      </c>
      <c r="K310" s="215"/>
      <c r="L310" s="220"/>
      <c r="M310" s="221" t="s">
        <v>5</v>
      </c>
      <c r="N310" s="222" t="s">
        <v>46</v>
      </c>
      <c r="O310" s="41"/>
      <c r="P310" s="182">
        <f t="shared" si="1"/>
        <v>0</v>
      </c>
      <c r="Q310" s="182">
        <v>0.58499999999999996</v>
      </c>
      <c r="R310" s="182">
        <f t="shared" si="2"/>
        <v>1.7549999999999999</v>
      </c>
      <c r="S310" s="182">
        <v>0</v>
      </c>
      <c r="T310" s="183">
        <f t="shared" si="3"/>
        <v>0</v>
      </c>
      <c r="AR310" s="23" t="s">
        <v>255</v>
      </c>
      <c r="AT310" s="23" t="s">
        <v>316</v>
      </c>
      <c r="AU310" s="23" t="s">
        <v>211</v>
      </c>
      <c r="AY310" s="23" t="s">
        <v>195</v>
      </c>
      <c r="BE310" s="184">
        <f t="shared" si="4"/>
        <v>0</v>
      </c>
      <c r="BF310" s="184">
        <f t="shared" si="5"/>
        <v>0</v>
      </c>
      <c r="BG310" s="184">
        <f t="shared" si="6"/>
        <v>0</v>
      </c>
      <c r="BH310" s="184">
        <f t="shared" si="7"/>
        <v>0</v>
      </c>
      <c r="BI310" s="184">
        <f t="shared" si="8"/>
        <v>0</v>
      </c>
      <c r="BJ310" s="23" t="s">
        <v>83</v>
      </c>
      <c r="BK310" s="184">
        <f t="shared" si="9"/>
        <v>0</v>
      </c>
      <c r="BL310" s="23" t="s">
        <v>201</v>
      </c>
      <c r="BM310" s="23" t="s">
        <v>4392</v>
      </c>
    </row>
    <row r="311" spans="2:65" s="1" customFormat="1" ht="16.5" customHeight="1">
      <c r="B311" s="172"/>
      <c r="C311" s="213" t="s">
        <v>587</v>
      </c>
      <c r="D311" s="213" t="s">
        <v>316</v>
      </c>
      <c r="E311" s="214" t="s">
        <v>3091</v>
      </c>
      <c r="F311" s="215" t="s">
        <v>3092</v>
      </c>
      <c r="G311" s="216" t="s">
        <v>325</v>
      </c>
      <c r="H311" s="217">
        <v>1</v>
      </c>
      <c r="I311" s="218"/>
      <c r="J311" s="219">
        <f t="shared" si="0"/>
        <v>0</v>
      </c>
      <c r="K311" s="215"/>
      <c r="L311" s="220"/>
      <c r="M311" s="221" t="s">
        <v>5</v>
      </c>
      <c r="N311" s="222" t="s">
        <v>46</v>
      </c>
      <c r="O311" s="41"/>
      <c r="P311" s="182">
        <f t="shared" si="1"/>
        <v>0</v>
      </c>
      <c r="Q311" s="182">
        <v>0.44900000000000001</v>
      </c>
      <c r="R311" s="182">
        <f t="shared" si="2"/>
        <v>0.44900000000000001</v>
      </c>
      <c r="S311" s="182">
        <v>0</v>
      </c>
      <c r="T311" s="183">
        <f t="shared" si="3"/>
        <v>0</v>
      </c>
      <c r="AR311" s="23" t="s">
        <v>255</v>
      </c>
      <c r="AT311" s="23" t="s">
        <v>316</v>
      </c>
      <c r="AU311" s="23" t="s">
        <v>211</v>
      </c>
      <c r="AY311" s="23" t="s">
        <v>195</v>
      </c>
      <c r="BE311" s="184">
        <f t="shared" si="4"/>
        <v>0</v>
      </c>
      <c r="BF311" s="184">
        <f t="shared" si="5"/>
        <v>0</v>
      </c>
      <c r="BG311" s="184">
        <f t="shared" si="6"/>
        <v>0</v>
      </c>
      <c r="BH311" s="184">
        <f t="shared" si="7"/>
        <v>0</v>
      </c>
      <c r="BI311" s="184">
        <f t="shared" si="8"/>
        <v>0</v>
      </c>
      <c r="BJ311" s="23" t="s">
        <v>83</v>
      </c>
      <c r="BK311" s="184">
        <f t="shared" si="9"/>
        <v>0</v>
      </c>
      <c r="BL311" s="23" t="s">
        <v>201</v>
      </c>
      <c r="BM311" s="23" t="s">
        <v>4393</v>
      </c>
    </row>
    <row r="312" spans="2:65" s="1" customFormat="1" ht="16.5" customHeight="1">
      <c r="B312" s="172"/>
      <c r="C312" s="213" t="s">
        <v>591</v>
      </c>
      <c r="D312" s="213" t="s">
        <v>316</v>
      </c>
      <c r="E312" s="214" t="s">
        <v>3095</v>
      </c>
      <c r="F312" s="215" t="s">
        <v>3096</v>
      </c>
      <c r="G312" s="216" t="s">
        <v>325</v>
      </c>
      <c r="H312" s="217">
        <v>2</v>
      </c>
      <c r="I312" s="218"/>
      <c r="J312" s="219">
        <f t="shared" si="0"/>
        <v>0</v>
      </c>
      <c r="K312" s="215"/>
      <c r="L312" s="220"/>
      <c r="M312" s="221" t="s">
        <v>5</v>
      </c>
      <c r="N312" s="222" t="s">
        <v>46</v>
      </c>
      <c r="O312" s="41"/>
      <c r="P312" s="182">
        <f t="shared" si="1"/>
        <v>0</v>
      </c>
      <c r="Q312" s="182">
        <v>0.25</v>
      </c>
      <c r="R312" s="182">
        <f t="shared" si="2"/>
        <v>0.5</v>
      </c>
      <c r="S312" s="182">
        <v>0</v>
      </c>
      <c r="T312" s="183">
        <f t="shared" si="3"/>
        <v>0</v>
      </c>
      <c r="AR312" s="23" t="s">
        <v>255</v>
      </c>
      <c r="AT312" s="23" t="s">
        <v>316</v>
      </c>
      <c r="AU312" s="23" t="s">
        <v>211</v>
      </c>
      <c r="AY312" s="23" t="s">
        <v>195</v>
      </c>
      <c r="BE312" s="184">
        <f t="shared" si="4"/>
        <v>0</v>
      </c>
      <c r="BF312" s="184">
        <f t="shared" si="5"/>
        <v>0</v>
      </c>
      <c r="BG312" s="184">
        <f t="shared" si="6"/>
        <v>0</v>
      </c>
      <c r="BH312" s="184">
        <f t="shared" si="7"/>
        <v>0</v>
      </c>
      <c r="BI312" s="184">
        <f t="shared" si="8"/>
        <v>0</v>
      </c>
      <c r="BJ312" s="23" t="s">
        <v>83</v>
      </c>
      <c r="BK312" s="184">
        <f t="shared" si="9"/>
        <v>0</v>
      </c>
      <c r="BL312" s="23" t="s">
        <v>201</v>
      </c>
      <c r="BM312" s="23" t="s">
        <v>4394</v>
      </c>
    </row>
    <row r="313" spans="2:65" s="1" customFormat="1" ht="25.5" customHeight="1">
      <c r="B313" s="172"/>
      <c r="C313" s="213" t="s">
        <v>595</v>
      </c>
      <c r="D313" s="213" t="s">
        <v>316</v>
      </c>
      <c r="E313" s="214" t="s">
        <v>3107</v>
      </c>
      <c r="F313" s="215" t="s">
        <v>3108</v>
      </c>
      <c r="G313" s="216" t="s">
        <v>325</v>
      </c>
      <c r="H313" s="217">
        <v>4</v>
      </c>
      <c r="I313" s="218"/>
      <c r="J313" s="219">
        <f t="shared" si="0"/>
        <v>0</v>
      </c>
      <c r="K313" s="215"/>
      <c r="L313" s="220"/>
      <c r="M313" s="221" t="s">
        <v>5</v>
      </c>
      <c r="N313" s="222" t="s">
        <v>46</v>
      </c>
      <c r="O313" s="41"/>
      <c r="P313" s="182">
        <f t="shared" si="1"/>
        <v>0</v>
      </c>
      <c r="Q313" s="182">
        <v>1.6</v>
      </c>
      <c r="R313" s="182">
        <f t="shared" si="2"/>
        <v>6.4</v>
      </c>
      <c r="S313" s="182">
        <v>0</v>
      </c>
      <c r="T313" s="183">
        <f t="shared" si="3"/>
        <v>0</v>
      </c>
      <c r="AR313" s="23" t="s">
        <v>255</v>
      </c>
      <c r="AT313" s="23" t="s">
        <v>316</v>
      </c>
      <c r="AU313" s="23" t="s">
        <v>211</v>
      </c>
      <c r="AY313" s="23" t="s">
        <v>195</v>
      </c>
      <c r="BE313" s="184">
        <f t="shared" si="4"/>
        <v>0</v>
      </c>
      <c r="BF313" s="184">
        <f t="shared" si="5"/>
        <v>0</v>
      </c>
      <c r="BG313" s="184">
        <f t="shared" si="6"/>
        <v>0</v>
      </c>
      <c r="BH313" s="184">
        <f t="shared" si="7"/>
        <v>0</v>
      </c>
      <c r="BI313" s="184">
        <f t="shared" si="8"/>
        <v>0</v>
      </c>
      <c r="BJ313" s="23" t="s">
        <v>83</v>
      </c>
      <c r="BK313" s="184">
        <f t="shared" si="9"/>
        <v>0</v>
      </c>
      <c r="BL313" s="23" t="s">
        <v>201</v>
      </c>
      <c r="BM313" s="23" t="s">
        <v>4395</v>
      </c>
    </row>
    <row r="314" spans="2:65" s="1" customFormat="1" ht="16.5" customHeight="1">
      <c r="B314" s="172"/>
      <c r="C314" s="213" t="s">
        <v>600</v>
      </c>
      <c r="D314" s="213" t="s">
        <v>316</v>
      </c>
      <c r="E314" s="214" t="s">
        <v>3119</v>
      </c>
      <c r="F314" s="215" t="s">
        <v>3120</v>
      </c>
      <c r="G314" s="216" t="s">
        <v>325</v>
      </c>
      <c r="H314" s="217">
        <v>6</v>
      </c>
      <c r="I314" s="218"/>
      <c r="J314" s="219">
        <f t="shared" si="0"/>
        <v>0</v>
      </c>
      <c r="K314" s="215"/>
      <c r="L314" s="220"/>
      <c r="M314" s="221" t="s">
        <v>5</v>
      </c>
      <c r="N314" s="222" t="s">
        <v>46</v>
      </c>
      <c r="O314" s="41"/>
      <c r="P314" s="182">
        <f t="shared" si="1"/>
        <v>0</v>
      </c>
      <c r="Q314" s="182">
        <v>2E-3</v>
      </c>
      <c r="R314" s="182">
        <f t="shared" si="2"/>
        <v>1.2E-2</v>
      </c>
      <c r="S314" s="182">
        <v>0</v>
      </c>
      <c r="T314" s="183">
        <f t="shared" si="3"/>
        <v>0</v>
      </c>
      <c r="AR314" s="23" t="s">
        <v>255</v>
      </c>
      <c r="AT314" s="23" t="s">
        <v>316</v>
      </c>
      <c r="AU314" s="23" t="s">
        <v>211</v>
      </c>
      <c r="AY314" s="23" t="s">
        <v>195</v>
      </c>
      <c r="BE314" s="184">
        <f t="shared" si="4"/>
        <v>0</v>
      </c>
      <c r="BF314" s="184">
        <f t="shared" si="5"/>
        <v>0</v>
      </c>
      <c r="BG314" s="184">
        <f t="shared" si="6"/>
        <v>0</v>
      </c>
      <c r="BH314" s="184">
        <f t="shared" si="7"/>
        <v>0</v>
      </c>
      <c r="BI314" s="184">
        <f t="shared" si="8"/>
        <v>0</v>
      </c>
      <c r="BJ314" s="23" t="s">
        <v>83</v>
      </c>
      <c r="BK314" s="184">
        <f t="shared" si="9"/>
        <v>0</v>
      </c>
      <c r="BL314" s="23" t="s">
        <v>201</v>
      </c>
      <c r="BM314" s="23" t="s">
        <v>4396</v>
      </c>
    </row>
    <row r="315" spans="2:65" s="1" customFormat="1" ht="16.5" customHeight="1">
      <c r="B315" s="172"/>
      <c r="C315" s="173" t="s">
        <v>604</v>
      </c>
      <c r="D315" s="173" t="s">
        <v>197</v>
      </c>
      <c r="E315" s="174" t="s">
        <v>3128</v>
      </c>
      <c r="F315" s="175" t="s">
        <v>4160</v>
      </c>
      <c r="G315" s="176" t="s">
        <v>325</v>
      </c>
      <c r="H315" s="177">
        <v>3</v>
      </c>
      <c r="I315" s="178"/>
      <c r="J315" s="179">
        <f t="shared" si="0"/>
        <v>0</v>
      </c>
      <c r="K315" s="175"/>
      <c r="L315" s="40"/>
      <c r="M315" s="180" t="s">
        <v>5</v>
      </c>
      <c r="N315" s="181" t="s">
        <v>46</v>
      </c>
      <c r="O315" s="41"/>
      <c r="P315" s="182">
        <f t="shared" si="1"/>
        <v>0</v>
      </c>
      <c r="Q315" s="182">
        <v>5.8029999999999998E-2</v>
      </c>
      <c r="R315" s="182">
        <f t="shared" si="2"/>
        <v>0.17408999999999999</v>
      </c>
      <c r="S315" s="182">
        <v>0</v>
      </c>
      <c r="T315" s="183">
        <f t="shared" si="3"/>
        <v>0</v>
      </c>
      <c r="AR315" s="23" t="s">
        <v>201</v>
      </c>
      <c r="AT315" s="23" t="s">
        <v>197</v>
      </c>
      <c r="AU315" s="23" t="s">
        <v>211</v>
      </c>
      <c r="AY315" s="23" t="s">
        <v>195</v>
      </c>
      <c r="BE315" s="184">
        <f t="shared" si="4"/>
        <v>0</v>
      </c>
      <c r="BF315" s="184">
        <f t="shared" si="5"/>
        <v>0</v>
      </c>
      <c r="BG315" s="184">
        <f t="shared" si="6"/>
        <v>0</v>
      </c>
      <c r="BH315" s="184">
        <f t="shared" si="7"/>
        <v>0</v>
      </c>
      <c r="BI315" s="184">
        <f t="shared" si="8"/>
        <v>0</v>
      </c>
      <c r="BJ315" s="23" t="s">
        <v>83</v>
      </c>
      <c r="BK315" s="184">
        <f t="shared" si="9"/>
        <v>0</v>
      </c>
      <c r="BL315" s="23" t="s">
        <v>201</v>
      </c>
      <c r="BM315" s="23" t="s">
        <v>4397</v>
      </c>
    </row>
    <row r="316" spans="2:65" s="1" customFormat="1" ht="202.5">
      <c r="B316" s="40"/>
      <c r="D316" s="186" t="s">
        <v>209</v>
      </c>
      <c r="F316" s="194" t="s">
        <v>3131</v>
      </c>
      <c r="I316" s="195"/>
      <c r="L316" s="40"/>
      <c r="M316" s="196"/>
      <c r="N316" s="41"/>
      <c r="O316" s="41"/>
      <c r="P316" s="41"/>
      <c r="Q316" s="41"/>
      <c r="R316" s="41"/>
      <c r="S316" s="41"/>
      <c r="T316" s="69"/>
      <c r="AT316" s="23" t="s">
        <v>209</v>
      </c>
      <c r="AU316" s="23" t="s">
        <v>211</v>
      </c>
    </row>
    <row r="317" spans="2:65" s="1" customFormat="1" ht="16.5" customHeight="1">
      <c r="B317" s="172"/>
      <c r="C317" s="173" t="s">
        <v>608</v>
      </c>
      <c r="D317" s="173" t="s">
        <v>197</v>
      </c>
      <c r="E317" s="174" t="s">
        <v>3137</v>
      </c>
      <c r="F317" s="175" t="s">
        <v>3138</v>
      </c>
      <c r="G317" s="176" t="s">
        <v>325</v>
      </c>
      <c r="H317" s="177">
        <v>1</v>
      </c>
      <c r="I317" s="178"/>
      <c r="J317" s="179">
        <f t="shared" ref="J317:J322" si="10">ROUND(I317*H317,2)</f>
        <v>0</v>
      </c>
      <c r="K317" s="175"/>
      <c r="L317" s="40"/>
      <c r="M317" s="180" t="s">
        <v>5</v>
      </c>
      <c r="N317" s="181" t="s">
        <v>46</v>
      </c>
      <c r="O317" s="41"/>
      <c r="P317" s="182">
        <f t="shared" ref="P317:P322" si="11">O317*H317</f>
        <v>0</v>
      </c>
      <c r="Q317" s="182">
        <v>6.8959999999999994E-2</v>
      </c>
      <c r="R317" s="182">
        <f t="shared" ref="R317:R322" si="12">Q317*H317</f>
        <v>6.8959999999999994E-2</v>
      </c>
      <c r="S317" s="182">
        <v>0</v>
      </c>
      <c r="T317" s="183">
        <f t="shared" ref="T317:T322" si="13">S317*H317</f>
        <v>0</v>
      </c>
      <c r="AR317" s="23" t="s">
        <v>201</v>
      </c>
      <c r="AT317" s="23" t="s">
        <v>197</v>
      </c>
      <c r="AU317" s="23" t="s">
        <v>211</v>
      </c>
      <c r="AY317" s="23" t="s">
        <v>195</v>
      </c>
      <c r="BE317" s="184">
        <f t="shared" ref="BE317:BE322" si="14">IF(N317="základní",J317,0)</f>
        <v>0</v>
      </c>
      <c r="BF317" s="184">
        <f t="shared" ref="BF317:BF322" si="15">IF(N317="snížená",J317,0)</f>
        <v>0</v>
      </c>
      <c r="BG317" s="184">
        <f t="shared" ref="BG317:BG322" si="16">IF(N317="zákl. přenesená",J317,0)</f>
        <v>0</v>
      </c>
      <c r="BH317" s="184">
        <f t="shared" ref="BH317:BH322" si="17">IF(N317="sníž. přenesená",J317,0)</f>
        <v>0</v>
      </c>
      <c r="BI317" s="184">
        <f t="shared" ref="BI317:BI322" si="18">IF(N317="nulová",J317,0)</f>
        <v>0</v>
      </c>
      <c r="BJ317" s="23" t="s">
        <v>83</v>
      </c>
      <c r="BK317" s="184">
        <f t="shared" ref="BK317:BK322" si="19">ROUND(I317*H317,2)</f>
        <v>0</v>
      </c>
      <c r="BL317" s="23" t="s">
        <v>201</v>
      </c>
      <c r="BM317" s="23" t="s">
        <v>4398</v>
      </c>
    </row>
    <row r="318" spans="2:65" s="1" customFormat="1" ht="16.5" customHeight="1">
      <c r="B318" s="172"/>
      <c r="C318" s="173" t="s">
        <v>613</v>
      </c>
      <c r="D318" s="173" t="s">
        <v>197</v>
      </c>
      <c r="E318" s="174" t="s">
        <v>3543</v>
      </c>
      <c r="F318" s="175" t="s">
        <v>3544</v>
      </c>
      <c r="G318" s="176" t="s">
        <v>325</v>
      </c>
      <c r="H318" s="177">
        <v>1</v>
      </c>
      <c r="I318" s="178"/>
      <c r="J318" s="179">
        <f t="shared" si="10"/>
        <v>0</v>
      </c>
      <c r="K318" s="175"/>
      <c r="L318" s="40"/>
      <c r="M318" s="180" t="s">
        <v>5</v>
      </c>
      <c r="N318" s="181" t="s">
        <v>46</v>
      </c>
      <c r="O318" s="41"/>
      <c r="P318" s="182">
        <f t="shared" si="11"/>
        <v>0</v>
      </c>
      <c r="Q318" s="182">
        <v>8.4150000000000003E-2</v>
      </c>
      <c r="R318" s="182">
        <f t="shared" si="12"/>
        <v>8.4150000000000003E-2</v>
      </c>
      <c r="S318" s="182">
        <v>0</v>
      </c>
      <c r="T318" s="183">
        <f t="shared" si="13"/>
        <v>0</v>
      </c>
      <c r="AR318" s="23" t="s">
        <v>201</v>
      </c>
      <c r="AT318" s="23" t="s">
        <v>197</v>
      </c>
      <c r="AU318" s="23" t="s">
        <v>211</v>
      </c>
      <c r="AY318" s="23" t="s">
        <v>195</v>
      </c>
      <c r="BE318" s="184">
        <f t="shared" si="14"/>
        <v>0</v>
      </c>
      <c r="BF318" s="184">
        <f t="shared" si="15"/>
        <v>0</v>
      </c>
      <c r="BG318" s="184">
        <f t="shared" si="16"/>
        <v>0</v>
      </c>
      <c r="BH318" s="184">
        <f t="shared" si="17"/>
        <v>0</v>
      </c>
      <c r="BI318" s="184">
        <f t="shared" si="18"/>
        <v>0</v>
      </c>
      <c r="BJ318" s="23" t="s">
        <v>83</v>
      </c>
      <c r="BK318" s="184">
        <f t="shared" si="19"/>
        <v>0</v>
      </c>
      <c r="BL318" s="23" t="s">
        <v>201</v>
      </c>
      <c r="BM318" s="23" t="s">
        <v>4399</v>
      </c>
    </row>
    <row r="319" spans="2:65" s="1" customFormat="1" ht="16.5" customHeight="1">
      <c r="B319" s="172"/>
      <c r="C319" s="173" t="s">
        <v>618</v>
      </c>
      <c r="D319" s="173" t="s">
        <v>197</v>
      </c>
      <c r="E319" s="174" t="s">
        <v>3885</v>
      </c>
      <c r="F319" s="175" t="s">
        <v>4400</v>
      </c>
      <c r="G319" s="176" t="s">
        <v>325</v>
      </c>
      <c r="H319" s="177">
        <v>1</v>
      </c>
      <c r="I319" s="178"/>
      <c r="J319" s="179">
        <f t="shared" si="10"/>
        <v>0</v>
      </c>
      <c r="K319" s="175"/>
      <c r="L319" s="40"/>
      <c r="M319" s="180" t="s">
        <v>5</v>
      </c>
      <c r="N319" s="181" t="s">
        <v>46</v>
      </c>
      <c r="O319" s="41"/>
      <c r="P319" s="182">
        <f t="shared" si="11"/>
        <v>0</v>
      </c>
      <c r="Q319" s="182">
        <v>7.4370000000000006E-2</v>
      </c>
      <c r="R319" s="182">
        <f t="shared" si="12"/>
        <v>7.4370000000000006E-2</v>
      </c>
      <c r="S319" s="182">
        <v>0</v>
      </c>
      <c r="T319" s="183">
        <f t="shared" si="13"/>
        <v>0</v>
      </c>
      <c r="AR319" s="23" t="s">
        <v>201</v>
      </c>
      <c r="AT319" s="23" t="s">
        <v>197</v>
      </c>
      <c r="AU319" s="23" t="s">
        <v>211</v>
      </c>
      <c r="AY319" s="23" t="s">
        <v>195</v>
      </c>
      <c r="BE319" s="184">
        <f t="shared" si="14"/>
        <v>0</v>
      </c>
      <c r="BF319" s="184">
        <f t="shared" si="15"/>
        <v>0</v>
      </c>
      <c r="BG319" s="184">
        <f t="shared" si="16"/>
        <v>0</v>
      </c>
      <c r="BH319" s="184">
        <f t="shared" si="17"/>
        <v>0</v>
      </c>
      <c r="BI319" s="184">
        <f t="shared" si="18"/>
        <v>0</v>
      </c>
      <c r="BJ319" s="23" t="s">
        <v>83</v>
      </c>
      <c r="BK319" s="184">
        <f t="shared" si="19"/>
        <v>0</v>
      </c>
      <c r="BL319" s="23" t="s">
        <v>201</v>
      </c>
      <c r="BM319" s="23" t="s">
        <v>4401</v>
      </c>
    </row>
    <row r="320" spans="2:65" s="1" customFormat="1" ht="25.5" customHeight="1">
      <c r="B320" s="172"/>
      <c r="C320" s="173" t="s">
        <v>623</v>
      </c>
      <c r="D320" s="173" t="s">
        <v>197</v>
      </c>
      <c r="E320" s="174" t="s">
        <v>3149</v>
      </c>
      <c r="F320" s="175" t="s">
        <v>3150</v>
      </c>
      <c r="G320" s="176" t="s">
        <v>325</v>
      </c>
      <c r="H320" s="177">
        <v>3</v>
      </c>
      <c r="I320" s="178"/>
      <c r="J320" s="179">
        <f t="shared" si="10"/>
        <v>0</v>
      </c>
      <c r="K320" s="175"/>
      <c r="L320" s="40"/>
      <c r="M320" s="180" t="s">
        <v>5</v>
      </c>
      <c r="N320" s="181" t="s">
        <v>46</v>
      </c>
      <c r="O320" s="41"/>
      <c r="P320" s="182">
        <f t="shared" si="11"/>
        <v>0</v>
      </c>
      <c r="Q320" s="182">
        <v>1.1350000000000001E-2</v>
      </c>
      <c r="R320" s="182">
        <f t="shared" si="12"/>
        <v>3.4050000000000004E-2</v>
      </c>
      <c r="S320" s="182">
        <v>0</v>
      </c>
      <c r="T320" s="183">
        <f t="shared" si="13"/>
        <v>0</v>
      </c>
      <c r="AR320" s="23" t="s">
        <v>201</v>
      </c>
      <c r="AT320" s="23" t="s">
        <v>197</v>
      </c>
      <c r="AU320" s="23" t="s">
        <v>211</v>
      </c>
      <c r="AY320" s="23" t="s">
        <v>195</v>
      </c>
      <c r="BE320" s="184">
        <f t="shared" si="14"/>
        <v>0</v>
      </c>
      <c r="BF320" s="184">
        <f t="shared" si="15"/>
        <v>0</v>
      </c>
      <c r="BG320" s="184">
        <f t="shared" si="16"/>
        <v>0</v>
      </c>
      <c r="BH320" s="184">
        <f t="shared" si="17"/>
        <v>0</v>
      </c>
      <c r="BI320" s="184">
        <f t="shared" si="18"/>
        <v>0</v>
      </c>
      <c r="BJ320" s="23" t="s">
        <v>83</v>
      </c>
      <c r="BK320" s="184">
        <f t="shared" si="19"/>
        <v>0</v>
      </c>
      <c r="BL320" s="23" t="s">
        <v>201</v>
      </c>
      <c r="BM320" s="23" t="s">
        <v>4402</v>
      </c>
    </row>
    <row r="321" spans="2:65" s="1" customFormat="1" ht="25.5" customHeight="1">
      <c r="B321" s="172"/>
      <c r="C321" s="173" t="s">
        <v>628</v>
      </c>
      <c r="D321" s="173" t="s">
        <v>197</v>
      </c>
      <c r="E321" s="174" t="s">
        <v>3157</v>
      </c>
      <c r="F321" s="175" t="s">
        <v>3158</v>
      </c>
      <c r="G321" s="176" t="s">
        <v>325</v>
      </c>
      <c r="H321" s="177">
        <v>7</v>
      </c>
      <c r="I321" s="178"/>
      <c r="J321" s="179">
        <f t="shared" si="10"/>
        <v>0</v>
      </c>
      <c r="K321" s="175"/>
      <c r="L321" s="40"/>
      <c r="M321" s="180" t="s">
        <v>5</v>
      </c>
      <c r="N321" s="181" t="s">
        <v>46</v>
      </c>
      <c r="O321" s="41"/>
      <c r="P321" s="182">
        <f t="shared" si="11"/>
        <v>0</v>
      </c>
      <c r="Q321" s="182">
        <v>7.0200000000000002E-3</v>
      </c>
      <c r="R321" s="182">
        <f t="shared" si="12"/>
        <v>4.9140000000000003E-2</v>
      </c>
      <c r="S321" s="182">
        <v>0</v>
      </c>
      <c r="T321" s="183">
        <f t="shared" si="13"/>
        <v>0</v>
      </c>
      <c r="AR321" s="23" t="s">
        <v>201</v>
      </c>
      <c r="AT321" s="23" t="s">
        <v>197</v>
      </c>
      <c r="AU321" s="23" t="s">
        <v>211</v>
      </c>
      <c r="AY321" s="23" t="s">
        <v>195</v>
      </c>
      <c r="BE321" s="184">
        <f t="shared" si="14"/>
        <v>0</v>
      </c>
      <c r="BF321" s="184">
        <f t="shared" si="15"/>
        <v>0</v>
      </c>
      <c r="BG321" s="184">
        <f t="shared" si="16"/>
        <v>0</v>
      </c>
      <c r="BH321" s="184">
        <f t="shared" si="17"/>
        <v>0</v>
      </c>
      <c r="BI321" s="184">
        <f t="shared" si="18"/>
        <v>0</v>
      </c>
      <c r="BJ321" s="23" t="s">
        <v>83</v>
      </c>
      <c r="BK321" s="184">
        <f t="shared" si="19"/>
        <v>0</v>
      </c>
      <c r="BL321" s="23" t="s">
        <v>201</v>
      </c>
      <c r="BM321" s="23" t="s">
        <v>4403</v>
      </c>
    </row>
    <row r="322" spans="2:65" s="1" customFormat="1" ht="16.5" customHeight="1">
      <c r="B322" s="172"/>
      <c r="C322" s="213" t="s">
        <v>633</v>
      </c>
      <c r="D322" s="213" t="s">
        <v>316</v>
      </c>
      <c r="E322" s="214" t="s">
        <v>3161</v>
      </c>
      <c r="F322" s="215" t="s">
        <v>3162</v>
      </c>
      <c r="G322" s="216" t="s">
        <v>325</v>
      </c>
      <c r="H322" s="217">
        <v>4</v>
      </c>
      <c r="I322" s="218"/>
      <c r="J322" s="219">
        <f t="shared" si="10"/>
        <v>0</v>
      </c>
      <c r="K322" s="215"/>
      <c r="L322" s="220"/>
      <c r="M322" s="221" t="s">
        <v>5</v>
      </c>
      <c r="N322" s="222" t="s">
        <v>46</v>
      </c>
      <c r="O322" s="41"/>
      <c r="P322" s="182">
        <f t="shared" si="11"/>
        <v>0</v>
      </c>
      <c r="Q322" s="182">
        <v>0.16500000000000001</v>
      </c>
      <c r="R322" s="182">
        <f t="shared" si="12"/>
        <v>0.66</v>
      </c>
      <c r="S322" s="182">
        <v>0</v>
      </c>
      <c r="T322" s="183">
        <f t="shared" si="13"/>
        <v>0</v>
      </c>
      <c r="AR322" s="23" t="s">
        <v>255</v>
      </c>
      <c r="AT322" s="23" t="s">
        <v>316</v>
      </c>
      <c r="AU322" s="23" t="s">
        <v>211</v>
      </c>
      <c r="AY322" s="23" t="s">
        <v>195</v>
      </c>
      <c r="BE322" s="184">
        <f t="shared" si="14"/>
        <v>0</v>
      </c>
      <c r="BF322" s="184">
        <f t="shared" si="15"/>
        <v>0</v>
      </c>
      <c r="BG322" s="184">
        <f t="shared" si="16"/>
        <v>0</v>
      </c>
      <c r="BH322" s="184">
        <f t="shared" si="17"/>
        <v>0</v>
      </c>
      <c r="BI322" s="184">
        <f t="shared" si="18"/>
        <v>0</v>
      </c>
      <c r="BJ322" s="23" t="s">
        <v>83</v>
      </c>
      <c r="BK322" s="184">
        <f t="shared" si="19"/>
        <v>0</v>
      </c>
      <c r="BL322" s="23" t="s">
        <v>201</v>
      </c>
      <c r="BM322" s="23" t="s">
        <v>4404</v>
      </c>
    </row>
    <row r="323" spans="2:65" s="1" customFormat="1" ht="27">
      <c r="B323" s="40"/>
      <c r="D323" s="186" t="s">
        <v>209</v>
      </c>
      <c r="F323" s="194" t="s">
        <v>3164</v>
      </c>
      <c r="I323" s="195"/>
      <c r="L323" s="40"/>
      <c r="M323" s="196"/>
      <c r="N323" s="41"/>
      <c r="O323" s="41"/>
      <c r="P323" s="41"/>
      <c r="Q323" s="41"/>
      <c r="R323" s="41"/>
      <c r="S323" s="41"/>
      <c r="T323" s="69"/>
      <c r="AT323" s="23" t="s">
        <v>209</v>
      </c>
      <c r="AU323" s="23" t="s">
        <v>211</v>
      </c>
    </row>
    <row r="324" spans="2:65" s="1" customFormat="1" ht="16.5" customHeight="1">
      <c r="B324" s="172"/>
      <c r="C324" s="213" t="s">
        <v>637</v>
      </c>
      <c r="D324" s="213" t="s">
        <v>316</v>
      </c>
      <c r="E324" s="214" t="s">
        <v>3166</v>
      </c>
      <c r="F324" s="215" t="s">
        <v>3167</v>
      </c>
      <c r="G324" s="216" t="s">
        <v>325</v>
      </c>
      <c r="H324" s="217">
        <v>2</v>
      </c>
      <c r="I324" s="218"/>
      <c r="J324" s="219">
        <f>ROUND(I324*H324,2)</f>
        <v>0</v>
      </c>
      <c r="K324" s="215"/>
      <c r="L324" s="220"/>
      <c r="M324" s="221" t="s">
        <v>5</v>
      </c>
      <c r="N324" s="222" t="s">
        <v>46</v>
      </c>
      <c r="O324" s="41"/>
      <c r="P324" s="182">
        <f>O324*H324</f>
        <v>0</v>
      </c>
      <c r="Q324" s="182">
        <v>4.5600000000000002E-2</v>
      </c>
      <c r="R324" s="182">
        <f>Q324*H324</f>
        <v>9.1200000000000003E-2</v>
      </c>
      <c r="S324" s="182">
        <v>0</v>
      </c>
      <c r="T324" s="183">
        <f>S324*H324</f>
        <v>0</v>
      </c>
      <c r="AR324" s="23" t="s">
        <v>255</v>
      </c>
      <c r="AT324" s="23" t="s">
        <v>316</v>
      </c>
      <c r="AU324" s="23" t="s">
        <v>211</v>
      </c>
      <c r="AY324" s="23" t="s">
        <v>195</v>
      </c>
      <c r="BE324" s="184">
        <f>IF(N324="základní",J324,0)</f>
        <v>0</v>
      </c>
      <c r="BF324" s="184">
        <f>IF(N324="snížená",J324,0)</f>
        <v>0</v>
      </c>
      <c r="BG324" s="184">
        <f>IF(N324="zákl. přenesená",J324,0)</f>
        <v>0</v>
      </c>
      <c r="BH324" s="184">
        <f>IF(N324="sníž. přenesená",J324,0)</f>
        <v>0</v>
      </c>
      <c r="BI324" s="184">
        <f>IF(N324="nulová",J324,0)</f>
        <v>0</v>
      </c>
      <c r="BJ324" s="23" t="s">
        <v>83</v>
      </c>
      <c r="BK324" s="184">
        <f>ROUND(I324*H324,2)</f>
        <v>0</v>
      </c>
      <c r="BL324" s="23" t="s">
        <v>201</v>
      </c>
      <c r="BM324" s="23" t="s">
        <v>4405</v>
      </c>
    </row>
    <row r="325" spans="2:65" s="1" customFormat="1" ht="40.5">
      <c r="B325" s="40"/>
      <c r="D325" s="186" t="s">
        <v>209</v>
      </c>
      <c r="F325" s="194" t="s">
        <v>3169</v>
      </c>
      <c r="I325" s="195"/>
      <c r="L325" s="40"/>
      <c r="M325" s="196"/>
      <c r="N325" s="41"/>
      <c r="O325" s="41"/>
      <c r="P325" s="41"/>
      <c r="Q325" s="41"/>
      <c r="R325" s="41"/>
      <c r="S325" s="41"/>
      <c r="T325" s="69"/>
      <c r="AT325" s="23" t="s">
        <v>209</v>
      </c>
      <c r="AU325" s="23" t="s">
        <v>211</v>
      </c>
    </row>
    <row r="326" spans="2:65" s="1" customFormat="1" ht="16.5" customHeight="1">
      <c r="B326" s="172"/>
      <c r="C326" s="213" t="s">
        <v>422</v>
      </c>
      <c r="D326" s="213" t="s">
        <v>316</v>
      </c>
      <c r="E326" s="214" t="s">
        <v>3171</v>
      </c>
      <c r="F326" s="215" t="s">
        <v>3172</v>
      </c>
      <c r="G326" s="216" t="s">
        <v>325</v>
      </c>
      <c r="H326" s="217">
        <v>1</v>
      </c>
      <c r="I326" s="218"/>
      <c r="J326" s="219">
        <f>ROUND(I326*H326,2)</f>
        <v>0</v>
      </c>
      <c r="K326" s="215"/>
      <c r="L326" s="220"/>
      <c r="M326" s="221" t="s">
        <v>5</v>
      </c>
      <c r="N326" s="222" t="s">
        <v>46</v>
      </c>
      <c r="O326" s="41"/>
      <c r="P326" s="182">
        <f>O326*H326</f>
        <v>0</v>
      </c>
      <c r="Q326" s="182">
        <v>3.7999999999999999E-2</v>
      </c>
      <c r="R326" s="182">
        <f>Q326*H326</f>
        <v>3.7999999999999999E-2</v>
      </c>
      <c r="S326" s="182">
        <v>0</v>
      </c>
      <c r="T326" s="183">
        <f>S326*H326</f>
        <v>0</v>
      </c>
      <c r="AR326" s="23" t="s">
        <v>255</v>
      </c>
      <c r="AT326" s="23" t="s">
        <v>316</v>
      </c>
      <c r="AU326" s="23" t="s">
        <v>211</v>
      </c>
      <c r="AY326" s="23" t="s">
        <v>195</v>
      </c>
      <c r="BE326" s="184">
        <f>IF(N326="základní",J326,0)</f>
        <v>0</v>
      </c>
      <c r="BF326" s="184">
        <f>IF(N326="snížená",J326,0)</f>
        <v>0</v>
      </c>
      <c r="BG326" s="184">
        <f>IF(N326="zákl. přenesená",J326,0)</f>
        <v>0</v>
      </c>
      <c r="BH326" s="184">
        <f>IF(N326="sníž. přenesená",J326,0)</f>
        <v>0</v>
      </c>
      <c r="BI326" s="184">
        <f>IF(N326="nulová",J326,0)</f>
        <v>0</v>
      </c>
      <c r="BJ326" s="23" t="s">
        <v>83</v>
      </c>
      <c r="BK326" s="184">
        <f>ROUND(I326*H326,2)</f>
        <v>0</v>
      </c>
      <c r="BL326" s="23" t="s">
        <v>201</v>
      </c>
      <c r="BM326" s="23" t="s">
        <v>4406</v>
      </c>
    </row>
    <row r="327" spans="2:65" s="1" customFormat="1" ht="40.5">
      <c r="B327" s="40"/>
      <c r="D327" s="186" t="s">
        <v>209</v>
      </c>
      <c r="F327" s="194" t="s">
        <v>3174</v>
      </c>
      <c r="I327" s="195"/>
      <c r="L327" s="40"/>
      <c r="M327" s="196"/>
      <c r="N327" s="41"/>
      <c r="O327" s="41"/>
      <c r="P327" s="41"/>
      <c r="Q327" s="41"/>
      <c r="R327" s="41"/>
      <c r="S327" s="41"/>
      <c r="T327" s="69"/>
      <c r="AT327" s="23" t="s">
        <v>209</v>
      </c>
      <c r="AU327" s="23" t="s">
        <v>211</v>
      </c>
    </row>
    <row r="328" spans="2:65" s="1" customFormat="1" ht="16.5" customHeight="1">
      <c r="B328" s="172"/>
      <c r="C328" s="213" t="s">
        <v>645</v>
      </c>
      <c r="D328" s="213" t="s">
        <v>316</v>
      </c>
      <c r="E328" s="214" t="s">
        <v>3176</v>
      </c>
      <c r="F328" s="215" t="s">
        <v>3177</v>
      </c>
      <c r="G328" s="216" t="s">
        <v>325</v>
      </c>
      <c r="H328" s="217">
        <v>3</v>
      </c>
      <c r="I328" s="218"/>
      <c r="J328" s="219">
        <f>ROUND(I328*H328,2)</f>
        <v>0</v>
      </c>
      <c r="K328" s="215"/>
      <c r="L328" s="220"/>
      <c r="M328" s="221" t="s">
        <v>5</v>
      </c>
      <c r="N328" s="222" t="s">
        <v>46</v>
      </c>
      <c r="O328" s="41"/>
      <c r="P328" s="182">
        <f>O328*H328</f>
        <v>0</v>
      </c>
      <c r="Q328" s="182">
        <v>6.1399999999999996E-3</v>
      </c>
      <c r="R328" s="182">
        <f>Q328*H328</f>
        <v>1.8419999999999999E-2</v>
      </c>
      <c r="S328" s="182">
        <v>0</v>
      </c>
      <c r="T328" s="183">
        <f>S328*H328</f>
        <v>0</v>
      </c>
      <c r="AR328" s="23" t="s">
        <v>255</v>
      </c>
      <c r="AT328" s="23" t="s">
        <v>316</v>
      </c>
      <c r="AU328" s="23" t="s">
        <v>211</v>
      </c>
      <c r="AY328" s="23" t="s">
        <v>195</v>
      </c>
      <c r="BE328" s="184">
        <f>IF(N328="základní",J328,0)</f>
        <v>0</v>
      </c>
      <c r="BF328" s="184">
        <f>IF(N328="snížená",J328,0)</f>
        <v>0</v>
      </c>
      <c r="BG328" s="184">
        <f>IF(N328="zákl. přenesená",J328,0)</f>
        <v>0</v>
      </c>
      <c r="BH328" s="184">
        <f>IF(N328="sníž. přenesená",J328,0)</f>
        <v>0</v>
      </c>
      <c r="BI328" s="184">
        <f>IF(N328="nulová",J328,0)</f>
        <v>0</v>
      </c>
      <c r="BJ328" s="23" t="s">
        <v>83</v>
      </c>
      <c r="BK328" s="184">
        <f>ROUND(I328*H328,2)</f>
        <v>0</v>
      </c>
      <c r="BL328" s="23" t="s">
        <v>201</v>
      </c>
      <c r="BM328" s="23" t="s">
        <v>4407</v>
      </c>
    </row>
    <row r="329" spans="2:65" s="1" customFormat="1" ht="16.5" customHeight="1">
      <c r="B329" s="172"/>
      <c r="C329" s="173" t="s">
        <v>460</v>
      </c>
      <c r="D329" s="173" t="s">
        <v>197</v>
      </c>
      <c r="E329" s="174" t="s">
        <v>3233</v>
      </c>
      <c r="F329" s="175" t="s">
        <v>3234</v>
      </c>
      <c r="G329" s="176" t="s">
        <v>325</v>
      </c>
      <c r="H329" s="177">
        <v>1</v>
      </c>
      <c r="I329" s="178"/>
      <c r="J329" s="179">
        <f>ROUND(I329*H329,2)</f>
        <v>0</v>
      </c>
      <c r="K329" s="175"/>
      <c r="L329" s="40"/>
      <c r="M329" s="180" t="s">
        <v>5</v>
      </c>
      <c r="N329" s="181" t="s">
        <v>46</v>
      </c>
      <c r="O329" s="41"/>
      <c r="P329" s="182">
        <f>O329*H329</f>
        <v>0</v>
      </c>
      <c r="Q329" s="182">
        <v>1.1999999999999999E-3</v>
      </c>
      <c r="R329" s="182">
        <f>Q329*H329</f>
        <v>1.1999999999999999E-3</v>
      </c>
      <c r="S329" s="182">
        <v>0</v>
      </c>
      <c r="T329" s="183">
        <f>S329*H329</f>
        <v>0</v>
      </c>
      <c r="AR329" s="23" t="s">
        <v>201</v>
      </c>
      <c r="AT329" s="23" t="s">
        <v>197</v>
      </c>
      <c r="AU329" s="23" t="s">
        <v>211</v>
      </c>
      <c r="AY329" s="23" t="s">
        <v>195</v>
      </c>
      <c r="BE329" s="184">
        <f>IF(N329="základní",J329,0)</f>
        <v>0</v>
      </c>
      <c r="BF329" s="184">
        <f>IF(N329="snížená",J329,0)</f>
        <v>0</v>
      </c>
      <c r="BG329" s="184">
        <f>IF(N329="zákl. přenesená",J329,0)</f>
        <v>0</v>
      </c>
      <c r="BH329" s="184">
        <f>IF(N329="sníž. přenesená",J329,0)</f>
        <v>0</v>
      </c>
      <c r="BI329" s="184">
        <f>IF(N329="nulová",J329,0)</f>
        <v>0</v>
      </c>
      <c r="BJ329" s="23" t="s">
        <v>83</v>
      </c>
      <c r="BK329" s="184">
        <f>ROUND(I329*H329,2)</f>
        <v>0</v>
      </c>
      <c r="BL329" s="23" t="s">
        <v>201</v>
      </c>
      <c r="BM329" s="23" t="s">
        <v>4408</v>
      </c>
    </row>
    <row r="330" spans="2:65" s="1" customFormat="1" ht="54">
      <c r="B330" s="40"/>
      <c r="D330" s="186" t="s">
        <v>209</v>
      </c>
      <c r="F330" s="194" t="s">
        <v>3236</v>
      </c>
      <c r="I330" s="195"/>
      <c r="L330" s="40"/>
      <c r="M330" s="196"/>
      <c r="N330" s="41"/>
      <c r="O330" s="41"/>
      <c r="P330" s="41"/>
      <c r="Q330" s="41"/>
      <c r="R330" s="41"/>
      <c r="S330" s="41"/>
      <c r="T330" s="69"/>
      <c r="AT330" s="23" t="s">
        <v>209</v>
      </c>
      <c r="AU330" s="23" t="s">
        <v>211</v>
      </c>
    </row>
    <row r="331" spans="2:65" s="1" customFormat="1" ht="16.5" customHeight="1">
      <c r="B331" s="172"/>
      <c r="C331" s="213" t="s">
        <v>654</v>
      </c>
      <c r="D331" s="213" t="s">
        <v>316</v>
      </c>
      <c r="E331" s="214" t="s">
        <v>3238</v>
      </c>
      <c r="F331" s="215" t="s">
        <v>3239</v>
      </c>
      <c r="G331" s="216" t="s">
        <v>325</v>
      </c>
      <c r="H331" s="217">
        <v>1</v>
      </c>
      <c r="I331" s="218"/>
      <c r="J331" s="219">
        <f>ROUND(I331*H331,2)</f>
        <v>0</v>
      </c>
      <c r="K331" s="215"/>
      <c r="L331" s="220"/>
      <c r="M331" s="221" t="s">
        <v>5</v>
      </c>
      <c r="N331" s="222" t="s">
        <v>46</v>
      </c>
      <c r="O331" s="41"/>
      <c r="P331" s="182">
        <f>O331*H331</f>
        <v>0</v>
      </c>
      <c r="Q331" s="182">
        <v>1.8E-3</v>
      </c>
      <c r="R331" s="182">
        <f>Q331*H331</f>
        <v>1.8E-3</v>
      </c>
      <c r="S331" s="182">
        <v>0</v>
      </c>
      <c r="T331" s="183">
        <f>S331*H331</f>
        <v>0</v>
      </c>
      <c r="AR331" s="23" t="s">
        <v>255</v>
      </c>
      <c r="AT331" s="23" t="s">
        <v>316</v>
      </c>
      <c r="AU331" s="23" t="s">
        <v>211</v>
      </c>
      <c r="AY331" s="23" t="s">
        <v>195</v>
      </c>
      <c r="BE331" s="184">
        <f>IF(N331="základní",J331,0)</f>
        <v>0</v>
      </c>
      <c r="BF331" s="184">
        <f>IF(N331="snížená",J331,0)</f>
        <v>0</v>
      </c>
      <c r="BG331" s="184">
        <f>IF(N331="zákl. přenesená",J331,0)</f>
        <v>0</v>
      </c>
      <c r="BH331" s="184">
        <f>IF(N331="sníž. přenesená",J331,0)</f>
        <v>0</v>
      </c>
      <c r="BI331" s="184">
        <f>IF(N331="nulová",J331,0)</f>
        <v>0</v>
      </c>
      <c r="BJ331" s="23" t="s">
        <v>83</v>
      </c>
      <c r="BK331" s="184">
        <f>ROUND(I331*H331,2)</f>
        <v>0</v>
      </c>
      <c r="BL331" s="23" t="s">
        <v>201</v>
      </c>
      <c r="BM331" s="23" t="s">
        <v>4409</v>
      </c>
    </row>
    <row r="332" spans="2:65" s="1" customFormat="1" ht="54">
      <c r="B332" s="40"/>
      <c r="D332" s="186" t="s">
        <v>209</v>
      </c>
      <c r="F332" s="194" t="s">
        <v>3241</v>
      </c>
      <c r="I332" s="195"/>
      <c r="L332" s="40"/>
      <c r="M332" s="196"/>
      <c r="N332" s="41"/>
      <c r="O332" s="41"/>
      <c r="P332" s="41"/>
      <c r="Q332" s="41"/>
      <c r="R332" s="41"/>
      <c r="S332" s="41"/>
      <c r="T332" s="69"/>
      <c r="AT332" s="23" t="s">
        <v>209</v>
      </c>
      <c r="AU332" s="23" t="s">
        <v>211</v>
      </c>
    </row>
    <row r="333" spans="2:65" s="1" customFormat="1" ht="16.5" customHeight="1">
      <c r="B333" s="172"/>
      <c r="C333" s="213" t="s">
        <v>541</v>
      </c>
      <c r="D333" s="213" t="s">
        <v>316</v>
      </c>
      <c r="E333" s="214" t="s">
        <v>2870</v>
      </c>
      <c r="F333" s="215" t="s">
        <v>2871</v>
      </c>
      <c r="G333" s="216" t="s">
        <v>207</v>
      </c>
      <c r="H333" s="217">
        <v>0.5</v>
      </c>
      <c r="I333" s="218"/>
      <c r="J333" s="219">
        <f>ROUND(I333*H333,2)</f>
        <v>0</v>
      </c>
      <c r="K333" s="215"/>
      <c r="L333" s="220"/>
      <c r="M333" s="221" t="s">
        <v>5</v>
      </c>
      <c r="N333" s="222" t="s">
        <v>46</v>
      </c>
      <c r="O333" s="41"/>
      <c r="P333" s="182">
        <f>O333*H333</f>
        <v>0</v>
      </c>
      <c r="Q333" s="182">
        <v>5.2999999999999999E-2</v>
      </c>
      <c r="R333" s="182">
        <f>Q333*H333</f>
        <v>2.6499999999999999E-2</v>
      </c>
      <c r="S333" s="182">
        <v>0</v>
      </c>
      <c r="T333" s="183">
        <f>S333*H333</f>
        <v>0</v>
      </c>
      <c r="AR333" s="23" t="s">
        <v>255</v>
      </c>
      <c r="AT333" s="23" t="s">
        <v>316</v>
      </c>
      <c r="AU333" s="23" t="s">
        <v>211</v>
      </c>
      <c r="AY333" s="23" t="s">
        <v>195</v>
      </c>
      <c r="BE333" s="184">
        <f>IF(N333="základní",J333,0)</f>
        <v>0</v>
      </c>
      <c r="BF333" s="184">
        <f>IF(N333="snížená",J333,0)</f>
        <v>0</v>
      </c>
      <c r="BG333" s="184">
        <f>IF(N333="zákl. přenesená",J333,0)</f>
        <v>0</v>
      </c>
      <c r="BH333" s="184">
        <f>IF(N333="sníž. přenesená",J333,0)</f>
        <v>0</v>
      </c>
      <c r="BI333" s="184">
        <f>IF(N333="nulová",J333,0)</f>
        <v>0</v>
      </c>
      <c r="BJ333" s="23" t="s">
        <v>83</v>
      </c>
      <c r="BK333" s="184">
        <f>ROUND(I333*H333,2)</f>
        <v>0</v>
      </c>
      <c r="BL333" s="23" t="s">
        <v>201</v>
      </c>
      <c r="BM333" s="23" t="s">
        <v>4410</v>
      </c>
    </row>
    <row r="334" spans="2:65" s="1" customFormat="1" ht="16.5" customHeight="1">
      <c r="B334" s="172"/>
      <c r="C334" s="173" t="s">
        <v>663</v>
      </c>
      <c r="D334" s="173" t="s">
        <v>197</v>
      </c>
      <c r="E334" s="174" t="s">
        <v>3273</v>
      </c>
      <c r="F334" s="175" t="s">
        <v>3274</v>
      </c>
      <c r="G334" s="176" t="s">
        <v>207</v>
      </c>
      <c r="H334" s="177">
        <v>75.569999999999993</v>
      </c>
      <c r="I334" s="178"/>
      <c r="J334" s="179">
        <f>ROUND(I334*H334,2)</f>
        <v>0</v>
      </c>
      <c r="K334" s="175"/>
      <c r="L334" s="40"/>
      <c r="M334" s="180" t="s">
        <v>5</v>
      </c>
      <c r="N334" s="181" t="s">
        <v>46</v>
      </c>
      <c r="O334" s="41"/>
      <c r="P334" s="182">
        <f>O334*H334</f>
        <v>0</v>
      </c>
      <c r="Q334" s="182">
        <v>0</v>
      </c>
      <c r="R334" s="182">
        <f>Q334*H334</f>
        <v>0</v>
      </c>
      <c r="S334" s="182">
        <v>0</v>
      </c>
      <c r="T334" s="183">
        <f>S334*H334</f>
        <v>0</v>
      </c>
      <c r="AR334" s="23" t="s">
        <v>201</v>
      </c>
      <c r="AT334" s="23" t="s">
        <v>197</v>
      </c>
      <c r="AU334" s="23" t="s">
        <v>211</v>
      </c>
      <c r="AY334" s="23" t="s">
        <v>195</v>
      </c>
      <c r="BE334" s="184">
        <f>IF(N334="základní",J334,0)</f>
        <v>0</v>
      </c>
      <c r="BF334" s="184">
        <f>IF(N334="snížená",J334,0)</f>
        <v>0</v>
      </c>
      <c r="BG334" s="184">
        <f>IF(N334="zákl. přenesená",J334,0)</f>
        <v>0</v>
      </c>
      <c r="BH334" s="184">
        <f>IF(N334="sníž. přenesená",J334,0)</f>
        <v>0</v>
      </c>
      <c r="BI334" s="184">
        <f>IF(N334="nulová",J334,0)</f>
        <v>0</v>
      </c>
      <c r="BJ334" s="23" t="s">
        <v>83</v>
      </c>
      <c r="BK334" s="184">
        <f>ROUND(I334*H334,2)</f>
        <v>0</v>
      </c>
      <c r="BL334" s="23" t="s">
        <v>201</v>
      </c>
      <c r="BM334" s="23" t="s">
        <v>4411</v>
      </c>
    </row>
    <row r="335" spans="2:65" s="1" customFormat="1" ht="40.5">
      <c r="B335" s="40"/>
      <c r="D335" s="186" t="s">
        <v>209</v>
      </c>
      <c r="F335" s="194" t="s">
        <v>3276</v>
      </c>
      <c r="I335" s="195"/>
      <c r="L335" s="40"/>
      <c r="M335" s="196"/>
      <c r="N335" s="41"/>
      <c r="O335" s="41"/>
      <c r="P335" s="41"/>
      <c r="Q335" s="41"/>
      <c r="R335" s="41"/>
      <c r="S335" s="41"/>
      <c r="T335" s="69"/>
      <c r="AT335" s="23" t="s">
        <v>209</v>
      </c>
      <c r="AU335" s="23" t="s">
        <v>211</v>
      </c>
    </row>
    <row r="336" spans="2:65" s="11" customFormat="1">
      <c r="B336" s="185"/>
      <c r="D336" s="186" t="s">
        <v>203</v>
      </c>
      <c r="E336" s="187" t="s">
        <v>5</v>
      </c>
      <c r="F336" s="188" t="s">
        <v>4412</v>
      </c>
      <c r="H336" s="189">
        <v>49.92</v>
      </c>
      <c r="I336" s="190"/>
      <c r="L336" s="185"/>
      <c r="M336" s="191"/>
      <c r="N336" s="192"/>
      <c r="O336" s="192"/>
      <c r="P336" s="192"/>
      <c r="Q336" s="192"/>
      <c r="R336" s="192"/>
      <c r="S336" s="192"/>
      <c r="T336" s="193"/>
      <c r="AT336" s="187" t="s">
        <v>203</v>
      </c>
      <c r="AU336" s="187" t="s">
        <v>211</v>
      </c>
      <c r="AV336" s="11" t="s">
        <v>85</v>
      </c>
      <c r="AW336" s="11" t="s">
        <v>39</v>
      </c>
      <c r="AX336" s="11" t="s">
        <v>75</v>
      </c>
      <c r="AY336" s="187" t="s">
        <v>195</v>
      </c>
    </row>
    <row r="337" spans="2:65" s="12" customFormat="1">
      <c r="B337" s="197"/>
      <c r="D337" s="186" t="s">
        <v>203</v>
      </c>
      <c r="E337" s="198" t="s">
        <v>5</v>
      </c>
      <c r="F337" s="199" t="s">
        <v>4413</v>
      </c>
      <c r="H337" s="200">
        <v>49.92</v>
      </c>
      <c r="I337" s="201"/>
      <c r="L337" s="197"/>
      <c r="M337" s="202"/>
      <c r="N337" s="203"/>
      <c r="O337" s="203"/>
      <c r="P337" s="203"/>
      <c r="Q337" s="203"/>
      <c r="R337" s="203"/>
      <c r="S337" s="203"/>
      <c r="T337" s="204"/>
      <c r="AT337" s="198" t="s">
        <v>203</v>
      </c>
      <c r="AU337" s="198" t="s">
        <v>211</v>
      </c>
      <c r="AV337" s="12" t="s">
        <v>211</v>
      </c>
      <c r="AW337" s="12" t="s">
        <v>39</v>
      </c>
      <c r="AX337" s="12" t="s">
        <v>75</v>
      </c>
      <c r="AY337" s="198" t="s">
        <v>195</v>
      </c>
    </row>
    <row r="338" spans="2:65" s="11" customFormat="1">
      <c r="B338" s="185"/>
      <c r="D338" s="186" t="s">
        <v>203</v>
      </c>
      <c r="E338" s="187" t="s">
        <v>5</v>
      </c>
      <c r="F338" s="188" t="s">
        <v>4414</v>
      </c>
      <c r="H338" s="189">
        <v>25.65</v>
      </c>
      <c r="I338" s="190"/>
      <c r="L338" s="185"/>
      <c r="M338" s="191"/>
      <c r="N338" s="192"/>
      <c r="O338" s="192"/>
      <c r="P338" s="192"/>
      <c r="Q338" s="192"/>
      <c r="R338" s="192"/>
      <c r="S338" s="192"/>
      <c r="T338" s="193"/>
      <c r="AT338" s="187" t="s">
        <v>203</v>
      </c>
      <c r="AU338" s="187" t="s">
        <v>211</v>
      </c>
      <c r="AV338" s="11" t="s">
        <v>85</v>
      </c>
      <c r="AW338" s="11" t="s">
        <v>39</v>
      </c>
      <c r="AX338" s="11" t="s">
        <v>75</v>
      </c>
      <c r="AY338" s="187" t="s">
        <v>195</v>
      </c>
    </row>
    <row r="339" spans="2:65" s="12" customFormat="1">
      <c r="B339" s="197"/>
      <c r="D339" s="186" t="s">
        <v>203</v>
      </c>
      <c r="E339" s="198" t="s">
        <v>5</v>
      </c>
      <c r="F339" s="199" t="s">
        <v>250</v>
      </c>
      <c r="H339" s="200">
        <v>25.65</v>
      </c>
      <c r="I339" s="201"/>
      <c r="L339" s="197"/>
      <c r="M339" s="202"/>
      <c r="N339" s="203"/>
      <c r="O339" s="203"/>
      <c r="P339" s="203"/>
      <c r="Q339" s="203"/>
      <c r="R339" s="203"/>
      <c r="S339" s="203"/>
      <c r="T339" s="204"/>
      <c r="AT339" s="198" t="s">
        <v>203</v>
      </c>
      <c r="AU339" s="198" t="s">
        <v>211</v>
      </c>
      <c r="AV339" s="12" t="s">
        <v>211</v>
      </c>
      <c r="AW339" s="12" t="s">
        <v>39</v>
      </c>
      <c r="AX339" s="12" t="s">
        <v>75</v>
      </c>
      <c r="AY339" s="198" t="s">
        <v>195</v>
      </c>
    </row>
    <row r="340" spans="2:65" s="13" customFormat="1">
      <c r="B340" s="205"/>
      <c r="D340" s="186" t="s">
        <v>203</v>
      </c>
      <c r="E340" s="206" t="s">
        <v>5</v>
      </c>
      <c r="F340" s="207" t="s">
        <v>254</v>
      </c>
      <c r="H340" s="208">
        <v>75.569999999999993</v>
      </c>
      <c r="I340" s="209"/>
      <c r="L340" s="205"/>
      <c r="M340" s="210"/>
      <c r="N340" s="211"/>
      <c r="O340" s="211"/>
      <c r="P340" s="211"/>
      <c r="Q340" s="211"/>
      <c r="R340" s="211"/>
      <c r="S340" s="211"/>
      <c r="T340" s="212"/>
      <c r="AT340" s="206" t="s">
        <v>203</v>
      </c>
      <c r="AU340" s="206" t="s">
        <v>211</v>
      </c>
      <c r="AV340" s="13" t="s">
        <v>201</v>
      </c>
      <c r="AW340" s="13" t="s">
        <v>39</v>
      </c>
      <c r="AX340" s="13" t="s">
        <v>83</v>
      </c>
      <c r="AY340" s="206" t="s">
        <v>195</v>
      </c>
    </row>
    <row r="341" spans="2:65" s="1" customFormat="1" ht="16.5" customHeight="1">
      <c r="B341" s="172"/>
      <c r="C341" s="173" t="s">
        <v>661</v>
      </c>
      <c r="D341" s="173" t="s">
        <v>197</v>
      </c>
      <c r="E341" s="174" t="s">
        <v>3283</v>
      </c>
      <c r="F341" s="175" t="s">
        <v>3284</v>
      </c>
      <c r="G341" s="176" t="s">
        <v>325</v>
      </c>
      <c r="H341" s="177">
        <v>17</v>
      </c>
      <c r="I341" s="178"/>
      <c r="J341" s="179">
        <f>ROUND(I341*H341,2)</f>
        <v>0</v>
      </c>
      <c r="K341" s="175"/>
      <c r="L341" s="40"/>
      <c r="M341" s="180" t="s">
        <v>5</v>
      </c>
      <c r="N341" s="181" t="s">
        <v>46</v>
      </c>
      <c r="O341" s="41"/>
      <c r="P341" s="182">
        <f>O341*H341</f>
        <v>0</v>
      </c>
      <c r="Q341" s="182">
        <v>0</v>
      </c>
      <c r="R341" s="182">
        <f>Q341*H341</f>
        <v>0</v>
      </c>
      <c r="S341" s="182">
        <v>0</v>
      </c>
      <c r="T341" s="183">
        <f>S341*H341</f>
        <v>0</v>
      </c>
      <c r="AR341" s="23" t="s">
        <v>201</v>
      </c>
      <c r="AT341" s="23" t="s">
        <v>197</v>
      </c>
      <c r="AU341" s="23" t="s">
        <v>211</v>
      </c>
      <c r="AY341" s="23" t="s">
        <v>195</v>
      </c>
      <c r="BE341" s="184">
        <f>IF(N341="základní",J341,0)</f>
        <v>0</v>
      </c>
      <c r="BF341" s="184">
        <f>IF(N341="snížená",J341,0)</f>
        <v>0</v>
      </c>
      <c r="BG341" s="184">
        <f>IF(N341="zákl. přenesená",J341,0)</f>
        <v>0</v>
      </c>
      <c r="BH341" s="184">
        <f>IF(N341="sníž. přenesená",J341,0)</f>
        <v>0</v>
      </c>
      <c r="BI341" s="184">
        <f>IF(N341="nulová",J341,0)</f>
        <v>0</v>
      </c>
      <c r="BJ341" s="23" t="s">
        <v>83</v>
      </c>
      <c r="BK341" s="184">
        <f>ROUND(I341*H341,2)</f>
        <v>0</v>
      </c>
      <c r="BL341" s="23" t="s">
        <v>201</v>
      </c>
      <c r="BM341" s="23" t="s">
        <v>4415</v>
      </c>
    </row>
    <row r="342" spans="2:65" s="1" customFormat="1" ht="27">
      <c r="B342" s="40"/>
      <c r="D342" s="186" t="s">
        <v>209</v>
      </c>
      <c r="F342" s="194" t="s">
        <v>3286</v>
      </c>
      <c r="I342" s="195"/>
      <c r="L342" s="40"/>
      <c r="M342" s="196"/>
      <c r="N342" s="41"/>
      <c r="O342" s="41"/>
      <c r="P342" s="41"/>
      <c r="Q342" s="41"/>
      <c r="R342" s="41"/>
      <c r="S342" s="41"/>
      <c r="T342" s="69"/>
      <c r="AT342" s="23" t="s">
        <v>209</v>
      </c>
      <c r="AU342" s="23" t="s">
        <v>211</v>
      </c>
    </row>
    <row r="343" spans="2:65" s="11" customFormat="1">
      <c r="B343" s="185"/>
      <c r="D343" s="186" t="s">
        <v>203</v>
      </c>
      <c r="E343" s="187" t="s">
        <v>5</v>
      </c>
      <c r="F343" s="188" t="s">
        <v>225</v>
      </c>
      <c r="H343" s="189">
        <v>6</v>
      </c>
      <c r="I343" s="190"/>
      <c r="L343" s="185"/>
      <c r="M343" s="191"/>
      <c r="N343" s="192"/>
      <c r="O343" s="192"/>
      <c r="P343" s="192"/>
      <c r="Q343" s="192"/>
      <c r="R343" s="192"/>
      <c r="S343" s="192"/>
      <c r="T343" s="193"/>
      <c r="AT343" s="187" t="s">
        <v>203</v>
      </c>
      <c r="AU343" s="187" t="s">
        <v>211</v>
      </c>
      <c r="AV343" s="11" t="s">
        <v>85</v>
      </c>
      <c r="AW343" s="11" t="s">
        <v>39</v>
      </c>
      <c r="AX343" s="11" t="s">
        <v>75</v>
      </c>
      <c r="AY343" s="187" t="s">
        <v>195</v>
      </c>
    </row>
    <row r="344" spans="2:65" s="12" customFormat="1">
      <c r="B344" s="197"/>
      <c r="D344" s="186" t="s">
        <v>203</v>
      </c>
      <c r="E344" s="198" t="s">
        <v>5</v>
      </c>
      <c r="F344" s="199" t="s">
        <v>4413</v>
      </c>
      <c r="H344" s="200">
        <v>6</v>
      </c>
      <c r="I344" s="201"/>
      <c r="L344" s="197"/>
      <c r="M344" s="202"/>
      <c r="N344" s="203"/>
      <c r="O344" s="203"/>
      <c r="P344" s="203"/>
      <c r="Q344" s="203"/>
      <c r="R344" s="203"/>
      <c r="S344" s="203"/>
      <c r="T344" s="204"/>
      <c r="AT344" s="198" t="s">
        <v>203</v>
      </c>
      <c r="AU344" s="198" t="s">
        <v>211</v>
      </c>
      <c r="AV344" s="12" t="s">
        <v>211</v>
      </c>
      <c r="AW344" s="12" t="s">
        <v>39</v>
      </c>
      <c r="AX344" s="12" t="s">
        <v>75</v>
      </c>
      <c r="AY344" s="198" t="s">
        <v>195</v>
      </c>
    </row>
    <row r="345" spans="2:65" s="11" customFormat="1">
      <c r="B345" s="185"/>
      <c r="D345" s="186" t="s">
        <v>203</v>
      </c>
      <c r="E345" s="187" t="s">
        <v>5</v>
      </c>
      <c r="F345" s="188" t="s">
        <v>279</v>
      </c>
      <c r="H345" s="189">
        <v>11</v>
      </c>
      <c r="I345" s="190"/>
      <c r="L345" s="185"/>
      <c r="M345" s="191"/>
      <c r="N345" s="192"/>
      <c r="O345" s="192"/>
      <c r="P345" s="192"/>
      <c r="Q345" s="192"/>
      <c r="R345" s="192"/>
      <c r="S345" s="192"/>
      <c r="T345" s="193"/>
      <c r="AT345" s="187" t="s">
        <v>203</v>
      </c>
      <c r="AU345" s="187" t="s">
        <v>211</v>
      </c>
      <c r="AV345" s="11" t="s">
        <v>85</v>
      </c>
      <c r="AW345" s="11" t="s">
        <v>39</v>
      </c>
      <c r="AX345" s="11" t="s">
        <v>75</v>
      </c>
      <c r="AY345" s="187" t="s">
        <v>195</v>
      </c>
    </row>
    <row r="346" spans="2:65" s="12" customFormat="1">
      <c r="B346" s="197"/>
      <c r="D346" s="186" t="s">
        <v>203</v>
      </c>
      <c r="E346" s="198" t="s">
        <v>5</v>
      </c>
      <c r="F346" s="199" t="s">
        <v>3288</v>
      </c>
      <c r="H346" s="200">
        <v>11</v>
      </c>
      <c r="I346" s="201"/>
      <c r="L346" s="197"/>
      <c r="M346" s="202"/>
      <c r="N346" s="203"/>
      <c r="O346" s="203"/>
      <c r="P346" s="203"/>
      <c r="Q346" s="203"/>
      <c r="R346" s="203"/>
      <c r="S346" s="203"/>
      <c r="T346" s="204"/>
      <c r="AT346" s="198" t="s">
        <v>203</v>
      </c>
      <c r="AU346" s="198" t="s">
        <v>211</v>
      </c>
      <c r="AV346" s="12" t="s">
        <v>211</v>
      </c>
      <c r="AW346" s="12" t="s">
        <v>39</v>
      </c>
      <c r="AX346" s="12" t="s">
        <v>75</v>
      </c>
      <c r="AY346" s="198" t="s">
        <v>195</v>
      </c>
    </row>
    <row r="347" spans="2:65" s="13" customFormat="1">
      <c r="B347" s="205"/>
      <c r="D347" s="186" t="s">
        <v>203</v>
      </c>
      <c r="E347" s="206" t="s">
        <v>5</v>
      </c>
      <c r="F347" s="207" t="s">
        <v>254</v>
      </c>
      <c r="H347" s="208">
        <v>17</v>
      </c>
      <c r="I347" s="209"/>
      <c r="L347" s="205"/>
      <c r="M347" s="210"/>
      <c r="N347" s="211"/>
      <c r="O347" s="211"/>
      <c r="P347" s="211"/>
      <c r="Q347" s="211"/>
      <c r="R347" s="211"/>
      <c r="S347" s="211"/>
      <c r="T347" s="212"/>
      <c r="AT347" s="206" t="s">
        <v>203</v>
      </c>
      <c r="AU347" s="206" t="s">
        <v>211</v>
      </c>
      <c r="AV347" s="13" t="s">
        <v>201</v>
      </c>
      <c r="AW347" s="13" t="s">
        <v>39</v>
      </c>
      <c r="AX347" s="13" t="s">
        <v>83</v>
      </c>
      <c r="AY347" s="206" t="s">
        <v>195</v>
      </c>
    </row>
    <row r="348" spans="2:65" s="1" customFormat="1" ht="16.5" customHeight="1">
      <c r="B348" s="172"/>
      <c r="C348" s="173" t="s">
        <v>675</v>
      </c>
      <c r="D348" s="173" t="s">
        <v>197</v>
      </c>
      <c r="E348" s="174" t="s">
        <v>3290</v>
      </c>
      <c r="F348" s="175" t="s">
        <v>3291</v>
      </c>
      <c r="G348" s="176" t="s">
        <v>325</v>
      </c>
      <c r="H348" s="177">
        <v>4</v>
      </c>
      <c r="I348" s="178"/>
      <c r="J348" s="179">
        <f>ROUND(I348*H348,2)</f>
        <v>0</v>
      </c>
      <c r="K348" s="175"/>
      <c r="L348" s="40"/>
      <c r="M348" s="180" t="s">
        <v>5</v>
      </c>
      <c r="N348" s="181" t="s">
        <v>46</v>
      </c>
      <c r="O348" s="41"/>
      <c r="P348" s="182">
        <f>O348*H348</f>
        <v>0</v>
      </c>
      <c r="Q348" s="182">
        <v>0</v>
      </c>
      <c r="R348" s="182">
        <f>Q348*H348</f>
        <v>0</v>
      </c>
      <c r="S348" s="182">
        <v>0</v>
      </c>
      <c r="T348" s="183">
        <f>S348*H348</f>
        <v>0</v>
      </c>
      <c r="AR348" s="23" t="s">
        <v>201</v>
      </c>
      <c r="AT348" s="23" t="s">
        <v>197</v>
      </c>
      <c r="AU348" s="23" t="s">
        <v>211</v>
      </c>
      <c r="AY348" s="23" t="s">
        <v>195</v>
      </c>
      <c r="BE348" s="184">
        <f>IF(N348="základní",J348,0)</f>
        <v>0</v>
      </c>
      <c r="BF348" s="184">
        <f>IF(N348="snížená",J348,0)</f>
        <v>0</v>
      </c>
      <c r="BG348" s="184">
        <f>IF(N348="zákl. přenesená",J348,0)</f>
        <v>0</v>
      </c>
      <c r="BH348" s="184">
        <f>IF(N348="sníž. přenesená",J348,0)</f>
        <v>0</v>
      </c>
      <c r="BI348" s="184">
        <f>IF(N348="nulová",J348,0)</f>
        <v>0</v>
      </c>
      <c r="BJ348" s="23" t="s">
        <v>83</v>
      </c>
      <c r="BK348" s="184">
        <f>ROUND(I348*H348,2)</f>
        <v>0</v>
      </c>
      <c r="BL348" s="23" t="s">
        <v>201</v>
      </c>
      <c r="BM348" s="23" t="s">
        <v>4416</v>
      </c>
    </row>
    <row r="349" spans="2:65" s="1" customFormat="1" ht="16.5" customHeight="1">
      <c r="B349" s="172"/>
      <c r="C349" s="173" t="s">
        <v>681</v>
      </c>
      <c r="D349" s="173" t="s">
        <v>197</v>
      </c>
      <c r="E349" s="174" t="s">
        <v>3294</v>
      </c>
      <c r="F349" s="175" t="s">
        <v>3295</v>
      </c>
      <c r="G349" s="176" t="s">
        <v>207</v>
      </c>
      <c r="H349" s="177">
        <v>59.92</v>
      </c>
      <c r="I349" s="178"/>
      <c r="J349" s="179">
        <f>ROUND(I349*H349,2)</f>
        <v>0</v>
      </c>
      <c r="K349" s="175"/>
      <c r="L349" s="40"/>
      <c r="M349" s="180" t="s">
        <v>5</v>
      </c>
      <c r="N349" s="181" t="s">
        <v>46</v>
      </c>
      <c r="O349" s="41"/>
      <c r="P349" s="182">
        <f>O349*H349</f>
        <v>0</v>
      </c>
      <c r="Q349" s="182">
        <v>0</v>
      </c>
      <c r="R349" s="182">
        <f>Q349*H349</f>
        <v>0</v>
      </c>
      <c r="S349" s="182">
        <v>0</v>
      </c>
      <c r="T349" s="183">
        <f>S349*H349</f>
        <v>0</v>
      </c>
      <c r="AR349" s="23" t="s">
        <v>201</v>
      </c>
      <c r="AT349" s="23" t="s">
        <v>197</v>
      </c>
      <c r="AU349" s="23" t="s">
        <v>211</v>
      </c>
      <c r="AY349" s="23" t="s">
        <v>195</v>
      </c>
      <c r="BE349" s="184">
        <f>IF(N349="základní",J349,0)</f>
        <v>0</v>
      </c>
      <c r="BF349" s="184">
        <f>IF(N349="snížená",J349,0)</f>
        <v>0</v>
      </c>
      <c r="BG349" s="184">
        <f>IF(N349="zákl. přenesená",J349,0)</f>
        <v>0</v>
      </c>
      <c r="BH349" s="184">
        <f>IF(N349="sníž. přenesená",J349,0)</f>
        <v>0</v>
      </c>
      <c r="BI349" s="184">
        <f>IF(N349="nulová",J349,0)</f>
        <v>0</v>
      </c>
      <c r="BJ349" s="23" t="s">
        <v>83</v>
      </c>
      <c r="BK349" s="184">
        <f>ROUND(I349*H349,2)</f>
        <v>0</v>
      </c>
      <c r="BL349" s="23" t="s">
        <v>201</v>
      </c>
      <c r="BM349" s="23" t="s">
        <v>4417</v>
      </c>
    </row>
    <row r="350" spans="2:65" s="11" customFormat="1">
      <c r="B350" s="185"/>
      <c r="D350" s="186" t="s">
        <v>203</v>
      </c>
      <c r="E350" s="187" t="s">
        <v>5</v>
      </c>
      <c r="F350" s="188" t="s">
        <v>4412</v>
      </c>
      <c r="H350" s="189">
        <v>49.92</v>
      </c>
      <c r="I350" s="190"/>
      <c r="L350" s="185"/>
      <c r="M350" s="191"/>
      <c r="N350" s="192"/>
      <c r="O350" s="192"/>
      <c r="P350" s="192"/>
      <c r="Q350" s="192"/>
      <c r="R350" s="192"/>
      <c r="S350" s="192"/>
      <c r="T350" s="193"/>
      <c r="AT350" s="187" t="s">
        <v>203</v>
      </c>
      <c r="AU350" s="187" t="s">
        <v>211</v>
      </c>
      <c r="AV350" s="11" t="s">
        <v>85</v>
      </c>
      <c r="AW350" s="11" t="s">
        <v>39</v>
      </c>
      <c r="AX350" s="11" t="s">
        <v>75</v>
      </c>
      <c r="AY350" s="187" t="s">
        <v>195</v>
      </c>
    </row>
    <row r="351" spans="2:65" s="12" customFormat="1">
      <c r="B351" s="197"/>
      <c r="D351" s="186" t="s">
        <v>203</v>
      </c>
      <c r="E351" s="198" t="s">
        <v>5</v>
      </c>
      <c r="F351" s="199" t="s">
        <v>4413</v>
      </c>
      <c r="H351" s="200">
        <v>49.92</v>
      </c>
      <c r="I351" s="201"/>
      <c r="L351" s="197"/>
      <c r="M351" s="202"/>
      <c r="N351" s="203"/>
      <c r="O351" s="203"/>
      <c r="P351" s="203"/>
      <c r="Q351" s="203"/>
      <c r="R351" s="203"/>
      <c r="S351" s="203"/>
      <c r="T351" s="204"/>
      <c r="AT351" s="198" t="s">
        <v>203</v>
      </c>
      <c r="AU351" s="198" t="s">
        <v>211</v>
      </c>
      <c r="AV351" s="12" t="s">
        <v>211</v>
      </c>
      <c r="AW351" s="12" t="s">
        <v>39</v>
      </c>
      <c r="AX351" s="12" t="s">
        <v>75</v>
      </c>
      <c r="AY351" s="198" t="s">
        <v>195</v>
      </c>
    </row>
    <row r="352" spans="2:65" s="11" customFormat="1">
      <c r="B352" s="185"/>
      <c r="D352" s="186" t="s">
        <v>203</v>
      </c>
      <c r="E352" s="187" t="s">
        <v>5</v>
      </c>
      <c r="F352" s="188" t="s">
        <v>4418</v>
      </c>
      <c r="H352" s="189">
        <v>10</v>
      </c>
      <c r="I352" s="190"/>
      <c r="L352" s="185"/>
      <c r="M352" s="191"/>
      <c r="N352" s="192"/>
      <c r="O352" s="192"/>
      <c r="P352" s="192"/>
      <c r="Q352" s="192"/>
      <c r="R352" s="192"/>
      <c r="S352" s="192"/>
      <c r="T352" s="193"/>
      <c r="AT352" s="187" t="s">
        <v>203</v>
      </c>
      <c r="AU352" s="187" t="s">
        <v>211</v>
      </c>
      <c r="AV352" s="11" t="s">
        <v>85</v>
      </c>
      <c r="AW352" s="11" t="s">
        <v>39</v>
      </c>
      <c r="AX352" s="11" t="s">
        <v>75</v>
      </c>
      <c r="AY352" s="187" t="s">
        <v>195</v>
      </c>
    </row>
    <row r="353" spans="2:65" s="12" customFormat="1">
      <c r="B353" s="197"/>
      <c r="D353" s="186" t="s">
        <v>203</v>
      </c>
      <c r="E353" s="198" t="s">
        <v>5</v>
      </c>
      <c r="F353" s="199" t="s">
        <v>3304</v>
      </c>
      <c r="H353" s="200">
        <v>10</v>
      </c>
      <c r="I353" s="201"/>
      <c r="L353" s="197"/>
      <c r="M353" s="202"/>
      <c r="N353" s="203"/>
      <c r="O353" s="203"/>
      <c r="P353" s="203"/>
      <c r="Q353" s="203"/>
      <c r="R353" s="203"/>
      <c r="S353" s="203"/>
      <c r="T353" s="204"/>
      <c r="AT353" s="198" t="s">
        <v>203</v>
      </c>
      <c r="AU353" s="198" t="s">
        <v>211</v>
      </c>
      <c r="AV353" s="12" t="s">
        <v>211</v>
      </c>
      <c r="AW353" s="12" t="s">
        <v>39</v>
      </c>
      <c r="AX353" s="12" t="s">
        <v>75</v>
      </c>
      <c r="AY353" s="198" t="s">
        <v>195</v>
      </c>
    </row>
    <row r="354" spans="2:65" s="13" customFormat="1">
      <c r="B354" s="205"/>
      <c r="D354" s="186" t="s">
        <v>203</v>
      </c>
      <c r="E354" s="206" t="s">
        <v>5</v>
      </c>
      <c r="F354" s="207" t="s">
        <v>254</v>
      </c>
      <c r="H354" s="208">
        <v>59.92</v>
      </c>
      <c r="I354" s="209"/>
      <c r="L354" s="205"/>
      <c r="M354" s="210"/>
      <c r="N354" s="211"/>
      <c r="O354" s="211"/>
      <c r="P354" s="211"/>
      <c r="Q354" s="211"/>
      <c r="R354" s="211"/>
      <c r="S354" s="211"/>
      <c r="T354" s="212"/>
      <c r="AT354" s="206" t="s">
        <v>203</v>
      </c>
      <c r="AU354" s="206" t="s">
        <v>211</v>
      </c>
      <c r="AV354" s="13" t="s">
        <v>201</v>
      </c>
      <c r="AW354" s="13" t="s">
        <v>39</v>
      </c>
      <c r="AX354" s="13" t="s">
        <v>83</v>
      </c>
      <c r="AY354" s="206" t="s">
        <v>195</v>
      </c>
    </row>
    <row r="355" spans="2:65" s="1" customFormat="1" ht="16.5" customHeight="1">
      <c r="B355" s="172"/>
      <c r="C355" s="173" t="s">
        <v>685</v>
      </c>
      <c r="D355" s="173" t="s">
        <v>197</v>
      </c>
      <c r="E355" s="174" t="s">
        <v>3306</v>
      </c>
      <c r="F355" s="175" t="s">
        <v>3307</v>
      </c>
      <c r="G355" s="176" t="s">
        <v>303</v>
      </c>
      <c r="H355" s="177">
        <v>17.463999999999999</v>
      </c>
      <c r="I355" s="178"/>
      <c r="J355" s="179">
        <f>ROUND(I355*H355,2)</f>
        <v>0</v>
      </c>
      <c r="K355" s="175"/>
      <c r="L355" s="40"/>
      <c r="M355" s="180" t="s">
        <v>5</v>
      </c>
      <c r="N355" s="181" t="s">
        <v>46</v>
      </c>
      <c r="O355" s="41"/>
      <c r="P355" s="182">
        <f>O355*H355</f>
        <v>0</v>
      </c>
      <c r="Q355" s="182">
        <v>0</v>
      </c>
      <c r="R355" s="182">
        <f>Q355*H355</f>
        <v>0</v>
      </c>
      <c r="S355" s="182">
        <v>0</v>
      </c>
      <c r="T355" s="183">
        <f>S355*H355</f>
        <v>0</v>
      </c>
      <c r="AR355" s="23" t="s">
        <v>201</v>
      </c>
      <c r="AT355" s="23" t="s">
        <v>197</v>
      </c>
      <c r="AU355" s="23" t="s">
        <v>211</v>
      </c>
      <c r="AY355" s="23" t="s">
        <v>195</v>
      </c>
      <c r="BE355" s="184">
        <f>IF(N355="základní",J355,0)</f>
        <v>0</v>
      </c>
      <c r="BF355" s="184">
        <f>IF(N355="snížená",J355,0)</f>
        <v>0</v>
      </c>
      <c r="BG355" s="184">
        <f>IF(N355="zákl. přenesená",J355,0)</f>
        <v>0</v>
      </c>
      <c r="BH355" s="184">
        <f>IF(N355="sníž. přenesená",J355,0)</f>
        <v>0</v>
      </c>
      <c r="BI355" s="184">
        <f>IF(N355="nulová",J355,0)</f>
        <v>0</v>
      </c>
      <c r="BJ355" s="23" t="s">
        <v>83</v>
      </c>
      <c r="BK355" s="184">
        <f>ROUND(I355*H355,2)</f>
        <v>0</v>
      </c>
      <c r="BL355" s="23" t="s">
        <v>201</v>
      </c>
      <c r="BM355" s="23" t="s">
        <v>4419</v>
      </c>
    </row>
    <row r="356" spans="2:65" s="10" customFormat="1" ht="29.85" customHeight="1">
      <c r="B356" s="159"/>
      <c r="D356" s="160" t="s">
        <v>74</v>
      </c>
      <c r="E356" s="170" t="s">
        <v>261</v>
      </c>
      <c r="F356" s="170" t="s">
        <v>3309</v>
      </c>
      <c r="I356" s="162"/>
      <c r="J356" s="171">
        <f>BK356</f>
        <v>0</v>
      </c>
      <c r="L356" s="159"/>
      <c r="M356" s="164"/>
      <c r="N356" s="165"/>
      <c r="O356" s="165"/>
      <c r="P356" s="166">
        <f>P357+P367</f>
        <v>0</v>
      </c>
      <c r="Q356" s="165"/>
      <c r="R356" s="166">
        <f>R357+R367</f>
        <v>6.5689919999999999E-2</v>
      </c>
      <c r="S356" s="165"/>
      <c r="T356" s="167">
        <f>T357+T367</f>
        <v>8.2631999999999994</v>
      </c>
      <c r="AR356" s="160" t="s">
        <v>83</v>
      </c>
      <c r="AT356" s="168" t="s">
        <v>74</v>
      </c>
      <c r="AU356" s="168" t="s">
        <v>83</v>
      </c>
      <c r="AY356" s="160" t="s">
        <v>195</v>
      </c>
      <c r="BK356" s="169">
        <f>BK357+BK367</f>
        <v>0</v>
      </c>
    </row>
    <row r="357" spans="2:65" s="10" customFormat="1" ht="14.85" customHeight="1">
      <c r="B357" s="159"/>
      <c r="D357" s="160" t="s">
        <v>74</v>
      </c>
      <c r="E357" s="170" t="s">
        <v>661</v>
      </c>
      <c r="F357" s="170" t="s">
        <v>662</v>
      </c>
      <c r="I357" s="162"/>
      <c r="J357" s="171">
        <f>BK357</f>
        <v>0</v>
      </c>
      <c r="L357" s="159"/>
      <c r="M357" s="164"/>
      <c r="N357" s="165"/>
      <c r="O357" s="165"/>
      <c r="P357" s="166">
        <f>SUM(P358:P366)</f>
        <v>0</v>
      </c>
      <c r="Q357" s="165"/>
      <c r="R357" s="166">
        <f>SUM(R358:R366)</f>
        <v>0</v>
      </c>
      <c r="S357" s="165"/>
      <c r="T357" s="167">
        <f>SUM(T358:T366)</f>
        <v>0</v>
      </c>
      <c r="AR357" s="160" t="s">
        <v>83</v>
      </c>
      <c r="AT357" s="168" t="s">
        <v>74</v>
      </c>
      <c r="AU357" s="168" t="s">
        <v>85</v>
      </c>
      <c r="AY357" s="160" t="s">
        <v>195</v>
      </c>
      <c r="BK357" s="169">
        <f>SUM(BK358:BK366)</f>
        <v>0</v>
      </c>
    </row>
    <row r="358" spans="2:65" s="1" customFormat="1" ht="16.5" customHeight="1">
      <c r="B358" s="172"/>
      <c r="C358" s="173" t="s">
        <v>689</v>
      </c>
      <c r="D358" s="173" t="s">
        <v>197</v>
      </c>
      <c r="E358" s="174" t="s">
        <v>664</v>
      </c>
      <c r="F358" s="175" t="s">
        <v>665</v>
      </c>
      <c r="G358" s="176" t="s">
        <v>207</v>
      </c>
      <c r="H358" s="177">
        <v>165.14</v>
      </c>
      <c r="I358" s="178"/>
      <c r="J358" s="179">
        <f>ROUND(I358*H358,2)</f>
        <v>0</v>
      </c>
      <c r="K358" s="175"/>
      <c r="L358" s="40"/>
      <c r="M358" s="180" t="s">
        <v>5</v>
      </c>
      <c r="N358" s="181" t="s">
        <v>46</v>
      </c>
      <c r="O358" s="41"/>
      <c r="P358" s="182">
        <f>O358*H358</f>
        <v>0</v>
      </c>
      <c r="Q358" s="182">
        <v>0</v>
      </c>
      <c r="R358" s="182">
        <f>Q358*H358</f>
        <v>0</v>
      </c>
      <c r="S358" s="182">
        <v>0</v>
      </c>
      <c r="T358" s="183">
        <f>S358*H358</f>
        <v>0</v>
      </c>
      <c r="AR358" s="23" t="s">
        <v>201</v>
      </c>
      <c r="AT358" s="23" t="s">
        <v>197</v>
      </c>
      <c r="AU358" s="23" t="s">
        <v>211</v>
      </c>
      <c r="AY358" s="23" t="s">
        <v>195</v>
      </c>
      <c r="BE358" s="184">
        <f>IF(N358="základní",J358,0)</f>
        <v>0</v>
      </c>
      <c r="BF358" s="184">
        <f>IF(N358="snížená",J358,0)</f>
        <v>0</v>
      </c>
      <c r="BG358" s="184">
        <f>IF(N358="zákl. přenesená",J358,0)</f>
        <v>0</v>
      </c>
      <c r="BH358" s="184">
        <f>IF(N358="sníž. přenesená",J358,0)</f>
        <v>0</v>
      </c>
      <c r="BI358" s="184">
        <f>IF(N358="nulová",J358,0)</f>
        <v>0</v>
      </c>
      <c r="BJ358" s="23" t="s">
        <v>83</v>
      </c>
      <c r="BK358" s="184">
        <f>ROUND(I358*H358,2)</f>
        <v>0</v>
      </c>
      <c r="BL358" s="23" t="s">
        <v>201</v>
      </c>
      <c r="BM358" s="23" t="s">
        <v>4420</v>
      </c>
    </row>
    <row r="359" spans="2:65" s="1" customFormat="1" ht="27">
      <c r="B359" s="40"/>
      <c r="D359" s="186" t="s">
        <v>209</v>
      </c>
      <c r="F359" s="194" t="s">
        <v>667</v>
      </c>
      <c r="I359" s="195"/>
      <c r="L359" s="40"/>
      <c r="M359" s="196"/>
      <c r="N359" s="41"/>
      <c r="O359" s="41"/>
      <c r="P359" s="41"/>
      <c r="Q359" s="41"/>
      <c r="R359" s="41"/>
      <c r="S359" s="41"/>
      <c r="T359" s="69"/>
      <c r="AT359" s="23" t="s">
        <v>209</v>
      </c>
      <c r="AU359" s="23" t="s">
        <v>211</v>
      </c>
    </row>
    <row r="360" spans="2:65" s="11" customFormat="1">
      <c r="B360" s="185"/>
      <c r="D360" s="186" t="s">
        <v>203</v>
      </c>
      <c r="E360" s="187" t="s">
        <v>5</v>
      </c>
      <c r="F360" s="188" t="s">
        <v>4421</v>
      </c>
      <c r="H360" s="189">
        <v>87.84</v>
      </c>
      <c r="I360" s="190"/>
      <c r="L360" s="185"/>
      <c r="M360" s="191"/>
      <c r="N360" s="192"/>
      <c r="O360" s="192"/>
      <c r="P360" s="192"/>
      <c r="Q360" s="192"/>
      <c r="R360" s="192"/>
      <c r="S360" s="192"/>
      <c r="T360" s="193"/>
      <c r="AT360" s="187" t="s">
        <v>203</v>
      </c>
      <c r="AU360" s="187" t="s">
        <v>211</v>
      </c>
      <c r="AV360" s="11" t="s">
        <v>85</v>
      </c>
      <c r="AW360" s="11" t="s">
        <v>39</v>
      </c>
      <c r="AX360" s="11" t="s">
        <v>75</v>
      </c>
      <c r="AY360" s="187" t="s">
        <v>195</v>
      </c>
    </row>
    <row r="361" spans="2:65" s="12" customFormat="1">
      <c r="B361" s="197"/>
      <c r="D361" s="186" t="s">
        <v>203</v>
      </c>
      <c r="E361" s="198" t="s">
        <v>5</v>
      </c>
      <c r="F361" s="199" t="s">
        <v>2660</v>
      </c>
      <c r="H361" s="200">
        <v>87.84</v>
      </c>
      <c r="I361" s="201"/>
      <c r="L361" s="197"/>
      <c r="M361" s="202"/>
      <c r="N361" s="203"/>
      <c r="O361" s="203"/>
      <c r="P361" s="203"/>
      <c r="Q361" s="203"/>
      <c r="R361" s="203"/>
      <c r="S361" s="203"/>
      <c r="T361" s="204"/>
      <c r="AT361" s="198" t="s">
        <v>203</v>
      </c>
      <c r="AU361" s="198" t="s">
        <v>211</v>
      </c>
      <c r="AV361" s="12" t="s">
        <v>211</v>
      </c>
      <c r="AW361" s="12" t="s">
        <v>39</v>
      </c>
      <c r="AX361" s="12" t="s">
        <v>75</v>
      </c>
      <c r="AY361" s="198" t="s">
        <v>195</v>
      </c>
    </row>
    <row r="362" spans="2:65" s="11" customFormat="1">
      <c r="B362" s="185"/>
      <c r="D362" s="186" t="s">
        <v>203</v>
      </c>
      <c r="E362" s="187" t="s">
        <v>5</v>
      </c>
      <c r="F362" s="188" t="s">
        <v>4422</v>
      </c>
      <c r="H362" s="189">
        <v>38.4</v>
      </c>
      <c r="I362" s="190"/>
      <c r="L362" s="185"/>
      <c r="M362" s="191"/>
      <c r="N362" s="192"/>
      <c r="O362" s="192"/>
      <c r="P362" s="192"/>
      <c r="Q362" s="192"/>
      <c r="R362" s="192"/>
      <c r="S362" s="192"/>
      <c r="T362" s="193"/>
      <c r="AT362" s="187" t="s">
        <v>203</v>
      </c>
      <c r="AU362" s="187" t="s">
        <v>211</v>
      </c>
      <c r="AV362" s="11" t="s">
        <v>85</v>
      </c>
      <c r="AW362" s="11" t="s">
        <v>39</v>
      </c>
      <c r="AX362" s="11" t="s">
        <v>75</v>
      </c>
      <c r="AY362" s="187" t="s">
        <v>195</v>
      </c>
    </row>
    <row r="363" spans="2:65" s="12" customFormat="1">
      <c r="B363" s="197"/>
      <c r="D363" s="186" t="s">
        <v>203</v>
      </c>
      <c r="E363" s="198" t="s">
        <v>5</v>
      </c>
      <c r="F363" s="199" t="s">
        <v>4238</v>
      </c>
      <c r="H363" s="200">
        <v>38.4</v>
      </c>
      <c r="I363" s="201"/>
      <c r="L363" s="197"/>
      <c r="M363" s="202"/>
      <c r="N363" s="203"/>
      <c r="O363" s="203"/>
      <c r="P363" s="203"/>
      <c r="Q363" s="203"/>
      <c r="R363" s="203"/>
      <c r="S363" s="203"/>
      <c r="T363" s="204"/>
      <c r="AT363" s="198" t="s">
        <v>203</v>
      </c>
      <c r="AU363" s="198" t="s">
        <v>211</v>
      </c>
      <c r="AV363" s="12" t="s">
        <v>211</v>
      </c>
      <c r="AW363" s="12" t="s">
        <v>39</v>
      </c>
      <c r="AX363" s="12" t="s">
        <v>75</v>
      </c>
      <c r="AY363" s="198" t="s">
        <v>195</v>
      </c>
    </row>
    <row r="364" spans="2:65" s="11" customFormat="1">
      <c r="B364" s="185"/>
      <c r="D364" s="186" t="s">
        <v>203</v>
      </c>
      <c r="E364" s="187" t="s">
        <v>5</v>
      </c>
      <c r="F364" s="188" t="s">
        <v>4423</v>
      </c>
      <c r="H364" s="189">
        <v>38.9</v>
      </c>
      <c r="I364" s="190"/>
      <c r="L364" s="185"/>
      <c r="M364" s="191"/>
      <c r="N364" s="192"/>
      <c r="O364" s="192"/>
      <c r="P364" s="192"/>
      <c r="Q364" s="192"/>
      <c r="R364" s="192"/>
      <c r="S364" s="192"/>
      <c r="T364" s="193"/>
      <c r="AT364" s="187" t="s">
        <v>203</v>
      </c>
      <c r="AU364" s="187" t="s">
        <v>211</v>
      </c>
      <c r="AV364" s="11" t="s">
        <v>85</v>
      </c>
      <c r="AW364" s="11" t="s">
        <v>39</v>
      </c>
      <c r="AX364" s="11" t="s">
        <v>75</v>
      </c>
      <c r="AY364" s="187" t="s">
        <v>195</v>
      </c>
    </row>
    <row r="365" spans="2:65" s="12" customFormat="1">
      <c r="B365" s="197"/>
      <c r="D365" s="186" t="s">
        <v>203</v>
      </c>
      <c r="E365" s="198" t="s">
        <v>5</v>
      </c>
      <c r="F365" s="199" t="s">
        <v>250</v>
      </c>
      <c r="H365" s="200">
        <v>38.9</v>
      </c>
      <c r="I365" s="201"/>
      <c r="L365" s="197"/>
      <c r="M365" s="202"/>
      <c r="N365" s="203"/>
      <c r="O365" s="203"/>
      <c r="P365" s="203"/>
      <c r="Q365" s="203"/>
      <c r="R365" s="203"/>
      <c r="S365" s="203"/>
      <c r="T365" s="204"/>
      <c r="AT365" s="198" t="s">
        <v>203</v>
      </c>
      <c r="AU365" s="198" t="s">
        <v>211</v>
      </c>
      <c r="AV365" s="12" t="s">
        <v>211</v>
      </c>
      <c r="AW365" s="12" t="s">
        <v>39</v>
      </c>
      <c r="AX365" s="12" t="s">
        <v>75</v>
      </c>
      <c r="AY365" s="198" t="s">
        <v>195</v>
      </c>
    </row>
    <row r="366" spans="2:65" s="13" customFormat="1">
      <c r="B366" s="205"/>
      <c r="D366" s="186" t="s">
        <v>203</v>
      </c>
      <c r="E366" s="206" t="s">
        <v>5</v>
      </c>
      <c r="F366" s="207" t="s">
        <v>254</v>
      </c>
      <c r="H366" s="208">
        <v>165.14</v>
      </c>
      <c r="I366" s="209"/>
      <c r="L366" s="205"/>
      <c r="M366" s="210"/>
      <c r="N366" s="211"/>
      <c r="O366" s="211"/>
      <c r="P366" s="211"/>
      <c r="Q366" s="211"/>
      <c r="R366" s="211"/>
      <c r="S366" s="211"/>
      <c r="T366" s="212"/>
      <c r="AT366" s="206" t="s">
        <v>203</v>
      </c>
      <c r="AU366" s="206" t="s">
        <v>211</v>
      </c>
      <c r="AV366" s="13" t="s">
        <v>201</v>
      </c>
      <c r="AW366" s="13" t="s">
        <v>39</v>
      </c>
      <c r="AX366" s="13" t="s">
        <v>83</v>
      </c>
      <c r="AY366" s="206" t="s">
        <v>195</v>
      </c>
    </row>
    <row r="367" spans="2:65" s="10" customFormat="1" ht="22.35" customHeight="1">
      <c r="B367" s="159"/>
      <c r="D367" s="160" t="s">
        <v>74</v>
      </c>
      <c r="E367" s="170" t="s">
        <v>670</v>
      </c>
      <c r="F367" s="170" t="s">
        <v>671</v>
      </c>
      <c r="I367" s="162"/>
      <c r="J367" s="171">
        <f>BK367</f>
        <v>0</v>
      </c>
      <c r="L367" s="159"/>
      <c r="M367" s="164"/>
      <c r="N367" s="165"/>
      <c r="O367" s="165"/>
      <c r="P367" s="166">
        <f>SUM(P368:P390)</f>
        <v>0</v>
      </c>
      <c r="Q367" s="165"/>
      <c r="R367" s="166">
        <f>SUM(R368:R390)</f>
        <v>6.5689919999999999E-2</v>
      </c>
      <c r="S367" s="165"/>
      <c r="T367" s="167">
        <f>SUM(T368:T390)</f>
        <v>8.2631999999999994</v>
      </c>
      <c r="AR367" s="160" t="s">
        <v>83</v>
      </c>
      <c r="AT367" s="168" t="s">
        <v>74</v>
      </c>
      <c r="AU367" s="168" t="s">
        <v>85</v>
      </c>
      <c r="AY367" s="160" t="s">
        <v>195</v>
      </c>
      <c r="BK367" s="169">
        <f>SUM(BK368:BK390)</f>
        <v>0</v>
      </c>
    </row>
    <row r="368" spans="2:65" s="1" customFormat="1" ht="25.5" customHeight="1">
      <c r="B368" s="172"/>
      <c r="C368" s="173" t="s">
        <v>1123</v>
      </c>
      <c r="D368" s="173" t="s">
        <v>197</v>
      </c>
      <c r="E368" s="174" t="s">
        <v>3319</v>
      </c>
      <c r="F368" s="175" t="s">
        <v>3586</v>
      </c>
      <c r="G368" s="176" t="s">
        <v>228</v>
      </c>
      <c r="H368" s="177">
        <v>3.7559999999999998</v>
      </c>
      <c r="I368" s="178"/>
      <c r="J368" s="179">
        <f>ROUND(I368*H368,2)</f>
        <v>0</v>
      </c>
      <c r="K368" s="175"/>
      <c r="L368" s="40"/>
      <c r="M368" s="180" t="s">
        <v>5</v>
      </c>
      <c r="N368" s="181" t="s">
        <v>46</v>
      </c>
      <c r="O368" s="41"/>
      <c r="P368" s="182">
        <f>O368*H368</f>
        <v>0</v>
      </c>
      <c r="Q368" s="182">
        <v>0</v>
      </c>
      <c r="R368" s="182">
        <f>Q368*H368</f>
        <v>0</v>
      </c>
      <c r="S368" s="182">
        <v>2.2000000000000002</v>
      </c>
      <c r="T368" s="183">
        <f>S368*H368</f>
        <v>8.2631999999999994</v>
      </c>
      <c r="AR368" s="23" t="s">
        <v>201</v>
      </c>
      <c r="AT368" s="23" t="s">
        <v>197</v>
      </c>
      <c r="AU368" s="23" t="s">
        <v>211</v>
      </c>
      <c r="AY368" s="23" t="s">
        <v>195</v>
      </c>
      <c r="BE368" s="184">
        <f>IF(N368="základní",J368,0)</f>
        <v>0</v>
      </c>
      <c r="BF368" s="184">
        <f>IF(N368="snížená",J368,0)</f>
        <v>0</v>
      </c>
      <c r="BG368" s="184">
        <f>IF(N368="zákl. přenesená",J368,0)</f>
        <v>0</v>
      </c>
      <c r="BH368" s="184">
        <f>IF(N368="sníž. přenesená",J368,0)</f>
        <v>0</v>
      </c>
      <c r="BI368" s="184">
        <f>IF(N368="nulová",J368,0)</f>
        <v>0</v>
      </c>
      <c r="BJ368" s="23" t="s">
        <v>83</v>
      </c>
      <c r="BK368" s="184">
        <f>ROUND(I368*H368,2)</f>
        <v>0</v>
      </c>
      <c r="BL368" s="23" t="s">
        <v>201</v>
      </c>
      <c r="BM368" s="23" t="s">
        <v>4424</v>
      </c>
    </row>
    <row r="369" spans="2:65" s="11" customFormat="1">
      <c r="B369" s="185"/>
      <c r="D369" s="186" t="s">
        <v>203</v>
      </c>
      <c r="E369" s="187" t="s">
        <v>5</v>
      </c>
      <c r="F369" s="188" t="s">
        <v>4425</v>
      </c>
      <c r="H369" s="189">
        <v>1.008</v>
      </c>
      <c r="I369" s="190"/>
      <c r="L369" s="185"/>
      <c r="M369" s="191"/>
      <c r="N369" s="192"/>
      <c r="O369" s="192"/>
      <c r="P369" s="192"/>
      <c r="Q369" s="192"/>
      <c r="R369" s="192"/>
      <c r="S369" s="192"/>
      <c r="T369" s="193"/>
      <c r="AT369" s="187" t="s">
        <v>203</v>
      </c>
      <c r="AU369" s="187" t="s">
        <v>211</v>
      </c>
      <c r="AV369" s="11" t="s">
        <v>85</v>
      </c>
      <c r="AW369" s="11" t="s">
        <v>39</v>
      </c>
      <c r="AX369" s="11" t="s">
        <v>75</v>
      </c>
      <c r="AY369" s="187" t="s">
        <v>195</v>
      </c>
    </row>
    <row r="370" spans="2:65" s="12" customFormat="1">
      <c r="B370" s="197"/>
      <c r="D370" s="186" t="s">
        <v>203</v>
      </c>
      <c r="E370" s="198" t="s">
        <v>5</v>
      </c>
      <c r="F370" s="199" t="s">
        <v>3325</v>
      </c>
      <c r="H370" s="200">
        <v>1.008</v>
      </c>
      <c r="I370" s="201"/>
      <c r="L370" s="197"/>
      <c r="M370" s="202"/>
      <c r="N370" s="203"/>
      <c r="O370" s="203"/>
      <c r="P370" s="203"/>
      <c r="Q370" s="203"/>
      <c r="R370" s="203"/>
      <c r="S370" s="203"/>
      <c r="T370" s="204"/>
      <c r="AT370" s="198" t="s">
        <v>203</v>
      </c>
      <c r="AU370" s="198" t="s">
        <v>211</v>
      </c>
      <c r="AV370" s="12" t="s">
        <v>211</v>
      </c>
      <c r="AW370" s="12" t="s">
        <v>39</v>
      </c>
      <c r="AX370" s="12" t="s">
        <v>75</v>
      </c>
      <c r="AY370" s="198" t="s">
        <v>195</v>
      </c>
    </row>
    <row r="371" spans="2:65" s="11" customFormat="1">
      <c r="B371" s="185"/>
      <c r="D371" s="186" t="s">
        <v>203</v>
      </c>
      <c r="E371" s="187" t="s">
        <v>5</v>
      </c>
      <c r="F371" s="188" t="s">
        <v>3965</v>
      </c>
      <c r="H371" s="189">
        <v>0.188</v>
      </c>
      <c r="I371" s="190"/>
      <c r="L371" s="185"/>
      <c r="M371" s="191"/>
      <c r="N371" s="192"/>
      <c r="O371" s="192"/>
      <c r="P371" s="192"/>
      <c r="Q371" s="192"/>
      <c r="R371" s="192"/>
      <c r="S371" s="192"/>
      <c r="T371" s="193"/>
      <c r="AT371" s="187" t="s">
        <v>203</v>
      </c>
      <c r="AU371" s="187" t="s">
        <v>211</v>
      </c>
      <c r="AV371" s="11" t="s">
        <v>85</v>
      </c>
      <c r="AW371" s="11" t="s">
        <v>39</v>
      </c>
      <c r="AX371" s="11" t="s">
        <v>75</v>
      </c>
      <c r="AY371" s="187" t="s">
        <v>195</v>
      </c>
    </row>
    <row r="372" spans="2:65" s="12" customFormat="1">
      <c r="B372" s="197"/>
      <c r="D372" s="186" t="s">
        <v>203</v>
      </c>
      <c r="E372" s="198" t="s">
        <v>5</v>
      </c>
      <c r="F372" s="199" t="s">
        <v>3327</v>
      </c>
      <c r="H372" s="200">
        <v>0.188</v>
      </c>
      <c r="I372" s="201"/>
      <c r="L372" s="197"/>
      <c r="M372" s="202"/>
      <c r="N372" s="203"/>
      <c r="O372" s="203"/>
      <c r="P372" s="203"/>
      <c r="Q372" s="203"/>
      <c r="R372" s="203"/>
      <c r="S372" s="203"/>
      <c r="T372" s="204"/>
      <c r="AT372" s="198" t="s">
        <v>203</v>
      </c>
      <c r="AU372" s="198" t="s">
        <v>211</v>
      </c>
      <c r="AV372" s="12" t="s">
        <v>211</v>
      </c>
      <c r="AW372" s="12" t="s">
        <v>39</v>
      </c>
      <c r="AX372" s="12" t="s">
        <v>75</v>
      </c>
      <c r="AY372" s="198" t="s">
        <v>195</v>
      </c>
    </row>
    <row r="373" spans="2:65" s="11" customFormat="1">
      <c r="B373" s="185"/>
      <c r="D373" s="186" t="s">
        <v>203</v>
      </c>
      <c r="E373" s="187" t="s">
        <v>5</v>
      </c>
      <c r="F373" s="188" t="s">
        <v>4426</v>
      </c>
      <c r="H373" s="189">
        <v>2.56</v>
      </c>
      <c r="I373" s="190"/>
      <c r="L373" s="185"/>
      <c r="M373" s="191"/>
      <c r="N373" s="192"/>
      <c r="O373" s="192"/>
      <c r="P373" s="192"/>
      <c r="Q373" s="192"/>
      <c r="R373" s="192"/>
      <c r="S373" s="192"/>
      <c r="T373" s="193"/>
      <c r="AT373" s="187" t="s">
        <v>203</v>
      </c>
      <c r="AU373" s="187" t="s">
        <v>211</v>
      </c>
      <c r="AV373" s="11" t="s">
        <v>85</v>
      </c>
      <c r="AW373" s="11" t="s">
        <v>39</v>
      </c>
      <c r="AX373" s="11" t="s">
        <v>75</v>
      </c>
      <c r="AY373" s="187" t="s">
        <v>195</v>
      </c>
    </row>
    <row r="374" spans="2:65" s="12" customFormat="1">
      <c r="B374" s="197"/>
      <c r="D374" s="186" t="s">
        <v>203</v>
      </c>
      <c r="E374" s="198" t="s">
        <v>5</v>
      </c>
      <c r="F374" s="199" t="s">
        <v>4427</v>
      </c>
      <c r="H374" s="200">
        <v>2.56</v>
      </c>
      <c r="I374" s="201"/>
      <c r="L374" s="197"/>
      <c r="M374" s="202"/>
      <c r="N374" s="203"/>
      <c r="O374" s="203"/>
      <c r="P374" s="203"/>
      <c r="Q374" s="203"/>
      <c r="R374" s="203"/>
      <c r="S374" s="203"/>
      <c r="T374" s="204"/>
      <c r="AT374" s="198" t="s">
        <v>203</v>
      </c>
      <c r="AU374" s="198" t="s">
        <v>211</v>
      </c>
      <c r="AV374" s="12" t="s">
        <v>211</v>
      </c>
      <c r="AW374" s="12" t="s">
        <v>39</v>
      </c>
      <c r="AX374" s="12" t="s">
        <v>75</v>
      </c>
      <c r="AY374" s="198" t="s">
        <v>195</v>
      </c>
    </row>
    <row r="375" spans="2:65" s="13" customFormat="1">
      <c r="B375" s="205"/>
      <c r="D375" s="186" t="s">
        <v>203</v>
      </c>
      <c r="E375" s="206" t="s">
        <v>5</v>
      </c>
      <c r="F375" s="207" t="s">
        <v>254</v>
      </c>
      <c r="H375" s="208">
        <v>3.7559999999999998</v>
      </c>
      <c r="I375" s="209"/>
      <c r="L375" s="205"/>
      <c r="M375" s="210"/>
      <c r="N375" s="211"/>
      <c r="O375" s="211"/>
      <c r="P375" s="211"/>
      <c r="Q375" s="211"/>
      <c r="R375" s="211"/>
      <c r="S375" s="211"/>
      <c r="T375" s="212"/>
      <c r="AT375" s="206" t="s">
        <v>203</v>
      </c>
      <c r="AU375" s="206" t="s">
        <v>211</v>
      </c>
      <c r="AV375" s="13" t="s">
        <v>201</v>
      </c>
      <c r="AW375" s="13" t="s">
        <v>39</v>
      </c>
      <c r="AX375" s="13" t="s">
        <v>83</v>
      </c>
      <c r="AY375" s="206" t="s">
        <v>195</v>
      </c>
    </row>
    <row r="376" spans="2:65" s="1" customFormat="1" ht="16.5" customHeight="1">
      <c r="B376" s="172"/>
      <c r="C376" s="173" t="s">
        <v>670</v>
      </c>
      <c r="D376" s="173" t="s">
        <v>197</v>
      </c>
      <c r="E376" s="174" t="s">
        <v>3339</v>
      </c>
      <c r="F376" s="175" t="s">
        <v>3340</v>
      </c>
      <c r="G376" s="176" t="s">
        <v>325</v>
      </c>
      <c r="H376" s="177">
        <v>4</v>
      </c>
      <c r="I376" s="178"/>
      <c r="J376" s="179">
        <f>ROUND(I376*H376,2)</f>
        <v>0</v>
      </c>
      <c r="K376" s="175"/>
      <c r="L376" s="40"/>
      <c r="M376" s="180" t="s">
        <v>5</v>
      </c>
      <c r="N376" s="181" t="s">
        <v>46</v>
      </c>
      <c r="O376" s="41"/>
      <c r="P376" s="182">
        <f>O376*H376</f>
        <v>0</v>
      </c>
      <c r="Q376" s="182">
        <v>7.0200000000000002E-3</v>
      </c>
      <c r="R376" s="182">
        <f>Q376*H376</f>
        <v>2.8080000000000001E-2</v>
      </c>
      <c r="S376" s="182">
        <v>0</v>
      </c>
      <c r="T376" s="183">
        <f>S376*H376</f>
        <v>0</v>
      </c>
      <c r="AR376" s="23" t="s">
        <v>201</v>
      </c>
      <c r="AT376" s="23" t="s">
        <v>197</v>
      </c>
      <c r="AU376" s="23" t="s">
        <v>211</v>
      </c>
      <c r="AY376" s="23" t="s">
        <v>195</v>
      </c>
      <c r="BE376" s="184">
        <f>IF(N376="základní",J376,0)</f>
        <v>0</v>
      </c>
      <c r="BF376" s="184">
        <f>IF(N376="snížená",J376,0)</f>
        <v>0</v>
      </c>
      <c r="BG376" s="184">
        <f>IF(N376="zákl. přenesená",J376,0)</f>
        <v>0</v>
      </c>
      <c r="BH376" s="184">
        <f>IF(N376="sníž. přenesená",J376,0)</f>
        <v>0</v>
      </c>
      <c r="BI376" s="184">
        <f>IF(N376="nulová",J376,0)</f>
        <v>0</v>
      </c>
      <c r="BJ376" s="23" t="s">
        <v>83</v>
      </c>
      <c r="BK376" s="184">
        <f>ROUND(I376*H376,2)</f>
        <v>0</v>
      </c>
      <c r="BL376" s="23" t="s">
        <v>201</v>
      </c>
      <c r="BM376" s="23" t="s">
        <v>4428</v>
      </c>
    </row>
    <row r="377" spans="2:65" s="1" customFormat="1" ht="40.5">
      <c r="B377" s="40"/>
      <c r="D377" s="186" t="s">
        <v>209</v>
      </c>
      <c r="F377" s="194" t="s">
        <v>4429</v>
      </c>
      <c r="I377" s="195"/>
      <c r="L377" s="40"/>
      <c r="M377" s="196"/>
      <c r="N377" s="41"/>
      <c r="O377" s="41"/>
      <c r="P377" s="41"/>
      <c r="Q377" s="41"/>
      <c r="R377" s="41"/>
      <c r="S377" s="41"/>
      <c r="T377" s="69"/>
      <c r="AT377" s="23" t="s">
        <v>209</v>
      </c>
      <c r="AU377" s="23" t="s">
        <v>211</v>
      </c>
    </row>
    <row r="378" spans="2:65" s="1" customFormat="1" ht="25.5" customHeight="1">
      <c r="B378" s="172"/>
      <c r="C378" s="173" t="s">
        <v>1126</v>
      </c>
      <c r="D378" s="173" t="s">
        <v>197</v>
      </c>
      <c r="E378" s="174" t="s">
        <v>3333</v>
      </c>
      <c r="F378" s="175" t="s">
        <v>3334</v>
      </c>
      <c r="G378" s="176" t="s">
        <v>228</v>
      </c>
      <c r="H378" s="177">
        <v>5.8040000000000003</v>
      </c>
      <c r="I378" s="178"/>
      <c r="J378" s="179">
        <f>ROUND(I378*H378,2)</f>
        <v>0</v>
      </c>
      <c r="K378" s="175"/>
      <c r="L378" s="40"/>
      <c r="M378" s="180" t="s">
        <v>5</v>
      </c>
      <c r="N378" s="181" t="s">
        <v>46</v>
      </c>
      <c r="O378" s="41"/>
      <c r="P378" s="182">
        <f>O378*H378</f>
        <v>0</v>
      </c>
      <c r="Q378" s="182">
        <v>6.4799999999999996E-3</v>
      </c>
      <c r="R378" s="182">
        <f>Q378*H378</f>
        <v>3.7609919999999998E-2</v>
      </c>
      <c r="S378" s="182">
        <v>0</v>
      </c>
      <c r="T378" s="183">
        <f>S378*H378</f>
        <v>0</v>
      </c>
      <c r="AR378" s="23" t="s">
        <v>201</v>
      </c>
      <c r="AT378" s="23" t="s">
        <v>197</v>
      </c>
      <c r="AU378" s="23" t="s">
        <v>211</v>
      </c>
      <c r="AY378" s="23" t="s">
        <v>195</v>
      </c>
      <c r="BE378" s="184">
        <f>IF(N378="základní",J378,0)</f>
        <v>0</v>
      </c>
      <c r="BF378" s="184">
        <f>IF(N378="snížená",J378,0)</f>
        <v>0</v>
      </c>
      <c r="BG378" s="184">
        <f>IF(N378="zákl. přenesená",J378,0)</f>
        <v>0</v>
      </c>
      <c r="BH378" s="184">
        <f>IF(N378="sníž. přenesená",J378,0)</f>
        <v>0</v>
      </c>
      <c r="BI378" s="184">
        <f>IF(N378="nulová",J378,0)</f>
        <v>0</v>
      </c>
      <c r="BJ378" s="23" t="s">
        <v>83</v>
      </c>
      <c r="BK378" s="184">
        <f>ROUND(I378*H378,2)</f>
        <v>0</v>
      </c>
      <c r="BL378" s="23" t="s">
        <v>201</v>
      </c>
      <c r="BM378" s="23" t="s">
        <v>4430</v>
      </c>
    </row>
    <row r="379" spans="2:65" s="1" customFormat="1" ht="27">
      <c r="B379" s="40"/>
      <c r="D379" s="186" t="s">
        <v>209</v>
      </c>
      <c r="F379" s="194" t="s">
        <v>4431</v>
      </c>
      <c r="I379" s="195"/>
      <c r="L379" s="40"/>
      <c r="M379" s="196"/>
      <c r="N379" s="41"/>
      <c r="O379" s="41"/>
      <c r="P379" s="41"/>
      <c r="Q379" s="41"/>
      <c r="R379" s="41"/>
      <c r="S379" s="41"/>
      <c r="T379" s="69"/>
      <c r="AT379" s="23" t="s">
        <v>209</v>
      </c>
      <c r="AU379" s="23" t="s">
        <v>211</v>
      </c>
    </row>
    <row r="380" spans="2:65" s="11" customFormat="1">
      <c r="B380" s="185"/>
      <c r="D380" s="186" t="s">
        <v>203</v>
      </c>
      <c r="E380" s="187" t="s">
        <v>5</v>
      </c>
      <c r="F380" s="188" t="s">
        <v>4432</v>
      </c>
      <c r="H380" s="189">
        <v>5.8040000000000003</v>
      </c>
      <c r="I380" s="190"/>
      <c r="L380" s="185"/>
      <c r="M380" s="191"/>
      <c r="N380" s="192"/>
      <c r="O380" s="192"/>
      <c r="P380" s="192"/>
      <c r="Q380" s="192"/>
      <c r="R380" s="192"/>
      <c r="S380" s="192"/>
      <c r="T380" s="193"/>
      <c r="AT380" s="187" t="s">
        <v>203</v>
      </c>
      <c r="AU380" s="187" t="s">
        <v>211</v>
      </c>
      <c r="AV380" s="11" t="s">
        <v>85</v>
      </c>
      <c r="AW380" s="11" t="s">
        <v>39</v>
      </c>
      <c r="AX380" s="11" t="s">
        <v>83</v>
      </c>
      <c r="AY380" s="187" t="s">
        <v>195</v>
      </c>
    </row>
    <row r="381" spans="2:65" s="1" customFormat="1" ht="16.5" customHeight="1">
      <c r="B381" s="172"/>
      <c r="C381" s="173" t="s">
        <v>1435</v>
      </c>
      <c r="D381" s="173" t="s">
        <v>197</v>
      </c>
      <c r="E381" s="174" t="s">
        <v>672</v>
      </c>
      <c r="F381" s="175" t="s">
        <v>673</v>
      </c>
      <c r="G381" s="176" t="s">
        <v>303</v>
      </c>
      <c r="H381" s="177">
        <v>78.611999999999995</v>
      </c>
      <c r="I381" s="178"/>
      <c r="J381" s="179">
        <f>ROUND(I381*H381,2)</f>
        <v>0</v>
      </c>
      <c r="K381" s="175"/>
      <c r="L381" s="40"/>
      <c r="M381" s="180" t="s">
        <v>5</v>
      </c>
      <c r="N381" s="181" t="s">
        <v>46</v>
      </c>
      <c r="O381" s="41"/>
      <c r="P381" s="182">
        <f>O381*H381</f>
        <v>0</v>
      </c>
      <c r="Q381" s="182">
        <v>0</v>
      </c>
      <c r="R381" s="182">
        <f>Q381*H381</f>
        <v>0</v>
      </c>
      <c r="S381" s="182">
        <v>0</v>
      </c>
      <c r="T381" s="183">
        <f>S381*H381</f>
        <v>0</v>
      </c>
      <c r="AR381" s="23" t="s">
        <v>201</v>
      </c>
      <c r="AT381" s="23" t="s">
        <v>197</v>
      </c>
      <c r="AU381" s="23" t="s">
        <v>211</v>
      </c>
      <c r="AY381" s="23" t="s">
        <v>195</v>
      </c>
      <c r="BE381" s="184">
        <f>IF(N381="základní",J381,0)</f>
        <v>0</v>
      </c>
      <c r="BF381" s="184">
        <f>IF(N381="snížená",J381,0)</f>
        <v>0</v>
      </c>
      <c r="BG381" s="184">
        <f>IF(N381="zákl. přenesená",J381,0)</f>
        <v>0</v>
      </c>
      <c r="BH381" s="184">
        <f>IF(N381="sníž. přenesená",J381,0)</f>
        <v>0</v>
      </c>
      <c r="BI381" s="184">
        <f>IF(N381="nulová",J381,0)</f>
        <v>0</v>
      </c>
      <c r="BJ381" s="23" t="s">
        <v>83</v>
      </c>
      <c r="BK381" s="184">
        <f>ROUND(I381*H381,2)</f>
        <v>0</v>
      </c>
      <c r="BL381" s="23" t="s">
        <v>201</v>
      </c>
      <c r="BM381" s="23" t="s">
        <v>4433</v>
      </c>
    </row>
    <row r="382" spans="2:65" s="1" customFormat="1" ht="16.5" customHeight="1">
      <c r="B382" s="172"/>
      <c r="C382" s="173" t="s">
        <v>1438</v>
      </c>
      <c r="D382" s="173" t="s">
        <v>197</v>
      </c>
      <c r="E382" s="174" t="s">
        <v>676</v>
      </c>
      <c r="F382" s="175" t="s">
        <v>677</v>
      </c>
      <c r="G382" s="176" t="s">
        <v>303</v>
      </c>
      <c r="H382" s="177">
        <v>707.50800000000004</v>
      </c>
      <c r="I382" s="178"/>
      <c r="J382" s="179">
        <f>ROUND(I382*H382,2)</f>
        <v>0</v>
      </c>
      <c r="K382" s="175"/>
      <c r="L382" s="40"/>
      <c r="M382" s="180" t="s">
        <v>5</v>
      </c>
      <c r="N382" s="181" t="s">
        <v>46</v>
      </c>
      <c r="O382" s="41"/>
      <c r="P382" s="182">
        <f>O382*H382</f>
        <v>0</v>
      </c>
      <c r="Q382" s="182">
        <v>0</v>
      </c>
      <c r="R382" s="182">
        <f>Q382*H382</f>
        <v>0</v>
      </c>
      <c r="S382" s="182">
        <v>0</v>
      </c>
      <c r="T382" s="183">
        <f>S382*H382</f>
        <v>0</v>
      </c>
      <c r="AR382" s="23" t="s">
        <v>201</v>
      </c>
      <c r="AT382" s="23" t="s">
        <v>197</v>
      </c>
      <c r="AU382" s="23" t="s">
        <v>211</v>
      </c>
      <c r="AY382" s="23" t="s">
        <v>195</v>
      </c>
      <c r="BE382" s="184">
        <f>IF(N382="základní",J382,0)</f>
        <v>0</v>
      </c>
      <c r="BF382" s="184">
        <f>IF(N382="snížená",J382,0)</f>
        <v>0</v>
      </c>
      <c r="BG382" s="184">
        <f>IF(N382="zákl. přenesená",J382,0)</f>
        <v>0</v>
      </c>
      <c r="BH382" s="184">
        <f>IF(N382="sníž. přenesená",J382,0)</f>
        <v>0</v>
      </c>
      <c r="BI382" s="184">
        <f>IF(N382="nulová",J382,0)</f>
        <v>0</v>
      </c>
      <c r="BJ382" s="23" t="s">
        <v>83</v>
      </c>
      <c r="BK382" s="184">
        <f>ROUND(I382*H382,2)</f>
        <v>0</v>
      </c>
      <c r="BL382" s="23" t="s">
        <v>201</v>
      </c>
      <c r="BM382" s="23" t="s">
        <v>4434</v>
      </c>
    </row>
    <row r="383" spans="2:65" s="1" customFormat="1" ht="54">
      <c r="B383" s="40"/>
      <c r="D383" s="186" t="s">
        <v>209</v>
      </c>
      <c r="F383" s="194" t="s">
        <v>679</v>
      </c>
      <c r="I383" s="195"/>
      <c r="L383" s="40"/>
      <c r="M383" s="196"/>
      <c r="N383" s="41"/>
      <c r="O383" s="41"/>
      <c r="P383" s="41"/>
      <c r="Q383" s="41"/>
      <c r="R383" s="41"/>
      <c r="S383" s="41"/>
      <c r="T383" s="69"/>
      <c r="AT383" s="23" t="s">
        <v>209</v>
      </c>
      <c r="AU383" s="23" t="s">
        <v>211</v>
      </c>
    </row>
    <row r="384" spans="2:65" s="11" customFormat="1">
      <c r="B384" s="185"/>
      <c r="D384" s="186" t="s">
        <v>203</v>
      </c>
      <c r="F384" s="188" t="s">
        <v>4435</v>
      </c>
      <c r="H384" s="189">
        <v>707.50800000000004</v>
      </c>
      <c r="I384" s="190"/>
      <c r="L384" s="185"/>
      <c r="M384" s="191"/>
      <c r="N384" s="192"/>
      <c r="O384" s="192"/>
      <c r="P384" s="192"/>
      <c r="Q384" s="192"/>
      <c r="R384" s="192"/>
      <c r="S384" s="192"/>
      <c r="T384" s="193"/>
      <c r="AT384" s="187" t="s">
        <v>203</v>
      </c>
      <c r="AU384" s="187" t="s">
        <v>211</v>
      </c>
      <c r="AV384" s="11" t="s">
        <v>85</v>
      </c>
      <c r="AW384" s="11" t="s">
        <v>6</v>
      </c>
      <c r="AX384" s="11" t="s">
        <v>83</v>
      </c>
      <c r="AY384" s="187" t="s">
        <v>195</v>
      </c>
    </row>
    <row r="385" spans="2:65" s="1" customFormat="1" ht="16.5" customHeight="1">
      <c r="B385" s="172"/>
      <c r="C385" s="173" t="s">
        <v>1440</v>
      </c>
      <c r="D385" s="173" t="s">
        <v>197</v>
      </c>
      <c r="E385" s="174" t="s">
        <v>682</v>
      </c>
      <c r="F385" s="175" t="s">
        <v>683</v>
      </c>
      <c r="G385" s="176" t="s">
        <v>303</v>
      </c>
      <c r="H385" s="177">
        <v>78.611999999999995</v>
      </c>
      <c r="I385" s="178"/>
      <c r="J385" s="179">
        <f>ROUND(I385*H385,2)</f>
        <v>0</v>
      </c>
      <c r="K385" s="175"/>
      <c r="L385" s="40"/>
      <c r="M385" s="180" t="s">
        <v>5</v>
      </c>
      <c r="N385" s="181" t="s">
        <v>46</v>
      </c>
      <c r="O385" s="41"/>
      <c r="P385" s="182">
        <f>O385*H385</f>
        <v>0</v>
      </c>
      <c r="Q385" s="182">
        <v>0</v>
      </c>
      <c r="R385" s="182">
        <f>Q385*H385</f>
        <v>0</v>
      </c>
      <c r="S385" s="182">
        <v>0</v>
      </c>
      <c r="T385" s="183">
        <f>S385*H385</f>
        <v>0</v>
      </c>
      <c r="AR385" s="23" t="s">
        <v>201</v>
      </c>
      <c r="AT385" s="23" t="s">
        <v>197</v>
      </c>
      <c r="AU385" s="23" t="s">
        <v>211</v>
      </c>
      <c r="AY385" s="23" t="s">
        <v>195</v>
      </c>
      <c r="BE385" s="184">
        <f>IF(N385="základní",J385,0)</f>
        <v>0</v>
      </c>
      <c r="BF385" s="184">
        <f>IF(N385="snížená",J385,0)</f>
        <v>0</v>
      </c>
      <c r="BG385" s="184">
        <f>IF(N385="zákl. přenesená",J385,0)</f>
        <v>0</v>
      </c>
      <c r="BH385" s="184">
        <f>IF(N385="sníž. přenesená",J385,0)</f>
        <v>0</v>
      </c>
      <c r="BI385" s="184">
        <f>IF(N385="nulová",J385,0)</f>
        <v>0</v>
      </c>
      <c r="BJ385" s="23" t="s">
        <v>83</v>
      </c>
      <c r="BK385" s="184">
        <f>ROUND(I385*H385,2)</f>
        <v>0</v>
      </c>
      <c r="BL385" s="23" t="s">
        <v>201</v>
      </c>
      <c r="BM385" s="23" t="s">
        <v>4436</v>
      </c>
    </row>
    <row r="386" spans="2:65" s="1" customFormat="1" ht="25.5" customHeight="1">
      <c r="B386" s="172"/>
      <c r="C386" s="173" t="s">
        <v>1442</v>
      </c>
      <c r="D386" s="173" t="s">
        <v>197</v>
      </c>
      <c r="E386" s="174" t="s">
        <v>686</v>
      </c>
      <c r="F386" s="175" t="s">
        <v>687</v>
      </c>
      <c r="G386" s="176" t="s">
        <v>303</v>
      </c>
      <c r="H386" s="177">
        <v>34.701000000000001</v>
      </c>
      <c r="I386" s="178"/>
      <c r="J386" s="179">
        <f>ROUND(I386*H386,2)</f>
        <v>0</v>
      </c>
      <c r="K386" s="175"/>
      <c r="L386" s="40"/>
      <c r="M386" s="180" t="s">
        <v>5</v>
      </c>
      <c r="N386" s="181" t="s">
        <v>46</v>
      </c>
      <c r="O386" s="41"/>
      <c r="P386" s="182">
        <f>O386*H386</f>
        <v>0</v>
      </c>
      <c r="Q386" s="182">
        <v>0</v>
      </c>
      <c r="R386" s="182">
        <f>Q386*H386</f>
        <v>0</v>
      </c>
      <c r="S386" s="182">
        <v>0</v>
      </c>
      <c r="T386" s="183">
        <f>S386*H386</f>
        <v>0</v>
      </c>
      <c r="AR386" s="23" t="s">
        <v>201</v>
      </c>
      <c r="AT386" s="23" t="s">
        <v>197</v>
      </c>
      <c r="AU386" s="23" t="s">
        <v>211</v>
      </c>
      <c r="AY386" s="23" t="s">
        <v>195</v>
      </c>
      <c r="BE386" s="184">
        <f>IF(N386="základní",J386,0)</f>
        <v>0</v>
      </c>
      <c r="BF386" s="184">
        <f>IF(N386="snížená",J386,0)</f>
        <v>0</v>
      </c>
      <c r="BG386" s="184">
        <f>IF(N386="zákl. přenesená",J386,0)</f>
        <v>0</v>
      </c>
      <c r="BH386" s="184">
        <f>IF(N386="sníž. přenesená",J386,0)</f>
        <v>0</v>
      </c>
      <c r="BI386" s="184">
        <f>IF(N386="nulová",J386,0)</f>
        <v>0</v>
      </c>
      <c r="BJ386" s="23" t="s">
        <v>83</v>
      </c>
      <c r="BK386" s="184">
        <f>ROUND(I386*H386,2)</f>
        <v>0</v>
      </c>
      <c r="BL386" s="23" t="s">
        <v>201</v>
      </c>
      <c r="BM386" s="23" t="s">
        <v>4437</v>
      </c>
    </row>
    <row r="387" spans="2:65" s="1" customFormat="1" ht="27">
      <c r="B387" s="40"/>
      <c r="D387" s="186" t="s">
        <v>209</v>
      </c>
      <c r="F387" s="194" t="s">
        <v>305</v>
      </c>
      <c r="I387" s="195"/>
      <c r="L387" s="40"/>
      <c r="M387" s="196"/>
      <c r="N387" s="41"/>
      <c r="O387" s="41"/>
      <c r="P387" s="41"/>
      <c r="Q387" s="41"/>
      <c r="R387" s="41"/>
      <c r="S387" s="41"/>
      <c r="T387" s="69"/>
      <c r="AT387" s="23" t="s">
        <v>209</v>
      </c>
      <c r="AU387" s="23" t="s">
        <v>211</v>
      </c>
    </row>
    <row r="388" spans="2:65" s="1" customFormat="1" ht="16.5" customHeight="1">
      <c r="B388" s="172"/>
      <c r="C388" s="173" t="s">
        <v>2041</v>
      </c>
      <c r="D388" s="173" t="s">
        <v>197</v>
      </c>
      <c r="E388" s="174" t="s">
        <v>690</v>
      </c>
      <c r="F388" s="175" t="s">
        <v>691</v>
      </c>
      <c r="G388" s="176" t="s">
        <v>303</v>
      </c>
      <c r="H388" s="177">
        <v>43.911000000000001</v>
      </c>
      <c r="I388" s="178"/>
      <c r="J388" s="179">
        <f>ROUND(I388*H388,2)</f>
        <v>0</v>
      </c>
      <c r="K388" s="175"/>
      <c r="L388" s="40"/>
      <c r="M388" s="180" t="s">
        <v>5</v>
      </c>
      <c r="N388" s="181" t="s">
        <v>46</v>
      </c>
      <c r="O388" s="41"/>
      <c r="P388" s="182">
        <f>O388*H388</f>
        <v>0</v>
      </c>
      <c r="Q388" s="182">
        <v>0</v>
      </c>
      <c r="R388" s="182">
        <f>Q388*H388</f>
        <v>0</v>
      </c>
      <c r="S388" s="182">
        <v>0</v>
      </c>
      <c r="T388" s="183">
        <f>S388*H388</f>
        <v>0</v>
      </c>
      <c r="AR388" s="23" t="s">
        <v>201</v>
      </c>
      <c r="AT388" s="23" t="s">
        <v>197</v>
      </c>
      <c r="AU388" s="23" t="s">
        <v>211</v>
      </c>
      <c r="AY388" s="23" t="s">
        <v>195</v>
      </c>
      <c r="BE388" s="184">
        <f>IF(N388="základní",J388,0)</f>
        <v>0</v>
      </c>
      <c r="BF388" s="184">
        <f>IF(N388="snížená",J388,0)</f>
        <v>0</v>
      </c>
      <c r="BG388" s="184">
        <f>IF(N388="zákl. přenesená",J388,0)</f>
        <v>0</v>
      </c>
      <c r="BH388" s="184">
        <f>IF(N388="sníž. přenesená",J388,0)</f>
        <v>0</v>
      </c>
      <c r="BI388" s="184">
        <f>IF(N388="nulová",J388,0)</f>
        <v>0</v>
      </c>
      <c r="BJ388" s="23" t="s">
        <v>83</v>
      </c>
      <c r="BK388" s="184">
        <f>ROUND(I388*H388,2)</f>
        <v>0</v>
      </c>
      <c r="BL388" s="23" t="s">
        <v>201</v>
      </c>
      <c r="BM388" s="23" t="s">
        <v>4438</v>
      </c>
    </row>
    <row r="389" spans="2:65" s="1" customFormat="1" ht="27">
      <c r="B389" s="40"/>
      <c r="D389" s="186" t="s">
        <v>209</v>
      </c>
      <c r="F389" s="194" t="s">
        <v>305</v>
      </c>
      <c r="I389" s="195"/>
      <c r="L389" s="40"/>
      <c r="M389" s="196"/>
      <c r="N389" s="41"/>
      <c r="O389" s="41"/>
      <c r="P389" s="41"/>
      <c r="Q389" s="41"/>
      <c r="R389" s="41"/>
      <c r="S389" s="41"/>
      <c r="T389" s="69"/>
      <c r="AT389" s="23" t="s">
        <v>209</v>
      </c>
      <c r="AU389" s="23" t="s">
        <v>211</v>
      </c>
    </row>
    <row r="390" spans="2:65" s="11" customFormat="1">
      <c r="B390" s="185"/>
      <c r="D390" s="186" t="s">
        <v>203</v>
      </c>
      <c r="E390" s="187" t="s">
        <v>5</v>
      </c>
      <c r="F390" s="188" t="s">
        <v>4439</v>
      </c>
      <c r="H390" s="189">
        <v>43.911000000000001</v>
      </c>
      <c r="I390" s="190"/>
      <c r="L390" s="185"/>
      <c r="M390" s="223"/>
      <c r="N390" s="224"/>
      <c r="O390" s="224"/>
      <c r="P390" s="224"/>
      <c r="Q390" s="224"/>
      <c r="R390" s="224"/>
      <c r="S390" s="224"/>
      <c r="T390" s="225"/>
      <c r="AT390" s="187" t="s">
        <v>203</v>
      </c>
      <c r="AU390" s="187" t="s">
        <v>211</v>
      </c>
      <c r="AV390" s="11" t="s">
        <v>85</v>
      </c>
      <c r="AW390" s="11" t="s">
        <v>39</v>
      </c>
      <c r="AX390" s="11" t="s">
        <v>83</v>
      </c>
      <c r="AY390" s="187" t="s">
        <v>195</v>
      </c>
    </row>
    <row r="391" spans="2:65" s="1" customFormat="1" ht="6.95" customHeight="1">
      <c r="B391" s="55"/>
      <c r="C391" s="56"/>
      <c r="D391" s="56"/>
      <c r="E391" s="56"/>
      <c r="F391" s="56"/>
      <c r="G391" s="56"/>
      <c r="H391" s="56"/>
      <c r="I391" s="126"/>
      <c r="J391" s="56"/>
      <c r="K391" s="56"/>
      <c r="L391" s="40"/>
    </row>
  </sheetData>
  <autoFilter ref="C89:K390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67"/>
  <sheetViews>
    <sheetView showGridLines="0" workbookViewId="0">
      <pane ySplit="1" topLeftCell="A316" activePane="bottomLeft" state="frozen"/>
      <selection pane="bottomLeft" activeCell="K90" sqref="K90:K36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142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4440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ROUND(SUM(BE90:BE366), 2)</f>
        <v>0</v>
      </c>
      <c r="G30" s="41"/>
      <c r="H30" s="41"/>
      <c r="I30" s="118">
        <v>0.21</v>
      </c>
      <c r="J30" s="117">
        <f>ROUND(ROUND((SUM(BE90:BE366)),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ROUND(SUM(BF90:BF366), 2)</f>
        <v>0</v>
      </c>
      <c r="G31" s="41"/>
      <c r="H31" s="41"/>
      <c r="I31" s="118">
        <v>0.15</v>
      </c>
      <c r="J31" s="117">
        <f>ROUND(ROUND((SUM(BF90:BF366)),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ROUND(SUM(BG90:BG366),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ROUND(SUM(BH90:BH366),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ROUND(SUM(BI90:BI366),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18_2017_20 - SO 20 Ul. Revírní - kanalizace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2644</v>
      </c>
      <c r="E59" s="144"/>
      <c r="F59" s="144"/>
      <c r="G59" s="144"/>
      <c r="H59" s="144"/>
      <c r="I59" s="145"/>
      <c r="J59" s="146">
        <f>J187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J202</f>
        <v>0</v>
      </c>
      <c r="K60" s="147"/>
    </row>
    <row r="61" spans="2:47" s="8" customFormat="1" ht="19.899999999999999" customHeight="1">
      <c r="B61" s="141"/>
      <c r="C61" s="142"/>
      <c r="D61" s="143" t="s">
        <v>2645</v>
      </c>
      <c r="E61" s="144"/>
      <c r="F61" s="144"/>
      <c r="G61" s="144"/>
      <c r="H61" s="144"/>
      <c r="I61" s="145"/>
      <c r="J61" s="146">
        <f>J227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J228</f>
        <v>0</v>
      </c>
      <c r="K62" s="147"/>
    </row>
    <row r="63" spans="2:47" s="8" customFormat="1" ht="19.899999999999999" customHeight="1">
      <c r="B63" s="141"/>
      <c r="C63" s="142"/>
      <c r="D63" s="143" t="s">
        <v>172</v>
      </c>
      <c r="E63" s="144"/>
      <c r="F63" s="144"/>
      <c r="G63" s="144"/>
      <c r="H63" s="144"/>
      <c r="I63" s="145"/>
      <c r="J63" s="146">
        <f>J248</f>
        <v>0</v>
      </c>
      <c r="K63" s="147"/>
    </row>
    <row r="64" spans="2:47" s="8" customFormat="1" ht="14.85" customHeight="1">
      <c r="B64" s="141"/>
      <c r="C64" s="142"/>
      <c r="D64" s="143" t="s">
        <v>2646</v>
      </c>
      <c r="E64" s="144"/>
      <c r="F64" s="144"/>
      <c r="G64" s="144"/>
      <c r="H64" s="144"/>
      <c r="I64" s="145"/>
      <c r="J64" s="146">
        <f>J249</f>
        <v>0</v>
      </c>
      <c r="K64" s="147"/>
    </row>
    <row r="65" spans="2:12" s="8" customFormat="1" ht="14.85" customHeight="1">
      <c r="B65" s="141"/>
      <c r="C65" s="142"/>
      <c r="D65" s="143" t="s">
        <v>2647</v>
      </c>
      <c r="E65" s="144"/>
      <c r="F65" s="144"/>
      <c r="G65" s="144"/>
      <c r="H65" s="144"/>
      <c r="I65" s="145"/>
      <c r="J65" s="146">
        <f>J254</f>
        <v>0</v>
      </c>
      <c r="K65" s="147"/>
    </row>
    <row r="66" spans="2:12" s="8" customFormat="1" ht="14.85" customHeight="1">
      <c r="B66" s="141"/>
      <c r="C66" s="142"/>
      <c r="D66" s="143" t="s">
        <v>2649</v>
      </c>
      <c r="E66" s="144"/>
      <c r="F66" s="144"/>
      <c r="G66" s="144"/>
      <c r="H66" s="144"/>
      <c r="I66" s="145"/>
      <c r="J66" s="146">
        <f>J257</f>
        <v>0</v>
      </c>
      <c r="K66" s="147"/>
    </row>
    <row r="67" spans="2:12" s="8" customFormat="1" ht="14.85" customHeight="1">
      <c r="B67" s="141"/>
      <c r="C67" s="142"/>
      <c r="D67" s="143" t="s">
        <v>2650</v>
      </c>
      <c r="E67" s="144"/>
      <c r="F67" s="144"/>
      <c r="G67" s="144"/>
      <c r="H67" s="144"/>
      <c r="I67" s="145"/>
      <c r="J67" s="146">
        <f>J274</f>
        <v>0</v>
      </c>
      <c r="K67" s="147"/>
    </row>
    <row r="68" spans="2:12" s="8" customFormat="1" ht="19.899999999999999" customHeight="1">
      <c r="B68" s="141"/>
      <c r="C68" s="142"/>
      <c r="D68" s="143" t="s">
        <v>2651</v>
      </c>
      <c r="E68" s="144"/>
      <c r="F68" s="144"/>
      <c r="G68" s="144"/>
      <c r="H68" s="144"/>
      <c r="I68" s="145"/>
      <c r="J68" s="146">
        <f>J335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J336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J344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18_2017_20 - SO 20 Ul. Revírní - kanalizace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152.27019052999998</v>
      </c>
      <c r="S90" s="67"/>
      <c r="T90" s="157">
        <f>T91</f>
        <v>35.420830000000002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P92+P187+P202+P227+P248+P335</f>
        <v>0</v>
      </c>
      <c r="Q91" s="165"/>
      <c r="R91" s="166">
        <f>R92+R187+R202+R227+R248+R335</f>
        <v>152.27019052999998</v>
      </c>
      <c r="S91" s="165"/>
      <c r="T91" s="167">
        <f>T92+T187+T202+T227+T248+T335</f>
        <v>35.420830000000002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BK92+BK187+BK202+BK227+BK248+BK335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SUM(P93:P186)</f>
        <v>0</v>
      </c>
      <c r="Q92" s="165"/>
      <c r="R92" s="166">
        <f>SUM(R93:R186)</f>
        <v>84.20754706999999</v>
      </c>
      <c r="S92" s="165"/>
      <c r="T92" s="167">
        <f>SUM(T93:T186)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SUM(BK93:BK186)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198</v>
      </c>
      <c r="F93" s="175" t="s">
        <v>199</v>
      </c>
      <c r="G93" s="176" t="s">
        <v>200</v>
      </c>
      <c r="H93" s="177">
        <v>1E-3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4441</v>
      </c>
    </row>
    <row r="94" spans="2:65" s="11" customFormat="1">
      <c r="B94" s="185"/>
      <c r="D94" s="186" t="s">
        <v>203</v>
      </c>
      <c r="E94" s="187" t="s">
        <v>5</v>
      </c>
      <c r="F94" s="188" t="s">
        <v>4442</v>
      </c>
      <c r="H94" s="189">
        <v>1E-3</v>
      </c>
      <c r="I94" s="190"/>
      <c r="L94" s="185"/>
      <c r="M94" s="191"/>
      <c r="N94" s="192"/>
      <c r="O94" s="192"/>
      <c r="P94" s="192"/>
      <c r="Q94" s="192"/>
      <c r="R94" s="192"/>
      <c r="S94" s="192"/>
      <c r="T94" s="193"/>
      <c r="AT94" s="187" t="s">
        <v>203</v>
      </c>
      <c r="AU94" s="187" t="s">
        <v>85</v>
      </c>
      <c r="AV94" s="11" t="s">
        <v>85</v>
      </c>
      <c r="AW94" s="11" t="s">
        <v>39</v>
      </c>
      <c r="AX94" s="11" t="s">
        <v>83</v>
      </c>
      <c r="AY94" s="187" t="s">
        <v>195</v>
      </c>
    </row>
    <row r="95" spans="2:65" s="1" customFormat="1" ht="16.5" customHeight="1">
      <c r="B95" s="172"/>
      <c r="C95" s="173" t="s">
        <v>85</v>
      </c>
      <c r="D95" s="173" t="s">
        <v>197</v>
      </c>
      <c r="E95" s="174" t="s">
        <v>2652</v>
      </c>
      <c r="F95" s="175" t="s">
        <v>2653</v>
      </c>
      <c r="G95" s="176" t="s">
        <v>2654</v>
      </c>
      <c r="H95" s="177">
        <v>34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0</v>
      </c>
      <c r="R95" s="182">
        <f>Q95*H95</f>
        <v>0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4443</v>
      </c>
    </row>
    <row r="96" spans="2:65" s="1" customFormat="1" ht="81">
      <c r="B96" s="40"/>
      <c r="D96" s="186" t="s">
        <v>209</v>
      </c>
      <c r="F96" s="194" t="s">
        <v>4444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" customFormat="1" ht="25.5" customHeight="1">
      <c r="B97" s="172"/>
      <c r="C97" s="173" t="s">
        <v>211</v>
      </c>
      <c r="D97" s="173" t="s">
        <v>197</v>
      </c>
      <c r="E97" s="174" t="s">
        <v>2661</v>
      </c>
      <c r="F97" s="175" t="s">
        <v>2662</v>
      </c>
      <c r="G97" s="176" t="s">
        <v>2663</v>
      </c>
      <c r="H97" s="177">
        <v>1.5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0</v>
      </c>
      <c r="R97" s="182">
        <f>Q97*H97</f>
        <v>0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4445</v>
      </c>
    </row>
    <row r="98" spans="2:65" s="1" customFormat="1" ht="25.5" customHeight="1">
      <c r="B98" s="172"/>
      <c r="C98" s="173" t="s">
        <v>201</v>
      </c>
      <c r="D98" s="173" t="s">
        <v>197</v>
      </c>
      <c r="E98" s="174" t="s">
        <v>205</v>
      </c>
      <c r="F98" s="175" t="s">
        <v>3360</v>
      </c>
      <c r="G98" s="176" t="s">
        <v>207</v>
      </c>
      <c r="H98" s="177">
        <v>2</v>
      </c>
      <c r="I98" s="178"/>
      <c r="J98" s="179">
        <f>ROUND(I98*H98,2)</f>
        <v>0</v>
      </c>
      <c r="K98" s="175"/>
      <c r="L98" s="40"/>
      <c r="M98" s="180" t="s">
        <v>5</v>
      </c>
      <c r="N98" s="181" t="s">
        <v>46</v>
      </c>
      <c r="O98" s="41"/>
      <c r="P98" s="182">
        <f>O98*H98</f>
        <v>0</v>
      </c>
      <c r="Q98" s="182">
        <v>8.6800000000000002E-3</v>
      </c>
      <c r="R98" s="182">
        <f>Q98*H98</f>
        <v>1.736E-2</v>
      </c>
      <c r="S98" s="182">
        <v>0</v>
      </c>
      <c r="T98" s="183">
        <f>S98*H98</f>
        <v>0</v>
      </c>
      <c r="AR98" s="23" t="s">
        <v>201</v>
      </c>
      <c r="AT98" s="23" t="s">
        <v>197</v>
      </c>
      <c r="AU98" s="23" t="s">
        <v>85</v>
      </c>
      <c r="AY98" s="23" t="s">
        <v>195</v>
      </c>
      <c r="BE98" s="184">
        <f>IF(N98="základní",J98,0)</f>
        <v>0</v>
      </c>
      <c r="BF98" s="184">
        <f>IF(N98="snížená",J98,0)</f>
        <v>0</v>
      </c>
      <c r="BG98" s="184">
        <f>IF(N98="zákl. přenesená",J98,0)</f>
        <v>0</v>
      </c>
      <c r="BH98" s="184">
        <f>IF(N98="sníž. přenesená",J98,0)</f>
        <v>0</v>
      </c>
      <c r="BI98" s="184">
        <f>IF(N98="nulová",J98,0)</f>
        <v>0</v>
      </c>
      <c r="BJ98" s="23" t="s">
        <v>83</v>
      </c>
      <c r="BK98" s="184">
        <f>ROUND(I98*H98,2)</f>
        <v>0</v>
      </c>
      <c r="BL98" s="23" t="s">
        <v>201</v>
      </c>
      <c r="BM98" s="23" t="s">
        <v>4446</v>
      </c>
    </row>
    <row r="99" spans="2:65" s="1" customFormat="1" ht="81">
      <c r="B99" s="40"/>
      <c r="D99" s="186" t="s">
        <v>209</v>
      </c>
      <c r="F99" s="194" t="s">
        <v>210</v>
      </c>
      <c r="I99" s="195"/>
      <c r="L99" s="40"/>
      <c r="M99" s="196"/>
      <c r="N99" s="41"/>
      <c r="O99" s="41"/>
      <c r="P99" s="41"/>
      <c r="Q99" s="41"/>
      <c r="R99" s="41"/>
      <c r="S99" s="41"/>
      <c r="T99" s="69"/>
      <c r="AT99" s="23" t="s">
        <v>209</v>
      </c>
      <c r="AU99" s="23" t="s">
        <v>85</v>
      </c>
    </row>
    <row r="100" spans="2:65" s="1" customFormat="1" ht="16.5" customHeight="1">
      <c r="B100" s="172"/>
      <c r="C100" s="173" t="s">
        <v>220</v>
      </c>
      <c r="D100" s="173" t="s">
        <v>197</v>
      </c>
      <c r="E100" s="174" t="s">
        <v>221</v>
      </c>
      <c r="F100" s="175" t="s">
        <v>222</v>
      </c>
      <c r="G100" s="176" t="s">
        <v>207</v>
      </c>
      <c r="H100" s="177">
        <v>1</v>
      </c>
      <c r="I100" s="178"/>
      <c r="J100" s="179">
        <f>ROUND(I100*H100,2)</f>
        <v>0</v>
      </c>
      <c r="K100" s="175"/>
      <c r="L100" s="40"/>
      <c r="M100" s="180" t="s">
        <v>5</v>
      </c>
      <c r="N100" s="181" t="s">
        <v>46</v>
      </c>
      <c r="O100" s="41"/>
      <c r="P100" s="182">
        <f>O100*H100</f>
        <v>0</v>
      </c>
      <c r="Q100" s="182">
        <v>3.6900000000000002E-2</v>
      </c>
      <c r="R100" s="182">
        <f>Q100*H100</f>
        <v>3.6900000000000002E-2</v>
      </c>
      <c r="S100" s="182">
        <v>0</v>
      </c>
      <c r="T100" s="183">
        <f>S100*H100</f>
        <v>0</v>
      </c>
      <c r="AR100" s="23" t="s">
        <v>201</v>
      </c>
      <c r="AT100" s="23" t="s">
        <v>197</v>
      </c>
      <c r="AU100" s="23" t="s">
        <v>85</v>
      </c>
      <c r="AY100" s="23" t="s">
        <v>195</v>
      </c>
      <c r="BE100" s="184">
        <f>IF(N100="základní",J100,0)</f>
        <v>0</v>
      </c>
      <c r="BF100" s="184">
        <f>IF(N100="snížená",J100,0)</f>
        <v>0</v>
      </c>
      <c r="BG100" s="184">
        <f>IF(N100="zákl. přenesená",J100,0)</f>
        <v>0</v>
      </c>
      <c r="BH100" s="184">
        <f>IF(N100="sníž. přenesená",J100,0)</f>
        <v>0</v>
      </c>
      <c r="BI100" s="184">
        <f>IF(N100="nulová",J100,0)</f>
        <v>0</v>
      </c>
      <c r="BJ100" s="23" t="s">
        <v>83</v>
      </c>
      <c r="BK100" s="184">
        <f>ROUND(I100*H100,2)</f>
        <v>0</v>
      </c>
      <c r="BL100" s="23" t="s">
        <v>201</v>
      </c>
      <c r="BM100" s="23" t="s">
        <v>4447</v>
      </c>
    </row>
    <row r="101" spans="2:65" s="1" customFormat="1" ht="94.5">
      <c r="B101" s="40"/>
      <c r="D101" s="186" t="s">
        <v>209</v>
      </c>
      <c r="F101" s="194" t="s">
        <v>224</v>
      </c>
      <c r="I101" s="195"/>
      <c r="L101" s="40"/>
      <c r="M101" s="196"/>
      <c r="N101" s="41"/>
      <c r="O101" s="41"/>
      <c r="P101" s="41"/>
      <c r="Q101" s="41"/>
      <c r="R101" s="41"/>
      <c r="S101" s="41"/>
      <c r="T101" s="69"/>
      <c r="AT101" s="23" t="s">
        <v>209</v>
      </c>
      <c r="AU101" s="23" t="s">
        <v>85</v>
      </c>
    </row>
    <row r="102" spans="2:65" s="1" customFormat="1" ht="16.5" customHeight="1">
      <c r="B102" s="172"/>
      <c r="C102" s="173" t="s">
        <v>225</v>
      </c>
      <c r="D102" s="173" t="s">
        <v>197</v>
      </c>
      <c r="E102" s="174" t="s">
        <v>226</v>
      </c>
      <c r="F102" s="175" t="s">
        <v>227</v>
      </c>
      <c r="G102" s="176" t="s">
        <v>228</v>
      </c>
      <c r="H102" s="177">
        <v>17.478999999999999</v>
      </c>
      <c r="I102" s="178"/>
      <c r="J102" s="179">
        <f>ROUND(I102*H102,2)</f>
        <v>0</v>
      </c>
      <c r="K102" s="175"/>
      <c r="L102" s="40"/>
      <c r="M102" s="180" t="s">
        <v>5</v>
      </c>
      <c r="N102" s="181" t="s">
        <v>46</v>
      </c>
      <c r="O102" s="41"/>
      <c r="P102" s="182">
        <f>O102*H102</f>
        <v>0</v>
      </c>
      <c r="Q102" s="182">
        <v>0</v>
      </c>
      <c r="R102" s="182">
        <f>Q102*H102</f>
        <v>0</v>
      </c>
      <c r="S102" s="182">
        <v>0</v>
      </c>
      <c r="T102" s="183">
        <f>S102*H102</f>
        <v>0</v>
      </c>
      <c r="AR102" s="23" t="s">
        <v>201</v>
      </c>
      <c r="AT102" s="23" t="s">
        <v>197</v>
      </c>
      <c r="AU102" s="23" t="s">
        <v>85</v>
      </c>
      <c r="AY102" s="23" t="s">
        <v>195</v>
      </c>
      <c r="BE102" s="184">
        <f>IF(N102="základní",J102,0)</f>
        <v>0</v>
      </c>
      <c r="BF102" s="184">
        <f>IF(N102="snížená",J102,0)</f>
        <v>0</v>
      </c>
      <c r="BG102" s="184">
        <f>IF(N102="zákl. přenesená",J102,0)</f>
        <v>0</v>
      </c>
      <c r="BH102" s="184">
        <f>IF(N102="sníž. přenesená",J102,0)</f>
        <v>0</v>
      </c>
      <c r="BI102" s="184">
        <f>IF(N102="nulová",J102,0)</f>
        <v>0</v>
      </c>
      <c r="BJ102" s="23" t="s">
        <v>83</v>
      </c>
      <c r="BK102" s="184">
        <f>ROUND(I102*H102,2)</f>
        <v>0</v>
      </c>
      <c r="BL102" s="23" t="s">
        <v>201</v>
      </c>
      <c r="BM102" s="23" t="s">
        <v>4448</v>
      </c>
    </row>
    <row r="103" spans="2:65" s="1" customFormat="1" ht="40.5">
      <c r="B103" s="40"/>
      <c r="D103" s="186" t="s">
        <v>209</v>
      </c>
      <c r="F103" s="194" t="s">
        <v>230</v>
      </c>
      <c r="I103" s="195"/>
      <c r="L103" s="40"/>
      <c r="M103" s="196"/>
      <c r="N103" s="41"/>
      <c r="O103" s="41"/>
      <c r="P103" s="41"/>
      <c r="Q103" s="41"/>
      <c r="R103" s="41"/>
      <c r="S103" s="41"/>
      <c r="T103" s="69"/>
      <c r="AT103" s="23" t="s">
        <v>209</v>
      </c>
      <c r="AU103" s="23" t="s">
        <v>85</v>
      </c>
    </row>
    <row r="104" spans="2:65" s="11" customFormat="1">
      <c r="B104" s="185"/>
      <c r="D104" s="186" t="s">
        <v>203</v>
      </c>
      <c r="E104" s="187" t="s">
        <v>5</v>
      </c>
      <c r="F104" s="188" t="s">
        <v>4449</v>
      </c>
      <c r="H104" s="189">
        <v>17.478999999999999</v>
      </c>
      <c r="I104" s="190"/>
      <c r="L104" s="185"/>
      <c r="M104" s="191"/>
      <c r="N104" s="192"/>
      <c r="O104" s="192"/>
      <c r="P104" s="192"/>
      <c r="Q104" s="192"/>
      <c r="R104" s="192"/>
      <c r="S104" s="192"/>
      <c r="T104" s="193"/>
      <c r="AT104" s="187" t="s">
        <v>203</v>
      </c>
      <c r="AU104" s="187" t="s">
        <v>85</v>
      </c>
      <c r="AV104" s="11" t="s">
        <v>85</v>
      </c>
      <c r="AW104" s="11" t="s">
        <v>39</v>
      </c>
      <c r="AX104" s="11" t="s">
        <v>83</v>
      </c>
      <c r="AY104" s="187" t="s">
        <v>195</v>
      </c>
    </row>
    <row r="105" spans="2:65" s="1" customFormat="1" ht="16.5" customHeight="1">
      <c r="B105" s="172"/>
      <c r="C105" s="173" t="s">
        <v>232</v>
      </c>
      <c r="D105" s="173" t="s">
        <v>197</v>
      </c>
      <c r="E105" s="174" t="s">
        <v>4450</v>
      </c>
      <c r="F105" s="175" t="s">
        <v>4451</v>
      </c>
      <c r="G105" s="176" t="s">
        <v>228</v>
      </c>
      <c r="H105" s="177">
        <v>87.394000000000005</v>
      </c>
      <c r="I105" s="178"/>
      <c r="J105" s="179">
        <f>ROUND(I105*H105,2)</f>
        <v>0</v>
      </c>
      <c r="K105" s="175"/>
      <c r="L105" s="40"/>
      <c r="M105" s="180" t="s">
        <v>5</v>
      </c>
      <c r="N105" s="181" t="s">
        <v>46</v>
      </c>
      <c r="O105" s="41"/>
      <c r="P105" s="182">
        <f>O105*H105</f>
        <v>0</v>
      </c>
      <c r="Q105" s="182">
        <v>0</v>
      </c>
      <c r="R105" s="182">
        <f>Q105*H105</f>
        <v>0</v>
      </c>
      <c r="S105" s="182">
        <v>0</v>
      </c>
      <c r="T105" s="183">
        <f>S105*H105</f>
        <v>0</v>
      </c>
      <c r="AR105" s="23" t="s">
        <v>201</v>
      </c>
      <c r="AT105" s="23" t="s">
        <v>197</v>
      </c>
      <c r="AU105" s="23" t="s">
        <v>85</v>
      </c>
      <c r="AY105" s="23" t="s">
        <v>195</v>
      </c>
      <c r="BE105" s="184">
        <f>IF(N105="základní",J105,0)</f>
        <v>0</v>
      </c>
      <c r="BF105" s="184">
        <f>IF(N105="snížená",J105,0)</f>
        <v>0</v>
      </c>
      <c r="BG105" s="184">
        <f>IF(N105="zákl. přenesená",J105,0)</f>
        <v>0</v>
      </c>
      <c r="BH105" s="184">
        <f>IF(N105="sníž. přenesená",J105,0)</f>
        <v>0</v>
      </c>
      <c r="BI105" s="184">
        <f>IF(N105="nulová",J105,0)</f>
        <v>0</v>
      </c>
      <c r="BJ105" s="23" t="s">
        <v>83</v>
      </c>
      <c r="BK105" s="184">
        <f>ROUND(I105*H105,2)</f>
        <v>0</v>
      </c>
      <c r="BL105" s="23" t="s">
        <v>201</v>
      </c>
      <c r="BM105" s="23" t="s">
        <v>4452</v>
      </c>
    </row>
    <row r="106" spans="2:65" s="1" customFormat="1" ht="40.5">
      <c r="B106" s="40"/>
      <c r="D106" s="186" t="s">
        <v>209</v>
      </c>
      <c r="F106" s="194" t="s">
        <v>4453</v>
      </c>
      <c r="I106" s="195"/>
      <c r="L106" s="40"/>
      <c r="M106" s="196"/>
      <c r="N106" s="41"/>
      <c r="O106" s="41"/>
      <c r="P106" s="41"/>
      <c r="Q106" s="41"/>
      <c r="R106" s="41"/>
      <c r="S106" s="41"/>
      <c r="T106" s="69"/>
      <c r="AT106" s="23" t="s">
        <v>209</v>
      </c>
      <c r="AU106" s="23" t="s">
        <v>85</v>
      </c>
    </row>
    <row r="107" spans="2:65" s="11" customFormat="1">
      <c r="B107" s="185"/>
      <c r="D107" s="186" t="s">
        <v>203</v>
      </c>
      <c r="E107" s="187" t="s">
        <v>5</v>
      </c>
      <c r="F107" s="188" t="s">
        <v>4454</v>
      </c>
      <c r="H107" s="189">
        <v>35.026000000000003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2" customFormat="1">
      <c r="B108" s="197"/>
      <c r="D108" s="186" t="s">
        <v>203</v>
      </c>
      <c r="E108" s="198" t="s">
        <v>5</v>
      </c>
      <c r="F108" s="199" t="s">
        <v>4455</v>
      </c>
      <c r="H108" s="200">
        <v>35.026000000000003</v>
      </c>
      <c r="I108" s="201"/>
      <c r="L108" s="197"/>
      <c r="M108" s="202"/>
      <c r="N108" s="203"/>
      <c r="O108" s="203"/>
      <c r="P108" s="203"/>
      <c r="Q108" s="203"/>
      <c r="R108" s="203"/>
      <c r="S108" s="203"/>
      <c r="T108" s="204"/>
      <c r="AT108" s="198" t="s">
        <v>203</v>
      </c>
      <c r="AU108" s="198" t="s">
        <v>85</v>
      </c>
      <c r="AV108" s="12" t="s">
        <v>211</v>
      </c>
      <c r="AW108" s="12" t="s">
        <v>39</v>
      </c>
      <c r="AX108" s="12" t="s">
        <v>75</v>
      </c>
      <c r="AY108" s="198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4456</v>
      </c>
      <c r="H109" s="189">
        <v>11.36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4457</v>
      </c>
      <c r="H110" s="189">
        <v>7.6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4458</v>
      </c>
      <c r="H111" s="189">
        <v>8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2" customFormat="1">
      <c r="B112" s="197"/>
      <c r="D112" s="186" t="s">
        <v>203</v>
      </c>
      <c r="E112" s="198" t="s">
        <v>5</v>
      </c>
      <c r="F112" s="199" t="s">
        <v>2658</v>
      </c>
      <c r="H112" s="200">
        <v>26.96</v>
      </c>
      <c r="I112" s="201"/>
      <c r="L112" s="197"/>
      <c r="M112" s="202"/>
      <c r="N112" s="203"/>
      <c r="O112" s="203"/>
      <c r="P112" s="203"/>
      <c r="Q112" s="203"/>
      <c r="R112" s="203"/>
      <c r="S112" s="203"/>
      <c r="T112" s="204"/>
      <c r="AT112" s="198" t="s">
        <v>203</v>
      </c>
      <c r="AU112" s="198" t="s">
        <v>85</v>
      </c>
      <c r="AV112" s="12" t="s">
        <v>211</v>
      </c>
      <c r="AW112" s="12" t="s">
        <v>39</v>
      </c>
      <c r="AX112" s="12" t="s">
        <v>75</v>
      </c>
      <c r="AY112" s="198" t="s">
        <v>195</v>
      </c>
    </row>
    <row r="113" spans="2:65" s="11" customFormat="1">
      <c r="B113" s="185"/>
      <c r="D113" s="186" t="s">
        <v>203</v>
      </c>
      <c r="E113" s="187" t="s">
        <v>5</v>
      </c>
      <c r="F113" s="188" t="s">
        <v>4459</v>
      </c>
      <c r="H113" s="189">
        <v>8.5860000000000003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65" s="11" customFormat="1">
      <c r="B114" s="185"/>
      <c r="D114" s="186" t="s">
        <v>203</v>
      </c>
      <c r="E114" s="187" t="s">
        <v>5</v>
      </c>
      <c r="F114" s="188" t="s">
        <v>4460</v>
      </c>
      <c r="H114" s="189">
        <v>8.5679999999999996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65" s="11" customFormat="1">
      <c r="B115" s="185"/>
      <c r="D115" s="186" t="s">
        <v>203</v>
      </c>
      <c r="E115" s="187" t="s">
        <v>5</v>
      </c>
      <c r="F115" s="188" t="s">
        <v>4461</v>
      </c>
      <c r="H115" s="189">
        <v>1.3160000000000001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65" s="12" customFormat="1">
      <c r="B116" s="197"/>
      <c r="D116" s="186" t="s">
        <v>203</v>
      </c>
      <c r="E116" s="198" t="s">
        <v>5</v>
      </c>
      <c r="F116" s="199" t="s">
        <v>250</v>
      </c>
      <c r="H116" s="200">
        <v>18.47</v>
      </c>
      <c r="I116" s="201"/>
      <c r="L116" s="197"/>
      <c r="M116" s="202"/>
      <c r="N116" s="203"/>
      <c r="O116" s="203"/>
      <c r="P116" s="203"/>
      <c r="Q116" s="203"/>
      <c r="R116" s="203"/>
      <c r="S116" s="203"/>
      <c r="T116" s="204"/>
      <c r="AT116" s="198" t="s">
        <v>203</v>
      </c>
      <c r="AU116" s="198" t="s">
        <v>85</v>
      </c>
      <c r="AV116" s="12" t="s">
        <v>211</v>
      </c>
      <c r="AW116" s="12" t="s">
        <v>39</v>
      </c>
      <c r="AX116" s="12" t="s">
        <v>75</v>
      </c>
      <c r="AY116" s="198" t="s">
        <v>195</v>
      </c>
    </row>
    <row r="117" spans="2:65" s="11" customFormat="1">
      <c r="B117" s="185"/>
      <c r="D117" s="186" t="s">
        <v>203</v>
      </c>
      <c r="E117" s="187" t="s">
        <v>5</v>
      </c>
      <c r="F117" s="188" t="s">
        <v>4462</v>
      </c>
      <c r="H117" s="189">
        <v>-3.28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65" s="11" customFormat="1">
      <c r="B118" s="185"/>
      <c r="D118" s="186" t="s">
        <v>203</v>
      </c>
      <c r="E118" s="187" t="s">
        <v>5</v>
      </c>
      <c r="F118" s="188" t="s">
        <v>4463</v>
      </c>
      <c r="H118" s="189">
        <v>-3.9569999999999999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65" s="12" customFormat="1">
      <c r="B119" s="197"/>
      <c r="D119" s="186" t="s">
        <v>203</v>
      </c>
      <c r="E119" s="198" t="s">
        <v>5</v>
      </c>
      <c r="F119" s="199" t="s">
        <v>2718</v>
      </c>
      <c r="H119" s="200">
        <v>-7.2370000000000001</v>
      </c>
      <c r="I119" s="201"/>
      <c r="L119" s="197"/>
      <c r="M119" s="202"/>
      <c r="N119" s="203"/>
      <c r="O119" s="203"/>
      <c r="P119" s="203"/>
      <c r="Q119" s="203"/>
      <c r="R119" s="203"/>
      <c r="S119" s="203"/>
      <c r="T119" s="204"/>
      <c r="AT119" s="198" t="s">
        <v>203</v>
      </c>
      <c r="AU119" s="198" t="s">
        <v>85</v>
      </c>
      <c r="AV119" s="12" t="s">
        <v>211</v>
      </c>
      <c r="AW119" s="12" t="s">
        <v>39</v>
      </c>
      <c r="AX119" s="12" t="s">
        <v>75</v>
      </c>
      <c r="AY119" s="198" t="s">
        <v>195</v>
      </c>
    </row>
    <row r="120" spans="2:65" s="11" customFormat="1">
      <c r="B120" s="185"/>
      <c r="D120" s="186" t="s">
        <v>203</v>
      </c>
      <c r="E120" s="187" t="s">
        <v>5</v>
      </c>
      <c r="F120" s="188" t="s">
        <v>4464</v>
      </c>
      <c r="H120" s="189">
        <v>14.175000000000001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65" s="12" customFormat="1">
      <c r="B121" s="197"/>
      <c r="D121" s="186" t="s">
        <v>203</v>
      </c>
      <c r="E121" s="198" t="s">
        <v>5</v>
      </c>
      <c r="F121" s="199" t="s">
        <v>2720</v>
      </c>
      <c r="H121" s="200">
        <v>14.175000000000001</v>
      </c>
      <c r="I121" s="201"/>
      <c r="L121" s="197"/>
      <c r="M121" s="202"/>
      <c r="N121" s="203"/>
      <c r="O121" s="203"/>
      <c r="P121" s="203"/>
      <c r="Q121" s="203"/>
      <c r="R121" s="203"/>
      <c r="S121" s="203"/>
      <c r="T121" s="204"/>
      <c r="AT121" s="198" t="s">
        <v>203</v>
      </c>
      <c r="AU121" s="198" t="s">
        <v>85</v>
      </c>
      <c r="AV121" s="12" t="s">
        <v>211</v>
      </c>
      <c r="AW121" s="12" t="s">
        <v>39</v>
      </c>
      <c r="AX121" s="12" t="s">
        <v>75</v>
      </c>
      <c r="AY121" s="198" t="s">
        <v>195</v>
      </c>
    </row>
    <row r="122" spans="2:65" s="13" customFormat="1">
      <c r="B122" s="205"/>
      <c r="D122" s="186" t="s">
        <v>203</v>
      </c>
      <c r="E122" s="206" t="s">
        <v>5</v>
      </c>
      <c r="F122" s="207" t="s">
        <v>254</v>
      </c>
      <c r="H122" s="208">
        <v>87.394000000000005</v>
      </c>
      <c r="I122" s="209"/>
      <c r="L122" s="205"/>
      <c r="M122" s="210"/>
      <c r="N122" s="211"/>
      <c r="O122" s="211"/>
      <c r="P122" s="211"/>
      <c r="Q122" s="211"/>
      <c r="R122" s="211"/>
      <c r="S122" s="211"/>
      <c r="T122" s="212"/>
      <c r="AT122" s="206" t="s">
        <v>203</v>
      </c>
      <c r="AU122" s="206" t="s">
        <v>85</v>
      </c>
      <c r="AV122" s="13" t="s">
        <v>201</v>
      </c>
      <c r="AW122" s="13" t="s">
        <v>39</v>
      </c>
      <c r="AX122" s="13" t="s">
        <v>83</v>
      </c>
      <c r="AY122" s="206" t="s">
        <v>195</v>
      </c>
    </row>
    <row r="123" spans="2:65" s="1" customFormat="1" ht="16.5" customHeight="1">
      <c r="B123" s="172"/>
      <c r="C123" s="173" t="s">
        <v>255</v>
      </c>
      <c r="D123" s="173" t="s">
        <v>197</v>
      </c>
      <c r="E123" s="174" t="s">
        <v>256</v>
      </c>
      <c r="F123" s="175" t="s">
        <v>257</v>
      </c>
      <c r="G123" s="176" t="s">
        <v>228</v>
      </c>
      <c r="H123" s="177">
        <v>43.697000000000003</v>
      </c>
      <c r="I123" s="178"/>
      <c r="J123" s="179">
        <f>ROUND(I123*H123,2)</f>
        <v>0</v>
      </c>
      <c r="K123" s="175"/>
      <c r="L123" s="40"/>
      <c r="M123" s="180" t="s">
        <v>5</v>
      </c>
      <c r="N123" s="181" t="s">
        <v>46</v>
      </c>
      <c r="O123" s="41"/>
      <c r="P123" s="182">
        <f>O123*H123</f>
        <v>0</v>
      </c>
      <c r="Q123" s="182">
        <v>0</v>
      </c>
      <c r="R123" s="182">
        <f>Q123*H123</f>
        <v>0</v>
      </c>
      <c r="S123" s="182">
        <v>0</v>
      </c>
      <c r="T123" s="183">
        <f>S123*H123</f>
        <v>0</v>
      </c>
      <c r="AR123" s="23" t="s">
        <v>201</v>
      </c>
      <c r="AT123" s="23" t="s">
        <v>197</v>
      </c>
      <c r="AU123" s="23" t="s">
        <v>85</v>
      </c>
      <c r="AY123" s="23" t="s">
        <v>195</v>
      </c>
      <c r="BE123" s="184">
        <f>IF(N123="základní",J123,0)</f>
        <v>0</v>
      </c>
      <c r="BF123" s="184">
        <f>IF(N123="snížená",J123,0)</f>
        <v>0</v>
      </c>
      <c r="BG123" s="184">
        <f>IF(N123="zákl. přenesená",J123,0)</f>
        <v>0</v>
      </c>
      <c r="BH123" s="184">
        <f>IF(N123="sníž. přenesená",J123,0)</f>
        <v>0</v>
      </c>
      <c r="BI123" s="184">
        <f>IF(N123="nulová",J123,0)</f>
        <v>0</v>
      </c>
      <c r="BJ123" s="23" t="s">
        <v>83</v>
      </c>
      <c r="BK123" s="184">
        <f>ROUND(I123*H123,2)</f>
        <v>0</v>
      </c>
      <c r="BL123" s="23" t="s">
        <v>201</v>
      </c>
      <c r="BM123" s="23" t="s">
        <v>4465</v>
      </c>
    </row>
    <row r="124" spans="2:65" s="1" customFormat="1" ht="54">
      <c r="B124" s="40"/>
      <c r="D124" s="186" t="s">
        <v>209</v>
      </c>
      <c r="F124" s="194" t="s">
        <v>259</v>
      </c>
      <c r="I124" s="195"/>
      <c r="L124" s="40"/>
      <c r="M124" s="196"/>
      <c r="N124" s="41"/>
      <c r="O124" s="41"/>
      <c r="P124" s="41"/>
      <c r="Q124" s="41"/>
      <c r="R124" s="41"/>
      <c r="S124" s="41"/>
      <c r="T124" s="69"/>
      <c r="AT124" s="23" t="s">
        <v>209</v>
      </c>
      <c r="AU124" s="23" t="s">
        <v>85</v>
      </c>
    </row>
    <row r="125" spans="2:65" s="11" customFormat="1">
      <c r="B125" s="185"/>
      <c r="D125" s="186" t="s">
        <v>203</v>
      </c>
      <c r="E125" s="187" t="s">
        <v>5</v>
      </c>
      <c r="F125" s="188" t="s">
        <v>4466</v>
      </c>
      <c r="H125" s="189">
        <v>43.697000000000003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83</v>
      </c>
      <c r="AY125" s="187" t="s">
        <v>195</v>
      </c>
    </row>
    <row r="126" spans="2:65" s="1" customFormat="1" ht="16.5" customHeight="1">
      <c r="B126" s="172"/>
      <c r="C126" s="173" t="s">
        <v>261</v>
      </c>
      <c r="D126" s="173" t="s">
        <v>197</v>
      </c>
      <c r="E126" s="174" t="s">
        <v>2723</v>
      </c>
      <c r="F126" s="175" t="s">
        <v>2724</v>
      </c>
      <c r="G126" s="176" t="s">
        <v>264</v>
      </c>
      <c r="H126" s="177">
        <v>36.939</v>
      </c>
      <c r="I126" s="178"/>
      <c r="J126" s="179">
        <f>ROUND(I126*H126,2)</f>
        <v>0</v>
      </c>
      <c r="K126" s="175"/>
      <c r="L126" s="40"/>
      <c r="M126" s="180" t="s">
        <v>5</v>
      </c>
      <c r="N126" s="181" t="s">
        <v>46</v>
      </c>
      <c r="O126" s="41"/>
      <c r="P126" s="182">
        <f>O126*H126</f>
        <v>0</v>
      </c>
      <c r="Q126" s="182">
        <v>8.4999999999999995E-4</v>
      </c>
      <c r="R126" s="182">
        <f>Q126*H126</f>
        <v>3.139815E-2</v>
      </c>
      <c r="S126" s="182">
        <v>0</v>
      </c>
      <c r="T126" s="183">
        <f>S126*H126</f>
        <v>0</v>
      </c>
      <c r="AR126" s="23" t="s">
        <v>201</v>
      </c>
      <c r="AT126" s="23" t="s">
        <v>197</v>
      </c>
      <c r="AU126" s="23" t="s">
        <v>85</v>
      </c>
      <c r="AY126" s="23" t="s">
        <v>195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23" t="s">
        <v>83</v>
      </c>
      <c r="BK126" s="184">
        <f>ROUND(I126*H126,2)</f>
        <v>0</v>
      </c>
      <c r="BL126" s="23" t="s">
        <v>201</v>
      </c>
      <c r="BM126" s="23" t="s">
        <v>4467</v>
      </c>
    </row>
    <row r="127" spans="2:65" s="11" customFormat="1">
      <c r="B127" s="185"/>
      <c r="D127" s="186" t="s">
        <v>203</v>
      </c>
      <c r="E127" s="187" t="s">
        <v>5</v>
      </c>
      <c r="F127" s="188" t="s">
        <v>4468</v>
      </c>
      <c r="H127" s="189">
        <v>17.170999999999999</v>
      </c>
      <c r="I127" s="190"/>
      <c r="L127" s="185"/>
      <c r="M127" s="191"/>
      <c r="N127" s="192"/>
      <c r="O127" s="192"/>
      <c r="P127" s="192"/>
      <c r="Q127" s="192"/>
      <c r="R127" s="192"/>
      <c r="S127" s="192"/>
      <c r="T127" s="193"/>
      <c r="AT127" s="187" t="s">
        <v>203</v>
      </c>
      <c r="AU127" s="187" t="s">
        <v>85</v>
      </c>
      <c r="AV127" s="11" t="s">
        <v>85</v>
      </c>
      <c r="AW127" s="11" t="s">
        <v>39</v>
      </c>
      <c r="AX127" s="11" t="s">
        <v>75</v>
      </c>
      <c r="AY127" s="187" t="s">
        <v>195</v>
      </c>
    </row>
    <row r="128" spans="2:65" s="11" customFormat="1">
      <c r="B128" s="185"/>
      <c r="D128" s="186" t="s">
        <v>203</v>
      </c>
      <c r="E128" s="187" t="s">
        <v>5</v>
      </c>
      <c r="F128" s="188" t="s">
        <v>4469</v>
      </c>
      <c r="H128" s="189">
        <v>17.135999999999999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85</v>
      </c>
      <c r="AV128" s="11" t="s">
        <v>85</v>
      </c>
      <c r="AW128" s="11" t="s">
        <v>39</v>
      </c>
      <c r="AX128" s="11" t="s">
        <v>75</v>
      </c>
      <c r="AY128" s="187" t="s">
        <v>195</v>
      </c>
    </row>
    <row r="129" spans="2:65" s="11" customFormat="1">
      <c r="B129" s="185"/>
      <c r="D129" s="186" t="s">
        <v>203</v>
      </c>
      <c r="E129" s="187" t="s">
        <v>5</v>
      </c>
      <c r="F129" s="188" t="s">
        <v>4470</v>
      </c>
      <c r="H129" s="189">
        <v>2.6320000000000001</v>
      </c>
      <c r="I129" s="190"/>
      <c r="L129" s="185"/>
      <c r="M129" s="191"/>
      <c r="N129" s="192"/>
      <c r="O129" s="192"/>
      <c r="P129" s="192"/>
      <c r="Q129" s="192"/>
      <c r="R129" s="192"/>
      <c r="S129" s="192"/>
      <c r="T129" s="193"/>
      <c r="AT129" s="187" t="s">
        <v>203</v>
      </c>
      <c r="AU129" s="187" t="s">
        <v>85</v>
      </c>
      <c r="AV129" s="11" t="s">
        <v>85</v>
      </c>
      <c r="AW129" s="11" t="s">
        <v>39</v>
      </c>
      <c r="AX129" s="11" t="s">
        <v>75</v>
      </c>
      <c r="AY129" s="187" t="s">
        <v>195</v>
      </c>
    </row>
    <row r="130" spans="2:65" s="12" customFormat="1">
      <c r="B130" s="197"/>
      <c r="D130" s="186" t="s">
        <v>203</v>
      </c>
      <c r="E130" s="198" t="s">
        <v>5</v>
      </c>
      <c r="F130" s="199" t="s">
        <v>250</v>
      </c>
      <c r="H130" s="200">
        <v>36.939</v>
      </c>
      <c r="I130" s="201"/>
      <c r="L130" s="197"/>
      <c r="M130" s="202"/>
      <c r="N130" s="203"/>
      <c r="O130" s="203"/>
      <c r="P130" s="203"/>
      <c r="Q130" s="203"/>
      <c r="R130" s="203"/>
      <c r="S130" s="203"/>
      <c r="T130" s="204"/>
      <c r="AT130" s="198" t="s">
        <v>203</v>
      </c>
      <c r="AU130" s="198" t="s">
        <v>85</v>
      </c>
      <c r="AV130" s="12" t="s">
        <v>211</v>
      </c>
      <c r="AW130" s="12" t="s">
        <v>39</v>
      </c>
      <c r="AX130" s="12" t="s">
        <v>83</v>
      </c>
      <c r="AY130" s="198" t="s">
        <v>195</v>
      </c>
    </row>
    <row r="131" spans="2:65" s="1" customFormat="1" ht="16.5" customHeight="1">
      <c r="B131" s="172"/>
      <c r="C131" s="173" t="s">
        <v>274</v>
      </c>
      <c r="D131" s="173" t="s">
        <v>197</v>
      </c>
      <c r="E131" s="174" t="s">
        <v>2743</v>
      </c>
      <c r="F131" s="175" t="s">
        <v>2744</v>
      </c>
      <c r="G131" s="176" t="s">
        <v>264</v>
      </c>
      <c r="H131" s="177">
        <v>36.939</v>
      </c>
      <c r="I131" s="178"/>
      <c r="J131" s="179">
        <f>ROUND(I131*H131,2)</f>
        <v>0</v>
      </c>
      <c r="K131" s="175"/>
      <c r="L131" s="40"/>
      <c r="M131" s="180" t="s">
        <v>5</v>
      </c>
      <c r="N131" s="181" t="s">
        <v>46</v>
      </c>
      <c r="O131" s="41"/>
      <c r="P131" s="182">
        <f>O131*H131</f>
        <v>0</v>
      </c>
      <c r="Q131" s="182">
        <v>0</v>
      </c>
      <c r="R131" s="182">
        <f>Q131*H131</f>
        <v>0</v>
      </c>
      <c r="S131" s="182">
        <v>0</v>
      </c>
      <c r="T131" s="183">
        <f>S131*H131</f>
        <v>0</v>
      </c>
      <c r="AR131" s="23" t="s">
        <v>201</v>
      </c>
      <c r="AT131" s="23" t="s">
        <v>197</v>
      </c>
      <c r="AU131" s="23" t="s">
        <v>85</v>
      </c>
      <c r="AY131" s="23" t="s">
        <v>195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23" t="s">
        <v>83</v>
      </c>
      <c r="BK131" s="184">
        <f>ROUND(I131*H131,2)</f>
        <v>0</v>
      </c>
      <c r="BL131" s="23" t="s">
        <v>201</v>
      </c>
      <c r="BM131" s="23" t="s">
        <v>4471</v>
      </c>
    </row>
    <row r="132" spans="2:65" s="1" customFormat="1" ht="16.5" customHeight="1">
      <c r="B132" s="172"/>
      <c r="C132" s="173" t="s">
        <v>279</v>
      </c>
      <c r="D132" s="173" t="s">
        <v>197</v>
      </c>
      <c r="E132" s="174" t="s">
        <v>2746</v>
      </c>
      <c r="F132" s="175" t="s">
        <v>2747</v>
      </c>
      <c r="G132" s="176" t="s">
        <v>264</v>
      </c>
      <c r="H132" s="177">
        <v>110.492</v>
      </c>
      <c r="I132" s="178"/>
      <c r="J132" s="179">
        <f>ROUND(I132*H132,2)</f>
        <v>0</v>
      </c>
      <c r="K132" s="175"/>
      <c r="L132" s="40"/>
      <c r="M132" s="180" t="s">
        <v>5</v>
      </c>
      <c r="N132" s="181" t="s">
        <v>46</v>
      </c>
      <c r="O132" s="41"/>
      <c r="P132" s="182">
        <f>O132*H132</f>
        <v>0</v>
      </c>
      <c r="Q132" s="182">
        <v>2.0100000000000001E-3</v>
      </c>
      <c r="R132" s="182">
        <f>Q132*H132</f>
        <v>0.22208892000000002</v>
      </c>
      <c r="S132" s="182">
        <v>0</v>
      </c>
      <c r="T132" s="183">
        <f>S132*H132</f>
        <v>0</v>
      </c>
      <c r="AR132" s="23" t="s">
        <v>201</v>
      </c>
      <c r="AT132" s="23" t="s">
        <v>197</v>
      </c>
      <c r="AU132" s="23" t="s">
        <v>85</v>
      </c>
      <c r="AY132" s="23" t="s">
        <v>195</v>
      </c>
      <c r="BE132" s="184">
        <f>IF(N132="základní",J132,0)</f>
        <v>0</v>
      </c>
      <c r="BF132" s="184">
        <f>IF(N132="snížená",J132,0)</f>
        <v>0</v>
      </c>
      <c r="BG132" s="184">
        <f>IF(N132="zákl. přenesená",J132,0)</f>
        <v>0</v>
      </c>
      <c r="BH132" s="184">
        <f>IF(N132="sníž. přenesená",J132,0)</f>
        <v>0</v>
      </c>
      <c r="BI132" s="184">
        <f>IF(N132="nulová",J132,0)</f>
        <v>0</v>
      </c>
      <c r="BJ132" s="23" t="s">
        <v>83</v>
      </c>
      <c r="BK132" s="184">
        <f>ROUND(I132*H132,2)</f>
        <v>0</v>
      </c>
      <c r="BL132" s="23" t="s">
        <v>201</v>
      </c>
      <c r="BM132" s="23" t="s">
        <v>4472</v>
      </c>
    </row>
    <row r="133" spans="2:65" s="11" customFormat="1">
      <c r="B133" s="185"/>
      <c r="D133" s="186" t="s">
        <v>203</v>
      </c>
      <c r="E133" s="187" t="s">
        <v>5</v>
      </c>
      <c r="F133" s="188" t="s">
        <v>4473</v>
      </c>
      <c r="H133" s="189">
        <v>70.052000000000007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75</v>
      </c>
      <c r="AY133" s="187" t="s">
        <v>195</v>
      </c>
    </row>
    <row r="134" spans="2:65" s="12" customFormat="1">
      <c r="B134" s="197"/>
      <c r="D134" s="186" t="s">
        <v>203</v>
      </c>
      <c r="E134" s="198" t="s">
        <v>5</v>
      </c>
      <c r="F134" s="199" t="s">
        <v>4455</v>
      </c>
      <c r="H134" s="200">
        <v>70.052000000000007</v>
      </c>
      <c r="I134" s="201"/>
      <c r="L134" s="197"/>
      <c r="M134" s="202"/>
      <c r="N134" s="203"/>
      <c r="O134" s="203"/>
      <c r="P134" s="203"/>
      <c r="Q134" s="203"/>
      <c r="R134" s="203"/>
      <c r="S134" s="203"/>
      <c r="T134" s="204"/>
      <c r="AT134" s="198" t="s">
        <v>203</v>
      </c>
      <c r="AU134" s="198" t="s">
        <v>85</v>
      </c>
      <c r="AV134" s="12" t="s">
        <v>211</v>
      </c>
      <c r="AW134" s="12" t="s">
        <v>39</v>
      </c>
      <c r="AX134" s="12" t="s">
        <v>75</v>
      </c>
      <c r="AY134" s="198" t="s">
        <v>195</v>
      </c>
    </row>
    <row r="135" spans="2:65" s="11" customFormat="1">
      <c r="B135" s="185"/>
      <c r="D135" s="186" t="s">
        <v>203</v>
      </c>
      <c r="E135" s="187" t="s">
        <v>5</v>
      </c>
      <c r="F135" s="188" t="s">
        <v>4474</v>
      </c>
      <c r="H135" s="189">
        <v>17.04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65" s="11" customFormat="1">
      <c r="B136" s="185"/>
      <c r="D136" s="186" t="s">
        <v>203</v>
      </c>
      <c r="E136" s="187" t="s">
        <v>5</v>
      </c>
      <c r="F136" s="188" t="s">
        <v>4475</v>
      </c>
      <c r="H136" s="189">
        <v>11.4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1" customFormat="1">
      <c r="B137" s="185"/>
      <c r="D137" s="186" t="s">
        <v>203</v>
      </c>
      <c r="E137" s="187" t="s">
        <v>5</v>
      </c>
      <c r="F137" s="188" t="s">
        <v>4476</v>
      </c>
      <c r="H137" s="189">
        <v>12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65" s="12" customFormat="1">
      <c r="B138" s="197"/>
      <c r="D138" s="186" t="s">
        <v>203</v>
      </c>
      <c r="E138" s="198" t="s">
        <v>5</v>
      </c>
      <c r="F138" s="199" t="s">
        <v>2658</v>
      </c>
      <c r="H138" s="200">
        <v>40.44</v>
      </c>
      <c r="I138" s="201"/>
      <c r="L138" s="197"/>
      <c r="M138" s="202"/>
      <c r="N138" s="203"/>
      <c r="O138" s="203"/>
      <c r="P138" s="203"/>
      <c r="Q138" s="203"/>
      <c r="R138" s="203"/>
      <c r="S138" s="203"/>
      <c r="T138" s="204"/>
      <c r="AT138" s="198" t="s">
        <v>203</v>
      </c>
      <c r="AU138" s="198" t="s">
        <v>85</v>
      </c>
      <c r="AV138" s="12" t="s">
        <v>211</v>
      </c>
      <c r="AW138" s="12" t="s">
        <v>39</v>
      </c>
      <c r="AX138" s="12" t="s">
        <v>75</v>
      </c>
      <c r="AY138" s="198" t="s">
        <v>195</v>
      </c>
    </row>
    <row r="139" spans="2:65" s="13" customFormat="1">
      <c r="B139" s="205"/>
      <c r="D139" s="186" t="s">
        <v>203</v>
      </c>
      <c r="E139" s="206" t="s">
        <v>5</v>
      </c>
      <c r="F139" s="207" t="s">
        <v>254</v>
      </c>
      <c r="H139" s="208">
        <v>110.492</v>
      </c>
      <c r="I139" s="209"/>
      <c r="L139" s="205"/>
      <c r="M139" s="210"/>
      <c r="N139" s="211"/>
      <c r="O139" s="211"/>
      <c r="P139" s="211"/>
      <c r="Q139" s="211"/>
      <c r="R139" s="211"/>
      <c r="S139" s="211"/>
      <c r="T139" s="212"/>
      <c r="AT139" s="206" t="s">
        <v>203</v>
      </c>
      <c r="AU139" s="206" t="s">
        <v>85</v>
      </c>
      <c r="AV139" s="13" t="s">
        <v>201</v>
      </c>
      <c r="AW139" s="13" t="s">
        <v>39</v>
      </c>
      <c r="AX139" s="13" t="s">
        <v>83</v>
      </c>
      <c r="AY139" s="206" t="s">
        <v>195</v>
      </c>
    </row>
    <row r="140" spans="2:65" s="1" customFormat="1" ht="16.5" customHeight="1">
      <c r="B140" s="172"/>
      <c r="C140" s="173" t="s">
        <v>284</v>
      </c>
      <c r="D140" s="173" t="s">
        <v>197</v>
      </c>
      <c r="E140" s="174" t="s">
        <v>2760</v>
      </c>
      <c r="F140" s="175" t="s">
        <v>2761</v>
      </c>
      <c r="G140" s="176" t="s">
        <v>264</v>
      </c>
      <c r="H140" s="177">
        <v>110.492</v>
      </c>
      <c r="I140" s="178"/>
      <c r="J140" s="179">
        <f>ROUND(I140*H140,2)</f>
        <v>0</v>
      </c>
      <c r="K140" s="175"/>
      <c r="L140" s="40"/>
      <c r="M140" s="180" t="s">
        <v>5</v>
      </c>
      <c r="N140" s="181" t="s">
        <v>46</v>
      </c>
      <c r="O140" s="41"/>
      <c r="P140" s="182">
        <f>O140*H140</f>
        <v>0</v>
      </c>
      <c r="Q140" s="182">
        <v>0</v>
      </c>
      <c r="R140" s="182">
        <f>Q140*H140</f>
        <v>0</v>
      </c>
      <c r="S140" s="182">
        <v>0</v>
      </c>
      <c r="T140" s="183">
        <f>S140*H140</f>
        <v>0</v>
      </c>
      <c r="AR140" s="23" t="s">
        <v>201</v>
      </c>
      <c r="AT140" s="23" t="s">
        <v>197</v>
      </c>
      <c r="AU140" s="23" t="s">
        <v>85</v>
      </c>
      <c r="AY140" s="23" t="s">
        <v>195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23" t="s">
        <v>83</v>
      </c>
      <c r="BK140" s="184">
        <f>ROUND(I140*H140,2)</f>
        <v>0</v>
      </c>
      <c r="BL140" s="23" t="s">
        <v>201</v>
      </c>
      <c r="BM140" s="23" t="s">
        <v>4477</v>
      </c>
    </row>
    <row r="141" spans="2:65" s="1" customFormat="1" ht="16.5" customHeight="1">
      <c r="B141" s="172"/>
      <c r="C141" s="173" t="s">
        <v>293</v>
      </c>
      <c r="D141" s="173" t="s">
        <v>197</v>
      </c>
      <c r="E141" s="174" t="s">
        <v>280</v>
      </c>
      <c r="F141" s="175" t="s">
        <v>281</v>
      </c>
      <c r="G141" s="176" t="s">
        <v>228</v>
      </c>
      <c r="H141" s="177">
        <v>87.394000000000005</v>
      </c>
      <c r="I141" s="178"/>
      <c r="J141" s="179">
        <f>ROUND(I141*H141,2)</f>
        <v>0</v>
      </c>
      <c r="K141" s="175"/>
      <c r="L141" s="40"/>
      <c r="M141" s="180" t="s">
        <v>5</v>
      </c>
      <c r="N141" s="181" t="s">
        <v>46</v>
      </c>
      <c r="O141" s="41"/>
      <c r="P141" s="182">
        <f>O141*H141</f>
        <v>0</v>
      </c>
      <c r="Q141" s="182">
        <v>0</v>
      </c>
      <c r="R141" s="182">
        <f>Q141*H141</f>
        <v>0</v>
      </c>
      <c r="S141" s="182">
        <v>0</v>
      </c>
      <c r="T141" s="183">
        <f>S141*H141</f>
        <v>0</v>
      </c>
      <c r="AR141" s="23" t="s">
        <v>201</v>
      </c>
      <c r="AT141" s="23" t="s">
        <v>197</v>
      </c>
      <c r="AU141" s="23" t="s">
        <v>85</v>
      </c>
      <c r="AY141" s="23" t="s">
        <v>195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23" t="s">
        <v>83</v>
      </c>
      <c r="BK141" s="184">
        <f>ROUND(I141*H141,2)</f>
        <v>0</v>
      </c>
      <c r="BL141" s="23" t="s">
        <v>201</v>
      </c>
      <c r="BM141" s="23" t="s">
        <v>4478</v>
      </c>
    </row>
    <row r="142" spans="2:65" s="1" customFormat="1" ht="54">
      <c r="B142" s="40"/>
      <c r="D142" s="186" t="s">
        <v>209</v>
      </c>
      <c r="F142" s="194" t="s">
        <v>283</v>
      </c>
      <c r="I142" s="195"/>
      <c r="L142" s="40"/>
      <c r="M142" s="196"/>
      <c r="N142" s="41"/>
      <c r="O142" s="41"/>
      <c r="P142" s="41"/>
      <c r="Q142" s="41"/>
      <c r="R142" s="41"/>
      <c r="S142" s="41"/>
      <c r="T142" s="69"/>
      <c r="AT142" s="23" t="s">
        <v>209</v>
      </c>
      <c r="AU142" s="23" t="s">
        <v>85</v>
      </c>
    </row>
    <row r="143" spans="2:65" s="1" customFormat="1" ht="16.5" customHeight="1">
      <c r="B143" s="172"/>
      <c r="C143" s="173" t="s">
        <v>297</v>
      </c>
      <c r="D143" s="173" t="s">
        <v>197</v>
      </c>
      <c r="E143" s="174" t="s">
        <v>285</v>
      </c>
      <c r="F143" s="175" t="s">
        <v>286</v>
      </c>
      <c r="G143" s="176" t="s">
        <v>228</v>
      </c>
      <c r="H143" s="177">
        <v>60.003999999999998</v>
      </c>
      <c r="I143" s="178"/>
      <c r="J143" s="179">
        <f>ROUND(I143*H143,2)</f>
        <v>0</v>
      </c>
      <c r="K143" s="175"/>
      <c r="L143" s="40"/>
      <c r="M143" s="180" t="s">
        <v>5</v>
      </c>
      <c r="N143" s="181" t="s">
        <v>46</v>
      </c>
      <c r="O143" s="41"/>
      <c r="P143" s="182">
        <f>O143*H143</f>
        <v>0</v>
      </c>
      <c r="Q143" s="182">
        <v>0</v>
      </c>
      <c r="R143" s="182">
        <f>Q143*H143</f>
        <v>0</v>
      </c>
      <c r="S143" s="182">
        <v>0</v>
      </c>
      <c r="T143" s="183">
        <f>S143*H143</f>
        <v>0</v>
      </c>
      <c r="AR143" s="23" t="s">
        <v>201</v>
      </c>
      <c r="AT143" s="23" t="s">
        <v>197</v>
      </c>
      <c r="AU143" s="23" t="s">
        <v>85</v>
      </c>
      <c r="AY143" s="23" t="s">
        <v>195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23" t="s">
        <v>83</v>
      </c>
      <c r="BK143" s="184">
        <f>ROUND(I143*H143,2)</f>
        <v>0</v>
      </c>
      <c r="BL143" s="23" t="s">
        <v>201</v>
      </c>
      <c r="BM143" s="23" t="s">
        <v>4479</v>
      </c>
    </row>
    <row r="144" spans="2:65" s="1" customFormat="1" ht="67.5">
      <c r="B144" s="40"/>
      <c r="D144" s="186" t="s">
        <v>209</v>
      </c>
      <c r="F144" s="194" t="s">
        <v>288</v>
      </c>
      <c r="I144" s="195"/>
      <c r="L144" s="40"/>
      <c r="M144" s="196"/>
      <c r="N144" s="41"/>
      <c r="O144" s="41"/>
      <c r="P144" s="41"/>
      <c r="Q144" s="41"/>
      <c r="R144" s="41"/>
      <c r="S144" s="41"/>
      <c r="T144" s="69"/>
      <c r="AT144" s="23" t="s">
        <v>209</v>
      </c>
      <c r="AU144" s="23" t="s">
        <v>85</v>
      </c>
    </row>
    <row r="145" spans="2:65" s="11" customFormat="1">
      <c r="B145" s="185"/>
      <c r="D145" s="186" t="s">
        <v>203</v>
      </c>
      <c r="E145" s="187" t="s">
        <v>5</v>
      </c>
      <c r="F145" s="188" t="s">
        <v>4480</v>
      </c>
      <c r="H145" s="189">
        <v>87.394000000000005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203</v>
      </c>
      <c r="AU145" s="187" t="s">
        <v>85</v>
      </c>
      <c r="AV145" s="11" t="s">
        <v>85</v>
      </c>
      <c r="AW145" s="11" t="s">
        <v>39</v>
      </c>
      <c r="AX145" s="11" t="s">
        <v>75</v>
      </c>
      <c r="AY145" s="187" t="s">
        <v>195</v>
      </c>
    </row>
    <row r="146" spans="2:65" s="12" customFormat="1">
      <c r="B146" s="197"/>
      <c r="D146" s="186" t="s">
        <v>203</v>
      </c>
      <c r="E146" s="198" t="s">
        <v>5</v>
      </c>
      <c r="F146" s="199" t="s">
        <v>290</v>
      </c>
      <c r="H146" s="200">
        <v>87.394000000000005</v>
      </c>
      <c r="I146" s="201"/>
      <c r="L146" s="197"/>
      <c r="M146" s="202"/>
      <c r="N146" s="203"/>
      <c r="O146" s="203"/>
      <c r="P146" s="203"/>
      <c r="Q146" s="203"/>
      <c r="R146" s="203"/>
      <c r="S146" s="203"/>
      <c r="T146" s="204"/>
      <c r="AT146" s="198" t="s">
        <v>203</v>
      </c>
      <c r="AU146" s="198" t="s">
        <v>85</v>
      </c>
      <c r="AV146" s="12" t="s">
        <v>211</v>
      </c>
      <c r="AW146" s="12" t="s">
        <v>39</v>
      </c>
      <c r="AX146" s="12" t="s">
        <v>75</v>
      </c>
      <c r="AY146" s="198" t="s">
        <v>195</v>
      </c>
    </row>
    <row r="147" spans="2:65" s="11" customFormat="1">
      <c r="B147" s="185"/>
      <c r="D147" s="186" t="s">
        <v>203</v>
      </c>
      <c r="E147" s="187" t="s">
        <v>5</v>
      </c>
      <c r="F147" s="188" t="s">
        <v>4481</v>
      </c>
      <c r="H147" s="189">
        <v>-27.39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65" s="12" customFormat="1">
      <c r="B148" s="197"/>
      <c r="D148" s="186" t="s">
        <v>203</v>
      </c>
      <c r="E148" s="198" t="s">
        <v>5</v>
      </c>
      <c r="F148" s="199" t="s">
        <v>2767</v>
      </c>
      <c r="H148" s="200">
        <v>-27.39</v>
      </c>
      <c r="I148" s="201"/>
      <c r="L148" s="197"/>
      <c r="M148" s="202"/>
      <c r="N148" s="203"/>
      <c r="O148" s="203"/>
      <c r="P148" s="203"/>
      <c r="Q148" s="203"/>
      <c r="R148" s="203"/>
      <c r="S148" s="203"/>
      <c r="T148" s="204"/>
      <c r="AT148" s="198" t="s">
        <v>203</v>
      </c>
      <c r="AU148" s="198" t="s">
        <v>85</v>
      </c>
      <c r="AV148" s="12" t="s">
        <v>211</v>
      </c>
      <c r="AW148" s="12" t="s">
        <v>39</v>
      </c>
      <c r="AX148" s="12" t="s">
        <v>75</v>
      </c>
      <c r="AY148" s="198" t="s">
        <v>195</v>
      </c>
    </row>
    <row r="149" spans="2:65" s="13" customFormat="1">
      <c r="B149" s="205"/>
      <c r="D149" s="186" t="s">
        <v>203</v>
      </c>
      <c r="E149" s="206" t="s">
        <v>5</v>
      </c>
      <c r="F149" s="207" t="s">
        <v>254</v>
      </c>
      <c r="H149" s="208">
        <v>60.003999999999998</v>
      </c>
      <c r="I149" s="209"/>
      <c r="L149" s="205"/>
      <c r="M149" s="210"/>
      <c r="N149" s="211"/>
      <c r="O149" s="211"/>
      <c r="P149" s="211"/>
      <c r="Q149" s="211"/>
      <c r="R149" s="211"/>
      <c r="S149" s="211"/>
      <c r="T149" s="212"/>
      <c r="AT149" s="206" t="s">
        <v>203</v>
      </c>
      <c r="AU149" s="206" t="s">
        <v>85</v>
      </c>
      <c r="AV149" s="13" t="s">
        <v>201</v>
      </c>
      <c r="AW149" s="13" t="s">
        <v>39</v>
      </c>
      <c r="AX149" s="13" t="s">
        <v>83</v>
      </c>
      <c r="AY149" s="206" t="s">
        <v>195</v>
      </c>
    </row>
    <row r="150" spans="2:65" s="1" customFormat="1" ht="16.5" customHeight="1">
      <c r="B150" s="172"/>
      <c r="C150" s="173" t="s">
        <v>11</v>
      </c>
      <c r="D150" s="173" t="s">
        <v>197</v>
      </c>
      <c r="E150" s="174" t="s">
        <v>294</v>
      </c>
      <c r="F150" s="175" t="s">
        <v>295</v>
      </c>
      <c r="G150" s="176" t="s">
        <v>228</v>
      </c>
      <c r="H150" s="177">
        <v>60.003999999999998</v>
      </c>
      <c r="I150" s="178"/>
      <c r="J150" s="179">
        <f>ROUND(I150*H150,2)</f>
        <v>0</v>
      </c>
      <c r="K150" s="175"/>
      <c r="L150" s="40"/>
      <c r="M150" s="180" t="s">
        <v>5</v>
      </c>
      <c r="N150" s="181" t="s">
        <v>46</v>
      </c>
      <c r="O150" s="41"/>
      <c r="P150" s="182">
        <f>O150*H150</f>
        <v>0</v>
      </c>
      <c r="Q150" s="182">
        <v>0</v>
      </c>
      <c r="R150" s="182">
        <f>Q150*H150</f>
        <v>0</v>
      </c>
      <c r="S150" s="182">
        <v>0</v>
      </c>
      <c r="T150" s="183">
        <f>S150*H150</f>
        <v>0</v>
      </c>
      <c r="AR150" s="23" t="s">
        <v>201</v>
      </c>
      <c r="AT150" s="23" t="s">
        <v>197</v>
      </c>
      <c r="AU150" s="23" t="s">
        <v>85</v>
      </c>
      <c r="AY150" s="23" t="s">
        <v>195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23" t="s">
        <v>83</v>
      </c>
      <c r="BK150" s="184">
        <f>ROUND(I150*H150,2)</f>
        <v>0</v>
      </c>
      <c r="BL150" s="23" t="s">
        <v>201</v>
      </c>
      <c r="BM150" s="23" t="s">
        <v>4482</v>
      </c>
    </row>
    <row r="151" spans="2:65" s="1" customFormat="1" ht="16.5" customHeight="1">
      <c r="B151" s="172"/>
      <c r="C151" s="173" t="s">
        <v>307</v>
      </c>
      <c r="D151" s="173" t="s">
        <v>197</v>
      </c>
      <c r="E151" s="174" t="s">
        <v>298</v>
      </c>
      <c r="F151" s="175" t="s">
        <v>299</v>
      </c>
      <c r="G151" s="176" t="s">
        <v>228</v>
      </c>
      <c r="H151" s="177">
        <v>60.003999999999998</v>
      </c>
      <c r="I151" s="178"/>
      <c r="J151" s="179">
        <f>ROUND(I151*H151,2)</f>
        <v>0</v>
      </c>
      <c r="K151" s="175"/>
      <c r="L151" s="40"/>
      <c r="M151" s="180" t="s">
        <v>5</v>
      </c>
      <c r="N151" s="181" t="s">
        <v>46</v>
      </c>
      <c r="O151" s="41"/>
      <c r="P151" s="182">
        <f>O151*H151</f>
        <v>0</v>
      </c>
      <c r="Q151" s="182">
        <v>0</v>
      </c>
      <c r="R151" s="182">
        <f>Q151*H151</f>
        <v>0</v>
      </c>
      <c r="S151" s="182">
        <v>0</v>
      </c>
      <c r="T151" s="183">
        <f>S151*H151</f>
        <v>0</v>
      </c>
      <c r="AR151" s="23" t="s">
        <v>201</v>
      </c>
      <c r="AT151" s="23" t="s">
        <v>197</v>
      </c>
      <c r="AU151" s="23" t="s">
        <v>85</v>
      </c>
      <c r="AY151" s="23" t="s">
        <v>195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23" t="s">
        <v>83</v>
      </c>
      <c r="BK151" s="184">
        <f>ROUND(I151*H151,2)</f>
        <v>0</v>
      </c>
      <c r="BL151" s="23" t="s">
        <v>201</v>
      </c>
      <c r="BM151" s="23" t="s">
        <v>4483</v>
      </c>
    </row>
    <row r="152" spans="2:65" s="1" customFormat="1" ht="16.5" customHeight="1">
      <c r="B152" s="172"/>
      <c r="C152" s="173" t="s">
        <v>315</v>
      </c>
      <c r="D152" s="173" t="s">
        <v>197</v>
      </c>
      <c r="E152" s="174" t="s">
        <v>301</v>
      </c>
      <c r="F152" s="175" t="s">
        <v>302</v>
      </c>
      <c r="G152" s="176" t="s">
        <v>303</v>
      </c>
      <c r="H152" s="177">
        <v>99.007000000000005</v>
      </c>
      <c r="I152" s="178"/>
      <c r="J152" s="179">
        <f>ROUND(I152*H152,2)</f>
        <v>0</v>
      </c>
      <c r="K152" s="175"/>
      <c r="L152" s="40"/>
      <c r="M152" s="180" t="s">
        <v>5</v>
      </c>
      <c r="N152" s="181" t="s">
        <v>46</v>
      </c>
      <c r="O152" s="41"/>
      <c r="P152" s="182">
        <f>O152*H152</f>
        <v>0</v>
      </c>
      <c r="Q152" s="182">
        <v>0</v>
      </c>
      <c r="R152" s="182">
        <f>Q152*H152</f>
        <v>0</v>
      </c>
      <c r="S152" s="182">
        <v>0</v>
      </c>
      <c r="T152" s="183">
        <f>S152*H152</f>
        <v>0</v>
      </c>
      <c r="AR152" s="23" t="s">
        <v>201</v>
      </c>
      <c r="AT152" s="23" t="s">
        <v>197</v>
      </c>
      <c r="AU152" s="23" t="s">
        <v>85</v>
      </c>
      <c r="AY152" s="23" t="s">
        <v>195</v>
      </c>
      <c r="BE152" s="184">
        <f>IF(N152="základní",J152,0)</f>
        <v>0</v>
      </c>
      <c r="BF152" s="184">
        <f>IF(N152="snížená",J152,0)</f>
        <v>0</v>
      </c>
      <c r="BG152" s="184">
        <f>IF(N152="zákl. přenesená",J152,0)</f>
        <v>0</v>
      </c>
      <c r="BH152" s="184">
        <f>IF(N152="sníž. přenesená",J152,0)</f>
        <v>0</v>
      </c>
      <c r="BI152" s="184">
        <f>IF(N152="nulová",J152,0)</f>
        <v>0</v>
      </c>
      <c r="BJ152" s="23" t="s">
        <v>83</v>
      </c>
      <c r="BK152" s="184">
        <f>ROUND(I152*H152,2)</f>
        <v>0</v>
      </c>
      <c r="BL152" s="23" t="s">
        <v>201</v>
      </c>
      <c r="BM152" s="23" t="s">
        <v>4484</v>
      </c>
    </row>
    <row r="153" spans="2:65" s="1" customFormat="1" ht="27">
      <c r="B153" s="40"/>
      <c r="D153" s="186" t="s">
        <v>209</v>
      </c>
      <c r="F153" s="194" t="s">
        <v>305</v>
      </c>
      <c r="I153" s="195"/>
      <c r="L153" s="40"/>
      <c r="M153" s="196"/>
      <c r="N153" s="41"/>
      <c r="O153" s="41"/>
      <c r="P153" s="41"/>
      <c r="Q153" s="41"/>
      <c r="R153" s="41"/>
      <c r="S153" s="41"/>
      <c r="T153" s="69"/>
      <c r="AT153" s="23" t="s">
        <v>209</v>
      </c>
      <c r="AU153" s="23" t="s">
        <v>85</v>
      </c>
    </row>
    <row r="154" spans="2:65" s="11" customFormat="1">
      <c r="B154" s="185"/>
      <c r="D154" s="186" t="s">
        <v>203</v>
      </c>
      <c r="E154" s="187" t="s">
        <v>5</v>
      </c>
      <c r="F154" s="188" t="s">
        <v>4485</v>
      </c>
      <c r="H154" s="189">
        <v>99.007000000000005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83</v>
      </c>
      <c r="AY154" s="187" t="s">
        <v>195</v>
      </c>
    </row>
    <row r="155" spans="2:65" s="1" customFormat="1" ht="16.5" customHeight="1">
      <c r="B155" s="172"/>
      <c r="C155" s="173" t="s">
        <v>322</v>
      </c>
      <c r="D155" s="173" t="s">
        <v>197</v>
      </c>
      <c r="E155" s="174" t="s">
        <v>308</v>
      </c>
      <c r="F155" s="175" t="s">
        <v>309</v>
      </c>
      <c r="G155" s="176" t="s">
        <v>228</v>
      </c>
      <c r="H155" s="177">
        <v>44.146000000000001</v>
      </c>
      <c r="I155" s="178"/>
      <c r="J155" s="179">
        <f>ROUND(I155*H155,2)</f>
        <v>0</v>
      </c>
      <c r="K155" s="175"/>
      <c r="L155" s="40"/>
      <c r="M155" s="180" t="s">
        <v>5</v>
      </c>
      <c r="N155" s="181" t="s">
        <v>46</v>
      </c>
      <c r="O155" s="41"/>
      <c r="P155" s="182">
        <f>O155*H155</f>
        <v>0</v>
      </c>
      <c r="Q155" s="182">
        <v>0</v>
      </c>
      <c r="R155" s="182">
        <f>Q155*H155</f>
        <v>0</v>
      </c>
      <c r="S155" s="182">
        <v>0</v>
      </c>
      <c r="T155" s="183">
        <f>S155*H155</f>
        <v>0</v>
      </c>
      <c r="AR155" s="23" t="s">
        <v>201</v>
      </c>
      <c r="AT155" s="23" t="s">
        <v>197</v>
      </c>
      <c r="AU155" s="23" t="s">
        <v>85</v>
      </c>
      <c r="AY155" s="23" t="s">
        <v>195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23" t="s">
        <v>83</v>
      </c>
      <c r="BK155" s="184">
        <f>ROUND(I155*H155,2)</f>
        <v>0</v>
      </c>
      <c r="BL155" s="23" t="s">
        <v>201</v>
      </c>
      <c r="BM155" s="23" t="s">
        <v>4486</v>
      </c>
    </row>
    <row r="156" spans="2:65" s="1" customFormat="1" ht="81">
      <c r="B156" s="40"/>
      <c r="D156" s="186" t="s">
        <v>209</v>
      </c>
      <c r="F156" s="194" t="s">
        <v>311</v>
      </c>
      <c r="I156" s="195"/>
      <c r="L156" s="40"/>
      <c r="M156" s="196"/>
      <c r="N156" s="41"/>
      <c r="O156" s="41"/>
      <c r="P156" s="41"/>
      <c r="Q156" s="41"/>
      <c r="R156" s="41"/>
      <c r="S156" s="41"/>
      <c r="T156" s="69"/>
      <c r="AT156" s="23" t="s">
        <v>209</v>
      </c>
      <c r="AU156" s="23" t="s">
        <v>85</v>
      </c>
    </row>
    <row r="157" spans="2:65" s="11" customFormat="1">
      <c r="B157" s="185"/>
      <c r="D157" s="186" t="s">
        <v>203</v>
      </c>
      <c r="E157" s="187" t="s">
        <v>5</v>
      </c>
      <c r="F157" s="188" t="s">
        <v>4480</v>
      </c>
      <c r="H157" s="189">
        <v>87.394000000000005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65" s="12" customFormat="1">
      <c r="B158" s="197"/>
      <c r="D158" s="186" t="s">
        <v>203</v>
      </c>
      <c r="E158" s="198" t="s">
        <v>5</v>
      </c>
      <c r="F158" s="199" t="s">
        <v>290</v>
      </c>
      <c r="H158" s="200">
        <v>87.394000000000005</v>
      </c>
      <c r="I158" s="201"/>
      <c r="L158" s="197"/>
      <c r="M158" s="202"/>
      <c r="N158" s="203"/>
      <c r="O158" s="203"/>
      <c r="P158" s="203"/>
      <c r="Q158" s="203"/>
      <c r="R158" s="203"/>
      <c r="S158" s="203"/>
      <c r="T158" s="204"/>
      <c r="AT158" s="198" t="s">
        <v>203</v>
      </c>
      <c r="AU158" s="198" t="s">
        <v>85</v>
      </c>
      <c r="AV158" s="12" t="s">
        <v>211</v>
      </c>
      <c r="AW158" s="12" t="s">
        <v>39</v>
      </c>
      <c r="AX158" s="12" t="s">
        <v>75</v>
      </c>
      <c r="AY158" s="198" t="s">
        <v>195</v>
      </c>
    </row>
    <row r="159" spans="2:65" s="11" customFormat="1">
      <c r="B159" s="185"/>
      <c r="D159" s="186" t="s">
        <v>203</v>
      </c>
      <c r="E159" s="187" t="s">
        <v>5</v>
      </c>
      <c r="F159" s="188" t="s">
        <v>4481</v>
      </c>
      <c r="H159" s="189">
        <v>-27.39</v>
      </c>
      <c r="I159" s="190"/>
      <c r="L159" s="185"/>
      <c r="M159" s="191"/>
      <c r="N159" s="192"/>
      <c r="O159" s="192"/>
      <c r="P159" s="192"/>
      <c r="Q159" s="192"/>
      <c r="R159" s="192"/>
      <c r="S159" s="192"/>
      <c r="T159" s="193"/>
      <c r="AT159" s="187" t="s">
        <v>203</v>
      </c>
      <c r="AU159" s="187" t="s">
        <v>85</v>
      </c>
      <c r="AV159" s="11" t="s">
        <v>85</v>
      </c>
      <c r="AW159" s="11" t="s">
        <v>39</v>
      </c>
      <c r="AX159" s="11" t="s">
        <v>75</v>
      </c>
      <c r="AY159" s="187" t="s">
        <v>195</v>
      </c>
    </row>
    <row r="160" spans="2:65" s="12" customFormat="1">
      <c r="B160" s="197"/>
      <c r="D160" s="186" t="s">
        <v>203</v>
      </c>
      <c r="E160" s="198" t="s">
        <v>5</v>
      </c>
      <c r="F160" s="199" t="s">
        <v>2767</v>
      </c>
      <c r="H160" s="200">
        <v>-27.39</v>
      </c>
      <c r="I160" s="201"/>
      <c r="L160" s="197"/>
      <c r="M160" s="202"/>
      <c r="N160" s="203"/>
      <c r="O160" s="203"/>
      <c r="P160" s="203"/>
      <c r="Q160" s="203"/>
      <c r="R160" s="203"/>
      <c r="S160" s="203"/>
      <c r="T160" s="204"/>
      <c r="AT160" s="198" t="s">
        <v>203</v>
      </c>
      <c r="AU160" s="198" t="s">
        <v>85</v>
      </c>
      <c r="AV160" s="12" t="s">
        <v>211</v>
      </c>
      <c r="AW160" s="12" t="s">
        <v>39</v>
      </c>
      <c r="AX160" s="12" t="s">
        <v>75</v>
      </c>
      <c r="AY160" s="198" t="s">
        <v>195</v>
      </c>
    </row>
    <row r="161" spans="2:65" s="11" customFormat="1">
      <c r="B161" s="185"/>
      <c r="D161" s="186" t="s">
        <v>203</v>
      </c>
      <c r="E161" s="187" t="s">
        <v>5</v>
      </c>
      <c r="F161" s="188" t="s">
        <v>4487</v>
      </c>
      <c r="H161" s="189">
        <v>-0.499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203</v>
      </c>
      <c r="AU161" s="187" t="s">
        <v>85</v>
      </c>
      <c r="AV161" s="11" t="s">
        <v>85</v>
      </c>
      <c r="AW161" s="11" t="s">
        <v>39</v>
      </c>
      <c r="AX161" s="11" t="s">
        <v>75</v>
      </c>
      <c r="AY161" s="187" t="s">
        <v>195</v>
      </c>
    </row>
    <row r="162" spans="2:65" s="12" customFormat="1">
      <c r="B162" s="197"/>
      <c r="D162" s="186" t="s">
        <v>203</v>
      </c>
      <c r="E162" s="198" t="s">
        <v>5</v>
      </c>
      <c r="F162" s="199" t="s">
        <v>2776</v>
      </c>
      <c r="H162" s="200">
        <v>-0.499</v>
      </c>
      <c r="I162" s="201"/>
      <c r="L162" s="197"/>
      <c r="M162" s="202"/>
      <c r="N162" s="203"/>
      <c r="O162" s="203"/>
      <c r="P162" s="203"/>
      <c r="Q162" s="203"/>
      <c r="R162" s="203"/>
      <c r="S162" s="203"/>
      <c r="T162" s="204"/>
      <c r="AT162" s="198" t="s">
        <v>203</v>
      </c>
      <c r="AU162" s="198" t="s">
        <v>85</v>
      </c>
      <c r="AV162" s="12" t="s">
        <v>211</v>
      </c>
      <c r="AW162" s="12" t="s">
        <v>39</v>
      </c>
      <c r="AX162" s="12" t="s">
        <v>75</v>
      </c>
      <c r="AY162" s="198" t="s">
        <v>195</v>
      </c>
    </row>
    <row r="163" spans="2:65" s="11" customFormat="1">
      <c r="B163" s="185"/>
      <c r="D163" s="186" t="s">
        <v>203</v>
      </c>
      <c r="E163" s="187" t="s">
        <v>5</v>
      </c>
      <c r="F163" s="188" t="s">
        <v>4488</v>
      </c>
      <c r="H163" s="189">
        <v>-6.423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75</v>
      </c>
      <c r="AY163" s="187" t="s">
        <v>195</v>
      </c>
    </row>
    <row r="164" spans="2:65" s="12" customFormat="1">
      <c r="B164" s="197"/>
      <c r="D164" s="186" t="s">
        <v>203</v>
      </c>
      <c r="E164" s="198" t="s">
        <v>5</v>
      </c>
      <c r="F164" s="199" t="s">
        <v>2779</v>
      </c>
      <c r="H164" s="200">
        <v>-6.423</v>
      </c>
      <c r="I164" s="201"/>
      <c r="L164" s="197"/>
      <c r="M164" s="202"/>
      <c r="N164" s="203"/>
      <c r="O164" s="203"/>
      <c r="P164" s="203"/>
      <c r="Q164" s="203"/>
      <c r="R164" s="203"/>
      <c r="S164" s="203"/>
      <c r="T164" s="204"/>
      <c r="AT164" s="198" t="s">
        <v>203</v>
      </c>
      <c r="AU164" s="198" t="s">
        <v>85</v>
      </c>
      <c r="AV164" s="12" t="s">
        <v>211</v>
      </c>
      <c r="AW164" s="12" t="s">
        <v>39</v>
      </c>
      <c r="AX164" s="12" t="s">
        <v>75</v>
      </c>
      <c r="AY164" s="198" t="s">
        <v>195</v>
      </c>
    </row>
    <row r="165" spans="2:65" s="11" customFormat="1">
      <c r="B165" s="185"/>
      <c r="D165" s="186" t="s">
        <v>203</v>
      </c>
      <c r="E165" s="187" t="s">
        <v>5</v>
      </c>
      <c r="F165" s="188" t="s">
        <v>4489</v>
      </c>
      <c r="H165" s="189">
        <v>-0.67500000000000004</v>
      </c>
      <c r="I165" s="190"/>
      <c r="L165" s="185"/>
      <c r="M165" s="191"/>
      <c r="N165" s="192"/>
      <c r="O165" s="192"/>
      <c r="P165" s="192"/>
      <c r="Q165" s="192"/>
      <c r="R165" s="192"/>
      <c r="S165" s="192"/>
      <c r="T165" s="193"/>
      <c r="AT165" s="187" t="s">
        <v>203</v>
      </c>
      <c r="AU165" s="187" t="s">
        <v>85</v>
      </c>
      <c r="AV165" s="11" t="s">
        <v>85</v>
      </c>
      <c r="AW165" s="11" t="s">
        <v>39</v>
      </c>
      <c r="AX165" s="11" t="s">
        <v>75</v>
      </c>
      <c r="AY165" s="187" t="s">
        <v>195</v>
      </c>
    </row>
    <row r="166" spans="2:65" s="12" customFormat="1">
      <c r="B166" s="197"/>
      <c r="D166" s="186" t="s">
        <v>203</v>
      </c>
      <c r="E166" s="198" t="s">
        <v>5</v>
      </c>
      <c r="F166" s="199" t="s">
        <v>2781</v>
      </c>
      <c r="H166" s="200">
        <v>-0.67500000000000004</v>
      </c>
      <c r="I166" s="201"/>
      <c r="L166" s="197"/>
      <c r="M166" s="202"/>
      <c r="N166" s="203"/>
      <c r="O166" s="203"/>
      <c r="P166" s="203"/>
      <c r="Q166" s="203"/>
      <c r="R166" s="203"/>
      <c r="S166" s="203"/>
      <c r="T166" s="204"/>
      <c r="AT166" s="198" t="s">
        <v>203</v>
      </c>
      <c r="AU166" s="198" t="s">
        <v>85</v>
      </c>
      <c r="AV166" s="12" t="s">
        <v>211</v>
      </c>
      <c r="AW166" s="12" t="s">
        <v>39</v>
      </c>
      <c r="AX166" s="12" t="s">
        <v>75</v>
      </c>
      <c r="AY166" s="198" t="s">
        <v>195</v>
      </c>
    </row>
    <row r="167" spans="2:65" s="11" customFormat="1">
      <c r="B167" s="185"/>
      <c r="D167" s="186" t="s">
        <v>203</v>
      </c>
      <c r="E167" s="187" t="s">
        <v>5</v>
      </c>
      <c r="F167" s="188" t="s">
        <v>4490</v>
      </c>
      <c r="H167" s="189">
        <v>-2.0859999999999999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203</v>
      </c>
      <c r="AU167" s="187" t="s">
        <v>85</v>
      </c>
      <c r="AV167" s="11" t="s">
        <v>85</v>
      </c>
      <c r="AW167" s="11" t="s">
        <v>39</v>
      </c>
      <c r="AX167" s="11" t="s">
        <v>75</v>
      </c>
      <c r="AY167" s="187" t="s">
        <v>195</v>
      </c>
    </row>
    <row r="168" spans="2:65" s="12" customFormat="1">
      <c r="B168" s="197"/>
      <c r="D168" s="186" t="s">
        <v>203</v>
      </c>
      <c r="E168" s="198" t="s">
        <v>5</v>
      </c>
      <c r="F168" s="199" t="s">
        <v>2784</v>
      </c>
      <c r="H168" s="200">
        <v>-2.0859999999999999</v>
      </c>
      <c r="I168" s="201"/>
      <c r="L168" s="197"/>
      <c r="M168" s="202"/>
      <c r="N168" s="203"/>
      <c r="O168" s="203"/>
      <c r="P168" s="203"/>
      <c r="Q168" s="203"/>
      <c r="R168" s="203"/>
      <c r="S168" s="203"/>
      <c r="T168" s="204"/>
      <c r="AT168" s="198" t="s">
        <v>203</v>
      </c>
      <c r="AU168" s="198" t="s">
        <v>85</v>
      </c>
      <c r="AV168" s="12" t="s">
        <v>211</v>
      </c>
      <c r="AW168" s="12" t="s">
        <v>39</v>
      </c>
      <c r="AX168" s="12" t="s">
        <v>75</v>
      </c>
      <c r="AY168" s="198" t="s">
        <v>195</v>
      </c>
    </row>
    <row r="169" spans="2:65" s="11" customFormat="1">
      <c r="B169" s="185"/>
      <c r="D169" s="186" t="s">
        <v>203</v>
      </c>
      <c r="E169" s="187" t="s">
        <v>5</v>
      </c>
      <c r="F169" s="188" t="s">
        <v>4491</v>
      </c>
      <c r="H169" s="189">
        <v>-3.48</v>
      </c>
      <c r="I169" s="190"/>
      <c r="L169" s="185"/>
      <c r="M169" s="191"/>
      <c r="N169" s="192"/>
      <c r="O169" s="192"/>
      <c r="P169" s="192"/>
      <c r="Q169" s="192"/>
      <c r="R169" s="192"/>
      <c r="S169" s="192"/>
      <c r="T169" s="193"/>
      <c r="AT169" s="187" t="s">
        <v>203</v>
      </c>
      <c r="AU169" s="187" t="s">
        <v>85</v>
      </c>
      <c r="AV169" s="11" t="s">
        <v>85</v>
      </c>
      <c r="AW169" s="11" t="s">
        <v>39</v>
      </c>
      <c r="AX169" s="11" t="s">
        <v>75</v>
      </c>
      <c r="AY169" s="187" t="s">
        <v>195</v>
      </c>
    </row>
    <row r="170" spans="2:65" s="11" customFormat="1">
      <c r="B170" s="185"/>
      <c r="D170" s="186" t="s">
        <v>203</v>
      </c>
      <c r="E170" s="187" t="s">
        <v>5</v>
      </c>
      <c r="F170" s="188" t="s">
        <v>4492</v>
      </c>
      <c r="H170" s="189">
        <v>-2.6949999999999998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203</v>
      </c>
      <c r="AU170" s="187" t="s">
        <v>85</v>
      </c>
      <c r="AV170" s="11" t="s">
        <v>85</v>
      </c>
      <c r="AW170" s="11" t="s">
        <v>39</v>
      </c>
      <c r="AX170" s="11" t="s">
        <v>75</v>
      </c>
      <c r="AY170" s="187" t="s">
        <v>195</v>
      </c>
    </row>
    <row r="171" spans="2:65" s="12" customFormat="1">
      <c r="B171" s="197"/>
      <c r="D171" s="186" t="s">
        <v>203</v>
      </c>
      <c r="E171" s="198" t="s">
        <v>5</v>
      </c>
      <c r="F171" s="199" t="s">
        <v>2788</v>
      </c>
      <c r="H171" s="200">
        <v>-6.1749999999999998</v>
      </c>
      <c r="I171" s="201"/>
      <c r="L171" s="197"/>
      <c r="M171" s="202"/>
      <c r="N171" s="203"/>
      <c r="O171" s="203"/>
      <c r="P171" s="203"/>
      <c r="Q171" s="203"/>
      <c r="R171" s="203"/>
      <c r="S171" s="203"/>
      <c r="T171" s="204"/>
      <c r="AT171" s="198" t="s">
        <v>203</v>
      </c>
      <c r="AU171" s="198" t="s">
        <v>85</v>
      </c>
      <c r="AV171" s="12" t="s">
        <v>211</v>
      </c>
      <c r="AW171" s="12" t="s">
        <v>39</v>
      </c>
      <c r="AX171" s="12" t="s">
        <v>75</v>
      </c>
      <c r="AY171" s="198" t="s">
        <v>195</v>
      </c>
    </row>
    <row r="172" spans="2:65" s="13" customFormat="1">
      <c r="B172" s="205"/>
      <c r="D172" s="186" t="s">
        <v>203</v>
      </c>
      <c r="E172" s="206" t="s">
        <v>5</v>
      </c>
      <c r="F172" s="207" t="s">
        <v>254</v>
      </c>
      <c r="H172" s="208">
        <v>44.146000000000001</v>
      </c>
      <c r="I172" s="209"/>
      <c r="L172" s="205"/>
      <c r="M172" s="210"/>
      <c r="N172" s="211"/>
      <c r="O172" s="211"/>
      <c r="P172" s="211"/>
      <c r="Q172" s="211"/>
      <c r="R172" s="211"/>
      <c r="S172" s="211"/>
      <c r="T172" s="212"/>
      <c r="AT172" s="206" t="s">
        <v>203</v>
      </c>
      <c r="AU172" s="206" t="s">
        <v>85</v>
      </c>
      <c r="AV172" s="13" t="s">
        <v>201</v>
      </c>
      <c r="AW172" s="13" t="s">
        <v>39</v>
      </c>
      <c r="AX172" s="13" t="s">
        <v>83</v>
      </c>
      <c r="AY172" s="206" t="s">
        <v>195</v>
      </c>
    </row>
    <row r="173" spans="2:65" s="1" customFormat="1" ht="16.5" customHeight="1">
      <c r="B173" s="172"/>
      <c r="C173" s="213" t="s">
        <v>328</v>
      </c>
      <c r="D173" s="213" t="s">
        <v>316</v>
      </c>
      <c r="E173" s="214" t="s">
        <v>317</v>
      </c>
      <c r="F173" s="215" t="s">
        <v>318</v>
      </c>
      <c r="G173" s="216" t="s">
        <v>303</v>
      </c>
      <c r="H173" s="217">
        <v>83.876999999999995</v>
      </c>
      <c r="I173" s="218"/>
      <c r="J173" s="219">
        <f>ROUND(I173*H173,2)</f>
        <v>0</v>
      </c>
      <c r="K173" s="215"/>
      <c r="L173" s="220"/>
      <c r="M173" s="221" t="s">
        <v>5</v>
      </c>
      <c r="N173" s="222" t="s">
        <v>46</v>
      </c>
      <c r="O173" s="41"/>
      <c r="P173" s="182">
        <f>O173*H173</f>
        <v>0</v>
      </c>
      <c r="Q173" s="182">
        <v>1</v>
      </c>
      <c r="R173" s="182">
        <f>Q173*H173</f>
        <v>83.876999999999995</v>
      </c>
      <c r="S173" s="182">
        <v>0</v>
      </c>
      <c r="T173" s="183">
        <f>S173*H173</f>
        <v>0</v>
      </c>
      <c r="AR173" s="23" t="s">
        <v>255</v>
      </c>
      <c r="AT173" s="23" t="s">
        <v>316</v>
      </c>
      <c r="AU173" s="23" t="s">
        <v>85</v>
      </c>
      <c r="AY173" s="23" t="s">
        <v>195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23" t="s">
        <v>83</v>
      </c>
      <c r="BK173" s="184">
        <f>ROUND(I173*H173,2)</f>
        <v>0</v>
      </c>
      <c r="BL173" s="23" t="s">
        <v>201</v>
      </c>
      <c r="BM173" s="23" t="s">
        <v>4493</v>
      </c>
    </row>
    <row r="174" spans="2:65" s="1" customFormat="1" ht="27">
      <c r="B174" s="40"/>
      <c r="D174" s="186" t="s">
        <v>209</v>
      </c>
      <c r="F174" s="194" t="s">
        <v>320</v>
      </c>
      <c r="I174" s="195"/>
      <c r="L174" s="40"/>
      <c r="M174" s="196"/>
      <c r="N174" s="41"/>
      <c r="O174" s="41"/>
      <c r="P174" s="41"/>
      <c r="Q174" s="41"/>
      <c r="R174" s="41"/>
      <c r="S174" s="41"/>
      <c r="T174" s="69"/>
      <c r="AT174" s="23" t="s">
        <v>209</v>
      </c>
      <c r="AU174" s="23" t="s">
        <v>85</v>
      </c>
    </row>
    <row r="175" spans="2:65" s="11" customFormat="1">
      <c r="B175" s="185"/>
      <c r="D175" s="186" t="s">
        <v>203</v>
      </c>
      <c r="E175" s="187" t="s">
        <v>5</v>
      </c>
      <c r="F175" s="188" t="s">
        <v>4494</v>
      </c>
      <c r="H175" s="189">
        <v>83.876999999999995</v>
      </c>
      <c r="I175" s="190"/>
      <c r="L175" s="185"/>
      <c r="M175" s="191"/>
      <c r="N175" s="192"/>
      <c r="O175" s="192"/>
      <c r="P175" s="192"/>
      <c r="Q175" s="192"/>
      <c r="R175" s="192"/>
      <c r="S175" s="192"/>
      <c r="T175" s="193"/>
      <c r="AT175" s="187" t="s">
        <v>203</v>
      </c>
      <c r="AU175" s="187" t="s">
        <v>85</v>
      </c>
      <c r="AV175" s="11" t="s">
        <v>85</v>
      </c>
      <c r="AW175" s="11" t="s">
        <v>39</v>
      </c>
      <c r="AX175" s="11" t="s">
        <v>83</v>
      </c>
      <c r="AY175" s="187" t="s">
        <v>195</v>
      </c>
    </row>
    <row r="176" spans="2:65" s="1" customFormat="1" ht="16.5" customHeight="1">
      <c r="B176" s="172"/>
      <c r="C176" s="173" t="s">
        <v>334</v>
      </c>
      <c r="D176" s="173" t="s">
        <v>197</v>
      </c>
      <c r="E176" s="174" t="s">
        <v>329</v>
      </c>
      <c r="F176" s="175" t="s">
        <v>330</v>
      </c>
      <c r="G176" s="176" t="s">
        <v>228</v>
      </c>
      <c r="H176" s="177">
        <v>27.39</v>
      </c>
      <c r="I176" s="178"/>
      <c r="J176" s="179">
        <f>ROUND(I176*H176,2)</f>
        <v>0</v>
      </c>
      <c r="K176" s="175"/>
      <c r="L176" s="40"/>
      <c r="M176" s="180" t="s">
        <v>5</v>
      </c>
      <c r="N176" s="181" t="s">
        <v>46</v>
      </c>
      <c r="O176" s="41"/>
      <c r="P176" s="182">
        <f>O176*H176</f>
        <v>0</v>
      </c>
      <c r="Q176" s="182">
        <v>0</v>
      </c>
      <c r="R176" s="182">
        <f>Q176*H176</f>
        <v>0</v>
      </c>
      <c r="S176" s="182">
        <v>0</v>
      </c>
      <c r="T176" s="183">
        <f>S176*H176</f>
        <v>0</v>
      </c>
      <c r="AR176" s="23" t="s">
        <v>201</v>
      </c>
      <c r="AT176" s="23" t="s">
        <v>197</v>
      </c>
      <c r="AU176" s="23" t="s">
        <v>85</v>
      </c>
      <c r="AY176" s="23" t="s">
        <v>195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23" t="s">
        <v>83</v>
      </c>
      <c r="BK176" s="184">
        <f>ROUND(I176*H176,2)</f>
        <v>0</v>
      </c>
      <c r="BL176" s="23" t="s">
        <v>201</v>
      </c>
      <c r="BM176" s="23" t="s">
        <v>4495</v>
      </c>
    </row>
    <row r="177" spans="2:65" s="1" customFormat="1" ht="54">
      <c r="B177" s="40"/>
      <c r="D177" s="186" t="s">
        <v>209</v>
      </c>
      <c r="F177" s="194" t="s">
        <v>332</v>
      </c>
      <c r="I177" s="195"/>
      <c r="L177" s="40"/>
      <c r="M177" s="196"/>
      <c r="N177" s="41"/>
      <c r="O177" s="41"/>
      <c r="P177" s="41"/>
      <c r="Q177" s="41"/>
      <c r="R177" s="41"/>
      <c r="S177" s="41"/>
      <c r="T177" s="69"/>
      <c r="AT177" s="23" t="s">
        <v>209</v>
      </c>
      <c r="AU177" s="23" t="s">
        <v>85</v>
      </c>
    </row>
    <row r="178" spans="2:65" s="11" customFormat="1">
      <c r="B178" s="185"/>
      <c r="D178" s="186" t="s">
        <v>203</v>
      </c>
      <c r="E178" s="187" t="s">
        <v>5</v>
      </c>
      <c r="F178" s="188" t="s">
        <v>4496</v>
      </c>
      <c r="H178" s="189">
        <v>27.39</v>
      </c>
      <c r="I178" s="190"/>
      <c r="L178" s="185"/>
      <c r="M178" s="191"/>
      <c r="N178" s="192"/>
      <c r="O178" s="192"/>
      <c r="P178" s="192"/>
      <c r="Q178" s="192"/>
      <c r="R178" s="192"/>
      <c r="S178" s="192"/>
      <c r="T178" s="193"/>
      <c r="AT178" s="187" t="s">
        <v>203</v>
      </c>
      <c r="AU178" s="187" t="s">
        <v>85</v>
      </c>
      <c r="AV178" s="11" t="s">
        <v>85</v>
      </c>
      <c r="AW178" s="11" t="s">
        <v>39</v>
      </c>
      <c r="AX178" s="11" t="s">
        <v>75</v>
      </c>
      <c r="AY178" s="187" t="s">
        <v>195</v>
      </c>
    </row>
    <row r="179" spans="2:65" s="12" customFormat="1">
      <c r="B179" s="197"/>
      <c r="D179" s="186" t="s">
        <v>203</v>
      </c>
      <c r="E179" s="198" t="s">
        <v>5</v>
      </c>
      <c r="F179" s="199" t="s">
        <v>2767</v>
      </c>
      <c r="H179" s="200">
        <v>27.39</v>
      </c>
      <c r="I179" s="201"/>
      <c r="L179" s="197"/>
      <c r="M179" s="202"/>
      <c r="N179" s="203"/>
      <c r="O179" s="203"/>
      <c r="P179" s="203"/>
      <c r="Q179" s="203"/>
      <c r="R179" s="203"/>
      <c r="S179" s="203"/>
      <c r="T179" s="204"/>
      <c r="AT179" s="198" t="s">
        <v>203</v>
      </c>
      <c r="AU179" s="198" t="s">
        <v>85</v>
      </c>
      <c r="AV179" s="12" t="s">
        <v>211</v>
      </c>
      <c r="AW179" s="12" t="s">
        <v>39</v>
      </c>
      <c r="AX179" s="12" t="s">
        <v>83</v>
      </c>
      <c r="AY179" s="198" t="s">
        <v>195</v>
      </c>
    </row>
    <row r="180" spans="2:65" s="1" customFormat="1" ht="16.5" customHeight="1">
      <c r="B180" s="172"/>
      <c r="C180" s="173" t="s">
        <v>10</v>
      </c>
      <c r="D180" s="173" t="s">
        <v>197</v>
      </c>
      <c r="E180" s="174" t="s">
        <v>335</v>
      </c>
      <c r="F180" s="175" t="s">
        <v>336</v>
      </c>
      <c r="G180" s="176" t="s">
        <v>264</v>
      </c>
      <c r="H180" s="177">
        <v>15</v>
      </c>
      <c r="I180" s="178"/>
      <c r="J180" s="179">
        <f>ROUND(I180*H180,2)</f>
        <v>0</v>
      </c>
      <c r="K180" s="175"/>
      <c r="L180" s="40"/>
      <c r="M180" s="180" t="s">
        <v>5</v>
      </c>
      <c r="N180" s="181" t="s">
        <v>46</v>
      </c>
      <c r="O180" s="41"/>
      <c r="P180" s="182">
        <f>O180*H180</f>
        <v>0</v>
      </c>
      <c r="Q180" s="182">
        <v>1.2700000000000001E-3</v>
      </c>
      <c r="R180" s="182">
        <f>Q180*H180</f>
        <v>1.9050000000000001E-2</v>
      </c>
      <c r="S180" s="182">
        <v>0</v>
      </c>
      <c r="T180" s="183">
        <f>S180*H180</f>
        <v>0</v>
      </c>
      <c r="AR180" s="23" t="s">
        <v>201</v>
      </c>
      <c r="AT180" s="23" t="s">
        <v>197</v>
      </c>
      <c r="AU180" s="23" t="s">
        <v>85</v>
      </c>
      <c r="AY180" s="23" t="s">
        <v>195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23" t="s">
        <v>83</v>
      </c>
      <c r="BK180" s="184">
        <f>ROUND(I180*H180,2)</f>
        <v>0</v>
      </c>
      <c r="BL180" s="23" t="s">
        <v>201</v>
      </c>
      <c r="BM180" s="23" t="s">
        <v>4497</v>
      </c>
    </row>
    <row r="181" spans="2:65" s="11" customFormat="1">
      <c r="B181" s="185"/>
      <c r="D181" s="186" t="s">
        <v>203</v>
      </c>
      <c r="E181" s="187" t="s">
        <v>5</v>
      </c>
      <c r="F181" s="188" t="s">
        <v>4498</v>
      </c>
      <c r="H181" s="189">
        <v>4</v>
      </c>
      <c r="I181" s="190"/>
      <c r="L181" s="185"/>
      <c r="M181" s="191"/>
      <c r="N181" s="192"/>
      <c r="O181" s="192"/>
      <c r="P181" s="192"/>
      <c r="Q181" s="192"/>
      <c r="R181" s="192"/>
      <c r="S181" s="192"/>
      <c r="T181" s="193"/>
      <c r="AT181" s="187" t="s">
        <v>203</v>
      </c>
      <c r="AU181" s="187" t="s">
        <v>85</v>
      </c>
      <c r="AV181" s="11" t="s">
        <v>85</v>
      </c>
      <c r="AW181" s="11" t="s">
        <v>39</v>
      </c>
      <c r="AX181" s="11" t="s">
        <v>75</v>
      </c>
      <c r="AY181" s="187" t="s">
        <v>195</v>
      </c>
    </row>
    <row r="182" spans="2:65" s="11" customFormat="1">
      <c r="B182" s="185"/>
      <c r="D182" s="186" t="s">
        <v>203</v>
      </c>
      <c r="E182" s="187" t="s">
        <v>5</v>
      </c>
      <c r="F182" s="188" t="s">
        <v>4499</v>
      </c>
      <c r="H182" s="189">
        <v>11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203</v>
      </c>
      <c r="AU182" s="187" t="s">
        <v>85</v>
      </c>
      <c r="AV182" s="11" t="s">
        <v>85</v>
      </c>
      <c r="AW182" s="11" t="s">
        <v>39</v>
      </c>
      <c r="AX182" s="11" t="s">
        <v>75</v>
      </c>
      <c r="AY182" s="187" t="s">
        <v>195</v>
      </c>
    </row>
    <row r="183" spans="2:65" s="13" customFormat="1">
      <c r="B183" s="205"/>
      <c r="D183" s="186" t="s">
        <v>203</v>
      </c>
      <c r="E183" s="206" t="s">
        <v>5</v>
      </c>
      <c r="F183" s="207" t="s">
        <v>254</v>
      </c>
      <c r="H183" s="208">
        <v>15</v>
      </c>
      <c r="I183" s="209"/>
      <c r="L183" s="205"/>
      <c r="M183" s="210"/>
      <c r="N183" s="211"/>
      <c r="O183" s="211"/>
      <c r="P183" s="211"/>
      <c r="Q183" s="211"/>
      <c r="R183" s="211"/>
      <c r="S183" s="211"/>
      <c r="T183" s="212"/>
      <c r="AT183" s="206" t="s">
        <v>203</v>
      </c>
      <c r="AU183" s="206" t="s">
        <v>85</v>
      </c>
      <c r="AV183" s="13" t="s">
        <v>201</v>
      </c>
      <c r="AW183" s="13" t="s">
        <v>39</v>
      </c>
      <c r="AX183" s="13" t="s">
        <v>83</v>
      </c>
      <c r="AY183" s="206" t="s">
        <v>195</v>
      </c>
    </row>
    <row r="184" spans="2:65" s="1" customFormat="1" ht="16.5" customHeight="1">
      <c r="B184" s="172"/>
      <c r="C184" s="213" t="s">
        <v>344</v>
      </c>
      <c r="D184" s="213" t="s">
        <v>316</v>
      </c>
      <c r="E184" s="214" t="s">
        <v>339</v>
      </c>
      <c r="F184" s="215" t="s">
        <v>340</v>
      </c>
      <c r="G184" s="216" t="s">
        <v>341</v>
      </c>
      <c r="H184" s="217">
        <v>3.75</v>
      </c>
      <c r="I184" s="218"/>
      <c r="J184" s="219">
        <f>ROUND(I184*H184,2)</f>
        <v>0</v>
      </c>
      <c r="K184" s="215"/>
      <c r="L184" s="220"/>
      <c r="M184" s="221" t="s">
        <v>5</v>
      </c>
      <c r="N184" s="222" t="s">
        <v>46</v>
      </c>
      <c r="O184" s="41"/>
      <c r="P184" s="182">
        <f>O184*H184</f>
        <v>0</v>
      </c>
      <c r="Q184" s="182">
        <v>1E-3</v>
      </c>
      <c r="R184" s="182">
        <f>Q184*H184</f>
        <v>3.7499999999999999E-3</v>
      </c>
      <c r="S184" s="182">
        <v>0</v>
      </c>
      <c r="T184" s="183">
        <f>S184*H184</f>
        <v>0</v>
      </c>
      <c r="AR184" s="23" t="s">
        <v>255</v>
      </c>
      <c r="AT184" s="23" t="s">
        <v>316</v>
      </c>
      <c r="AU184" s="23" t="s">
        <v>85</v>
      </c>
      <c r="AY184" s="23" t="s">
        <v>195</v>
      </c>
      <c r="BE184" s="184">
        <f>IF(N184="základní",J184,0)</f>
        <v>0</v>
      </c>
      <c r="BF184" s="184">
        <f>IF(N184="snížená",J184,0)</f>
        <v>0</v>
      </c>
      <c r="BG184" s="184">
        <f>IF(N184="zákl. přenesená",J184,0)</f>
        <v>0</v>
      </c>
      <c r="BH184" s="184">
        <f>IF(N184="sníž. přenesená",J184,0)</f>
        <v>0</v>
      </c>
      <c r="BI184" s="184">
        <f>IF(N184="nulová",J184,0)</f>
        <v>0</v>
      </c>
      <c r="BJ184" s="23" t="s">
        <v>83</v>
      </c>
      <c r="BK184" s="184">
        <f>ROUND(I184*H184,2)</f>
        <v>0</v>
      </c>
      <c r="BL184" s="23" t="s">
        <v>201</v>
      </c>
      <c r="BM184" s="23" t="s">
        <v>4500</v>
      </c>
    </row>
    <row r="185" spans="2:65" s="11" customFormat="1">
      <c r="B185" s="185"/>
      <c r="D185" s="186" t="s">
        <v>203</v>
      </c>
      <c r="E185" s="187" t="s">
        <v>5</v>
      </c>
      <c r="F185" s="188" t="s">
        <v>4501</v>
      </c>
      <c r="H185" s="189">
        <v>3.75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203</v>
      </c>
      <c r="AU185" s="187" t="s">
        <v>85</v>
      </c>
      <c r="AV185" s="11" t="s">
        <v>85</v>
      </c>
      <c r="AW185" s="11" t="s">
        <v>39</v>
      </c>
      <c r="AX185" s="11" t="s">
        <v>83</v>
      </c>
      <c r="AY185" s="187" t="s">
        <v>195</v>
      </c>
    </row>
    <row r="186" spans="2:65" s="1" customFormat="1" ht="16.5" customHeight="1">
      <c r="B186" s="172"/>
      <c r="C186" s="173" t="s">
        <v>349</v>
      </c>
      <c r="D186" s="173" t="s">
        <v>197</v>
      </c>
      <c r="E186" s="174" t="s">
        <v>345</v>
      </c>
      <c r="F186" s="175" t="s">
        <v>346</v>
      </c>
      <c r="G186" s="176" t="s">
        <v>303</v>
      </c>
      <c r="H186" s="177">
        <v>84.207999999999998</v>
      </c>
      <c r="I186" s="178"/>
      <c r="J186" s="179">
        <f>ROUND(I186*H186,2)</f>
        <v>0</v>
      </c>
      <c r="K186" s="175"/>
      <c r="L186" s="40"/>
      <c r="M186" s="180" t="s">
        <v>5</v>
      </c>
      <c r="N186" s="181" t="s">
        <v>46</v>
      </c>
      <c r="O186" s="41"/>
      <c r="P186" s="182">
        <f>O186*H186</f>
        <v>0</v>
      </c>
      <c r="Q186" s="182">
        <v>0</v>
      </c>
      <c r="R186" s="182">
        <f>Q186*H186</f>
        <v>0</v>
      </c>
      <c r="S186" s="182">
        <v>0</v>
      </c>
      <c r="T186" s="183">
        <f>S186*H186</f>
        <v>0</v>
      </c>
      <c r="AR186" s="23" t="s">
        <v>201</v>
      </c>
      <c r="AT186" s="23" t="s">
        <v>197</v>
      </c>
      <c r="AU186" s="23" t="s">
        <v>85</v>
      </c>
      <c r="AY186" s="23" t="s">
        <v>195</v>
      </c>
      <c r="BE186" s="184">
        <f>IF(N186="základní",J186,0)</f>
        <v>0</v>
      </c>
      <c r="BF186" s="184">
        <f>IF(N186="snížená",J186,0)</f>
        <v>0</v>
      </c>
      <c r="BG186" s="184">
        <f>IF(N186="zákl. přenesená",J186,0)</f>
        <v>0</v>
      </c>
      <c r="BH186" s="184">
        <f>IF(N186="sníž. přenesená",J186,0)</f>
        <v>0</v>
      </c>
      <c r="BI186" s="184">
        <f>IF(N186="nulová",J186,0)</f>
        <v>0</v>
      </c>
      <c r="BJ186" s="23" t="s">
        <v>83</v>
      </c>
      <c r="BK186" s="184">
        <f>ROUND(I186*H186,2)</f>
        <v>0</v>
      </c>
      <c r="BL186" s="23" t="s">
        <v>201</v>
      </c>
      <c r="BM186" s="23" t="s">
        <v>4502</v>
      </c>
    </row>
    <row r="187" spans="2:65" s="10" customFormat="1" ht="29.85" customHeight="1">
      <c r="B187" s="159"/>
      <c r="D187" s="160" t="s">
        <v>74</v>
      </c>
      <c r="E187" s="170" t="s">
        <v>279</v>
      </c>
      <c r="F187" s="170" t="s">
        <v>2800</v>
      </c>
      <c r="I187" s="162"/>
      <c r="J187" s="171">
        <f>BK187</f>
        <v>0</v>
      </c>
      <c r="L187" s="159"/>
      <c r="M187" s="164"/>
      <c r="N187" s="165"/>
      <c r="O187" s="165"/>
      <c r="P187" s="166">
        <f>SUM(P188:P201)</f>
        <v>0</v>
      </c>
      <c r="Q187" s="165"/>
      <c r="R187" s="166">
        <f>SUM(R188:R201)</f>
        <v>0</v>
      </c>
      <c r="S187" s="165"/>
      <c r="T187" s="167">
        <f>SUM(T188:T201)</f>
        <v>15.67548</v>
      </c>
      <c r="AR187" s="160" t="s">
        <v>83</v>
      </c>
      <c r="AT187" s="168" t="s">
        <v>74</v>
      </c>
      <c r="AU187" s="168" t="s">
        <v>83</v>
      </c>
      <c r="AY187" s="160" t="s">
        <v>195</v>
      </c>
      <c r="BK187" s="169">
        <f>SUM(BK188:BK201)</f>
        <v>0</v>
      </c>
    </row>
    <row r="188" spans="2:65" s="1" customFormat="1" ht="16.5" customHeight="1">
      <c r="B188" s="172"/>
      <c r="C188" s="173" t="s">
        <v>355</v>
      </c>
      <c r="D188" s="173" t="s">
        <v>197</v>
      </c>
      <c r="E188" s="174" t="s">
        <v>356</v>
      </c>
      <c r="F188" s="175" t="s">
        <v>357</v>
      </c>
      <c r="G188" s="176" t="s">
        <v>264</v>
      </c>
      <c r="H188" s="177">
        <v>17.649999999999999</v>
      </c>
      <c r="I188" s="178"/>
      <c r="J188" s="179">
        <f>ROUND(I188*H188,2)</f>
        <v>0</v>
      </c>
      <c r="K188" s="175"/>
      <c r="L188" s="40"/>
      <c r="M188" s="180" t="s">
        <v>5</v>
      </c>
      <c r="N188" s="181" t="s">
        <v>46</v>
      </c>
      <c r="O188" s="41"/>
      <c r="P188" s="182">
        <f>O188*H188</f>
        <v>0</v>
      </c>
      <c r="Q188" s="182">
        <v>0</v>
      </c>
      <c r="R188" s="182">
        <f>Q188*H188</f>
        <v>0</v>
      </c>
      <c r="S188" s="182">
        <v>0.44</v>
      </c>
      <c r="T188" s="183">
        <f>S188*H188</f>
        <v>7.7659999999999991</v>
      </c>
      <c r="AR188" s="23" t="s">
        <v>201</v>
      </c>
      <c r="AT188" s="23" t="s">
        <v>197</v>
      </c>
      <c r="AU188" s="23" t="s">
        <v>85</v>
      </c>
      <c r="AY188" s="23" t="s">
        <v>195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23" t="s">
        <v>83</v>
      </c>
      <c r="BK188" s="184">
        <f>ROUND(I188*H188,2)</f>
        <v>0</v>
      </c>
      <c r="BL188" s="23" t="s">
        <v>201</v>
      </c>
      <c r="BM188" s="23" t="s">
        <v>4503</v>
      </c>
    </row>
    <row r="189" spans="2:65" s="1" customFormat="1" ht="67.5">
      <c r="B189" s="40"/>
      <c r="D189" s="186" t="s">
        <v>209</v>
      </c>
      <c r="F189" s="194" t="s">
        <v>359</v>
      </c>
      <c r="I189" s="195"/>
      <c r="L189" s="40"/>
      <c r="M189" s="196"/>
      <c r="N189" s="41"/>
      <c r="O189" s="41"/>
      <c r="P189" s="41"/>
      <c r="Q189" s="41"/>
      <c r="R189" s="41"/>
      <c r="S189" s="41"/>
      <c r="T189" s="69"/>
      <c r="AT189" s="23" t="s">
        <v>209</v>
      </c>
      <c r="AU189" s="23" t="s">
        <v>85</v>
      </c>
    </row>
    <row r="190" spans="2:65" s="11" customFormat="1">
      <c r="B190" s="185"/>
      <c r="D190" s="186" t="s">
        <v>203</v>
      </c>
      <c r="E190" s="187" t="s">
        <v>5</v>
      </c>
      <c r="F190" s="188" t="s">
        <v>3713</v>
      </c>
      <c r="H190" s="189">
        <v>8</v>
      </c>
      <c r="I190" s="190"/>
      <c r="L190" s="185"/>
      <c r="M190" s="191"/>
      <c r="N190" s="192"/>
      <c r="O190" s="192"/>
      <c r="P190" s="192"/>
      <c r="Q190" s="192"/>
      <c r="R190" s="192"/>
      <c r="S190" s="192"/>
      <c r="T190" s="193"/>
      <c r="AT190" s="187" t="s">
        <v>203</v>
      </c>
      <c r="AU190" s="187" t="s">
        <v>85</v>
      </c>
      <c r="AV190" s="11" t="s">
        <v>85</v>
      </c>
      <c r="AW190" s="11" t="s">
        <v>39</v>
      </c>
      <c r="AX190" s="11" t="s">
        <v>75</v>
      </c>
      <c r="AY190" s="187" t="s">
        <v>195</v>
      </c>
    </row>
    <row r="191" spans="2:65" s="12" customFormat="1">
      <c r="B191" s="197"/>
      <c r="D191" s="186" t="s">
        <v>203</v>
      </c>
      <c r="E191" s="198" t="s">
        <v>5</v>
      </c>
      <c r="F191" s="199" t="s">
        <v>2809</v>
      </c>
      <c r="H191" s="200">
        <v>8</v>
      </c>
      <c r="I191" s="201"/>
      <c r="L191" s="197"/>
      <c r="M191" s="202"/>
      <c r="N191" s="203"/>
      <c r="O191" s="203"/>
      <c r="P191" s="203"/>
      <c r="Q191" s="203"/>
      <c r="R191" s="203"/>
      <c r="S191" s="203"/>
      <c r="T191" s="204"/>
      <c r="AT191" s="198" t="s">
        <v>203</v>
      </c>
      <c r="AU191" s="198" t="s">
        <v>85</v>
      </c>
      <c r="AV191" s="12" t="s">
        <v>211</v>
      </c>
      <c r="AW191" s="12" t="s">
        <v>39</v>
      </c>
      <c r="AX191" s="12" t="s">
        <v>75</v>
      </c>
      <c r="AY191" s="198" t="s">
        <v>195</v>
      </c>
    </row>
    <row r="192" spans="2:65" s="11" customFormat="1">
      <c r="B192" s="185"/>
      <c r="D192" s="186" t="s">
        <v>203</v>
      </c>
      <c r="E192" s="187" t="s">
        <v>5</v>
      </c>
      <c r="F192" s="188" t="s">
        <v>4504</v>
      </c>
      <c r="H192" s="189">
        <v>9.65</v>
      </c>
      <c r="I192" s="190"/>
      <c r="L192" s="185"/>
      <c r="M192" s="191"/>
      <c r="N192" s="192"/>
      <c r="O192" s="192"/>
      <c r="P192" s="192"/>
      <c r="Q192" s="192"/>
      <c r="R192" s="192"/>
      <c r="S192" s="192"/>
      <c r="T192" s="193"/>
      <c r="AT192" s="187" t="s">
        <v>203</v>
      </c>
      <c r="AU192" s="187" t="s">
        <v>85</v>
      </c>
      <c r="AV192" s="11" t="s">
        <v>85</v>
      </c>
      <c r="AW192" s="11" t="s">
        <v>39</v>
      </c>
      <c r="AX192" s="11" t="s">
        <v>75</v>
      </c>
      <c r="AY192" s="187" t="s">
        <v>195</v>
      </c>
    </row>
    <row r="193" spans="2:65" s="12" customFormat="1">
      <c r="B193" s="197"/>
      <c r="D193" s="186" t="s">
        <v>203</v>
      </c>
      <c r="E193" s="198" t="s">
        <v>5</v>
      </c>
      <c r="F193" s="199" t="s">
        <v>250</v>
      </c>
      <c r="H193" s="200">
        <v>9.65</v>
      </c>
      <c r="I193" s="201"/>
      <c r="L193" s="197"/>
      <c r="M193" s="202"/>
      <c r="N193" s="203"/>
      <c r="O193" s="203"/>
      <c r="P193" s="203"/>
      <c r="Q193" s="203"/>
      <c r="R193" s="203"/>
      <c r="S193" s="203"/>
      <c r="T193" s="204"/>
      <c r="AT193" s="198" t="s">
        <v>203</v>
      </c>
      <c r="AU193" s="198" t="s">
        <v>85</v>
      </c>
      <c r="AV193" s="12" t="s">
        <v>211</v>
      </c>
      <c r="AW193" s="12" t="s">
        <v>39</v>
      </c>
      <c r="AX193" s="12" t="s">
        <v>75</v>
      </c>
      <c r="AY193" s="198" t="s">
        <v>195</v>
      </c>
    </row>
    <row r="194" spans="2:65" s="13" customFormat="1">
      <c r="B194" s="205"/>
      <c r="D194" s="186" t="s">
        <v>203</v>
      </c>
      <c r="E194" s="206" t="s">
        <v>5</v>
      </c>
      <c r="F194" s="207" t="s">
        <v>254</v>
      </c>
      <c r="H194" s="208">
        <v>17.649999999999999</v>
      </c>
      <c r="I194" s="209"/>
      <c r="L194" s="205"/>
      <c r="M194" s="210"/>
      <c r="N194" s="211"/>
      <c r="O194" s="211"/>
      <c r="P194" s="211"/>
      <c r="Q194" s="211"/>
      <c r="R194" s="211"/>
      <c r="S194" s="211"/>
      <c r="T194" s="212"/>
      <c r="AT194" s="206" t="s">
        <v>203</v>
      </c>
      <c r="AU194" s="206" t="s">
        <v>85</v>
      </c>
      <c r="AV194" s="13" t="s">
        <v>201</v>
      </c>
      <c r="AW194" s="13" t="s">
        <v>39</v>
      </c>
      <c r="AX194" s="13" t="s">
        <v>83</v>
      </c>
      <c r="AY194" s="206" t="s">
        <v>195</v>
      </c>
    </row>
    <row r="195" spans="2:65" s="1" customFormat="1" ht="16.5" customHeight="1">
      <c r="B195" s="172"/>
      <c r="C195" s="173" t="s">
        <v>362</v>
      </c>
      <c r="D195" s="173" t="s">
        <v>197</v>
      </c>
      <c r="E195" s="174" t="s">
        <v>363</v>
      </c>
      <c r="F195" s="175" t="s">
        <v>364</v>
      </c>
      <c r="G195" s="176" t="s">
        <v>264</v>
      </c>
      <c r="H195" s="177">
        <v>25.03</v>
      </c>
      <c r="I195" s="178"/>
      <c r="J195" s="179">
        <f>ROUND(I195*H195,2)</f>
        <v>0</v>
      </c>
      <c r="K195" s="175"/>
      <c r="L195" s="40"/>
      <c r="M195" s="180" t="s">
        <v>5</v>
      </c>
      <c r="N195" s="181" t="s">
        <v>46</v>
      </c>
      <c r="O195" s="41"/>
      <c r="P195" s="182">
        <f>O195*H195</f>
        <v>0</v>
      </c>
      <c r="Q195" s="182">
        <v>0</v>
      </c>
      <c r="R195" s="182">
        <f>Q195*H195</f>
        <v>0</v>
      </c>
      <c r="S195" s="182">
        <v>0.316</v>
      </c>
      <c r="T195" s="183">
        <f>S195*H195</f>
        <v>7.9094800000000003</v>
      </c>
      <c r="AR195" s="23" t="s">
        <v>201</v>
      </c>
      <c r="AT195" s="23" t="s">
        <v>197</v>
      </c>
      <c r="AU195" s="23" t="s">
        <v>85</v>
      </c>
      <c r="AY195" s="23" t="s">
        <v>195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23" t="s">
        <v>83</v>
      </c>
      <c r="BK195" s="184">
        <f>ROUND(I195*H195,2)</f>
        <v>0</v>
      </c>
      <c r="BL195" s="23" t="s">
        <v>201</v>
      </c>
      <c r="BM195" s="23" t="s">
        <v>4505</v>
      </c>
    </row>
    <row r="196" spans="2:65" s="1" customFormat="1" ht="67.5">
      <c r="B196" s="40"/>
      <c r="D196" s="186" t="s">
        <v>209</v>
      </c>
      <c r="F196" s="194" t="s">
        <v>366</v>
      </c>
      <c r="I196" s="195"/>
      <c r="L196" s="40"/>
      <c r="M196" s="196"/>
      <c r="N196" s="41"/>
      <c r="O196" s="41"/>
      <c r="P196" s="41"/>
      <c r="Q196" s="41"/>
      <c r="R196" s="41"/>
      <c r="S196" s="41"/>
      <c r="T196" s="69"/>
      <c r="AT196" s="23" t="s">
        <v>209</v>
      </c>
      <c r="AU196" s="23" t="s">
        <v>85</v>
      </c>
    </row>
    <row r="197" spans="2:65" s="11" customFormat="1">
      <c r="B197" s="185"/>
      <c r="D197" s="186" t="s">
        <v>203</v>
      </c>
      <c r="E197" s="187" t="s">
        <v>5</v>
      </c>
      <c r="F197" s="188" t="s">
        <v>3718</v>
      </c>
      <c r="H197" s="189">
        <v>11.52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203</v>
      </c>
      <c r="AU197" s="187" t="s">
        <v>85</v>
      </c>
      <c r="AV197" s="11" t="s">
        <v>85</v>
      </c>
      <c r="AW197" s="11" t="s">
        <v>39</v>
      </c>
      <c r="AX197" s="11" t="s">
        <v>75</v>
      </c>
      <c r="AY197" s="187" t="s">
        <v>195</v>
      </c>
    </row>
    <row r="198" spans="2:65" s="12" customFormat="1">
      <c r="B198" s="197"/>
      <c r="D198" s="186" t="s">
        <v>203</v>
      </c>
      <c r="E198" s="198" t="s">
        <v>5</v>
      </c>
      <c r="F198" s="199" t="s">
        <v>2809</v>
      </c>
      <c r="H198" s="200">
        <v>11.52</v>
      </c>
      <c r="I198" s="201"/>
      <c r="L198" s="197"/>
      <c r="M198" s="202"/>
      <c r="N198" s="203"/>
      <c r="O198" s="203"/>
      <c r="P198" s="203"/>
      <c r="Q198" s="203"/>
      <c r="R198" s="203"/>
      <c r="S198" s="203"/>
      <c r="T198" s="204"/>
      <c r="AT198" s="198" t="s">
        <v>203</v>
      </c>
      <c r="AU198" s="198" t="s">
        <v>85</v>
      </c>
      <c r="AV198" s="12" t="s">
        <v>211</v>
      </c>
      <c r="AW198" s="12" t="s">
        <v>39</v>
      </c>
      <c r="AX198" s="12" t="s">
        <v>75</v>
      </c>
      <c r="AY198" s="198" t="s">
        <v>195</v>
      </c>
    </row>
    <row r="199" spans="2:65" s="11" customFormat="1">
      <c r="B199" s="185"/>
      <c r="D199" s="186" t="s">
        <v>203</v>
      </c>
      <c r="E199" s="187" t="s">
        <v>5</v>
      </c>
      <c r="F199" s="188" t="s">
        <v>4506</v>
      </c>
      <c r="H199" s="189">
        <v>13.51</v>
      </c>
      <c r="I199" s="190"/>
      <c r="L199" s="185"/>
      <c r="M199" s="191"/>
      <c r="N199" s="192"/>
      <c r="O199" s="192"/>
      <c r="P199" s="192"/>
      <c r="Q199" s="192"/>
      <c r="R199" s="192"/>
      <c r="S199" s="192"/>
      <c r="T199" s="193"/>
      <c r="AT199" s="187" t="s">
        <v>203</v>
      </c>
      <c r="AU199" s="187" t="s">
        <v>85</v>
      </c>
      <c r="AV199" s="11" t="s">
        <v>85</v>
      </c>
      <c r="AW199" s="11" t="s">
        <v>39</v>
      </c>
      <c r="AX199" s="11" t="s">
        <v>75</v>
      </c>
      <c r="AY199" s="187" t="s">
        <v>195</v>
      </c>
    </row>
    <row r="200" spans="2:65" s="12" customFormat="1">
      <c r="B200" s="197"/>
      <c r="D200" s="186" t="s">
        <v>203</v>
      </c>
      <c r="E200" s="198" t="s">
        <v>5</v>
      </c>
      <c r="F200" s="199" t="s">
        <v>250</v>
      </c>
      <c r="H200" s="200">
        <v>13.51</v>
      </c>
      <c r="I200" s="201"/>
      <c r="L200" s="197"/>
      <c r="M200" s="202"/>
      <c r="N200" s="203"/>
      <c r="O200" s="203"/>
      <c r="P200" s="203"/>
      <c r="Q200" s="203"/>
      <c r="R200" s="203"/>
      <c r="S200" s="203"/>
      <c r="T200" s="204"/>
      <c r="AT200" s="198" t="s">
        <v>203</v>
      </c>
      <c r="AU200" s="198" t="s">
        <v>85</v>
      </c>
      <c r="AV200" s="12" t="s">
        <v>211</v>
      </c>
      <c r="AW200" s="12" t="s">
        <v>39</v>
      </c>
      <c r="AX200" s="12" t="s">
        <v>75</v>
      </c>
      <c r="AY200" s="198" t="s">
        <v>195</v>
      </c>
    </row>
    <row r="201" spans="2:65" s="13" customFormat="1">
      <c r="B201" s="205"/>
      <c r="D201" s="186" t="s">
        <v>203</v>
      </c>
      <c r="E201" s="206" t="s">
        <v>5</v>
      </c>
      <c r="F201" s="207" t="s">
        <v>254</v>
      </c>
      <c r="H201" s="208">
        <v>25.03</v>
      </c>
      <c r="I201" s="209"/>
      <c r="L201" s="205"/>
      <c r="M201" s="210"/>
      <c r="N201" s="211"/>
      <c r="O201" s="211"/>
      <c r="P201" s="211"/>
      <c r="Q201" s="211"/>
      <c r="R201" s="211"/>
      <c r="S201" s="211"/>
      <c r="T201" s="212"/>
      <c r="AT201" s="206" t="s">
        <v>203</v>
      </c>
      <c r="AU201" s="206" t="s">
        <v>85</v>
      </c>
      <c r="AV201" s="13" t="s">
        <v>201</v>
      </c>
      <c r="AW201" s="13" t="s">
        <v>39</v>
      </c>
      <c r="AX201" s="13" t="s">
        <v>83</v>
      </c>
      <c r="AY201" s="206" t="s">
        <v>195</v>
      </c>
    </row>
    <row r="202" spans="2:65" s="10" customFormat="1" ht="29.85" customHeight="1">
      <c r="B202" s="159"/>
      <c r="D202" s="160" t="s">
        <v>74</v>
      </c>
      <c r="E202" s="170" t="s">
        <v>201</v>
      </c>
      <c r="F202" s="170" t="s">
        <v>369</v>
      </c>
      <c r="I202" s="162"/>
      <c r="J202" s="171">
        <f>BK202</f>
        <v>0</v>
      </c>
      <c r="L202" s="159"/>
      <c r="M202" s="164"/>
      <c r="N202" s="165"/>
      <c r="O202" s="165"/>
      <c r="P202" s="166">
        <f>SUM(P203:P226)</f>
        <v>0</v>
      </c>
      <c r="Q202" s="165"/>
      <c r="R202" s="166">
        <f>SUM(R203:R226)</f>
        <v>30.837991060000004</v>
      </c>
      <c r="S202" s="165"/>
      <c r="T202" s="167">
        <f>SUM(T203:T226)</f>
        <v>0</v>
      </c>
      <c r="AR202" s="160" t="s">
        <v>83</v>
      </c>
      <c r="AT202" s="168" t="s">
        <v>74</v>
      </c>
      <c r="AU202" s="168" t="s">
        <v>83</v>
      </c>
      <c r="AY202" s="160" t="s">
        <v>195</v>
      </c>
      <c r="BK202" s="169">
        <f>SUM(BK203:BK226)</f>
        <v>0</v>
      </c>
    </row>
    <row r="203" spans="2:65" s="1" customFormat="1" ht="16.5" customHeight="1">
      <c r="B203" s="172"/>
      <c r="C203" s="173" t="s">
        <v>370</v>
      </c>
      <c r="D203" s="173" t="s">
        <v>197</v>
      </c>
      <c r="E203" s="174" t="s">
        <v>2819</v>
      </c>
      <c r="F203" s="175" t="s">
        <v>2820</v>
      </c>
      <c r="G203" s="176" t="s">
        <v>228</v>
      </c>
      <c r="H203" s="177">
        <v>0.499</v>
      </c>
      <c r="I203" s="178"/>
      <c r="J203" s="179">
        <f>ROUND(I203*H203,2)</f>
        <v>0</v>
      </c>
      <c r="K203" s="175"/>
      <c r="L203" s="40"/>
      <c r="M203" s="180" t="s">
        <v>5</v>
      </c>
      <c r="N203" s="181" t="s">
        <v>46</v>
      </c>
      <c r="O203" s="41"/>
      <c r="P203" s="182">
        <f>O203*H203</f>
        <v>0</v>
      </c>
      <c r="Q203" s="182">
        <v>1.7034</v>
      </c>
      <c r="R203" s="182">
        <f>Q203*H203</f>
        <v>0.84999659999999999</v>
      </c>
      <c r="S203" s="182">
        <v>0</v>
      </c>
      <c r="T203" s="183">
        <f>S203*H203</f>
        <v>0</v>
      </c>
      <c r="AR203" s="23" t="s">
        <v>201</v>
      </c>
      <c r="AT203" s="23" t="s">
        <v>197</v>
      </c>
      <c r="AU203" s="23" t="s">
        <v>85</v>
      </c>
      <c r="AY203" s="23" t="s">
        <v>195</v>
      </c>
      <c r="BE203" s="184">
        <f>IF(N203="základní",J203,0)</f>
        <v>0</v>
      </c>
      <c r="BF203" s="184">
        <f>IF(N203="snížená",J203,0)</f>
        <v>0</v>
      </c>
      <c r="BG203" s="184">
        <f>IF(N203="zákl. přenesená",J203,0)</f>
        <v>0</v>
      </c>
      <c r="BH203" s="184">
        <f>IF(N203="sníž. přenesená",J203,0)</f>
        <v>0</v>
      </c>
      <c r="BI203" s="184">
        <f>IF(N203="nulová",J203,0)</f>
        <v>0</v>
      </c>
      <c r="BJ203" s="23" t="s">
        <v>83</v>
      </c>
      <c r="BK203" s="184">
        <f>ROUND(I203*H203,2)</f>
        <v>0</v>
      </c>
      <c r="BL203" s="23" t="s">
        <v>201</v>
      </c>
      <c r="BM203" s="23" t="s">
        <v>4507</v>
      </c>
    </row>
    <row r="204" spans="2:65" s="1" customFormat="1" ht="27">
      <c r="B204" s="40"/>
      <c r="D204" s="186" t="s">
        <v>209</v>
      </c>
      <c r="F204" s="194" t="s">
        <v>2822</v>
      </c>
      <c r="I204" s="195"/>
      <c r="L204" s="40"/>
      <c r="M204" s="196"/>
      <c r="N204" s="41"/>
      <c r="O204" s="41"/>
      <c r="P204" s="41"/>
      <c r="Q204" s="41"/>
      <c r="R204" s="41"/>
      <c r="S204" s="41"/>
      <c r="T204" s="69"/>
      <c r="AT204" s="23" t="s">
        <v>209</v>
      </c>
      <c r="AU204" s="23" t="s">
        <v>85</v>
      </c>
    </row>
    <row r="205" spans="2:65" s="11" customFormat="1">
      <c r="B205" s="185"/>
      <c r="D205" s="186" t="s">
        <v>203</v>
      </c>
      <c r="E205" s="187" t="s">
        <v>5</v>
      </c>
      <c r="F205" s="188" t="s">
        <v>4508</v>
      </c>
      <c r="H205" s="189">
        <v>0.499</v>
      </c>
      <c r="I205" s="190"/>
      <c r="L205" s="185"/>
      <c r="M205" s="191"/>
      <c r="N205" s="192"/>
      <c r="O205" s="192"/>
      <c r="P205" s="192"/>
      <c r="Q205" s="192"/>
      <c r="R205" s="192"/>
      <c r="S205" s="192"/>
      <c r="T205" s="193"/>
      <c r="AT205" s="187" t="s">
        <v>203</v>
      </c>
      <c r="AU205" s="187" t="s">
        <v>85</v>
      </c>
      <c r="AV205" s="11" t="s">
        <v>85</v>
      </c>
      <c r="AW205" s="11" t="s">
        <v>39</v>
      </c>
      <c r="AX205" s="11" t="s">
        <v>75</v>
      </c>
      <c r="AY205" s="187" t="s">
        <v>195</v>
      </c>
    </row>
    <row r="206" spans="2:65" s="12" customFormat="1">
      <c r="B206" s="197"/>
      <c r="D206" s="186" t="s">
        <v>203</v>
      </c>
      <c r="E206" s="198" t="s">
        <v>5</v>
      </c>
      <c r="F206" s="199" t="s">
        <v>2776</v>
      </c>
      <c r="H206" s="200">
        <v>0.499</v>
      </c>
      <c r="I206" s="201"/>
      <c r="L206" s="197"/>
      <c r="M206" s="202"/>
      <c r="N206" s="203"/>
      <c r="O206" s="203"/>
      <c r="P206" s="203"/>
      <c r="Q206" s="203"/>
      <c r="R206" s="203"/>
      <c r="S206" s="203"/>
      <c r="T206" s="204"/>
      <c r="AT206" s="198" t="s">
        <v>203</v>
      </c>
      <c r="AU206" s="198" t="s">
        <v>85</v>
      </c>
      <c r="AV206" s="12" t="s">
        <v>211</v>
      </c>
      <c r="AW206" s="12" t="s">
        <v>39</v>
      </c>
      <c r="AX206" s="12" t="s">
        <v>83</v>
      </c>
      <c r="AY206" s="198" t="s">
        <v>195</v>
      </c>
    </row>
    <row r="207" spans="2:65" s="1" customFormat="1" ht="16.5" customHeight="1">
      <c r="B207" s="172"/>
      <c r="C207" s="173" t="s">
        <v>377</v>
      </c>
      <c r="D207" s="173" t="s">
        <v>197</v>
      </c>
      <c r="E207" s="174" t="s">
        <v>2826</v>
      </c>
      <c r="F207" s="175" t="s">
        <v>2827</v>
      </c>
      <c r="G207" s="176" t="s">
        <v>325</v>
      </c>
      <c r="H207" s="177">
        <v>1</v>
      </c>
      <c r="I207" s="178"/>
      <c r="J207" s="179">
        <f>ROUND(I207*H207,2)</f>
        <v>0</v>
      </c>
      <c r="K207" s="175"/>
      <c r="L207" s="40"/>
      <c r="M207" s="180" t="s">
        <v>5</v>
      </c>
      <c r="N207" s="181" t="s">
        <v>46</v>
      </c>
      <c r="O207" s="41"/>
      <c r="P207" s="182">
        <f>O207*H207</f>
        <v>0</v>
      </c>
      <c r="Q207" s="182">
        <v>0</v>
      </c>
      <c r="R207" s="182">
        <f>Q207*H207</f>
        <v>0</v>
      </c>
      <c r="S207" s="182">
        <v>0</v>
      </c>
      <c r="T207" s="183">
        <f>S207*H207</f>
        <v>0</v>
      </c>
      <c r="AR207" s="23" t="s">
        <v>201</v>
      </c>
      <c r="AT207" s="23" t="s">
        <v>197</v>
      </c>
      <c r="AU207" s="23" t="s">
        <v>85</v>
      </c>
      <c r="AY207" s="23" t="s">
        <v>195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23" t="s">
        <v>83</v>
      </c>
      <c r="BK207" s="184">
        <f>ROUND(I207*H207,2)</f>
        <v>0</v>
      </c>
      <c r="BL207" s="23" t="s">
        <v>201</v>
      </c>
      <c r="BM207" s="23" t="s">
        <v>4509</v>
      </c>
    </row>
    <row r="208" spans="2:65" s="1" customFormat="1" ht="27">
      <c r="B208" s="40"/>
      <c r="D208" s="186" t="s">
        <v>209</v>
      </c>
      <c r="F208" s="194" t="s">
        <v>2829</v>
      </c>
      <c r="I208" s="195"/>
      <c r="L208" s="40"/>
      <c r="M208" s="196"/>
      <c r="N208" s="41"/>
      <c r="O208" s="41"/>
      <c r="P208" s="41"/>
      <c r="Q208" s="41"/>
      <c r="R208" s="41"/>
      <c r="S208" s="41"/>
      <c r="T208" s="69"/>
      <c r="AT208" s="23" t="s">
        <v>209</v>
      </c>
      <c r="AU208" s="23" t="s">
        <v>85</v>
      </c>
    </row>
    <row r="209" spans="2:65" s="1" customFormat="1" ht="16.5" customHeight="1">
      <c r="B209" s="172"/>
      <c r="C209" s="173" t="s">
        <v>383</v>
      </c>
      <c r="D209" s="173" t="s">
        <v>197</v>
      </c>
      <c r="E209" s="174" t="s">
        <v>371</v>
      </c>
      <c r="F209" s="175" t="s">
        <v>2830</v>
      </c>
      <c r="G209" s="176" t="s">
        <v>228</v>
      </c>
      <c r="H209" s="177">
        <v>6.423</v>
      </c>
      <c r="I209" s="178"/>
      <c r="J209" s="179">
        <f>ROUND(I209*H209,2)</f>
        <v>0</v>
      </c>
      <c r="K209" s="175"/>
      <c r="L209" s="40"/>
      <c r="M209" s="180" t="s">
        <v>5</v>
      </c>
      <c r="N209" s="181" t="s">
        <v>46</v>
      </c>
      <c r="O209" s="41"/>
      <c r="P209" s="182">
        <f>O209*H209</f>
        <v>0</v>
      </c>
      <c r="Q209" s="182">
        <v>1.8907700000000001</v>
      </c>
      <c r="R209" s="182">
        <f>Q209*H209</f>
        <v>12.144415710000001</v>
      </c>
      <c r="S209" s="182">
        <v>0</v>
      </c>
      <c r="T209" s="183">
        <f>S209*H209</f>
        <v>0</v>
      </c>
      <c r="AR209" s="23" t="s">
        <v>201</v>
      </c>
      <c r="AT209" s="23" t="s">
        <v>197</v>
      </c>
      <c r="AU209" s="23" t="s">
        <v>85</v>
      </c>
      <c r="AY209" s="23" t="s">
        <v>195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23" t="s">
        <v>83</v>
      </c>
      <c r="BK209" s="184">
        <f>ROUND(I209*H209,2)</f>
        <v>0</v>
      </c>
      <c r="BL209" s="23" t="s">
        <v>201</v>
      </c>
      <c r="BM209" s="23" t="s">
        <v>4510</v>
      </c>
    </row>
    <row r="210" spans="2:65" s="1" customFormat="1" ht="27">
      <c r="B210" s="40"/>
      <c r="D210" s="186" t="s">
        <v>209</v>
      </c>
      <c r="F210" s="194" t="s">
        <v>2832</v>
      </c>
      <c r="I210" s="195"/>
      <c r="L210" s="40"/>
      <c r="M210" s="196"/>
      <c r="N210" s="41"/>
      <c r="O210" s="41"/>
      <c r="P210" s="41"/>
      <c r="Q210" s="41"/>
      <c r="R210" s="41"/>
      <c r="S210" s="41"/>
      <c r="T210" s="69"/>
      <c r="AT210" s="23" t="s">
        <v>209</v>
      </c>
      <c r="AU210" s="23" t="s">
        <v>85</v>
      </c>
    </row>
    <row r="211" spans="2:65" s="11" customFormat="1">
      <c r="B211" s="185"/>
      <c r="D211" s="186" t="s">
        <v>203</v>
      </c>
      <c r="E211" s="187" t="s">
        <v>5</v>
      </c>
      <c r="F211" s="188" t="s">
        <v>4511</v>
      </c>
      <c r="H211" s="189">
        <v>6.423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203</v>
      </c>
      <c r="AU211" s="187" t="s">
        <v>85</v>
      </c>
      <c r="AV211" s="11" t="s">
        <v>85</v>
      </c>
      <c r="AW211" s="11" t="s">
        <v>39</v>
      </c>
      <c r="AX211" s="11" t="s">
        <v>75</v>
      </c>
      <c r="AY211" s="187" t="s">
        <v>195</v>
      </c>
    </row>
    <row r="212" spans="2:65" s="12" customFormat="1">
      <c r="B212" s="197"/>
      <c r="D212" s="186" t="s">
        <v>203</v>
      </c>
      <c r="E212" s="198" t="s">
        <v>5</v>
      </c>
      <c r="F212" s="199" t="s">
        <v>2779</v>
      </c>
      <c r="H212" s="200">
        <v>6.423</v>
      </c>
      <c r="I212" s="201"/>
      <c r="L212" s="197"/>
      <c r="M212" s="202"/>
      <c r="N212" s="203"/>
      <c r="O212" s="203"/>
      <c r="P212" s="203"/>
      <c r="Q212" s="203"/>
      <c r="R212" s="203"/>
      <c r="S212" s="203"/>
      <c r="T212" s="204"/>
      <c r="AT212" s="198" t="s">
        <v>203</v>
      </c>
      <c r="AU212" s="198" t="s">
        <v>85</v>
      </c>
      <c r="AV212" s="12" t="s">
        <v>211</v>
      </c>
      <c r="AW212" s="12" t="s">
        <v>39</v>
      </c>
      <c r="AX212" s="12" t="s">
        <v>83</v>
      </c>
      <c r="AY212" s="198" t="s">
        <v>195</v>
      </c>
    </row>
    <row r="213" spans="2:65" s="1" customFormat="1" ht="16.5" customHeight="1">
      <c r="B213" s="172"/>
      <c r="C213" s="173" t="s">
        <v>388</v>
      </c>
      <c r="D213" s="173" t="s">
        <v>197</v>
      </c>
      <c r="E213" s="174" t="s">
        <v>2849</v>
      </c>
      <c r="F213" s="175" t="s">
        <v>2850</v>
      </c>
      <c r="G213" s="176" t="s">
        <v>228</v>
      </c>
      <c r="H213" s="177">
        <v>6.1749999999999998</v>
      </c>
      <c r="I213" s="178"/>
      <c r="J213" s="179">
        <f>ROUND(I213*H213,2)</f>
        <v>0</v>
      </c>
      <c r="K213" s="175"/>
      <c r="L213" s="40"/>
      <c r="M213" s="180" t="s">
        <v>5</v>
      </c>
      <c r="N213" s="181" t="s">
        <v>46</v>
      </c>
      <c r="O213" s="41"/>
      <c r="P213" s="182">
        <f>O213*H213</f>
        <v>0</v>
      </c>
      <c r="Q213" s="182">
        <v>1.8907700000000001</v>
      </c>
      <c r="R213" s="182">
        <f>Q213*H213</f>
        <v>11.67550475</v>
      </c>
      <c r="S213" s="182">
        <v>0</v>
      </c>
      <c r="T213" s="183">
        <f>S213*H213</f>
        <v>0</v>
      </c>
      <c r="AR213" s="23" t="s">
        <v>201</v>
      </c>
      <c r="AT213" s="23" t="s">
        <v>197</v>
      </c>
      <c r="AU213" s="23" t="s">
        <v>85</v>
      </c>
      <c r="AY213" s="23" t="s">
        <v>195</v>
      </c>
      <c r="BE213" s="184">
        <f>IF(N213="základní",J213,0)</f>
        <v>0</v>
      </c>
      <c r="BF213" s="184">
        <f>IF(N213="snížená",J213,0)</f>
        <v>0</v>
      </c>
      <c r="BG213" s="184">
        <f>IF(N213="zákl. přenesená",J213,0)</f>
        <v>0</v>
      </c>
      <c r="BH213" s="184">
        <f>IF(N213="sníž. přenesená",J213,0)</f>
        <v>0</v>
      </c>
      <c r="BI213" s="184">
        <f>IF(N213="nulová",J213,0)</f>
        <v>0</v>
      </c>
      <c r="BJ213" s="23" t="s">
        <v>83</v>
      </c>
      <c r="BK213" s="184">
        <f>ROUND(I213*H213,2)</f>
        <v>0</v>
      </c>
      <c r="BL213" s="23" t="s">
        <v>201</v>
      </c>
      <c r="BM213" s="23" t="s">
        <v>4512</v>
      </c>
    </row>
    <row r="214" spans="2:65" s="1" customFormat="1" ht="94.5">
      <c r="B214" s="40"/>
      <c r="D214" s="186" t="s">
        <v>209</v>
      </c>
      <c r="F214" s="194" t="s">
        <v>2852</v>
      </c>
      <c r="I214" s="195"/>
      <c r="L214" s="40"/>
      <c r="M214" s="196"/>
      <c r="N214" s="41"/>
      <c r="O214" s="41"/>
      <c r="P214" s="41"/>
      <c r="Q214" s="41"/>
      <c r="R214" s="41"/>
      <c r="S214" s="41"/>
      <c r="T214" s="69"/>
      <c r="AT214" s="23" t="s">
        <v>209</v>
      </c>
      <c r="AU214" s="23" t="s">
        <v>85</v>
      </c>
    </row>
    <row r="215" spans="2:65" s="11" customFormat="1">
      <c r="B215" s="185"/>
      <c r="D215" s="186" t="s">
        <v>203</v>
      </c>
      <c r="E215" s="187" t="s">
        <v>5</v>
      </c>
      <c r="F215" s="188" t="s">
        <v>4513</v>
      </c>
      <c r="H215" s="189">
        <v>3.48</v>
      </c>
      <c r="I215" s="190"/>
      <c r="L215" s="185"/>
      <c r="M215" s="191"/>
      <c r="N215" s="192"/>
      <c r="O215" s="192"/>
      <c r="P215" s="192"/>
      <c r="Q215" s="192"/>
      <c r="R215" s="192"/>
      <c r="S215" s="192"/>
      <c r="T215" s="193"/>
      <c r="AT215" s="187" t="s">
        <v>203</v>
      </c>
      <c r="AU215" s="187" t="s">
        <v>85</v>
      </c>
      <c r="AV215" s="11" t="s">
        <v>85</v>
      </c>
      <c r="AW215" s="11" t="s">
        <v>39</v>
      </c>
      <c r="AX215" s="11" t="s">
        <v>75</v>
      </c>
      <c r="AY215" s="187" t="s">
        <v>195</v>
      </c>
    </row>
    <row r="216" spans="2:65" s="11" customFormat="1">
      <c r="B216" s="185"/>
      <c r="D216" s="186" t="s">
        <v>203</v>
      </c>
      <c r="E216" s="187" t="s">
        <v>5</v>
      </c>
      <c r="F216" s="188" t="s">
        <v>4514</v>
      </c>
      <c r="H216" s="189">
        <v>2.6949999999999998</v>
      </c>
      <c r="I216" s="190"/>
      <c r="L216" s="185"/>
      <c r="M216" s="191"/>
      <c r="N216" s="192"/>
      <c r="O216" s="192"/>
      <c r="P216" s="192"/>
      <c r="Q216" s="192"/>
      <c r="R216" s="192"/>
      <c r="S216" s="192"/>
      <c r="T216" s="193"/>
      <c r="AT216" s="187" t="s">
        <v>203</v>
      </c>
      <c r="AU216" s="187" t="s">
        <v>85</v>
      </c>
      <c r="AV216" s="11" t="s">
        <v>85</v>
      </c>
      <c r="AW216" s="11" t="s">
        <v>39</v>
      </c>
      <c r="AX216" s="11" t="s">
        <v>75</v>
      </c>
      <c r="AY216" s="187" t="s">
        <v>195</v>
      </c>
    </row>
    <row r="217" spans="2:65" s="12" customFormat="1">
      <c r="B217" s="197"/>
      <c r="D217" s="186" t="s">
        <v>203</v>
      </c>
      <c r="E217" s="198" t="s">
        <v>5</v>
      </c>
      <c r="F217" s="199" t="s">
        <v>2788</v>
      </c>
      <c r="H217" s="200">
        <v>6.1749999999999998</v>
      </c>
      <c r="I217" s="201"/>
      <c r="L217" s="197"/>
      <c r="M217" s="202"/>
      <c r="N217" s="203"/>
      <c r="O217" s="203"/>
      <c r="P217" s="203"/>
      <c r="Q217" s="203"/>
      <c r="R217" s="203"/>
      <c r="S217" s="203"/>
      <c r="T217" s="204"/>
      <c r="AT217" s="198" t="s">
        <v>203</v>
      </c>
      <c r="AU217" s="198" t="s">
        <v>85</v>
      </c>
      <c r="AV217" s="12" t="s">
        <v>211</v>
      </c>
      <c r="AW217" s="12" t="s">
        <v>39</v>
      </c>
      <c r="AX217" s="12" t="s">
        <v>83</v>
      </c>
      <c r="AY217" s="198" t="s">
        <v>195</v>
      </c>
    </row>
    <row r="218" spans="2:65" s="1" customFormat="1" ht="16.5" customHeight="1">
      <c r="B218" s="172"/>
      <c r="C218" s="173" t="s">
        <v>393</v>
      </c>
      <c r="D218" s="173" t="s">
        <v>197</v>
      </c>
      <c r="E218" s="174" t="s">
        <v>2836</v>
      </c>
      <c r="F218" s="175" t="s">
        <v>2837</v>
      </c>
      <c r="G218" s="176" t="s">
        <v>228</v>
      </c>
      <c r="H218" s="177">
        <v>0.67500000000000004</v>
      </c>
      <c r="I218" s="178"/>
      <c r="J218" s="179">
        <f>ROUND(I218*H218,2)</f>
        <v>0</v>
      </c>
      <c r="K218" s="175"/>
      <c r="L218" s="40"/>
      <c r="M218" s="180" t="s">
        <v>5</v>
      </c>
      <c r="N218" s="181" t="s">
        <v>46</v>
      </c>
      <c r="O218" s="41"/>
      <c r="P218" s="182">
        <f>O218*H218</f>
        <v>0</v>
      </c>
      <c r="Q218" s="182">
        <v>2.234</v>
      </c>
      <c r="R218" s="182">
        <f>Q218*H218</f>
        <v>1.5079500000000001</v>
      </c>
      <c r="S218" s="182">
        <v>0</v>
      </c>
      <c r="T218" s="183">
        <f>S218*H218</f>
        <v>0</v>
      </c>
      <c r="AR218" s="23" t="s">
        <v>201</v>
      </c>
      <c r="AT218" s="23" t="s">
        <v>197</v>
      </c>
      <c r="AU218" s="23" t="s">
        <v>85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4515</v>
      </c>
    </row>
    <row r="219" spans="2:65" s="1" customFormat="1" ht="27">
      <c r="B219" s="40"/>
      <c r="D219" s="186" t="s">
        <v>209</v>
      </c>
      <c r="F219" s="194" t="s">
        <v>2839</v>
      </c>
      <c r="I219" s="195"/>
      <c r="L219" s="40"/>
      <c r="M219" s="196"/>
      <c r="N219" s="41"/>
      <c r="O219" s="41"/>
      <c r="P219" s="41"/>
      <c r="Q219" s="41"/>
      <c r="R219" s="41"/>
      <c r="S219" s="41"/>
      <c r="T219" s="69"/>
      <c r="AT219" s="23" t="s">
        <v>209</v>
      </c>
      <c r="AU219" s="23" t="s">
        <v>85</v>
      </c>
    </row>
    <row r="220" spans="2:65" s="11" customFormat="1">
      <c r="B220" s="185"/>
      <c r="D220" s="186" t="s">
        <v>203</v>
      </c>
      <c r="E220" s="187" t="s">
        <v>5</v>
      </c>
      <c r="F220" s="188" t="s">
        <v>4516</v>
      </c>
      <c r="H220" s="189">
        <v>0.67500000000000004</v>
      </c>
      <c r="I220" s="190"/>
      <c r="L220" s="185"/>
      <c r="M220" s="191"/>
      <c r="N220" s="192"/>
      <c r="O220" s="192"/>
      <c r="P220" s="192"/>
      <c r="Q220" s="192"/>
      <c r="R220" s="192"/>
      <c r="S220" s="192"/>
      <c r="T220" s="193"/>
      <c r="AT220" s="187" t="s">
        <v>203</v>
      </c>
      <c r="AU220" s="187" t="s">
        <v>85</v>
      </c>
      <c r="AV220" s="11" t="s">
        <v>85</v>
      </c>
      <c r="AW220" s="11" t="s">
        <v>39</v>
      </c>
      <c r="AX220" s="11" t="s">
        <v>75</v>
      </c>
      <c r="AY220" s="187" t="s">
        <v>195</v>
      </c>
    </row>
    <row r="221" spans="2:65" s="12" customFormat="1">
      <c r="B221" s="197"/>
      <c r="D221" s="186" t="s">
        <v>203</v>
      </c>
      <c r="E221" s="198" t="s">
        <v>5</v>
      </c>
      <c r="F221" s="199" t="s">
        <v>2841</v>
      </c>
      <c r="H221" s="200">
        <v>0.67500000000000004</v>
      </c>
      <c r="I221" s="201"/>
      <c r="L221" s="197"/>
      <c r="M221" s="202"/>
      <c r="N221" s="203"/>
      <c r="O221" s="203"/>
      <c r="P221" s="203"/>
      <c r="Q221" s="203"/>
      <c r="R221" s="203"/>
      <c r="S221" s="203"/>
      <c r="T221" s="204"/>
      <c r="AT221" s="198" t="s">
        <v>203</v>
      </c>
      <c r="AU221" s="198" t="s">
        <v>85</v>
      </c>
      <c r="AV221" s="12" t="s">
        <v>211</v>
      </c>
      <c r="AW221" s="12" t="s">
        <v>39</v>
      </c>
      <c r="AX221" s="12" t="s">
        <v>83</v>
      </c>
      <c r="AY221" s="198" t="s">
        <v>195</v>
      </c>
    </row>
    <row r="222" spans="2:65" s="1" customFormat="1" ht="16.5" customHeight="1">
      <c r="B222" s="172"/>
      <c r="C222" s="173" t="s">
        <v>398</v>
      </c>
      <c r="D222" s="173" t="s">
        <v>197</v>
      </c>
      <c r="E222" s="174" t="s">
        <v>2842</v>
      </c>
      <c r="F222" s="175" t="s">
        <v>2843</v>
      </c>
      <c r="G222" s="176" t="s">
        <v>228</v>
      </c>
      <c r="H222" s="177">
        <v>2.0859999999999999</v>
      </c>
      <c r="I222" s="178"/>
      <c r="J222" s="179">
        <f>ROUND(I222*H222,2)</f>
        <v>0</v>
      </c>
      <c r="K222" s="175"/>
      <c r="L222" s="40"/>
      <c r="M222" s="180" t="s">
        <v>5</v>
      </c>
      <c r="N222" s="181" t="s">
        <v>46</v>
      </c>
      <c r="O222" s="41"/>
      <c r="P222" s="182">
        <f>O222*H222</f>
        <v>0</v>
      </c>
      <c r="Q222" s="182">
        <v>2.234</v>
      </c>
      <c r="R222" s="182">
        <f>Q222*H222</f>
        <v>4.6601239999999997</v>
      </c>
      <c r="S222" s="182">
        <v>0</v>
      </c>
      <c r="T222" s="183">
        <f>S222*H222</f>
        <v>0</v>
      </c>
      <c r="AR222" s="23" t="s">
        <v>201</v>
      </c>
      <c r="AT222" s="23" t="s">
        <v>197</v>
      </c>
      <c r="AU222" s="23" t="s">
        <v>85</v>
      </c>
      <c r="AY222" s="23" t="s">
        <v>195</v>
      </c>
      <c r="BE222" s="184">
        <f>IF(N222="základní",J222,0)</f>
        <v>0</v>
      </c>
      <c r="BF222" s="184">
        <f>IF(N222="snížená",J222,0)</f>
        <v>0</v>
      </c>
      <c r="BG222" s="184">
        <f>IF(N222="zákl. přenesená",J222,0)</f>
        <v>0</v>
      </c>
      <c r="BH222" s="184">
        <f>IF(N222="sníž. přenesená",J222,0)</f>
        <v>0</v>
      </c>
      <c r="BI222" s="184">
        <f>IF(N222="nulová",J222,0)</f>
        <v>0</v>
      </c>
      <c r="BJ222" s="23" t="s">
        <v>83</v>
      </c>
      <c r="BK222" s="184">
        <f>ROUND(I222*H222,2)</f>
        <v>0</v>
      </c>
      <c r="BL222" s="23" t="s">
        <v>201</v>
      </c>
      <c r="BM222" s="23" t="s">
        <v>4517</v>
      </c>
    </row>
    <row r="223" spans="2:65" s="1" customFormat="1" ht="27">
      <c r="B223" s="40"/>
      <c r="D223" s="186" t="s">
        <v>209</v>
      </c>
      <c r="F223" s="194" t="s">
        <v>2845</v>
      </c>
      <c r="I223" s="195"/>
      <c r="L223" s="40"/>
      <c r="M223" s="196"/>
      <c r="N223" s="41"/>
      <c r="O223" s="41"/>
      <c r="P223" s="41"/>
      <c r="Q223" s="41"/>
      <c r="R223" s="41"/>
      <c r="S223" s="41"/>
      <c r="T223" s="69"/>
      <c r="AT223" s="23" t="s">
        <v>209</v>
      </c>
      <c r="AU223" s="23" t="s">
        <v>85</v>
      </c>
    </row>
    <row r="224" spans="2:65" s="11" customFormat="1">
      <c r="B224" s="185"/>
      <c r="D224" s="186" t="s">
        <v>203</v>
      </c>
      <c r="E224" s="187" t="s">
        <v>5</v>
      </c>
      <c r="F224" s="188" t="s">
        <v>4518</v>
      </c>
      <c r="H224" s="189">
        <v>2.0859999999999999</v>
      </c>
      <c r="I224" s="190"/>
      <c r="L224" s="185"/>
      <c r="M224" s="191"/>
      <c r="N224" s="192"/>
      <c r="O224" s="192"/>
      <c r="P224" s="192"/>
      <c r="Q224" s="192"/>
      <c r="R224" s="192"/>
      <c r="S224" s="192"/>
      <c r="T224" s="193"/>
      <c r="AT224" s="187" t="s">
        <v>203</v>
      </c>
      <c r="AU224" s="187" t="s">
        <v>85</v>
      </c>
      <c r="AV224" s="11" t="s">
        <v>85</v>
      </c>
      <c r="AW224" s="11" t="s">
        <v>39</v>
      </c>
      <c r="AX224" s="11" t="s">
        <v>75</v>
      </c>
      <c r="AY224" s="187" t="s">
        <v>195</v>
      </c>
    </row>
    <row r="225" spans="2:65" s="12" customFormat="1">
      <c r="B225" s="197"/>
      <c r="D225" s="186" t="s">
        <v>203</v>
      </c>
      <c r="E225" s="198" t="s">
        <v>5</v>
      </c>
      <c r="F225" s="199" t="s">
        <v>2784</v>
      </c>
      <c r="H225" s="200">
        <v>2.0859999999999999</v>
      </c>
      <c r="I225" s="201"/>
      <c r="L225" s="197"/>
      <c r="M225" s="202"/>
      <c r="N225" s="203"/>
      <c r="O225" s="203"/>
      <c r="P225" s="203"/>
      <c r="Q225" s="203"/>
      <c r="R225" s="203"/>
      <c r="S225" s="203"/>
      <c r="T225" s="204"/>
      <c r="AT225" s="198" t="s">
        <v>203</v>
      </c>
      <c r="AU225" s="198" t="s">
        <v>85</v>
      </c>
      <c r="AV225" s="12" t="s">
        <v>211</v>
      </c>
      <c r="AW225" s="12" t="s">
        <v>39</v>
      </c>
      <c r="AX225" s="12" t="s">
        <v>83</v>
      </c>
      <c r="AY225" s="198" t="s">
        <v>195</v>
      </c>
    </row>
    <row r="226" spans="2:65" s="1" customFormat="1" ht="16.5" customHeight="1">
      <c r="B226" s="172"/>
      <c r="C226" s="173" t="s">
        <v>403</v>
      </c>
      <c r="D226" s="173" t="s">
        <v>197</v>
      </c>
      <c r="E226" s="174" t="s">
        <v>345</v>
      </c>
      <c r="F226" s="175" t="s">
        <v>346</v>
      </c>
      <c r="G226" s="176" t="s">
        <v>303</v>
      </c>
      <c r="H226" s="177">
        <v>30.838000000000001</v>
      </c>
      <c r="I226" s="178"/>
      <c r="J226" s="179">
        <f>ROUND(I226*H226,2)</f>
        <v>0</v>
      </c>
      <c r="K226" s="175"/>
      <c r="L226" s="40"/>
      <c r="M226" s="180" t="s">
        <v>5</v>
      </c>
      <c r="N226" s="181" t="s">
        <v>46</v>
      </c>
      <c r="O226" s="41"/>
      <c r="P226" s="182">
        <f>O226*H226</f>
        <v>0</v>
      </c>
      <c r="Q226" s="182">
        <v>0</v>
      </c>
      <c r="R226" s="182">
        <f>Q226*H226</f>
        <v>0</v>
      </c>
      <c r="S226" s="182">
        <v>0</v>
      </c>
      <c r="T226" s="183">
        <f>S226*H226</f>
        <v>0</v>
      </c>
      <c r="AR226" s="23" t="s">
        <v>201</v>
      </c>
      <c r="AT226" s="23" t="s">
        <v>197</v>
      </c>
      <c r="AU226" s="23" t="s">
        <v>85</v>
      </c>
      <c r="AY226" s="23" t="s">
        <v>195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23" t="s">
        <v>83</v>
      </c>
      <c r="BK226" s="184">
        <f>ROUND(I226*H226,2)</f>
        <v>0</v>
      </c>
      <c r="BL226" s="23" t="s">
        <v>201</v>
      </c>
      <c r="BM226" s="23" t="s">
        <v>4519</v>
      </c>
    </row>
    <row r="227" spans="2:65" s="10" customFormat="1" ht="29.85" customHeight="1">
      <c r="B227" s="159"/>
      <c r="D227" s="160" t="s">
        <v>74</v>
      </c>
      <c r="E227" s="170" t="s">
        <v>220</v>
      </c>
      <c r="F227" s="170" t="s">
        <v>2857</v>
      </c>
      <c r="I227" s="162"/>
      <c r="J227" s="171">
        <f>BK227</f>
        <v>0</v>
      </c>
      <c r="L227" s="159"/>
      <c r="M227" s="164"/>
      <c r="N227" s="165"/>
      <c r="O227" s="165"/>
      <c r="P227" s="166">
        <f>P228</f>
        <v>0</v>
      </c>
      <c r="Q227" s="165"/>
      <c r="R227" s="166">
        <f>R228</f>
        <v>15.795270000000002</v>
      </c>
      <c r="S227" s="165"/>
      <c r="T227" s="167">
        <f>T228</f>
        <v>0</v>
      </c>
      <c r="AR227" s="160" t="s">
        <v>83</v>
      </c>
      <c r="AT227" s="168" t="s">
        <v>74</v>
      </c>
      <c r="AU227" s="168" t="s">
        <v>83</v>
      </c>
      <c r="AY227" s="160" t="s">
        <v>195</v>
      </c>
      <c r="BK227" s="169">
        <f>BK228</f>
        <v>0</v>
      </c>
    </row>
    <row r="228" spans="2:65" s="10" customFormat="1" ht="14.85" customHeight="1">
      <c r="B228" s="159"/>
      <c r="D228" s="160" t="s">
        <v>74</v>
      </c>
      <c r="E228" s="170" t="s">
        <v>391</v>
      </c>
      <c r="F228" s="170" t="s">
        <v>392</v>
      </c>
      <c r="I228" s="162"/>
      <c r="J228" s="171">
        <f>BK228</f>
        <v>0</v>
      </c>
      <c r="L228" s="159"/>
      <c r="M228" s="164"/>
      <c r="N228" s="165"/>
      <c r="O228" s="165"/>
      <c r="P228" s="166">
        <f>SUM(P229:P247)</f>
        <v>0</v>
      </c>
      <c r="Q228" s="165"/>
      <c r="R228" s="166">
        <f>SUM(R229:R247)</f>
        <v>15.795270000000002</v>
      </c>
      <c r="S228" s="165"/>
      <c r="T228" s="167">
        <f>SUM(T229:T247)</f>
        <v>0</v>
      </c>
      <c r="AR228" s="160" t="s">
        <v>83</v>
      </c>
      <c r="AT228" s="168" t="s">
        <v>74</v>
      </c>
      <c r="AU228" s="168" t="s">
        <v>85</v>
      </c>
      <c r="AY228" s="160" t="s">
        <v>195</v>
      </c>
      <c r="BK228" s="169">
        <f>SUM(BK229:BK247)</f>
        <v>0</v>
      </c>
    </row>
    <row r="229" spans="2:65" s="1" customFormat="1" ht="16.5" customHeight="1">
      <c r="B229" s="172"/>
      <c r="C229" s="173" t="s">
        <v>408</v>
      </c>
      <c r="D229" s="173" t="s">
        <v>197</v>
      </c>
      <c r="E229" s="174" t="s">
        <v>394</v>
      </c>
      <c r="F229" s="175" t="s">
        <v>395</v>
      </c>
      <c r="G229" s="176" t="s">
        <v>264</v>
      </c>
      <c r="H229" s="177">
        <v>17.649999999999999</v>
      </c>
      <c r="I229" s="178"/>
      <c r="J229" s="179">
        <f>ROUND(I229*H229,2)</f>
        <v>0</v>
      </c>
      <c r="K229" s="175"/>
      <c r="L229" s="40"/>
      <c r="M229" s="180" t="s">
        <v>5</v>
      </c>
      <c r="N229" s="181" t="s">
        <v>46</v>
      </c>
      <c r="O229" s="41"/>
      <c r="P229" s="182">
        <f>O229*H229</f>
        <v>0</v>
      </c>
      <c r="Q229" s="182">
        <v>0.29699999999999999</v>
      </c>
      <c r="R229" s="182">
        <f>Q229*H229</f>
        <v>5.242049999999999</v>
      </c>
      <c r="S229" s="182">
        <v>0</v>
      </c>
      <c r="T229" s="183">
        <f>S229*H229</f>
        <v>0</v>
      </c>
      <c r="AR229" s="23" t="s">
        <v>201</v>
      </c>
      <c r="AT229" s="23" t="s">
        <v>197</v>
      </c>
      <c r="AU229" s="23" t="s">
        <v>211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4520</v>
      </c>
    </row>
    <row r="230" spans="2:65" s="1" customFormat="1" ht="54">
      <c r="B230" s="40"/>
      <c r="D230" s="186" t="s">
        <v>209</v>
      </c>
      <c r="F230" s="194" t="s">
        <v>397</v>
      </c>
      <c r="I230" s="195"/>
      <c r="L230" s="40"/>
      <c r="M230" s="196"/>
      <c r="N230" s="41"/>
      <c r="O230" s="41"/>
      <c r="P230" s="41"/>
      <c r="Q230" s="41"/>
      <c r="R230" s="41"/>
      <c r="S230" s="41"/>
      <c r="T230" s="69"/>
      <c r="AT230" s="23" t="s">
        <v>209</v>
      </c>
      <c r="AU230" s="23" t="s">
        <v>211</v>
      </c>
    </row>
    <row r="231" spans="2:65" s="11" customFormat="1">
      <c r="B231" s="185"/>
      <c r="D231" s="186" t="s">
        <v>203</v>
      </c>
      <c r="E231" s="187" t="s">
        <v>5</v>
      </c>
      <c r="F231" s="188" t="s">
        <v>3713</v>
      </c>
      <c r="H231" s="189">
        <v>8</v>
      </c>
      <c r="I231" s="190"/>
      <c r="L231" s="185"/>
      <c r="M231" s="191"/>
      <c r="N231" s="192"/>
      <c r="O231" s="192"/>
      <c r="P231" s="192"/>
      <c r="Q231" s="192"/>
      <c r="R231" s="192"/>
      <c r="S231" s="192"/>
      <c r="T231" s="193"/>
      <c r="AT231" s="187" t="s">
        <v>203</v>
      </c>
      <c r="AU231" s="187" t="s">
        <v>211</v>
      </c>
      <c r="AV231" s="11" t="s">
        <v>85</v>
      </c>
      <c r="AW231" s="11" t="s">
        <v>39</v>
      </c>
      <c r="AX231" s="11" t="s">
        <v>75</v>
      </c>
      <c r="AY231" s="187" t="s">
        <v>195</v>
      </c>
    </row>
    <row r="232" spans="2:65" s="12" customFormat="1">
      <c r="B232" s="197"/>
      <c r="D232" s="186" t="s">
        <v>203</v>
      </c>
      <c r="E232" s="198" t="s">
        <v>5</v>
      </c>
      <c r="F232" s="199" t="s">
        <v>2809</v>
      </c>
      <c r="H232" s="200">
        <v>8</v>
      </c>
      <c r="I232" s="201"/>
      <c r="L232" s="197"/>
      <c r="M232" s="202"/>
      <c r="N232" s="203"/>
      <c r="O232" s="203"/>
      <c r="P232" s="203"/>
      <c r="Q232" s="203"/>
      <c r="R232" s="203"/>
      <c r="S232" s="203"/>
      <c r="T232" s="204"/>
      <c r="AT232" s="198" t="s">
        <v>203</v>
      </c>
      <c r="AU232" s="198" t="s">
        <v>211</v>
      </c>
      <c r="AV232" s="12" t="s">
        <v>211</v>
      </c>
      <c r="AW232" s="12" t="s">
        <v>39</v>
      </c>
      <c r="AX232" s="12" t="s">
        <v>75</v>
      </c>
      <c r="AY232" s="198" t="s">
        <v>195</v>
      </c>
    </row>
    <row r="233" spans="2:65" s="11" customFormat="1">
      <c r="B233" s="185"/>
      <c r="D233" s="186" t="s">
        <v>203</v>
      </c>
      <c r="E233" s="187" t="s">
        <v>5</v>
      </c>
      <c r="F233" s="188" t="s">
        <v>4504</v>
      </c>
      <c r="H233" s="189">
        <v>9.65</v>
      </c>
      <c r="I233" s="190"/>
      <c r="L233" s="185"/>
      <c r="M233" s="191"/>
      <c r="N233" s="192"/>
      <c r="O233" s="192"/>
      <c r="P233" s="192"/>
      <c r="Q233" s="192"/>
      <c r="R233" s="192"/>
      <c r="S233" s="192"/>
      <c r="T233" s="193"/>
      <c r="AT233" s="187" t="s">
        <v>203</v>
      </c>
      <c r="AU233" s="187" t="s">
        <v>211</v>
      </c>
      <c r="AV233" s="11" t="s">
        <v>85</v>
      </c>
      <c r="AW233" s="11" t="s">
        <v>39</v>
      </c>
      <c r="AX233" s="11" t="s">
        <v>75</v>
      </c>
      <c r="AY233" s="187" t="s">
        <v>195</v>
      </c>
    </row>
    <row r="234" spans="2:65" s="12" customFormat="1">
      <c r="B234" s="197"/>
      <c r="D234" s="186" t="s">
        <v>203</v>
      </c>
      <c r="E234" s="198" t="s">
        <v>5</v>
      </c>
      <c r="F234" s="199" t="s">
        <v>250</v>
      </c>
      <c r="H234" s="200">
        <v>9.65</v>
      </c>
      <c r="I234" s="201"/>
      <c r="L234" s="197"/>
      <c r="M234" s="202"/>
      <c r="N234" s="203"/>
      <c r="O234" s="203"/>
      <c r="P234" s="203"/>
      <c r="Q234" s="203"/>
      <c r="R234" s="203"/>
      <c r="S234" s="203"/>
      <c r="T234" s="204"/>
      <c r="AT234" s="198" t="s">
        <v>203</v>
      </c>
      <c r="AU234" s="198" t="s">
        <v>211</v>
      </c>
      <c r="AV234" s="12" t="s">
        <v>211</v>
      </c>
      <c r="AW234" s="12" t="s">
        <v>39</v>
      </c>
      <c r="AX234" s="12" t="s">
        <v>75</v>
      </c>
      <c r="AY234" s="198" t="s">
        <v>195</v>
      </c>
    </row>
    <row r="235" spans="2:65" s="13" customFormat="1">
      <c r="B235" s="205"/>
      <c r="D235" s="186" t="s">
        <v>203</v>
      </c>
      <c r="E235" s="206" t="s">
        <v>5</v>
      </c>
      <c r="F235" s="207" t="s">
        <v>254</v>
      </c>
      <c r="H235" s="208">
        <v>17.649999999999999</v>
      </c>
      <c r="I235" s="209"/>
      <c r="L235" s="205"/>
      <c r="M235" s="210"/>
      <c r="N235" s="211"/>
      <c r="O235" s="211"/>
      <c r="P235" s="211"/>
      <c r="Q235" s="211"/>
      <c r="R235" s="211"/>
      <c r="S235" s="211"/>
      <c r="T235" s="212"/>
      <c r="AT235" s="206" t="s">
        <v>203</v>
      </c>
      <c r="AU235" s="206" t="s">
        <v>211</v>
      </c>
      <c r="AV235" s="13" t="s">
        <v>201</v>
      </c>
      <c r="AW235" s="13" t="s">
        <v>39</v>
      </c>
      <c r="AX235" s="13" t="s">
        <v>83</v>
      </c>
      <c r="AY235" s="206" t="s">
        <v>195</v>
      </c>
    </row>
    <row r="236" spans="2:65" s="1" customFormat="1" ht="16.5" customHeight="1">
      <c r="B236" s="172"/>
      <c r="C236" s="173" t="s">
        <v>410</v>
      </c>
      <c r="D236" s="173" t="s">
        <v>197</v>
      </c>
      <c r="E236" s="174" t="s">
        <v>399</v>
      </c>
      <c r="F236" s="175" t="s">
        <v>400</v>
      </c>
      <c r="G236" s="176" t="s">
        <v>264</v>
      </c>
      <c r="H236" s="177">
        <v>17.649999999999999</v>
      </c>
      <c r="I236" s="178"/>
      <c r="J236" s="179">
        <f>ROUND(I236*H236,2)</f>
        <v>0</v>
      </c>
      <c r="K236" s="175"/>
      <c r="L236" s="40"/>
      <c r="M236" s="180" t="s">
        <v>5</v>
      </c>
      <c r="N236" s="181" t="s">
        <v>46</v>
      </c>
      <c r="O236" s="41"/>
      <c r="P236" s="182">
        <f>O236*H236</f>
        <v>0</v>
      </c>
      <c r="Q236" s="182">
        <v>0.29160000000000003</v>
      </c>
      <c r="R236" s="182">
        <f>Q236*H236</f>
        <v>5.1467400000000003</v>
      </c>
      <c r="S236" s="182">
        <v>0</v>
      </c>
      <c r="T236" s="183">
        <f>S236*H236</f>
        <v>0</v>
      </c>
      <c r="AR236" s="23" t="s">
        <v>201</v>
      </c>
      <c r="AT236" s="23" t="s">
        <v>197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4521</v>
      </c>
    </row>
    <row r="237" spans="2:65" s="1" customFormat="1" ht="54">
      <c r="B237" s="40"/>
      <c r="D237" s="186" t="s">
        <v>209</v>
      </c>
      <c r="F237" s="194" t="s">
        <v>402</v>
      </c>
      <c r="I237" s="195"/>
      <c r="L237" s="40"/>
      <c r="M237" s="196"/>
      <c r="N237" s="41"/>
      <c r="O237" s="41"/>
      <c r="P237" s="41"/>
      <c r="Q237" s="41"/>
      <c r="R237" s="41"/>
      <c r="S237" s="41"/>
      <c r="T237" s="69"/>
      <c r="AT237" s="23" t="s">
        <v>209</v>
      </c>
      <c r="AU237" s="23" t="s">
        <v>211</v>
      </c>
    </row>
    <row r="238" spans="2:65" s="1" customFormat="1" ht="16.5" customHeight="1">
      <c r="B238" s="172"/>
      <c r="C238" s="173" t="s">
        <v>414</v>
      </c>
      <c r="D238" s="173" t="s">
        <v>197</v>
      </c>
      <c r="E238" s="174" t="s">
        <v>404</v>
      </c>
      <c r="F238" s="175" t="s">
        <v>405</v>
      </c>
      <c r="G238" s="176" t="s">
        <v>264</v>
      </c>
      <c r="H238" s="177">
        <v>25.03</v>
      </c>
      <c r="I238" s="178"/>
      <c r="J238" s="179">
        <f>ROUND(I238*H238,2)</f>
        <v>0</v>
      </c>
      <c r="K238" s="175"/>
      <c r="L238" s="40"/>
      <c r="M238" s="180" t="s">
        <v>5</v>
      </c>
      <c r="N238" s="181" t="s">
        <v>46</v>
      </c>
      <c r="O238" s="41"/>
      <c r="P238" s="182">
        <f>O238*H238</f>
        <v>0</v>
      </c>
      <c r="Q238" s="182">
        <v>0.108</v>
      </c>
      <c r="R238" s="182">
        <f>Q238*H238</f>
        <v>2.7032400000000001</v>
      </c>
      <c r="S238" s="182">
        <v>0</v>
      </c>
      <c r="T238" s="183">
        <f>S238*H238</f>
        <v>0</v>
      </c>
      <c r="AR238" s="23" t="s">
        <v>201</v>
      </c>
      <c r="AT238" s="23" t="s">
        <v>197</v>
      </c>
      <c r="AU238" s="23" t="s">
        <v>211</v>
      </c>
      <c r="AY238" s="23" t="s">
        <v>195</v>
      </c>
      <c r="BE238" s="184">
        <f>IF(N238="základní",J238,0)</f>
        <v>0</v>
      </c>
      <c r="BF238" s="184">
        <f>IF(N238="snížená",J238,0)</f>
        <v>0</v>
      </c>
      <c r="BG238" s="184">
        <f>IF(N238="zákl. přenesená",J238,0)</f>
        <v>0</v>
      </c>
      <c r="BH238" s="184">
        <f>IF(N238="sníž. přenesená",J238,0)</f>
        <v>0</v>
      </c>
      <c r="BI238" s="184">
        <f>IF(N238="nulová",J238,0)</f>
        <v>0</v>
      </c>
      <c r="BJ238" s="23" t="s">
        <v>83</v>
      </c>
      <c r="BK238" s="184">
        <f>ROUND(I238*H238,2)</f>
        <v>0</v>
      </c>
      <c r="BL238" s="23" t="s">
        <v>201</v>
      </c>
      <c r="BM238" s="23" t="s">
        <v>4522</v>
      </c>
    </row>
    <row r="239" spans="2:65" s="1" customFormat="1" ht="40.5">
      <c r="B239" s="40"/>
      <c r="D239" s="186" t="s">
        <v>209</v>
      </c>
      <c r="F239" s="194" t="s">
        <v>407</v>
      </c>
      <c r="I239" s="195"/>
      <c r="L239" s="40"/>
      <c r="M239" s="196"/>
      <c r="N239" s="41"/>
      <c r="O239" s="41"/>
      <c r="P239" s="41"/>
      <c r="Q239" s="41"/>
      <c r="R239" s="41"/>
      <c r="S239" s="41"/>
      <c r="T239" s="69"/>
      <c r="AT239" s="23" t="s">
        <v>209</v>
      </c>
      <c r="AU239" s="23" t="s">
        <v>211</v>
      </c>
    </row>
    <row r="240" spans="2:65" s="11" customFormat="1">
      <c r="B240" s="185"/>
      <c r="D240" s="186" t="s">
        <v>203</v>
      </c>
      <c r="E240" s="187" t="s">
        <v>5</v>
      </c>
      <c r="F240" s="188" t="s">
        <v>3718</v>
      </c>
      <c r="H240" s="189">
        <v>11.52</v>
      </c>
      <c r="I240" s="190"/>
      <c r="L240" s="185"/>
      <c r="M240" s="191"/>
      <c r="N240" s="192"/>
      <c r="O240" s="192"/>
      <c r="P240" s="192"/>
      <c r="Q240" s="192"/>
      <c r="R240" s="192"/>
      <c r="S240" s="192"/>
      <c r="T240" s="193"/>
      <c r="AT240" s="187" t="s">
        <v>203</v>
      </c>
      <c r="AU240" s="187" t="s">
        <v>211</v>
      </c>
      <c r="AV240" s="11" t="s">
        <v>85</v>
      </c>
      <c r="AW240" s="11" t="s">
        <v>39</v>
      </c>
      <c r="AX240" s="11" t="s">
        <v>75</v>
      </c>
      <c r="AY240" s="187" t="s">
        <v>195</v>
      </c>
    </row>
    <row r="241" spans="2:65" s="12" customFormat="1">
      <c r="B241" s="197"/>
      <c r="D241" s="186" t="s">
        <v>203</v>
      </c>
      <c r="E241" s="198" t="s">
        <v>5</v>
      </c>
      <c r="F241" s="199" t="s">
        <v>2809</v>
      </c>
      <c r="H241" s="200">
        <v>11.52</v>
      </c>
      <c r="I241" s="201"/>
      <c r="L241" s="197"/>
      <c r="M241" s="202"/>
      <c r="N241" s="203"/>
      <c r="O241" s="203"/>
      <c r="P241" s="203"/>
      <c r="Q241" s="203"/>
      <c r="R241" s="203"/>
      <c r="S241" s="203"/>
      <c r="T241" s="204"/>
      <c r="AT241" s="198" t="s">
        <v>203</v>
      </c>
      <c r="AU241" s="198" t="s">
        <v>211</v>
      </c>
      <c r="AV241" s="12" t="s">
        <v>211</v>
      </c>
      <c r="AW241" s="12" t="s">
        <v>39</v>
      </c>
      <c r="AX241" s="12" t="s">
        <v>75</v>
      </c>
      <c r="AY241" s="198" t="s">
        <v>195</v>
      </c>
    </row>
    <row r="242" spans="2:65" s="11" customFormat="1">
      <c r="B242" s="185"/>
      <c r="D242" s="186" t="s">
        <v>203</v>
      </c>
      <c r="E242" s="187" t="s">
        <v>5</v>
      </c>
      <c r="F242" s="188" t="s">
        <v>4506</v>
      </c>
      <c r="H242" s="189">
        <v>13.51</v>
      </c>
      <c r="I242" s="190"/>
      <c r="L242" s="185"/>
      <c r="M242" s="191"/>
      <c r="N242" s="192"/>
      <c r="O242" s="192"/>
      <c r="P242" s="192"/>
      <c r="Q242" s="192"/>
      <c r="R242" s="192"/>
      <c r="S242" s="192"/>
      <c r="T242" s="193"/>
      <c r="AT242" s="187" t="s">
        <v>203</v>
      </c>
      <c r="AU242" s="187" t="s">
        <v>211</v>
      </c>
      <c r="AV242" s="11" t="s">
        <v>85</v>
      </c>
      <c r="AW242" s="11" t="s">
        <v>39</v>
      </c>
      <c r="AX242" s="11" t="s">
        <v>75</v>
      </c>
      <c r="AY242" s="187" t="s">
        <v>195</v>
      </c>
    </row>
    <row r="243" spans="2:65" s="12" customFormat="1">
      <c r="B243" s="197"/>
      <c r="D243" s="186" t="s">
        <v>203</v>
      </c>
      <c r="E243" s="198" t="s">
        <v>5</v>
      </c>
      <c r="F243" s="199" t="s">
        <v>250</v>
      </c>
      <c r="H243" s="200">
        <v>13.51</v>
      </c>
      <c r="I243" s="201"/>
      <c r="L243" s="197"/>
      <c r="M243" s="202"/>
      <c r="N243" s="203"/>
      <c r="O243" s="203"/>
      <c r="P243" s="203"/>
      <c r="Q243" s="203"/>
      <c r="R243" s="203"/>
      <c r="S243" s="203"/>
      <c r="T243" s="204"/>
      <c r="AT243" s="198" t="s">
        <v>203</v>
      </c>
      <c r="AU243" s="198" t="s">
        <v>211</v>
      </c>
      <c r="AV243" s="12" t="s">
        <v>211</v>
      </c>
      <c r="AW243" s="12" t="s">
        <v>39</v>
      </c>
      <c r="AX243" s="12" t="s">
        <v>75</v>
      </c>
      <c r="AY243" s="198" t="s">
        <v>195</v>
      </c>
    </row>
    <row r="244" spans="2:65" s="13" customFormat="1">
      <c r="B244" s="205"/>
      <c r="D244" s="186" t="s">
        <v>203</v>
      </c>
      <c r="E244" s="206" t="s">
        <v>5</v>
      </c>
      <c r="F244" s="207" t="s">
        <v>254</v>
      </c>
      <c r="H244" s="208">
        <v>25.03</v>
      </c>
      <c r="I244" s="209"/>
      <c r="L244" s="205"/>
      <c r="M244" s="210"/>
      <c r="N244" s="211"/>
      <c r="O244" s="211"/>
      <c r="P244" s="211"/>
      <c r="Q244" s="211"/>
      <c r="R244" s="211"/>
      <c r="S244" s="211"/>
      <c r="T244" s="212"/>
      <c r="AT244" s="206" t="s">
        <v>203</v>
      </c>
      <c r="AU244" s="206" t="s">
        <v>211</v>
      </c>
      <c r="AV244" s="13" t="s">
        <v>201</v>
      </c>
      <c r="AW244" s="13" t="s">
        <v>39</v>
      </c>
      <c r="AX244" s="13" t="s">
        <v>83</v>
      </c>
      <c r="AY244" s="206" t="s">
        <v>195</v>
      </c>
    </row>
    <row r="245" spans="2:65" s="1" customFormat="1" ht="16.5" customHeight="1">
      <c r="B245" s="172"/>
      <c r="C245" s="173" t="s">
        <v>419</v>
      </c>
      <c r="D245" s="173" t="s">
        <v>197</v>
      </c>
      <c r="E245" s="174" t="s">
        <v>404</v>
      </c>
      <c r="F245" s="175" t="s">
        <v>405</v>
      </c>
      <c r="G245" s="176" t="s">
        <v>264</v>
      </c>
      <c r="H245" s="177">
        <v>25.03</v>
      </c>
      <c r="I245" s="178"/>
      <c r="J245" s="179">
        <f>ROUND(I245*H245,2)</f>
        <v>0</v>
      </c>
      <c r="K245" s="175"/>
      <c r="L245" s="40"/>
      <c r="M245" s="180" t="s">
        <v>5</v>
      </c>
      <c r="N245" s="181" t="s">
        <v>46</v>
      </c>
      <c r="O245" s="41"/>
      <c r="P245" s="182">
        <f>O245*H245</f>
        <v>0</v>
      </c>
      <c r="Q245" s="182">
        <v>0.108</v>
      </c>
      <c r="R245" s="182">
        <f>Q245*H245</f>
        <v>2.7032400000000001</v>
      </c>
      <c r="S245" s="182">
        <v>0</v>
      </c>
      <c r="T245" s="183">
        <f>S245*H245</f>
        <v>0</v>
      </c>
      <c r="AR245" s="23" t="s">
        <v>201</v>
      </c>
      <c r="AT245" s="23" t="s">
        <v>197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4523</v>
      </c>
    </row>
    <row r="246" spans="2:65" s="1" customFormat="1" ht="40.5">
      <c r="B246" s="40"/>
      <c r="D246" s="186" t="s">
        <v>209</v>
      </c>
      <c r="F246" s="194" t="s">
        <v>407</v>
      </c>
      <c r="I246" s="195"/>
      <c r="L246" s="40"/>
      <c r="M246" s="196"/>
      <c r="N246" s="41"/>
      <c r="O246" s="41"/>
      <c r="P246" s="41"/>
      <c r="Q246" s="41"/>
      <c r="R246" s="41"/>
      <c r="S246" s="41"/>
      <c r="T246" s="69"/>
      <c r="AT246" s="23" t="s">
        <v>209</v>
      </c>
      <c r="AU246" s="23" t="s">
        <v>211</v>
      </c>
    </row>
    <row r="247" spans="2:65" s="1" customFormat="1" ht="16.5" customHeight="1">
      <c r="B247" s="172"/>
      <c r="C247" s="173" t="s">
        <v>424</v>
      </c>
      <c r="D247" s="173" t="s">
        <v>197</v>
      </c>
      <c r="E247" s="174" t="s">
        <v>345</v>
      </c>
      <c r="F247" s="175" t="s">
        <v>346</v>
      </c>
      <c r="G247" s="176" t="s">
        <v>303</v>
      </c>
      <c r="H247" s="177">
        <v>15.795</v>
      </c>
      <c r="I247" s="178"/>
      <c r="J247" s="179">
        <f>ROUND(I247*H247,2)</f>
        <v>0</v>
      </c>
      <c r="K247" s="175"/>
      <c r="L247" s="40"/>
      <c r="M247" s="180" t="s">
        <v>5</v>
      </c>
      <c r="N247" s="181" t="s">
        <v>46</v>
      </c>
      <c r="O247" s="41"/>
      <c r="P247" s="182">
        <f>O247*H247</f>
        <v>0</v>
      </c>
      <c r="Q247" s="182">
        <v>0</v>
      </c>
      <c r="R247" s="182">
        <f>Q247*H247</f>
        <v>0</v>
      </c>
      <c r="S247" s="182">
        <v>0</v>
      </c>
      <c r="T247" s="183">
        <f>S247*H247</f>
        <v>0</v>
      </c>
      <c r="AR247" s="23" t="s">
        <v>201</v>
      </c>
      <c r="AT247" s="23" t="s">
        <v>197</v>
      </c>
      <c r="AU247" s="23" t="s">
        <v>211</v>
      </c>
      <c r="AY247" s="23" t="s">
        <v>195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23" t="s">
        <v>83</v>
      </c>
      <c r="BK247" s="184">
        <f>ROUND(I247*H247,2)</f>
        <v>0</v>
      </c>
      <c r="BL247" s="23" t="s">
        <v>201</v>
      </c>
      <c r="BM247" s="23" t="s">
        <v>4524</v>
      </c>
    </row>
    <row r="248" spans="2:65" s="10" customFormat="1" ht="29.85" customHeight="1">
      <c r="B248" s="159"/>
      <c r="D248" s="160" t="s">
        <v>74</v>
      </c>
      <c r="E248" s="170" t="s">
        <v>255</v>
      </c>
      <c r="F248" s="170" t="s">
        <v>421</v>
      </c>
      <c r="I248" s="162"/>
      <c r="J248" s="171">
        <f>BK248</f>
        <v>0</v>
      </c>
      <c r="L248" s="159"/>
      <c r="M248" s="164"/>
      <c r="N248" s="165"/>
      <c r="O248" s="165"/>
      <c r="P248" s="166">
        <f>P249+P254+P257+P274</f>
        <v>0</v>
      </c>
      <c r="Q248" s="165"/>
      <c r="R248" s="166">
        <f>R249+R254+R257+R274</f>
        <v>21.401302400000002</v>
      </c>
      <c r="S248" s="165"/>
      <c r="T248" s="167">
        <f>T249+T254+T257+T274</f>
        <v>7.0749999999999993E-2</v>
      </c>
      <c r="AR248" s="160" t="s">
        <v>83</v>
      </c>
      <c r="AT248" s="168" t="s">
        <v>74</v>
      </c>
      <c r="AU248" s="168" t="s">
        <v>83</v>
      </c>
      <c r="AY248" s="160" t="s">
        <v>195</v>
      </c>
      <c r="BK248" s="169">
        <f>BK249+BK254+BK257+BK274</f>
        <v>0</v>
      </c>
    </row>
    <row r="249" spans="2:65" s="10" customFormat="1" ht="14.85" customHeight="1">
      <c r="B249" s="159"/>
      <c r="D249" s="160" t="s">
        <v>74</v>
      </c>
      <c r="E249" s="170" t="s">
        <v>633</v>
      </c>
      <c r="F249" s="170" t="s">
        <v>2866</v>
      </c>
      <c r="I249" s="162"/>
      <c r="J249" s="171">
        <f>BK249</f>
        <v>0</v>
      </c>
      <c r="L249" s="159"/>
      <c r="M249" s="164"/>
      <c r="N249" s="165"/>
      <c r="O249" s="165"/>
      <c r="P249" s="166">
        <f>SUM(P250:P253)</f>
        <v>0</v>
      </c>
      <c r="Q249" s="165"/>
      <c r="R249" s="166">
        <f>SUM(R250:R253)</f>
        <v>0.79287839999999987</v>
      </c>
      <c r="S249" s="165"/>
      <c r="T249" s="167">
        <f>SUM(T250:T253)</f>
        <v>0</v>
      </c>
      <c r="AR249" s="160" t="s">
        <v>83</v>
      </c>
      <c r="AT249" s="168" t="s">
        <v>74</v>
      </c>
      <c r="AU249" s="168" t="s">
        <v>85</v>
      </c>
      <c r="AY249" s="160" t="s">
        <v>195</v>
      </c>
      <c r="BK249" s="169">
        <f>SUM(BK250:BK253)</f>
        <v>0</v>
      </c>
    </row>
    <row r="250" spans="2:65" s="1" customFormat="1" ht="25.5" customHeight="1">
      <c r="B250" s="172"/>
      <c r="C250" s="173" t="s">
        <v>428</v>
      </c>
      <c r="D250" s="173" t="s">
        <v>197</v>
      </c>
      <c r="E250" s="174" t="s">
        <v>2874</v>
      </c>
      <c r="F250" s="175" t="s">
        <v>2875</v>
      </c>
      <c r="G250" s="176" t="s">
        <v>207</v>
      </c>
      <c r="H250" s="177">
        <v>10.98</v>
      </c>
      <c r="I250" s="178"/>
      <c r="J250" s="179">
        <f>ROUND(I250*H250,2)</f>
        <v>0</v>
      </c>
      <c r="K250" s="175"/>
      <c r="L250" s="40"/>
      <c r="M250" s="180" t="s">
        <v>5</v>
      </c>
      <c r="N250" s="181" t="s">
        <v>46</v>
      </c>
      <c r="O250" s="41"/>
      <c r="P250" s="182">
        <f>O250*H250</f>
        <v>0</v>
      </c>
      <c r="Q250" s="182">
        <v>8.0000000000000007E-5</v>
      </c>
      <c r="R250" s="182">
        <f>Q250*H250</f>
        <v>8.784000000000001E-4</v>
      </c>
      <c r="S250" s="182">
        <v>0</v>
      </c>
      <c r="T250" s="183">
        <f>S250*H250</f>
        <v>0</v>
      </c>
      <c r="AR250" s="23" t="s">
        <v>201</v>
      </c>
      <c r="AT250" s="23" t="s">
        <v>197</v>
      </c>
      <c r="AU250" s="23" t="s">
        <v>211</v>
      </c>
      <c r="AY250" s="23" t="s">
        <v>195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23" t="s">
        <v>83</v>
      </c>
      <c r="BK250" s="184">
        <f>ROUND(I250*H250,2)</f>
        <v>0</v>
      </c>
      <c r="BL250" s="23" t="s">
        <v>201</v>
      </c>
      <c r="BM250" s="23" t="s">
        <v>4525</v>
      </c>
    </row>
    <row r="251" spans="2:65" s="1" customFormat="1" ht="16.5" customHeight="1">
      <c r="B251" s="172"/>
      <c r="C251" s="213" t="s">
        <v>433</v>
      </c>
      <c r="D251" s="213" t="s">
        <v>316</v>
      </c>
      <c r="E251" s="214" t="s">
        <v>2877</v>
      </c>
      <c r="F251" s="215" t="s">
        <v>2878</v>
      </c>
      <c r="G251" s="216" t="s">
        <v>207</v>
      </c>
      <c r="H251" s="217">
        <v>11</v>
      </c>
      <c r="I251" s="218"/>
      <c r="J251" s="219">
        <f>ROUND(I251*H251,2)</f>
        <v>0</v>
      </c>
      <c r="K251" s="215"/>
      <c r="L251" s="220"/>
      <c r="M251" s="221" t="s">
        <v>5</v>
      </c>
      <c r="N251" s="222" t="s">
        <v>46</v>
      </c>
      <c r="O251" s="41"/>
      <c r="P251" s="182">
        <f>O251*H251</f>
        <v>0</v>
      </c>
      <c r="Q251" s="182">
        <v>7.1999999999999995E-2</v>
      </c>
      <c r="R251" s="182">
        <f>Q251*H251</f>
        <v>0.79199999999999993</v>
      </c>
      <c r="S251" s="182">
        <v>0</v>
      </c>
      <c r="T251" s="183">
        <f>S251*H251</f>
        <v>0</v>
      </c>
      <c r="AR251" s="23" t="s">
        <v>255</v>
      </c>
      <c r="AT251" s="23" t="s">
        <v>316</v>
      </c>
      <c r="AU251" s="23" t="s">
        <v>211</v>
      </c>
      <c r="AY251" s="23" t="s">
        <v>195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23" t="s">
        <v>83</v>
      </c>
      <c r="BK251" s="184">
        <f>ROUND(I251*H251,2)</f>
        <v>0</v>
      </c>
      <c r="BL251" s="23" t="s">
        <v>201</v>
      </c>
      <c r="BM251" s="23" t="s">
        <v>4526</v>
      </c>
    </row>
    <row r="252" spans="2:65" s="1" customFormat="1" ht="54">
      <c r="B252" s="40"/>
      <c r="D252" s="186" t="s">
        <v>209</v>
      </c>
      <c r="F252" s="194" t="s">
        <v>2880</v>
      </c>
      <c r="I252" s="195"/>
      <c r="L252" s="40"/>
      <c r="M252" s="196"/>
      <c r="N252" s="41"/>
      <c r="O252" s="41"/>
      <c r="P252" s="41"/>
      <c r="Q252" s="41"/>
      <c r="R252" s="41"/>
      <c r="S252" s="41"/>
      <c r="T252" s="69"/>
      <c r="AT252" s="23" t="s">
        <v>209</v>
      </c>
      <c r="AU252" s="23" t="s">
        <v>211</v>
      </c>
    </row>
    <row r="253" spans="2:65" s="1" customFormat="1" ht="16.5" customHeight="1">
      <c r="B253" s="172"/>
      <c r="C253" s="173" t="s">
        <v>438</v>
      </c>
      <c r="D253" s="173" t="s">
        <v>197</v>
      </c>
      <c r="E253" s="174" t="s">
        <v>2893</v>
      </c>
      <c r="F253" s="175" t="s">
        <v>2894</v>
      </c>
      <c r="G253" s="176" t="s">
        <v>303</v>
      </c>
      <c r="H253" s="177">
        <v>0.79300000000000004</v>
      </c>
      <c r="I253" s="178"/>
      <c r="J253" s="179">
        <f>ROUND(I253*H253,2)</f>
        <v>0</v>
      </c>
      <c r="K253" s="175"/>
      <c r="L253" s="40"/>
      <c r="M253" s="180" t="s">
        <v>5</v>
      </c>
      <c r="N253" s="181" t="s">
        <v>46</v>
      </c>
      <c r="O253" s="41"/>
      <c r="P253" s="182">
        <f>O253*H253</f>
        <v>0</v>
      </c>
      <c r="Q253" s="182">
        <v>0</v>
      </c>
      <c r="R253" s="182">
        <f>Q253*H253</f>
        <v>0</v>
      </c>
      <c r="S253" s="182">
        <v>0</v>
      </c>
      <c r="T253" s="183">
        <f>S253*H253</f>
        <v>0</v>
      </c>
      <c r="AR253" s="23" t="s">
        <v>201</v>
      </c>
      <c r="AT253" s="23" t="s">
        <v>197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4527</v>
      </c>
    </row>
    <row r="254" spans="2:65" s="10" customFormat="1" ht="22.35" customHeight="1">
      <c r="B254" s="159"/>
      <c r="D254" s="160" t="s">
        <v>74</v>
      </c>
      <c r="E254" s="170" t="s">
        <v>637</v>
      </c>
      <c r="F254" s="170" t="s">
        <v>2896</v>
      </c>
      <c r="I254" s="162"/>
      <c r="J254" s="171">
        <f>BK254</f>
        <v>0</v>
      </c>
      <c r="L254" s="159"/>
      <c r="M254" s="164"/>
      <c r="N254" s="165"/>
      <c r="O254" s="165"/>
      <c r="P254" s="166">
        <f>SUM(P255:P256)</f>
        <v>0</v>
      </c>
      <c r="Q254" s="165"/>
      <c r="R254" s="166">
        <f>SUM(R255:R256)</f>
        <v>0</v>
      </c>
      <c r="S254" s="165"/>
      <c r="T254" s="167">
        <f>SUM(T255:T256)</f>
        <v>0</v>
      </c>
      <c r="AR254" s="160" t="s">
        <v>83</v>
      </c>
      <c r="AT254" s="168" t="s">
        <v>74</v>
      </c>
      <c r="AU254" s="168" t="s">
        <v>85</v>
      </c>
      <c r="AY254" s="160" t="s">
        <v>195</v>
      </c>
      <c r="BK254" s="169">
        <f>SUM(BK255:BK256)</f>
        <v>0</v>
      </c>
    </row>
    <row r="255" spans="2:65" s="1" customFormat="1" ht="16.5" customHeight="1">
      <c r="B255" s="172"/>
      <c r="C255" s="173" t="s">
        <v>443</v>
      </c>
      <c r="D255" s="173" t="s">
        <v>197</v>
      </c>
      <c r="E255" s="174" t="s">
        <v>4528</v>
      </c>
      <c r="F255" s="175" t="s">
        <v>4529</v>
      </c>
      <c r="G255" s="176" t="s">
        <v>207</v>
      </c>
      <c r="H255" s="177">
        <v>31.5</v>
      </c>
      <c r="I255" s="178"/>
      <c r="J255" s="179">
        <f>ROUND(I255*H255,2)</f>
        <v>0</v>
      </c>
      <c r="K255" s="175"/>
      <c r="L255" s="40"/>
      <c r="M255" s="180" t="s">
        <v>5</v>
      </c>
      <c r="N255" s="181" t="s">
        <v>46</v>
      </c>
      <c r="O255" s="41"/>
      <c r="P255" s="182">
        <f>O255*H255</f>
        <v>0</v>
      </c>
      <c r="Q255" s="182">
        <v>0</v>
      </c>
      <c r="R255" s="182">
        <f>Q255*H255</f>
        <v>0</v>
      </c>
      <c r="S255" s="182">
        <v>0</v>
      </c>
      <c r="T255" s="183">
        <f>S255*H255</f>
        <v>0</v>
      </c>
      <c r="AR255" s="23" t="s">
        <v>201</v>
      </c>
      <c r="AT255" s="23" t="s">
        <v>197</v>
      </c>
      <c r="AU255" s="23" t="s">
        <v>211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4530</v>
      </c>
    </row>
    <row r="256" spans="2:65" s="1" customFormat="1" ht="121.5">
      <c r="B256" s="40"/>
      <c r="D256" s="186" t="s">
        <v>209</v>
      </c>
      <c r="F256" s="194" t="s">
        <v>4531</v>
      </c>
      <c r="I256" s="195"/>
      <c r="L256" s="40"/>
      <c r="M256" s="196"/>
      <c r="N256" s="41"/>
      <c r="O256" s="41"/>
      <c r="P256" s="41"/>
      <c r="Q256" s="41"/>
      <c r="R256" s="41"/>
      <c r="S256" s="41"/>
      <c r="T256" s="69"/>
      <c r="AT256" s="23" t="s">
        <v>209</v>
      </c>
      <c r="AU256" s="23" t="s">
        <v>211</v>
      </c>
    </row>
    <row r="257" spans="2:65" s="10" customFormat="1" ht="22.35" customHeight="1">
      <c r="B257" s="159"/>
      <c r="D257" s="160" t="s">
        <v>74</v>
      </c>
      <c r="E257" s="170" t="s">
        <v>460</v>
      </c>
      <c r="F257" s="170" t="s">
        <v>2977</v>
      </c>
      <c r="I257" s="162"/>
      <c r="J257" s="171">
        <f>BK257</f>
        <v>0</v>
      </c>
      <c r="L257" s="159"/>
      <c r="M257" s="164"/>
      <c r="N257" s="165"/>
      <c r="O257" s="165"/>
      <c r="P257" s="166">
        <f>SUM(P258:P273)</f>
        <v>0</v>
      </c>
      <c r="Q257" s="165"/>
      <c r="R257" s="166">
        <f>SUM(R258:R273)</f>
        <v>6.3956499999999999E-2</v>
      </c>
      <c r="S257" s="165"/>
      <c r="T257" s="167">
        <f>SUM(T258:T273)</f>
        <v>0</v>
      </c>
      <c r="AR257" s="160" t="s">
        <v>83</v>
      </c>
      <c r="AT257" s="168" t="s">
        <v>74</v>
      </c>
      <c r="AU257" s="168" t="s">
        <v>85</v>
      </c>
      <c r="AY257" s="160" t="s">
        <v>195</v>
      </c>
      <c r="BK257" s="169">
        <f>SUM(BK258:BK273)</f>
        <v>0</v>
      </c>
    </row>
    <row r="258" spans="2:65" s="1" customFormat="1" ht="25.5" customHeight="1">
      <c r="B258" s="172"/>
      <c r="C258" s="173" t="s">
        <v>447</v>
      </c>
      <c r="D258" s="173" t="s">
        <v>197</v>
      </c>
      <c r="E258" s="174" t="s">
        <v>2985</v>
      </c>
      <c r="F258" s="175" t="s">
        <v>2986</v>
      </c>
      <c r="G258" s="176" t="s">
        <v>207</v>
      </c>
      <c r="H258" s="177">
        <v>5.8</v>
      </c>
      <c r="I258" s="178"/>
      <c r="J258" s="179">
        <f>ROUND(I258*H258,2)</f>
        <v>0</v>
      </c>
      <c r="K258" s="175"/>
      <c r="L258" s="40"/>
      <c r="M258" s="180" t="s">
        <v>5</v>
      </c>
      <c r="N258" s="181" t="s">
        <v>46</v>
      </c>
      <c r="O258" s="41"/>
      <c r="P258" s="182">
        <f>O258*H258</f>
        <v>0</v>
      </c>
      <c r="Q258" s="182">
        <v>1.0000000000000001E-5</v>
      </c>
      <c r="R258" s="182">
        <f>Q258*H258</f>
        <v>5.8E-5</v>
      </c>
      <c r="S258" s="182">
        <v>0</v>
      </c>
      <c r="T258" s="183">
        <f>S258*H258</f>
        <v>0</v>
      </c>
      <c r="AR258" s="23" t="s">
        <v>201</v>
      </c>
      <c r="AT258" s="23" t="s">
        <v>197</v>
      </c>
      <c r="AU258" s="23" t="s">
        <v>211</v>
      </c>
      <c r="AY258" s="23" t="s">
        <v>195</v>
      </c>
      <c r="BE258" s="184">
        <f>IF(N258="základní",J258,0)</f>
        <v>0</v>
      </c>
      <c r="BF258" s="184">
        <f>IF(N258="snížená",J258,0)</f>
        <v>0</v>
      </c>
      <c r="BG258" s="184">
        <f>IF(N258="zákl. přenesená",J258,0)</f>
        <v>0</v>
      </c>
      <c r="BH258" s="184">
        <f>IF(N258="sníž. přenesená",J258,0)</f>
        <v>0</v>
      </c>
      <c r="BI258" s="184">
        <f>IF(N258="nulová",J258,0)</f>
        <v>0</v>
      </c>
      <c r="BJ258" s="23" t="s">
        <v>83</v>
      </c>
      <c r="BK258" s="184">
        <f>ROUND(I258*H258,2)</f>
        <v>0</v>
      </c>
      <c r="BL258" s="23" t="s">
        <v>201</v>
      </c>
      <c r="BM258" s="23" t="s">
        <v>4532</v>
      </c>
    </row>
    <row r="259" spans="2:65" s="1" customFormat="1" ht="16.5" customHeight="1">
      <c r="B259" s="172"/>
      <c r="C259" s="213" t="s">
        <v>452</v>
      </c>
      <c r="D259" s="213" t="s">
        <v>316</v>
      </c>
      <c r="E259" s="214" t="s">
        <v>2988</v>
      </c>
      <c r="F259" s="215" t="s">
        <v>2989</v>
      </c>
      <c r="G259" s="216" t="s">
        <v>325</v>
      </c>
      <c r="H259" s="217">
        <v>6</v>
      </c>
      <c r="I259" s="218"/>
      <c r="J259" s="219">
        <f>ROUND(I259*H259,2)</f>
        <v>0</v>
      </c>
      <c r="K259" s="215"/>
      <c r="L259" s="220"/>
      <c r="M259" s="221" t="s">
        <v>5</v>
      </c>
      <c r="N259" s="222" t="s">
        <v>46</v>
      </c>
      <c r="O259" s="41"/>
      <c r="P259" s="182">
        <f>O259*H259</f>
        <v>0</v>
      </c>
      <c r="Q259" s="182">
        <v>3.6099999999999999E-3</v>
      </c>
      <c r="R259" s="182">
        <f>Q259*H259</f>
        <v>2.1659999999999999E-2</v>
      </c>
      <c r="S259" s="182">
        <v>0</v>
      </c>
      <c r="T259" s="183">
        <f>S259*H259</f>
        <v>0</v>
      </c>
      <c r="AR259" s="23" t="s">
        <v>255</v>
      </c>
      <c r="AT259" s="23" t="s">
        <v>316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4533</v>
      </c>
    </row>
    <row r="260" spans="2:65" s="1" customFormat="1" ht="40.5">
      <c r="B260" s="40"/>
      <c r="D260" s="186" t="s">
        <v>209</v>
      </c>
      <c r="F260" s="194" t="s">
        <v>2984</v>
      </c>
      <c r="I260" s="195"/>
      <c r="L260" s="40"/>
      <c r="M260" s="196"/>
      <c r="N260" s="41"/>
      <c r="O260" s="41"/>
      <c r="P260" s="41"/>
      <c r="Q260" s="41"/>
      <c r="R260" s="41"/>
      <c r="S260" s="41"/>
      <c r="T260" s="69"/>
      <c r="AT260" s="23" t="s">
        <v>209</v>
      </c>
      <c r="AU260" s="23" t="s">
        <v>211</v>
      </c>
    </row>
    <row r="261" spans="2:65" s="1" customFormat="1" ht="25.5" customHeight="1">
      <c r="B261" s="172"/>
      <c r="C261" s="173" t="s">
        <v>456</v>
      </c>
      <c r="D261" s="173" t="s">
        <v>197</v>
      </c>
      <c r="E261" s="174" t="s">
        <v>2991</v>
      </c>
      <c r="F261" s="175" t="s">
        <v>2992</v>
      </c>
      <c r="G261" s="176" t="s">
        <v>207</v>
      </c>
      <c r="H261" s="177">
        <v>3.85</v>
      </c>
      <c r="I261" s="178"/>
      <c r="J261" s="179">
        <f>ROUND(I261*H261,2)</f>
        <v>0</v>
      </c>
      <c r="K261" s="175"/>
      <c r="L261" s="40"/>
      <c r="M261" s="180" t="s">
        <v>5</v>
      </c>
      <c r="N261" s="181" t="s">
        <v>46</v>
      </c>
      <c r="O261" s="41"/>
      <c r="P261" s="182">
        <f>O261*H261</f>
        <v>0</v>
      </c>
      <c r="Q261" s="182">
        <v>1.0000000000000001E-5</v>
      </c>
      <c r="R261" s="182">
        <f>Q261*H261</f>
        <v>3.8500000000000001E-5</v>
      </c>
      <c r="S261" s="182">
        <v>0</v>
      </c>
      <c r="T261" s="183">
        <f>S261*H261</f>
        <v>0</v>
      </c>
      <c r="AR261" s="23" t="s">
        <v>201</v>
      </c>
      <c r="AT261" s="23" t="s">
        <v>197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4534</v>
      </c>
    </row>
    <row r="262" spans="2:65" s="1" customFormat="1" ht="16.5" customHeight="1">
      <c r="B262" s="172"/>
      <c r="C262" s="213" t="s">
        <v>462</v>
      </c>
      <c r="D262" s="213" t="s">
        <v>316</v>
      </c>
      <c r="E262" s="214" t="s">
        <v>2994</v>
      </c>
      <c r="F262" s="215" t="s">
        <v>2995</v>
      </c>
      <c r="G262" s="216" t="s">
        <v>325</v>
      </c>
      <c r="H262" s="217">
        <v>4</v>
      </c>
      <c r="I262" s="218"/>
      <c r="J262" s="219">
        <f>ROUND(I262*H262,2)</f>
        <v>0</v>
      </c>
      <c r="K262" s="215"/>
      <c r="L262" s="220"/>
      <c r="M262" s="221" t="s">
        <v>5</v>
      </c>
      <c r="N262" s="222" t="s">
        <v>46</v>
      </c>
      <c r="O262" s="41"/>
      <c r="P262" s="182">
        <f>O262*H262</f>
        <v>0</v>
      </c>
      <c r="Q262" s="182">
        <v>5.7000000000000002E-3</v>
      </c>
      <c r="R262" s="182">
        <f>Q262*H262</f>
        <v>2.2800000000000001E-2</v>
      </c>
      <c r="S262" s="182">
        <v>0</v>
      </c>
      <c r="T262" s="183">
        <f>S262*H262</f>
        <v>0</v>
      </c>
      <c r="AR262" s="23" t="s">
        <v>255</v>
      </c>
      <c r="AT262" s="23" t="s">
        <v>316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4535</v>
      </c>
    </row>
    <row r="263" spans="2:65" s="1" customFormat="1" ht="40.5">
      <c r="B263" s="40"/>
      <c r="D263" s="186" t="s">
        <v>209</v>
      </c>
      <c r="F263" s="194" t="s">
        <v>2984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25.5" customHeight="1">
      <c r="B264" s="172"/>
      <c r="C264" s="173" t="s">
        <v>466</v>
      </c>
      <c r="D264" s="173" t="s">
        <v>197</v>
      </c>
      <c r="E264" s="174" t="s">
        <v>3003</v>
      </c>
      <c r="F264" s="175" t="s">
        <v>3004</v>
      </c>
      <c r="G264" s="176" t="s">
        <v>325</v>
      </c>
      <c r="H264" s="177">
        <v>10</v>
      </c>
      <c r="I264" s="178"/>
      <c r="J264" s="179">
        <f>ROUND(I264*H264,2)</f>
        <v>0</v>
      </c>
      <c r="K264" s="175"/>
      <c r="L264" s="40"/>
      <c r="M264" s="180" t="s">
        <v>5</v>
      </c>
      <c r="N264" s="181" t="s">
        <v>46</v>
      </c>
      <c r="O264" s="41"/>
      <c r="P264" s="182">
        <f>O264*H264</f>
        <v>0</v>
      </c>
      <c r="Q264" s="182">
        <v>0</v>
      </c>
      <c r="R264" s="182">
        <f>Q264*H264</f>
        <v>0</v>
      </c>
      <c r="S264" s="182">
        <v>0</v>
      </c>
      <c r="T264" s="183">
        <f>S264*H264</f>
        <v>0</v>
      </c>
      <c r="AR264" s="23" t="s">
        <v>201</v>
      </c>
      <c r="AT264" s="23" t="s">
        <v>197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4536</v>
      </c>
    </row>
    <row r="265" spans="2:65" s="1" customFormat="1" ht="25.5" customHeight="1">
      <c r="B265" s="172"/>
      <c r="C265" s="213" t="s">
        <v>471</v>
      </c>
      <c r="D265" s="213" t="s">
        <v>316</v>
      </c>
      <c r="E265" s="214" t="s">
        <v>3009</v>
      </c>
      <c r="F265" s="215" t="s">
        <v>3010</v>
      </c>
      <c r="G265" s="216" t="s">
        <v>325</v>
      </c>
      <c r="H265" s="217">
        <v>10</v>
      </c>
      <c r="I265" s="218"/>
      <c r="J265" s="219">
        <f>ROUND(I265*H265,2)</f>
        <v>0</v>
      </c>
      <c r="K265" s="215"/>
      <c r="L265" s="220"/>
      <c r="M265" s="221" t="s">
        <v>5</v>
      </c>
      <c r="N265" s="222" t="s">
        <v>46</v>
      </c>
      <c r="O265" s="41"/>
      <c r="P265" s="182">
        <f>O265*H265</f>
        <v>0</v>
      </c>
      <c r="Q265" s="182">
        <v>7.3999999999999999E-4</v>
      </c>
      <c r="R265" s="182">
        <f>Q265*H265</f>
        <v>7.4000000000000003E-3</v>
      </c>
      <c r="S265" s="182">
        <v>0</v>
      </c>
      <c r="T265" s="183">
        <f>S265*H265</f>
        <v>0</v>
      </c>
      <c r="AR265" s="23" t="s">
        <v>255</v>
      </c>
      <c r="AT265" s="23" t="s">
        <v>316</v>
      </c>
      <c r="AU265" s="23" t="s">
        <v>211</v>
      </c>
      <c r="AY265" s="23" t="s">
        <v>195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23" t="s">
        <v>83</v>
      </c>
      <c r="BK265" s="184">
        <f>ROUND(I265*H265,2)</f>
        <v>0</v>
      </c>
      <c r="BL265" s="23" t="s">
        <v>201</v>
      </c>
      <c r="BM265" s="23" t="s">
        <v>4537</v>
      </c>
    </row>
    <row r="266" spans="2:65" s="1" customFormat="1" ht="40.5">
      <c r="B266" s="40"/>
      <c r="D266" s="186" t="s">
        <v>209</v>
      </c>
      <c r="F266" s="194" t="s">
        <v>2984</v>
      </c>
      <c r="I266" s="195"/>
      <c r="L266" s="40"/>
      <c r="M266" s="196"/>
      <c r="N266" s="41"/>
      <c r="O266" s="41"/>
      <c r="P266" s="41"/>
      <c r="Q266" s="41"/>
      <c r="R266" s="41"/>
      <c r="S266" s="41"/>
      <c r="T266" s="69"/>
      <c r="AT266" s="23" t="s">
        <v>209</v>
      </c>
      <c r="AU266" s="23" t="s">
        <v>211</v>
      </c>
    </row>
    <row r="267" spans="2:65" s="1" customFormat="1" ht="16.5" customHeight="1">
      <c r="B267" s="172"/>
      <c r="C267" s="173" t="s">
        <v>476</v>
      </c>
      <c r="D267" s="173" t="s">
        <v>197</v>
      </c>
      <c r="E267" s="174" t="s">
        <v>3054</v>
      </c>
      <c r="F267" s="175" t="s">
        <v>3055</v>
      </c>
      <c r="G267" s="176" t="s">
        <v>325</v>
      </c>
      <c r="H267" s="177">
        <v>3</v>
      </c>
      <c r="I267" s="178"/>
      <c r="J267" s="179">
        <f>ROUND(I267*H267,2)</f>
        <v>0</v>
      </c>
      <c r="K267" s="175"/>
      <c r="L267" s="40"/>
      <c r="M267" s="180" t="s">
        <v>5</v>
      </c>
      <c r="N267" s="181" t="s">
        <v>46</v>
      </c>
      <c r="O267" s="41"/>
      <c r="P267" s="182">
        <f>O267*H267</f>
        <v>0</v>
      </c>
      <c r="Q267" s="182">
        <v>0</v>
      </c>
      <c r="R267" s="182">
        <f>Q267*H267</f>
        <v>0</v>
      </c>
      <c r="S267" s="182">
        <v>0</v>
      </c>
      <c r="T267" s="183">
        <f>S267*H267</f>
        <v>0</v>
      </c>
      <c r="AR267" s="23" t="s">
        <v>201</v>
      </c>
      <c r="AT267" s="23" t="s">
        <v>197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4538</v>
      </c>
    </row>
    <row r="268" spans="2:65" s="1" customFormat="1" ht="16.5" customHeight="1">
      <c r="B268" s="172"/>
      <c r="C268" s="213" t="s">
        <v>480</v>
      </c>
      <c r="D268" s="213" t="s">
        <v>316</v>
      </c>
      <c r="E268" s="214" t="s">
        <v>3057</v>
      </c>
      <c r="F268" s="215" t="s">
        <v>3058</v>
      </c>
      <c r="G268" s="216" t="s">
        <v>325</v>
      </c>
      <c r="H268" s="217">
        <v>3</v>
      </c>
      <c r="I268" s="218"/>
      <c r="J268" s="219">
        <f>ROUND(I268*H268,2)</f>
        <v>0</v>
      </c>
      <c r="K268" s="215"/>
      <c r="L268" s="220"/>
      <c r="M268" s="221" t="s">
        <v>5</v>
      </c>
      <c r="N268" s="222" t="s">
        <v>46</v>
      </c>
      <c r="O268" s="41"/>
      <c r="P268" s="182">
        <f>O268*H268</f>
        <v>0</v>
      </c>
      <c r="Q268" s="182">
        <v>1.6000000000000001E-3</v>
      </c>
      <c r="R268" s="182">
        <f>Q268*H268</f>
        <v>4.8000000000000004E-3</v>
      </c>
      <c r="S268" s="182">
        <v>0</v>
      </c>
      <c r="T268" s="183">
        <f>S268*H268</f>
        <v>0</v>
      </c>
      <c r="AR268" s="23" t="s">
        <v>255</v>
      </c>
      <c r="AT268" s="23" t="s">
        <v>316</v>
      </c>
      <c r="AU268" s="23" t="s">
        <v>211</v>
      </c>
      <c r="AY268" s="23" t="s">
        <v>195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23" t="s">
        <v>83</v>
      </c>
      <c r="BK268" s="184">
        <f>ROUND(I268*H268,2)</f>
        <v>0</v>
      </c>
      <c r="BL268" s="23" t="s">
        <v>201</v>
      </c>
      <c r="BM268" s="23" t="s">
        <v>4539</v>
      </c>
    </row>
    <row r="269" spans="2:65" s="1" customFormat="1" ht="54">
      <c r="B269" s="40"/>
      <c r="D269" s="186" t="s">
        <v>209</v>
      </c>
      <c r="F269" s="194" t="s">
        <v>3053</v>
      </c>
      <c r="I269" s="195"/>
      <c r="L269" s="40"/>
      <c r="M269" s="196"/>
      <c r="N269" s="41"/>
      <c r="O269" s="41"/>
      <c r="P269" s="41"/>
      <c r="Q269" s="41"/>
      <c r="R269" s="41"/>
      <c r="S269" s="41"/>
      <c r="T269" s="69"/>
      <c r="AT269" s="23" t="s">
        <v>209</v>
      </c>
      <c r="AU269" s="23" t="s">
        <v>211</v>
      </c>
    </row>
    <row r="270" spans="2:65" s="1" customFormat="1" ht="16.5" customHeight="1">
      <c r="B270" s="172"/>
      <c r="C270" s="173" t="s">
        <v>485</v>
      </c>
      <c r="D270" s="173" t="s">
        <v>197</v>
      </c>
      <c r="E270" s="174" t="s">
        <v>4540</v>
      </c>
      <c r="F270" s="175" t="s">
        <v>4541</v>
      </c>
      <c r="G270" s="176" t="s">
        <v>325</v>
      </c>
      <c r="H270" s="177">
        <v>1</v>
      </c>
      <c r="I270" s="178"/>
      <c r="J270" s="179">
        <f>ROUND(I270*H270,2)</f>
        <v>0</v>
      </c>
      <c r="K270" s="175"/>
      <c r="L270" s="40"/>
      <c r="M270" s="180" t="s">
        <v>5</v>
      </c>
      <c r="N270" s="181" t="s">
        <v>46</v>
      </c>
      <c r="O270" s="41"/>
      <c r="P270" s="182">
        <f>O270*H270</f>
        <v>0</v>
      </c>
      <c r="Q270" s="182">
        <v>2.0000000000000002E-5</v>
      </c>
      <c r="R270" s="182">
        <f>Q270*H270</f>
        <v>2.0000000000000002E-5</v>
      </c>
      <c r="S270" s="182">
        <v>0</v>
      </c>
      <c r="T270" s="183">
        <f>S270*H270</f>
        <v>0</v>
      </c>
      <c r="AR270" s="23" t="s">
        <v>201</v>
      </c>
      <c r="AT270" s="23" t="s">
        <v>197</v>
      </c>
      <c r="AU270" s="23" t="s">
        <v>211</v>
      </c>
      <c r="AY270" s="23" t="s">
        <v>195</v>
      </c>
      <c r="BE270" s="184">
        <f>IF(N270="základní",J270,0)</f>
        <v>0</v>
      </c>
      <c r="BF270" s="184">
        <f>IF(N270="snížená",J270,0)</f>
        <v>0</v>
      </c>
      <c r="BG270" s="184">
        <f>IF(N270="zákl. přenesená",J270,0)</f>
        <v>0</v>
      </c>
      <c r="BH270" s="184">
        <f>IF(N270="sníž. přenesená",J270,0)</f>
        <v>0</v>
      </c>
      <c r="BI270" s="184">
        <f>IF(N270="nulová",J270,0)</f>
        <v>0</v>
      </c>
      <c r="BJ270" s="23" t="s">
        <v>83</v>
      </c>
      <c r="BK270" s="184">
        <f>ROUND(I270*H270,2)</f>
        <v>0</v>
      </c>
      <c r="BL270" s="23" t="s">
        <v>201</v>
      </c>
      <c r="BM270" s="23" t="s">
        <v>4542</v>
      </c>
    </row>
    <row r="271" spans="2:65" s="1" customFormat="1" ht="27">
      <c r="B271" s="40"/>
      <c r="D271" s="186" t="s">
        <v>209</v>
      </c>
      <c r="F271" s="194" t="s">
        <v>4543</v>
      </c>
      <c r="I271" s="195"/>
      <c r="L271" s="40"/>
      <c r="M271" s="196"/>
      <c r="N271" s="41"/>
      <c r="O271" s="41"/>
      <c r="P271" s="41"/>
      <c r="Q271" s="41"/>
      <c r="R271" s="41"/>
      <c r="S271" s="41"/>
      <c r="T271" s="69"/>
      <c r="AT271" s="23" t="s">
        <v>209</v>
      </c>
      <c r="AU271" s="23" t="s">
        <v>211</v>
      </c>
    </row>
    <row r="272" spans="2:65" s="1" customFormat="1" ht="16.5" customHeight="1">
      <c r="B272" s="172"/>
      <c r="C272" s="213" t="s">
        <v>490</v>
      </c>
      <c r="D272" s="213" t="s">
        <v>316</v>
      </c>
      <c r="E272" s="214" t="s">
        <v>4544</v>
      </c>
      <c r="F272" s="215" t="s">
        <v>4545</v>
      </c>
      <c r="G272" s="216" t="s">
        <v>325</v>
      </c>
      <c r="H272" s="217">
        <v>1</v>
      </c>
      <c r="I272" s="218"/>
      <c r="J272" s="219">
        <f>ROUND(I272*H272,2)</f>
        <v>0</v>
      </c>
      <c r="K272" s="215"/>
      <c r="L272" s="220"/>
      <c r="M272" s="221" t="s">
        <v>5</v>
      </c>
      <c r="N272" s="222" t="s">
        <v>46</v>
      </c>
      <c r="O272" s="41"/>
      <c r="P272" s="182">
        <f>O272*H272</f>
        <v>0</v>
      </c>
      <c r="Q272" s="182">
        <v>7.1799999999999998E-3</v>
      </c>
      <c r="R272" s="182">
        <f>Q272*H272</f>
        <v>7.1799999999999998E-3</v>
      </c>
      <c r="S272" s="182">
        <v>0</v>
      </c>
      <c r="T272" s="183">
        <f>S272*H272</f>
        <v>0</v>
      </c>
      <c r="AR272" s="23" t="s">
        <v>255</v>
      </c>
      <c r="AT272" s="23" t="s">
        <v>316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4546</v>
      </c>
    </row>
    <row r="273" spans="2:65" s="1" customFormat="1" ht="16.5" customHeight="1">
      <c r="B273" s="172"/>
      <c r="C273" s="173" t="s">
        <v>494</v>
      </c>
      <c r="D273" s="173" t="s">
        <v>197</v>
      </c>
      <c r="E273" s="174" t="s">
        <v>538</v>
      </c>
      <c r="F273" s="175" t="s">
        <v>539</v>
      </c>
      <c r="G273" s="176" t="s">
        <v>303</v>
      </c>
      <c r="H273" s="177">
        <v>6.4000000000000001E-2</v>
      </c>
      <c r="I273" s="178"/>
      <c r="J273" s="179">
        <f>ROUND(I273*H273,2)</f>
        <v>0</v>
      </c>
      <c r="K273" s="175"/>
      <c r="L273" s="40"/>
      <c r="M273" s="180" t="s">
        <v>5</v>
      </c>
      <c r="N273" s="181" t="s">
        <v>46</v>
      </c>
      <c r="O273" s="41"/>
      <c r="P273" s="182">
        <f>O273*H273</f>
        <v>0</v>
      </c>
      <c r="Q273" s="182">
        <v>0</v>
      </c>
      <c r="R273" s="182">
        <f>Q273*H273</f>
        <v>0</v>
      </c>
      <c r="S273" s="182">
        <v>0</v>
      </c>
      <c r="T273" s="183">
        <f>S273*H273</f>
        <v>0</v>
      </c>
      <c r="AR273" s="23" t="s">
        <v>201</v>
      </c>
      <c r="AT273" s="23" t="s">
        <v>197</v>
      </c>
      <c r="AU273" s="23" t="s">
        <v>211</v>
      </c>
      <c r="AY273" s="23" t="s">
        <v>195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23" t="s">
        <v>83</v>
      </c>
      <c r="BK273" s="184">
        <f>ROUND(I273*H273,2)</f>
        <v>0</v>
      </c>
      <c r="BL273" s="23" t="s">
        <v>201</v>
      </c>
      <c r="BM273" s="23" t="s">
        <v>4547</v>
      </c>
    </row>
    <row r="274" spans="2:65" s="10" customFormat="1" ht="22.35" customHeight="1">
      <c r="B274" s="159"/>
      <c r="D274" s="160" t="s">
        <v>74</v>
      </c>
      <c r="E274" s="170" t="s">
        <v>541</v>
      </c>
      <c r="F274" s="170" t="s">
        <v>3067</v>
      </c>
      <c r="I274" s="162"/>
      <c r="J274" s="171">
        <f>BK274</f>
        <v>0</v>
      </c>
      <c r="L274" s="159"/>
      <c r="M274" s="164"/>
      <c r="N274" s="165"/>
      <c r="O274" s="165"/>
      <c r="P274" s="166">
        <f>SUM(P275:P334)</f>
        <v>0</v>
      </c>
      <c r="Q274" s="165"/>
      <c r="R274" s="166">
        <f>SUM(R275:R334)</f>
        <v>20.544467500000003</v>
      </c>
      <c r="S274" s="165"/>
      <c r="T274" s="167">
        <f>SUM(T275:T334)</f>
        <v>7.0749999999999993E-2</v>
      </c>
      <c r="AR274" s="160" t="s">
        <v>83</v>
      </c>
      <c r="AT274" s="168" t="s">
        <v>74</v>
      </c>
      <c r="AU274" s="168" t="s">
        <v>85</v>
      </c>
      <c r="AY274" s="160" t="s">
        <v>195</v>
      </c>
      <c r="BK274" s="169">
        <f>SUM(BK275:BK334)</f>
        <v>0</v>
      </c>
    </row>
    <row r="275" spans="2:65" s="1" customFormat="1" ht="25.5" customHeight="1">
      <c r="B275" s="172"/>
      <c r="C275" s="173" t="s">
        <v>499</v>
      </c>
      <c r="D275" s="173" t="s">
        <v>197</v>
      </c>
      <c r="E275" s="174" t="s">
        <v>3068</v>
      </c>
      <c r="F275" s="175" t="s">
        <v>3069</v>
      </c>
      <c r="G275" s="176" t="s">
        <v>325</v>
      </c>
      <c r="H275" s="177">
        <v>3</v>
      </c>
      <c r="I275" s="178"/>
      <c r="J275" s="179">
        <f>ROUND(I275*H275,2)</f>
        <v>0</v>
      </c>
      <c r="K275" s="175"/>
      <c r="L275" s="40"/>
      <c r="M275" s="180" t="s">
        <v>5</v>
      </c>
      <c r="N275" s="181" t="s">
        <v>46</v>
      </c>
      <c r="O275" s="41"/>
      <c r="P275" s="182">
        <f>O275*H275</f>
        <v>0</v>
      </c>
      <c r="Q275" s="182">
        <v>1.6857899999999999</v>
      </c>
      <c r="R275" s="182">
        <f>Q275*H275</f>
        <v>5.0573699999999997</v>
      </c>
      <c r="S275" s="182">
        <v>0</v>
      </c>
      <c r="T275" s="183">
        <f>S275*H275</f>
        <v>0</v>
      </c>
      <c r="AR275" s="23" t="s">
        <v>201</v>
      </c>
      <c r="AT275" s="23" t="s">
        <v>197</v>
      </c>
      <c r="AU275" s="23" t="s">
        <v>211</v>
      </c>
      <c r="AY275" s="23" t="s">
        <v>195</v>
      </c>
      <c r="BE275" s="184">
        <f>IF(N275="základní",J275,0)</f>
        <v>0</v>
      </c>
      <c r="BF275" s="184">
        <f>IF(N275="snížená",J275,0)</f>
        <v>0</v>
      </c>
      <c r="BG275" s="184">
        <f>IF(N275="zákl. přenesená",J275,0)</f>
        <v>0</v>
      </c>
      <c r="BH275" s="184">
        <f>IF(N275="sníž. přenesená",J275,0)</f>
        <v>0</v>
      </c>
      <c r="BI275" s="184">
        <f>IF(N275="nulová",J275,0)</f>
        <v>0</v>
      </c>
      <c r="BJ275" s="23" t="s">
        <v>83</v>
      </c>
      <c r="BK275" s="184">
        <f>ROUND(I275*H275,2)</f>
        <v>0</v>
      </c>
      <c r="BL275" s="23" t="s">
        <v>201</v>
      </c>
      <c r="BM275" s="23" t="s">
        <v>4548</v>
      </c>
    </row>
    <row r="276" spans="2:65" s="1" customFormat="1" ht="189">
      <c r="B276" s="40"/>
      <c r="D276" s="186" t="s">
        <v>209</v>
      </c>
      <c r="F276" s="194" t="s">
        <v>3071</v>
      </c>
      <c r="I276" s="195"/>
      <c r="L276" s="40"/>
      <c r="M276" s="196"/>
      <c r="N276" s="41"/>
      <c r="O276" s="41"/>
      <c r="P276" s="41"/>
      <c r="Q276" s="41"/>
      <c r="R276" s="41"/>
      <c r="S276" s="41"/>
      <c r="T276" s="69"/>
      <c r="AT276" s="23" t="s">
        <v>209</v>
      </c>
      <c r="AU276" s="23" t="s">
        <v>211</v>
      </c>
    </row>
    <row r="277" spans="2:65" s="1" customFormat="1" ht="16.5" customHeight="1">
      <c r="B277" s="172"/>
      <c r="C277" s="213" t="s">
        <v>504</v>
      </c>
      <c r="D277" s="213" t="s">
        <v>316</v>
      </c>
      <c r="E277" s="214" t="s">
        <v>3075</v>
      </c>
      <c r="F277" s="215" t="s">
        <v>3076</v>
      </c>
      <c r="G277" s="216" t="s">
        <v>325</v>
      </c>
      <c r="H277" s="217">
        <v>1</v>
      </c>
      <c r="I277" s="218"/>
      <c r="J277" s="219">
        <f t="shared" ref="J277:J287" si="0">ROUND(I277*H277,2)</f>
        <v>0</v>
      </c>
      <c r="K277" s="215"/>
      <c r="L277" s="220"/>
      <c r="M277" s="221" t="s">
        <v>5</v>
      </c>
      <c r="N277" s="222" t="s">
        <v>46</v>
      </c>
      <c r="O277" s="41"/>
      <c r="P277" s="182">
        <f t="shared" ref="P277:P287" si="1">O277*H277</f>
        <v>0</v>
      </c>
      <c r="Q277" s="182">
        <v>0.04</v>
      </c>
      <c r="R277" s="182">
        <f t="shared" ref="R277:R287" si="2">Q277*H277</f>
        <v>0.04</v>
      </c>
      <c r="S277" s="182">
        <v>0</v>
      </c>
      <c r="T277" s="183">
        <f t="shared" ref="T277:T287" si="3">S277*H277</f>
        <v>0</v>
      </c>
      <c r="AR277" s="23" t="s">
        <v>255</v>
      </c>
      <c r="AT277" s="23" t="s">
        <v>316</v>
      </c>
      <c r="AU277" s="23" t="s">
        <v>211</v>
      </c>
      <c r="AY277" s="23" t="s">
        <v>195</v>
      </c>
      <c r="BE277" s="184">
        <f t="shared" ref="BE277:BE287" si="4">IF(N277="základní",J277,0)</f>
        <v>0</v>
      </c>
      <c r="BF277" s="184">
        <f t="shared" ref="BF277:BF287" si="5">IF(N277="snížená",J277,0)</f>
        <v>0</v>
      </c>
      <c r="BG277" s="184">
        <f t="shared" ref="BG277:BG287" si="6">IF(N277="zákl. přenesená",J277,0)</f>
        <v>0</v>
      </c>
      <c r="BH277" s="184">
        <f t="shared" ref="BH277:BH287" si="7">IF(N277="sníž. přenesená",J277,0)</f>
        <v>0</v>
      </c>
      <c r="BI277" s="184">
        <f t="shared" ref="BI277:BI287" si="8">IF(N277="nulová",J277,0)</f>
        <v>0</v>
      </c>
      <c r="BJ277" s="23" t="s">
        <v>83</v>
      </c>
      <c r="BK277" s="184">
        <f t="shared" ref="BK277:BK287" si="9">ROUND(I277*H277,2)</f>
        <v>0</v>
      </c>
      <c r="BL277" s="23" t="s">
        <v>201</v>
      </c>
      <c r="BM277" s="23" t="s">
        <v>4549</v>
      </c>
    </row>
    <row r="278" spans="2:65" s="1" customFormat="1" ht="16.5" customHeight="1">
      <c r="B278" s="172"/>
      <c r="C278" s="213" t="s">
        <v>508</v>
      </c>
      <c r="D278" s="213" t="s">
        <v>316</v>
      </c>
      <c r="E278" s="214" t="s">
        <v>3078</v>
      </c>
      <c r="F278" s="215" t="s">
        <v>3079</v>
      </c>
      <c r="G278" s="216" t="s">
        <v>325</v>
      </c>
      <c r="H278" s="217">
        <v>1</v>
      </c>
      <c r="I278" s="218"/>
      <c r="J278" s="219">
        <f t="shared" si="0"/>
        <v>0</v>
      </c>
      <c r="K278" s="215"/>
      <c r="L278" s="220"/>
      <c r="M278" s="221" t="s">
        <v>5</v>
      </c>
      <c r="N278" s="222" t="s">
        <v>46</v>
      </c>
      <c r="O278" s="41"/>
      <c r="P278" s="182">
        <f t="shared" si="1"/>
        <v>0</v>
      </c>
      <c r="Q278" s="182">
        <v>5.3999999999999999E-2</v>
      </c>
      <c r="R278" s="182">
        <f t="shared" si="2"/>
        <v>5.3999999999999999E-2</v>
      </c>
      <c r="S278" s="182">
        <v>0</v>
      </c>
      <c r="T278" s="183">
        <f t="shared" si="3"/>
        <v>0</v>
      </c>
      <c r="AR278" s="23" t="s">
        <v>255</v>
      </c>
      <c r="AT278" s="23" t="s">
        <v>316</v>
      </c>
      <c r="AU278" s="23" t="s">
        <v>211</v>
      </c>
      <c r="AY278" s="23" t="s">
        <v>195</v>
      </c>
      <c r="BE278" s="184">
        <f t="shared" si="4"/>
        <v>0</v>
      </c>
      <c r="BF278" s="184">
        <f t="shared" si="5"/>
        <v>0</v>
      </c>
      <c r="BG278" s="184">
        <f t="shared" si="6"/>
        <v>0</v>
      </c>
      <c r="BH278" s="184">
        <f t="shared" si="7"/>
        <v>0</v>
      </c>
      <c r="BI278" s="184">
        <f t="shared" si="8"/>
        <v>0</v>
      </c>
      <c r="BJ278" s="23" t="s">
        <v>83</v>
      </c>
      <c r="BK278" s="184">
        <f t="shared" si="9"/>
        <v>0</v>
      </c>
      <c r="BL278" s="23" t="s">
        <v>201</v>
      </c>
      <c r="BM278" s="23" t="s">
        <v>4550</v>
      </c>
    </row>
    <row r="279" spans="2:65" s="1" customFormat="1" ht="16.5" customHeight="1">
      <c r="B279" s="172"/>
      <c r="C279" s="213" t="s">
        <v>391</v>
      </c>
      <c r="D279" s="213" t="s">
        <v>316</v>
      </c>
      <c r="E279" s="214" t="s">
        <v>3081</v>
      </c>
      <c r="F279" s="215" t="s">
        <v>3082</v>
      </c>
      <c r="G279" s="216" t="s">
        <v>325</v>
      </c>
      <c r="H279" s="217">
        <v>3</v>
      </c>
      <c r="I279" s="218"/>
      <c r="J279" s="219">
        <f t="shared" si="0"/>
        <v>0</v>
      </c>
      <c r="K279" s="215"/>
      <c r="L279" s="220"/>
      <c r="M279" s="221" t="s">
        <v>5</v>
      </c>
      <c r="N279" s="222" t="s">
        <v>46</v>
      </c>
      <c r="O279" s="41"/>
      <c r="P279" s="182">
        <f t="shared" si="1"/>
        <v>0</v>
      </c>
      <c r="Q279" s="182">
        <v>6.8000000000000005E-2</v>
      </c>
      <c r="R279" s="182">
        <f t="shared" si="2"/>
        <v>0.20400000000000001</v>
      </c>
      <c r="S279" s="182">
        <v>0</v>
      </c>
      <c r="T279" s="183">
        <f t="shared" si="3"/>
        <v>0</v>
      </c>
      <c r="AR279" s="23" t="s">
        <v>255</v>
      </c>
      <c r="AT279" s="23" t="s">
        <v>316</v>
      </c>
      <c r="AU279" s="23" t="s">
        <v>211</v>
      </c>
      <c r="AY279" s="23" t="s">
        <v>195</v>
      </c>
      <c r="BE279" s="184">
        <f t="shared" si="4"/>
        <v>0</v>
      </c>
      <c r="BF279" s="184">
        <f t="shared" si="5"/>
        <v>0</v>
      </c>
      <c r="BG279" s="184">
        <f t="shared" si="6"/>
        <v>0</v>
      </c>
      <c r="BH279" s="184">
        <f t="shared" si="7"/>
        <v>0</v>
      </c>
      <c r="BI279" s="184">
        <f t="shared" si="8"/>
        <v>0</v>
      </c>
      <c r="BJ279" s="23" t="s">
        <v>83</v>
      </c>
      <c r="BK279" s="184">
        <f t="shared" si="9"/>
        <v>0</v>
      </c>
      <c r="BL279" s="23" t="s">
        <v>201</v>
      </c>
      <c r="BM279" s="23" t="s">
        <v>4551</v>
      </c>
    </row>
    <row r="280" spans="2:65" s="1" customFormat="1" ht="16.5" customHeight="1">
      <c r="B280" s="172"/>
      <c r="C280" s="213" t="s">
        <v>412</v>
      </c>
      <c r="D280" s="213" t="s">
        <v>316</v>
      </c>
      <c r="E280" s="214" t="s">
        <v>3087</v>
      </c>
      <c r="F280" s="215" t="s">
        <v>3088</v>
      </c>
      <c r="G280" s="216" t="s">
        <v>325</v>
      </c>
      <c r="H280" s="217">
        <v>3</v>
      </c>
      <c r="I280" s="218"/>
      <c r="J280" s="219">
        <f t="shared" si="0"/>
        <v>0</v>
      </c>
      <c r="K280" s="215"/>
      <c r="L280" s="220"/>
      <c r="M280" s="221" t="s">
        <v>5</v>
      </c>
      <c r="N280" s="222" t="s">
        <v>46</v>
      </c>
      <c r="O280" s="41"/>
      <c r="P280" s="182">
        <f t="shared" si="1"/>
        <v>0</v>
      </c>
      <c r="Q280" s="182">
        <v>0.58499999999999996</v>
      </c>
      <c r="R280" s="182">
        <f t="shared" si="2"/>
        <v>1.7549999999999999</v>
      </c>
      <c r="S280" s="182">
        <v>0</v>
      </c>
      <c r="T280" s="183">
        <f t="shared" si="3"/>
        <v>0</v>
      </c>
      <c r="AR280" s="23" t="s">
        <v>255</v>
      </c>
      <c r="AT280" s="23" t="s">
        <v>316</v>
      </c>
      <c r="AU280" s="23" t="s">
        <v>211</v>
      </c>
      <c r="AY280" s="23" t="s">
        <v>195</v>
      </c>
      <c r="BE280" s="184">
        <f t="shared" si="4"/>
        <v>0</v>
      </c>
      <c r="BF280" s="184">
        <f t="shared" si="5"/>
        <v>0</v>
      </c>
      <c r="BG280" s="184">
        <f t="shared" si="6"/>
        <v>0</v>
      </c>
      <c r="BH280" s="184">
        <f t="shared" si="7"/>
        <v>0</v>
      </c>
      <c r="BI280" s="184">
        <f t="shared" si="8"/>
        <v>0</v>
      </c>
      <c r="BJ280" s="23" t="s">
        <v>83</v>
      </c>
      <c r="BK280" s="184">
        <f t="shared" si="9"/>
        <v>0</v>
      </c>
      <c r="BL280" s="23" t="s">
        <v>201</v>
      </c>
      <c r="BM280" s="23" t="s">
        <v>4552</v>
      </c>
    </row>
    <row r="281" spans="2:65" s="1" customFormat="1" ht="16.5" customHeight="1">
      <c r="B281" s="172"/>
      <c r="C281" s="213" t="s">
        <v>520</v>
      </c>
      <c r="D281" s="213" t="s">
        <v>316</v>
      </c>
      <c r="E281" s="214" t="s">
        <v>3095</v>
      </c>
      <c r="F281" s="215" t="s">
        <v>3096</v>
      </c>
      <c r="G281" s="216" t="s">
        <v>325</v>
      </c>
      <c r="H281" s="217">
        <v>1</v>
      </c>
      <c r="I281" s="218"/>
      <c r="J281" s="219">
        <f t="shared" si="0"/>
        <v>0</v>
      </c>
      <c r="K281" s="215"/>
      <c r="L281" s="220"/>
      <c r="M281" s="221" t="s">
        <v>5</v>
      </c>
      <c r="N281" s="222" t="s">
        <v>46</v>
      </c>
      <c r="O281" s="41"/>
      <c r="P281" s="182">
        <f t="shared" si="1"/>
        <v>0</v>
      </c>
      <c r="Q281" s="182">
        <v>0.25</v>
      </c>
      <c r="R281" s="182">
        <f t="shared" si="2"/>
        <v>0.25</v>
      </c>
      <c r="S281" s="182">
        <v>0</v>
      </c>
      <c r="T281" s="183">
        <f t="shared" si="3"/>
        <v>0</v>
      </c>
      <c r="AR281" s="23" t="s">
        <v>255</v>
      </c>
      <c r="AT281" s="23" t="s">
        <v>316</v>
      </c>
      <c r="AU281" s="23" t="s">
        <v>211</v>
      </c>
      <c r="AY281" s="23" t="s">
        <v>195</v>
      </c>
      <c r="BE281" s="184">
        <f t="shared" si="4"/>
        <v>0</v>
      </c>
      <c r="BF281" s="184">
        <f t="shared" si="5"/>
        <v>0</v>
      </c>
      <c r="BG281" s="184">
        <f t="shared" si="6"/>
        <v>0</v>
      </c>
      <c r="BH281" s="184">
        <f t="shared" si="7"/>
        <v>0</v>
      </c>
      <c r="BI281" s="184">
        <f t="shared" si="8"/>
        <v>0</v>
      </c>
      <c r="BJ281" s="23" t="s">
        <v>83</v>
      </c>
      <c r="BK281" s="184">
        <f t="shared" si="9"/>
        <v>0</v>
      </c>
      <c r="BL281" s="23" t="s">
        <v>201</v>
      </c>
      <c r="BM281" s="23" t="s">
        <v>4553</v>
      </c>
    </row>
    <row r="282" spans="2:65" s="1" customFormat="1" ht="16.5" customHeight="1">
      <c r="B282" s="172"/>
      <c r="C282" s="213" t="s">
        <v>524</v>
      </c>
      <c r="D282" s="213" t="s">
        <v>316</v>
      </c>
      <c r="E282" s="214" t="s">
        <v>3099</v>
      </c>
      <c r="F282" s="215" t="s">
        <v>3100</v>
      </c>
      <c r="G282" s="216" t="s">
        <v>325</v>
      </c>
      <c r="H282" s="217">
        <v>1</v>
      </c>
      <c r="I282" s="218"/>
      <c r="J282" s="219">
        <f t="shared" si="0"/>
        <v>0</v>
      </c>
      <c r="K282" s="215"/>
      <c r="L282" s="220"/>
      <c r="M282" s="221" t="s">
        <v>5</v>
      </c>
      <c r="N282" s="222" t="s">
        <v>46</v>
      </c>
      <c r="O282" s="41"/>
      <c r="P282" s="182">
        <f t="shared" si="1"/>
        <v>0</v>
      </c>
      <c r="Q282" s="182">
        <v>0.5</v>
      </c>
      <c r="R282" s="182">
        <f t="shared" si="2"/>
        <v>0.5</v>
      </c>
      <c r="S282" s="182">
        <v>0</v>
      </c>
      <c r="T282" s="183">
        <f t="shared" si="3"/>
        <v>0</v>
      </c>
      <c r="AR282" s="23" t="s">
        <v>255</v>
      </c>
      <c r="AT282" s="23" t="s">
        <v>316</v>
      </c>
      <c r="AU282" s="23" t="s">
        <v>211</v>
      </c>
      <c r="AY282" s="23" t="s">
        <v>195</v>
      </c>
      <c r="BE282" s="184">
        <f t="shared" si="4"/>
        <v>0</v>
      </c>
      <c r="BF282" s="184">
        <f t="shared" si="5"/>
        <v>0</v>
      </c>
      <c r="BG282" s="184">
        <f t="shared" si="6"/>
        <v>0</v>
      </c>
      <c r="BH282" s="184">
        <f t="shared" si="7"/>
        <v>0</v>
      </c>
      <c r="BI282" s="184">
        <f t="shared" si="8"/>
        <v>0</v>
      </c>
      <c r="BJ282" s="23" t="s">
        <v>83</v>
      </c>
      <c r="BK282" s="184">
        <f t="shared" si="9"/>
        <v>0</v>
      </c>
      <c r="BL282" s="23" t="s">
        <v>201</v>
      </c>
      <c r="BM282" s="23" t="s">
        <v>4554</v>
      </c>
    </row>
    <row r="283" spans="2:65" s="1" customFormat="1" ht="16.5" customHeight="1">
      <c r="B283" s="172"/>
      <c r="C283" s="213" t="s">
        <v>528</v>
      </c>
      <c r="D283" s="213" t="s">
        <v>316</v>
      </c>
      <c r="E283" s="214" t="s">
        <v>3103</v>
      </c>
      <c r="F283" s="215" t="s">
        <v>3104</v>
      </c>
      <c r="G283" s="216" t="s">
        <v>325</v>
      </c>
      <c r="H283" s="217">
        <v>1</v>
      </c>
      <c r="I283" s="218"/>
      <c r="J283" s="219">
        <f t="shared" si="0"/>
        <v>0</v>
      </c>
      <c r="K283" s="215"/>
      <c r="L283" s="220"/>
      <c r="M283" s="221" t="s">
        <v>5</v>
      </c>
      <c r="N283" s="222" t="s">
        <v>46</v>
      </c>
      <c r="O283" s="41"/>
      <c r="P283" s="182">
        <f t="shared" si="1"/>
        <v>0</v>
      </c>
      <c r="Q283" s="182">
        <v>1</v>
      </c>
      <c r="R283" s="182">
        <f t="shared" si="2"/>
        <v>1</v>
      </c>
      <c r="S283" s="182">
        <v>0</v>
      </c>
      <c r="T283" s="183">
        <f t="shared" si="3"/>
        <v>0</v>
      </c>
      <c r="AR283" s="23" t="s">
        <v>255</v>
      </c>
      <c r="AT283" s="23" t="s">
        <v>316</v>
      </c>
      <c r="AU283" s="23" t="s">
        <v>211</v>
      </c>
      <c r="AY283" s="23" t="s">
        <v>195</v>
      </c>
      <c r="BE283" s="184">
        <f t="shared" si="4"/>
        <v>0</v>
      </c>
      <c r="BF283" s="184">
        <f t="shared" si="5"/>
        <v>0</v>
      </c>
      <c r="BG283" s="184">
        <f t="shared" si="6"/>
        <v>0</v>
      </c>
      <c r="BH283" s="184">
        <f t="shared" si="7"/>
        <v>0</v>
      </c>
      <c r="BI283" s="184">
        <f t="shared" si="8"/>
        <v>0</v>
      </c>
      <c r="BJ283" s="23" t="s">
        <v>83</v>
      </c>
      <c r="BK283" s="184">
        <f t="shared" si="9"/>
        <v>0</v>
      </c>
      <c r="BL283" s="23" t="s">
        <v>201</v>
      </c>
      <c r="BM283" s="23" t="s">
        <v>4555</v>
      </c>
    </row>
    <row r="284" spans="2:65" s="1" customFormat="1" ht="25.5" customHeight="1">
      <c r="B284" s="172"/>
      <c r="C284" s="213" t="s">
        <v>532</v>
      </c>
      <c r="D284" s="213" t="s">
        <v>316</v>
      </c>
      <c r="E284" s="214" t="s">
        <v>3107</v>
      </c>
      <c r="F284" s="215" t="s">
        <v>3108</v>
      </c>
      <c r="G284" s="216" t="s">
        <v>325</v>
      </c>
      <c r="H284" s="217">
        <v>3</v>
      </c>
      <c r="I284" s="218"/>
      <c r="J284" s="219">
        <f t="shared" si="0"/>
        <v>0</v>
      </c>
      <c r="K284" s="215"/>
      <c r="L284" s="220"/>
      <c r="M284" s="221" t="s">
        <v>5</v>
      </c>
      <c r="N284" s="222" t="s">
        <v>46</v>
      </c>
      <c r="O284" s="41"/>
      <c r="P284" s="182">
        <f t="shared" si="1"/>
        <v>0</v>
      </c>
      <c r="Q284" s="182">
        <v>1.6</v>
      </c>
      <c r="R284" s="182">
        <f t="shared" si="2"/>
        <v>4.8000000000000007</v>
      </c>
      <c r="S284" s="182">
        <v>0</v>
      </c>
      <c r="T284" s="183">
        <f t="shared" si="3"/>
        <v>0</v>
      </c>
      <c r="AR284" s="23" t="s">
        <v>255</v>
      </c>
      <c r="AT284" s="23" t="s">
        <v>316</v>
      </c>
      <c r="AU284" s="23" t="s">
        <v>211</v>
      </c>
      <c r="AY284" s="23" t="s">
        <v>195</v>
      </c>
      <c r="BE284" s="184">
        <f t="shared" si="4"/>
        <v>0</v>
      </c>
      <c r="BF284" s="184">
        <f t="shared" si="5"/>
        <v>0</v>
      </c>
      <c r="BG284" s="184">
        <f t="shared" si="6"/>
        <v>0</v>
      </c>
      <c r="BH284" s="184">
        <f t="shared" si="7"/>
        <v>0</v>
      </c>
      <c r="BI284" s="184">
        <f t="shared" si="8"/>
        <v>0</v>
      </c>
      <c r="BJ284" s="23" t="s">
        <v>83</v>
      </c>
      <c r="BK284" s="184">
        <f t="shared" si="9"/>
        <v>0</v>
      </c>
      <c r="BL284" s="23" t="s">
        <v>201</v>
      </c>
      <c r="BM284" s="23" t="s">
        <v>4556</v>
      </c>
    </row>
    <row r="285" spans="2:65" s="1" customFormat="1" ht="16.5" customHeight="1">
      <c r="B285" s="172"/>
      <c r="C285" s="213" t="s">
        <v>537</v>
      </c>
      <c r="D285" s="213" t="s">
        <v>316</v>
      </c>
      <c r="E285" s="214" t="s">
        <v>3119</v>
      </c>
      <c r="F285" s="215" t="s">
        <v>3120</v>
      </c>
      <c r="G285" s="216" t="s">
        <v>325</v>
      </c>
      <c r="H285" s="217">
        <v>6</v>
      </c>
      <c r="I285" s="218"/>
      <c r="J285" s="219">
        <f t="shared" si="0"/>
        <v>0</v>
      </c>
      <c r="K285" s="215"/>
      <c r="L285" s="220"/>
      <c r="M285" s="221" t="s">
        <v>5</v>
      </c>
      <c r="N285" s="222" t="s">
        <v>46</v>
      </c>
      <c r="O285" s="41"/>
      <c r="P285" s="182">
        <f t="shared" si="1"/>
        <v>0</v>
      </c>
      <c r="Q285" s="182">
        <v>2E-3</v>
      </c>
      <c r="R285" s="182">
        <f t="shared" si="2"/>
        <v>1.2E-2</v>
      </c>
      <c r="S285" s="182">
        <v>0</v>
      </c>
      <c r="T285" s="183">
        <f t="shared" si="3"/>
        <v>0</v>
      </c>
      <c r="AR285" s="23" t="s">
        <v>255</v>
      </c>
      <c r="AT285" s="23" t="s">
        <v>316</v>
      </c>
      <c r="AU285" s="23" t="s">
        <v>211</v>
      </c>
      <c r="AY285" s="23" t="s">
        <v>195</v>
      </c>
      <c r="BE285" s="184">
        <f t="shared" si="4"/>
        <v>0</v>
      </c>
      <c r="BF285" s="184">
        <f t="shared" si="5"/>
        <v>0</v>
      </c>
      <c r="BG285" s="184">
        <f t="shared" si="6"/>
        <v>0</v>
      </c>
      <c r="BH285" s="184">
        <f t="shared" si="7"/>
        <v>0</v>
      </c>
      <c r="BI285" s="184">
        <f t="shared" si="8"/>
        <v>0</v>
      </c>
      <c r="BJ285" s="23" t="s">
        <v>83</v>
      </c>
      <c r="BK285" s="184">
        <f t="shared" si="9"/>
        <v>0</v>
      </c>
      <c r="BL285" s="23" t="s">
        <v>201</v>
      </c>
      <c r="BM285" s="23" t="s">
        <v>4557</v>
      </c>
    </row>
    <row r="286" spans="2:65" s="1" customFormat="1" ht="25.5" customHeight="1">
      <c r="B286" s="172"/>
      <c r="C286" s="173" t="s">
        <v>543</v>
      </c>
      <c r="D286" s="173" t="s">
        <v>197</v>
      </c>
      <c r="E286" s="174" t="s">
        <v>4558</v>
      </c>
      <c r="F286" s="175" t="s">
        <v>4559</v>
      </c>
      <c r="G286" s="176" t="s">
        <v>325</v>
      </c>
      <c r="H286" s="177">
        <v>1</v>
      </c>
      <c r="I286" s="178"/>
      <c r="J286" s="179">
        <f t="shared" si="0"/>
        <v>0</v>
      </c>
      <c r="K286" s="175"/>
      <c r="L286" s="40"/>
      <c r="M286" s="180" t="s">
        <v>5</v>
      </c>
      <c r="N286" s="181" t="s">
        <v>46</v>
      </c>
      <c r="O286" s="41"/>
      <c r="P286" s="182">
        <f t="shared" si="1"/>
        <v>0</v>
      </c>
      <c r="Q286" s="182">
        <v>4.5109899999999996</v>
      </c>
      <c r="R286" s="182">
        <f t="shared" si="2"/>
        <v>4.5109899999999996</v>
      </c>
      <c r="S286" s="182">
        <v>0</v>
      </c>
      <c r="T286" s="183">
        <f t="shared" si="3"/>
        <v>0</v>
      </c>
      <c r="AR286" s="23" t="s">
        <v>201</v>
      </c>
      <c r="AT286" s="23" t="s">
        <v>197</v>
      </c>
      <c r="AU286" s="23" t="s">
        <v>211</v>
      </c>
      <c r="AY286" s="23" t="s">
        <v>195</v>
      </c>
      <c r="BE286" s="184">
        <f t="shared" si="4"/>
        <v>0</v>
      </c>
      <c r="BF286" s="184">
        <f t="shared" si="5"/>
        <v>0</v>
      </c>
      <c r="BG286" s="184">
        <f t="shared" si="6"/>
        <v>0</v>
      </c>
      <c r="BH286" s="184">
        <f t="shared" si="7"/>
        <v>0</v>
      </c>
      <c r="BI286" s="184">
        <f t="shared" si="8"/>
        <v>0</v>
      </c>
      <c r="BJ286" s="23" t="s">
        <v>83</v>
      </c>
      <c r="BK286" s="184">
        <f t="shared" si="9"/>
        <v>0</v>
      </c>
      <c r="BL286" s="23" t="s">
        <v>201</v>
      </c>
      <c r="BM286" s="23" t="s">
        <v>4560</v>
      </c>
    </row>
    <row r="287" spans="2:65" s="1" customFormat="1" ht="16.5" customHeight="1">
      <c r="B287" s="172"/>
      <c r="C287" s="173" t="s">
        <v>547</v>
      </c>
      <c r="D287" s="173" t="s">
        <v>197</v>
      </c>
      <c r="E287" s="174" t="s">
        <v>3892</v>
      </c>
      <c r="F287" s="175" t="s">
        <v>3893</v>
      </c>
      <c r="G287" s="176" t="s">
        <v>325</v>
      </c>
      <c r="H287" s="177">
        <v>1</v>
      </c>
      <c r="I287" s="178"/>
      <c r="J287" s="179">
        <f t="shared" si="0"/>
        <v>0</v>
      </c>
      <c r="K287" s="175"/>
      <c r="L287" s="40"/>
      <c r="M287" s="180" t="s">
        <v>5</v>
      </c>
      <c r="N287" s="181" t="s">
        <v>46</v>
      </c>
      <c r="O287" s="41"/>
      <c r="P287" s="182">
        <f t="shared" si="1"/>
        <v>0</v>
      </c>
      <c r="Q287" s="182">
        <v>0</v>
      </c>
      <c r="R287" s="182">
        <f t="shared" si="2"/>
        <v>0</v>
      </c>
      <c r="S287" s="182">
        <v>0</v>
      </c>
      <c r="T287" s="183">
        <f t="shared" si="3"/>
        <v>0</v>
      </c>
      <c r="AR287" s="23" t="s">
        <v>201</v>
      </c>
      <c r="AT287" s="23" t="s">
        <v>197</v>
      </c>
      <c r="AU287" s="23" t="s">
        <v>211</v>
      </c>
      <c r="AY287" s="23" t="s">
        <v>195</v>
      </c>
      <c r="BE287" s="184">
        <f t="shared" si="4"/>
        <v>0</v>
      </c>
      <c r="BF287" s="184">
        <f t="shared" si="5"/>
        <v>0</v>
      </c>
      <c r="BG287" s="184">
        <f t="shared" si="6"/>
        <v>0</v>
      </c>
      <c r="BH287" s="184">
        <f t="shared" si="7"/>
        <v>0</v>
      </c>
      <c r="BI287" s="184">
        <f t="shared" si="8"/>
        <v>0</v>
      </c>
      <c r="BJ287" s="23" t="s">
        <v>83</v>
      </c>
      <c r="BK287" s="184">
        <f t="shared" si="9"/>
        <v>0</v>
      </c>
      <c r="BL287" s="23" t="s">
        <v>201</v>
      </c>
      <c r="BM287" s="23" t="s">
        <v>4561</v>
      </c>
    </row>
    <row r="288" spans="2:65" s="1" customFormat="1" ht="189">
      <c r="B288" s="40"/>
      <c r="D288" s="186" t="s">
        <v>209</v>
      </c>
      <c r="F288" s="194" t="s">
        <v>3895</v>
      </c>
      <c r="I288" s="195"/>
      <c r="L288" s="40"/>
      <c r="M288" s="196"/>
      <c r="N288" s="41"/>
      <c r="O288" s="41"/>
      <c r="P288" s="41"/>
      <c r="Q288" s="41"/>
      <c r="R288" s="41"/>
      <c r="S288" s="41"/>
      <c r="T288" s="69"/>
      <c r="AT288" s="23" t="s">
        <v>209</v>
      </c>
      <c r="AU288" s="23" t="s">
        <v>211</v>
      </c>
    </row>
    <row r="289" spans="2:65" s="1" customFormat="1" ht="16.5" customHeight="1">
      <c r="B289" s="172"/>
      <c r="C289" s="173" t="s">
        <v>552</v>
      </c>
      <c r="D289" s="173" t="s">
        <v>197</v>
      </c>
      <c r="E289" s="174" t="s">
        <v>4562</v>
      </c>
      <c r="F289" s="175" t="s">
        <v>4563</v>
      </c>
      <c r="G289" s="176" t="s">
        <v>325</v>
      </c>
      <c r="H289" s="177">
        <v>1</v>
      </c>
      <c r="I289" s="178"/>
      <c r="J289" s="179">
        <f>ROUND(I289*H289,2)</f>
        <v>0</v>
      </c>
      <c r="K289" s="175"/>
      <c r="L289" s="40"/>
      <c r="M289" s="180" t="s">
        <v>5</v>
      </c>
      <c r="N289" s="181" t="s">
        <v>46</v>
      </c>
      <c r="O289" s="41"/>
      <c r="P289" s="182">
        <f>O289*H289</f>
        <v>0</v>
      </c>
      <c r="Q289" s="182">
        <v>0.10661</v>
      </c>
      <c r="R289" s="182">
        <f>Q289*H289</f>
        <v>0.10661</v>
      </c>
      <c r="S289" s="182">
        <v>0</v>
      </c>
      <c r="T289" s="183">
        <f>S289*H289</f>
        <v>0</v>
      </c>
      <c r="AR289" s="23" t="s">
        <v>201</v>
      </c>
      <c r="AT289" s="23" t="s">
        <v>197</v>
      </c>
      <c r="AU289" s="23" t="s">
        <v>211</v>
      </c>
      <c r="AY289" s="23" t="s">
        <v>195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23" t="s">
        <v>83</v>
      </c>
      <c r="BK289" s="184">
        <f>ROUND(I289*H289,2)</f>
        <v>0</v>
      </c>
      <c r="BL289" s="23" t="s">
        <v>201</v>
      </c>
      <c r="BM289" s="23" t="s">
        <v>4564</v>
      </c>
    </row>
    <row r="290" spans="2:65" s="1" customFormat="1" ht="25.5" customHeight="1">
      <c r="B290" s="172"/>
      <c r="C290" s="173" t="s">
        <v>557</v>
      </c>
      <c r="D290" s="173" t="s">
        <v>197</v>
      </c>
      <c r="E290" s="174" t="s">
        <v>3899</v>
      </c>
      <c r="F290" s="175" t="s">
        <v>3900</v>
      </c>
      <c r="G290" s="176" t="s">
        <v>325</v>
      </c>
      <c r="H290" s="177">
        <v>1</v>
      </c>
      <c r="I290" s="178"/>
      <c r="J290" s="179">
        <f>ROUND(I290*H290,2)</f>
        <v>0</v>
      </c>
      <c r="K290" s="175"/>
      <c r="L290" s="40"/>
      <c r="M290" s="180" t="s">
        <v>5</v>
      </c>
      <c r="N290" s="181" t="s">
        <v>46</v>
      </c>
      <c r="O290" s="41"/>
      <c r="P290" s="182">
        <f>O290*H290</f>
        <v>0</v>
      </c>
      <c r="Q290" s="182">
        <v>1.2120000000000001E-2</v>
      </c>
      <c r="R290" s="182">
        <f>Q290*H290</f>
        <v>1.2120000000000001E-2</v>
      </c>
      <c r="S290" s="182">
        <v>0</v>
      </c>
      <c r="T290" s="183">
        <f>S290*H290</f>
        <v>0</v>
      </c>
      <c r="AR290" s="23" t="s">
        <v>201</v>
      </c>
      <c r="AT290" s="23" t="s">
        <v>197</v>
      </c>
      <c r="AU290" s="23" t="s">
        <v>211</v>
      </c>
      <c r="AY290" s="23" t="s">
        <v>195</v>
      </c>
      <c r="BE290" s="184">
        <f>IF(N290="základní",J290,0)</f>
        <v>0</v>
      </c>
      <c r="BF290" s="184">
        <f>IF(N290="snížená",J290,0)</f>
        <v>0</v>
      </c>
      <c r="BG290" s="184">
        <f>IF(N290="zákl. přenesená",J290,0)</f>
        <v>0</v>
      </c>
      <c r="BH290" s="184">
        <f>IF(N290="sníž. přenesená",J290,0)</f>
        <v>0</v>
      </c>
      <c r="BI290" s="184">
        <f>IF(N290="nulová",J290,0)</f>
        <v>0</v>
      </c>
      <c r="BJ290" s="23" t="s">
        <v>83</v>
      </c>
      <c r="BK290" s="184">
        <f>ROUND(I290*H290,2)</f>
        <v>0</v>
      </c>
      <c r="BL290" s="23" t="s">
        <v>201</v>
      </c>
      <c r="BM290" s="23" t="s">
        <v>4565</v>
      </c>
    </row>
    <row r="291" spans="2:65" s="1" customFormat="1" ht="25.5" customHeight="1">
      <c r="B291" s="172"/>
      <c r="C291" s="173" t="s">
        <v>561</v>
      </c>
      <c r="D291" s="173" t="s">
        <v>197</v>
      </c>
      <c r="E291" s="174" t="s">
        <v>3157</v>
      </c>
      <c r="F291" s="175" t="s">
        <v>3158</v>
      </c>
      <c r="G291" s="176" t="s">
        <v>325</v>
      </c>
      <c r="H291" s="177">
        <v>4</v>
      </c>
      <c r="I291" s="178"/>
      <c r="J291" s="179">
        <f>ROUND(I291*H291,2)</f>
        <v>0</v>
      </c>
      <c r="K291" s="175"/>
      <c r="L291" s="40"/>
      <c r="M291" s="180" t="s">
        <v>5</v>
      </c>
      <c r="N291" s="181" t="s">
        <v>46</v>
      </c>
      <c r="O291" s="41"/>
      <c r="P291" s="182">
        <f>O291*H291</f>
        <v>0</v>
      </c>
      <c r="Q291" s="182">
        <v>7.0200000000000002E-3</v>
      </c>
      <c r="R291" s="182">
        <f>Q291*H291</f>
        <v>2.8080000000000001E-2</v>
      </c>
      <c r="S291" s="182">
        <v>0</v>
      </c>
      <c r="T291" s="183">
        <f>S291*H291</f>
        <v>0</v>
      </c>
      <c r="AR291" s="23" t="s">
        <v>201</v>
      </c>
      <c r="AT291" s="23" t="s">
        <v>197</v>
      </c>
      <c r="AU291" s="23" t="s">
        <v>211</v>
      </c>
      <c r="AY291" s="23" t="s">
        <v>195</v>
      </c>
      <c r="BE291" s="184">
        <f>IF(N291="základní",J291,0)</f>
        <v>0</v>
      </c>
      <c r="BF291" s="184">
        <f>IF(N291="snížená",J291,0)</f>
        <v>0</v>
      </c>
      <c r="BG291" s="184">
        <f>IF(N291="zákl. přenesená",J291,0)</f>
        <v>0</v>
      </c>
      <c r="BH291" s="184">
        <f>IF(N291="sníž. přenesená",J291,0)</f>
        <v>0</v>
      </c>
      <c r="BI291" s="184">
        <f>IF(N291="nulová",J291,0)</f>
        <v>0</v>
      </c>
      <c r="BJ291" s="23" t="s">
        <v>83</v>
      </c>
      <c r="BK291" s="184">
        <f>ROUND(I291*H291,2)</f>
        <v>0</v>
      </c>
      <c r="BL291" s="23" t="s">
        <v>201</v>
      </c>
      <c r="BM291" s="23" t="s">
        <v>4566</v>
      </c>
    </row>
    <row r="292" spans="2:65" s="1" customFormat="1" ht="16.5" customHeight="1">
      <c r="B292" s="172"/>
      <c r="C292" s="213" t="s">
        <v>565</v>
      </c>
      <c r="D292" s="213" t="s">
        <v>316</v>
      </c>
      <c r="E292" s="214" t="s">
        <v>3161</v>
      </c>
      <c r="F292" s="215" t="s">
        <v>3162</v>
      </c>
      <c r="G292" s="216" t="s">
        <v>325</v>
      </c>
      <c r="H292" s="217">
        <v>2</v>
      </c>
      <c r="I292" s="218"/>
      <c r="J292" s="219">
        <f>ROUND(I292*H292,2)</f>
        <v>0</v>
      </c>
      <c r="K292" s="215"/>
      <c r="L292" s="220"/>
      <c r="M292" s="221" t="s">
        <v>5</v>
      </c>
      <c r="N292" s="222" t="s">
        <v>46</v>
      </c>
      <c r="O292" s="41"/>
      <c r="P292" s="182">
        <f>O292*H292</f>
        <v>0</v>
      </c>
      <c r="Q292" s="182">
        <v>0.16500000000000001</v>
      </c>
      <c r="R292" s="182">
        <f>Q292*H292</f>
        <v>0.33</v>
      </c>
      <c r="S292" s="182">
        <v>0</v>
      </c>
      <c r="T292" s="183">
        <f>S292*H292</f>
        <v>0</v>
      </c>
      <c r="AR292" s="23" t="s">
        <v>255</v>
      </c>
      <c r="AT292" s="23" t="s">
        <v>316</v>
      </c>
      <c r="AU292" s="23" t="s">
        <v>211</v>
      </c>
      <c r="AY292" s="23" t="s">
        <v>195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23" t="s">
        <v>83</v>
      </c>
      <c r="BK292" s="184">
        <f>ROUND(I292*H292,2)</f>
        <v>0</v>
      </c>
      <c r="BL292" s="23" t="s">
        <v>201</v>
      </c>
      <c r="BM292" s="23" t="s">
        <v>4567</v>
      </c>
    </row>
    <row r="293" spans="2:65" s="1" customFormat="1" ht="27">
      <c r="B293" s="40"/>
      <c r="D293" s="186" t="s">
        <v>209</v>
      </c>
      <c r="F293" s="194" t="s">
        <v>3164</v>
      </c>
      <c r="I293" s="195"/>
      <c r="L293" s="40"/>
      <c r="M293" s="196"/>
      <c r="N293" s="41"/>
      <c r="O293" s="41"/>
      <c r="P293" s="41"/>
      <c r="Q293" s="41"/>
      <c r="R293" s="41"/>
      <c r="S293" s="41"/>
      <c r="T293" s="69"/>
      <c r="AT293" s="23" t="s">
        <v>209</v>
      </c>
      <c r="AU293" s="23" t="s">
        <v>211</v>
      </c>
    </row>
    <row r="294" spans="2:65" s="1" customFormat="1" ht="16.5" customHeight="1">
      <c r="B294" s="172"/>
      <c r="C294" s="213" t="s">
        <v>569</v>
      </c>
      <c r="D294" s="213" t="s">
        <v>316</v>
      </c>
      <c r="E294" s="214" t="s">
        <v>3552</v>
      </c>
      <c r="F294" s="215" t="s">
        <v>3553</v>
      </c>
      <c r="G294" s="216" t="s">
        <v>325</v>
      </c>
      <c r="H294" s="217">
        <v>1</v>
      </c>
      <c r="I294" s="218"/>
      <c r="J294" s="219">
        <f>ROUND(I294*H294,2)</f>
        <v>0</v>
      </c>
      <c r="K294" s="215"/>
      <c r="L294" s="220"/>
      <c r="M294" s="221" t="s">
        <v>5</v>
      </c>
      <c r="N294" s="222" t="s">
        <v>46</v>
      </c>
      <c r="O294" s="41"/>
      <c r="P294" s="182">
        <f>O294*H294</f>
        <v>0</v>
      </c>
      <c r="Q294" s="182">
        <v>0.12</v>
      </c>
      <c r="R294" s="182">
        <f>Q294*H294</f>
        <v>0.12</v>
      </c>
      <c r="S294" s="182">
        <v>0</v>
      </c>
      <c r="T294" s="183">
        <f>S294*H294</f>
        <v>0</v>
      </c>
      <c r="AR294" s="23" t="s">
        <v>255</v>
      </c>
      <c r="AT294" s="23" t="s">
        <v>316</v>
      </c>
      <c r="AU294" s="23" t="s">
        <v>211</v>
      </c>
      <c r="AY294" s="23" t="s">
        <v>195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23" t="s">
        <v>83</v>
      </c>
      <c r="BK294" s="184">
        <f>ROUND(I294*H294,2)</f>
        <v>0</v>
      </c>
      <c r="BL294" s="23" t="s">
        <v>201</v>
      </c>
      <c r="BM294" s="23" t="s">
        <v>4568</v>
      </c>
    </row>
    <row r="295" spans="2:65" s="1" customFormat="1" ht="40.5">
      <c r="B295" s="40"/>
      <c r="D295" s="186" t="s">
        <v>209</v>
      </c>
      <c r="F295" s="194" t="s">
        <v>3555</v>
      </c>
      <c r="I295" s="195"/>
      <c r="L295" s="40"/>
      <c r="M295" s="196"/>
      <c r="N295" s="41"/>
      <c r="O295" s="41"/>
      <c r="P295" s="41"/>
      <c r="Q295" s="41"/>
      <c r="R295" s="41"/>
      <c r="S295" s="41"/>
      <c r="T295" s="69"/>
      <c r="AT295" s="23" t="s">
        <v>209</v>
      </c>
      <c r="AU295" s="23" t="s">
        <v>211</v>
      </c>
    </row>
    <row r="296" spans="2:65" s="1" customFormat="1" ht="16.5" customHeight="1">
      <c r="B296" s="172"/>
      <c r="C296" s="213" t="s">
        <v>573</v>
      </c>
      <c r="D296" s="213" t="s">
        <v>316</v>
      </c>
      <c r="E296" s="214" t="s">
        <v>4186</v>
      </c>
      <c r="F296" s="215" t="s">
        <v>4187</v>
      </c>
      <c r="G296" s="216" t="s">
        <v>325</v>
      </c>
      <c r="H296" s="217">
        <v>1</v>
      </c>
      <c r="I296" s="218"/>
      <c r="J296" s="219">
        <f>ROUND(I296*H296,2)</f>
        <v>0</v>
      </c>
      <c r="K296" s="215"/>
      <c r="L296" s="220"/>
      <c r="M296" s="221" t="s">
        <v>5</v>
      </c>
      <c r="N296" s="222" t="s">
        <v>46</v>
      </c>
      <c r="O296" s="41"/>
      <c r="P296" s="182">
        <f>O296*H296</f>
        <v>0</v>
      </c>
      <c r="Q296" s="182">
        <v>0.19600000000000001</v>
      </c>
      <c r="R296" s="182">
        <f>Q296*H296</f>
        <v>0.19600000000000001</v>
      </c>
      <c r="S296" s="182">
        <v>0</v>
      </c>
      <c r="T296" s="183">
        <f>S296*H296</f>
        <v>0</v>
      </c>
      <c r="AR296" s="23" t="s">
        <v>255</v>
      </c>
      <c r="AT296" s="23" t="s">
        <v>316</v>
      </c>
      <c r="AU296" s="23" t="s">
        <v>211</v>
      </c>
      <c r="AY296" s="23" t="s">
        <v>195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23" t="s">
        <v>83</v>
      </c>
      <c r="BK296" s="184">
        <f>ROUND(I296*H296,2)</f>
        <v>0</v>
      </c>
      <c r="BL296" s="23" t="s">
        <v>201</v>
      </c>
      <c r="BM296" s="23" t="s">
        <v>4569</v>
      </c>
    </row>
    <row r="297" spans="2:65" s="1" customFormat="1" ht="27">
      <c r="B297" s="40"/>
      <c r="D297" s="186" t="s">
        <v>209</v>
      </c>
      <c r="F297" s="194" t="s">
        <v>4189</v>
      </c>
      <c r="I297" s="195"/>
      <c r="L297" s="40"/>
      <c r="M297" s="196"/>
      <c r="N297" s="41"/>
      <c r="O297" s="41"/>
      <c r="P297" s="41"/>
      <c r="Q297" s="41"/>
      <c r="R297" s="41"/>
      <c r="S297" s="41"/>
      <c r="T297" s="69"/>
      <c r="AT297" s="23" t="s">
        <v>209</v>
      </c>
      <c r="AU297" s="23" t="s">
        <v>211</v>
      </c>
    </row>
    <row r="298" spans="2:65" s="1" customFormat="1" ht="16.5" customHeight="1">
      <c r="B298" s="172"/>
      <c r="C298" s="213" t="s">
        <v>578</v>
      </c>
      <c r="D298" s="213" t="s">
        <v>316</v>
      </c>
      <c r="E298" s="214" t="s">
        <v>4190</v>
      </c>
      <c r="F298" s="215" t="s">
        <v>4191</v>
      </c>
      <c r="G298" s="216" t="s">
        <v>325</v>
      </c>
      <c r="H298" s="217">
        <v>1</v>
      </c>
      <c r="I298" s="218"/>
      <c r="J298" s="219">
        <f>ROUND(I298*H298,2)</f>
        <v>0</v>
      </c>
      <c r="K298" s="215"/>
      <c r="L298" s="220"/>
      <c r="M298" s="221" t="s">
        <v>5</v>
      </c>
      <c r="N298" s="222" t="s">
        <v>46</v>
      </c>
      <c r="O298" s="41"/>
      <c r="P298" s="182">
        <f>O298*H298</f>
        <v>0</v>
      </c>
      <c r="Q298" s="182">
        <v>0.14000000000000001</v>
      </c>
      <c r="R298" s="182">
        <f>Q298*H298</f>
        <v>0.14000000000000001</v>
      </c>
      <c r="S298" s="182">
        <v>0</v>
      </c>
      <c r="T298" s="183">
        <f>S298*H298</f>
        <v>0</v>
      </c>
      <c r="AR298" s="23" t="s">
        <v>255</v>
      </c>
      <c r="AT298" s="23" t="s">
        <v>316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4570</v>
      </c>
    </row>
    <row r="299" spans="2:65" s="1" customFormat="1" ht="27">
      <c r="B299" s="40"/>
      <c r="D299" s="186" t="s">
        <v>209</v>
      </c>
      <c r="F299" s="194" t="s">
        <v>4193</v>
      </c>
      <c r="I299" s="195"/>
      <c r="L299" s="40"/>
      <c r="M299" s="196"/>
      <c r="N299" s="41"/>
      <c r="O299" s="41"/>
      <c r="P299" s="41"/>
      <c r="Q299" s="41"/>
      <c r="R299" s="41"/>
      <c r="S299" s="41"/>
      <c r="T299" s="69"/>
      <c r="AT299" s="23" t="s">
        <v>209</v>
      </c>
      <c r="AU299" s="23" t="s">
        <v>211</v>
      </c>
    </row>
    <row r="300" spans="2:65" s="1" customFormat="1" ht="16.5" customHeight="1">
      <c r="B300" s="172"/>
      <c r="C300" s="213" t="s">
        <v>582</v>
      </c>
      <c r="D300" s="213" t="s">
        <v>316</v>
      </c>
      <c r="E300" s="214" t="s">
        <v>3910</v>
      </c>
      <c r="F300" s="215" t="s">
        <v>3911</v>
      </c>
      <c r="G300" s="216" t="s">
        <v>325</v>
      </c>
      <c r="H300" s="217">
        <v>1</v>
      </c>
      <c r="I300" s="218"/>
      <c r="J300" s="219">
        <f>ROUND(I300*H300,2)</f>
        <v>0</v>
      </c>
      <c r="K300" s="215"/>
      <c r="L300" s="220"/>
      <c r="M300" s="221" t="s">
        <v>5</v>
      </c>
      <c r="N300" s="222" t="s">
        <v>46</v>
      </c>
      <c r="O300" s="41"/>
      <c r="P300" s="182">
        <f>O300*H300</f>
        <v>0</v>
      </c>
      <c r="Q300" s="182">
        <v>1.2E-2</v>
      </c>
      <c r="R300" s="182">
        <f>Q300*H300</f>
        <v>1.2E-2</v>
      </c>
      <c r="S300" s="182">
        <v>0</v>
      </c>
      <c r="T300" s="183">
        <f>S300*H300</f>
        <v>0</v>
      </c>
      <c r="AR300" s="23" t="s">
        <v>255</v>
      </c>
      <c r="AT300" s="23" t="s">
        <v>316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4571</v>
      </c>
    </row>
    <row r="301" spans="2:65" s="1" customFormat="1" ht="27">
      <c r="B301" s="40"/>
      <c r="D301" s="186" t="s">
        <v>209</v>
      </c>
      <c r="F301" s="194" t="s">
        <v>3913</v>
      </c>
      <c r="I301" s="195"/>
      <c r="L301" s="40"/>
      <c r="M301" s="196"/>
      <c r="N301" s="41"/>
      <c r="O301" s="41"/>
      <c r="P301" s="41"/>
      <c r="Q301" s="41"/>
      <c r="R301" s="41"/>
      <c r="S301" s="41"/>
      <c r="T301" s="69"/>
      <c r="AT301" s="23" t="s">
        <v>209</v>
      </c>
      <c r="AU301" s="23" t="s">
        <v>211</v>
      </c>
    </row>
    <row r="302" spans="2:65" s="1" customFormat="1" ht="16.5" customHeight="1">
      <c r="B302" s="172"/>
      <c r="C302" s="213" t="s">
        <v>587</v>
      </c>
      <c r="D302" s="213" t="s">
        <v>316</v>
      </c>
      <c r="E302" s="214" t="s">
        <v>3914</v>
      </c>
      <c r="F302" s="215" t="s">
        <v>3915</v>
      </c>
      <c r="G302" s="216" t="s">
        <v>325</v>
      </c>
      <c r="H302" s="217">
        <v>1</v>
      </c>
      <c r="I302" s="218"/>
      <c r="J302" s="219">
        <f>ROUND(I302*H302,2)</f>
        <v>0</v>
      </c>
      <c r="K302" s="215"/>
      <c r="L302" s="220"/>
      <c r="M302" s="221" t="s">
        <v>5</v>
      </c>
      <c r="N302" s="222" t="s">
        <v>46</v>
      </c>
      <c r="O302" s="41"/>
      <c r="P302" s="182">
        <f>O302*H302</f>
        <v>0</v>
      </c>
      <c r="Q302" s="182">
        <v>1E-3</v>
      </c>
      <c r="R302" s="182">
        <f>Q302*H302</f>
        <v>1E-3</v>
      </c>
      <c r="S302" s="182">
        <v>0</v>
      </c>
      <c r="T302" s="183">
        <f>S302*H302</f>
        <v>0</v>
      </c>
      <c r="AR302" s="23" t="s">
        <v>255</v>
      </c>
      <c r="AT302" s="23" t="s">
        <v>316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4572</v>
      </c>
    </row>
    <row r="303" spans="2:65" s="1" customFormat="1" ht="27">
      <c r="B303" s="40"/>
      <c r="D303" s="186" t="s">
        <v>209</v>
      </c>
      <c r="F303" s="194" t="s">
        <v>3917</v>
      </c>
      <c r="I303" s="195"/>
      <c r="L303" s="40"/>
      <c r="M303" s="196"/>
      <c r="N303" s="41"/>
      <c r="O303" s="41"/>
      <c r="P303" s="41"/>
      <c r="Q303" s="41"/>
      <c r="R303" s="41"/>
      <c r="S303" s="41"/>
      <c r="T303" s="69"/>
      <c r="AT303" s="23" t="s">
        <v>209</v>
      </c>
      <c r="AU303" s="23" t="s">
        <v>211</v>
      </c>
    </row>
    <row r="304" spans="2:65" s="1" customFormat="1" ht="16.5" customHeight="1">
      <c r="B304" s="172"/>
      <c r="C304" s="213" t="s">
        <v>591</v>
      </c>
      <c r="D304" s="213" t="s">
        <v>316</v>
      </c>
      <c r="E304" s="214" t="s">
        <v>4196</v>
      </c>
      <c r="F304" s="215" t="s">
        <v>4197</v>
      </c>
      <c r="G304" s="216" t="s">
        <v>325</v>
      </c>
      <c r="H304" s="217">
        <v>2</v>
      </c>
      <c r="I304" s="218"/>
      <c r="J304" s="219">
        <f>ROUND(I304*H304,2)</f>
        <v>0</v>
      </c>
      <c r="K304" s="215"/>
      <c r="L304" s="220"/>
      <c r="M304" s="221" t="s">
        <v>5</v>
      </c>
      <c r="N304" s="222" t="s">
        <v>46</v>
      </c>
      <c r="O304" s="41"/>
      <c r="P304" s="182">
        <f>O304*H304</f>
        <v>0</v>
      </c>
      <c r="Q304" s="182">
        <v>2E-3</v>
      </c>
      <c r="R304" s="182">
        <f>Q304*H304</f>
        <v>4.0000000000000001E-3</v>
      </c>
      <c r="S304" s="182">
        <v>0</v>
      </c>
      <c r="T304" s="183">
        <f>S304*H304</f>
        <v>0</v>
      </c>
      <c r="AR304" s="23" t="s">
        <v>255</v>
      </c>
      <c r="AT304" s="23" t="s">
        <v>316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4573</v>
      </c>
    </row>
    <row r="305" spans="2:65" s="1" customFormat="1" ht="27">
      <c r="B305" s="40"/>
      <c r="D305" s="186" t="s">
        <v>209</v>
      </c>
      <c r="F305" s="194" t="s">
        <v>4199</v>
      </c>
      <c r="I305" s="195"/>
      <c r="L305" s="40"/>
      <c r="M305" s="196"/>
      <c r="N305" s="41"/>
      <c r="O305" s="41"/>
      <c r="P305" s="41"/>
      <c r="Q305" s="41"/>
      <c r="R305" s="41"/>
      <c r="S305" s="41"/>
      <c r="T305" s="69"/>
      <c r="AT305" s="23" t="s">
        <v>209</v>
      </c>
      <c r="AU305" s="23" t="s">
        <v>211</v>
      </c>
    </row>
    <row r="306" spans="2:65" s="1" customFormat="1" ht="25.5" customHeight="1">
      <c r="B306" s="172"/>
      <c r="C306" s="173" t="s">
        <v>595</v>
      </c>
      <c r="D306" s="173" t="s">
        <v>197</v>
      </c>
      <c r="E306" s="174" t="s">
        <v>3192</v>
      </c>
      <c r="F306" s="175" t="s">
        <v>3193</v>
      </c>
      <c r="G306" s="176" t="s">
        <v>207</v>
      </c>
      <c r="H306" s="177">
        <v>0.25</v>
      </c>
      <c r="I306" s="178"/>
      <c r="J306" s="179">
        <f>ROUND(I306*H306,2)</f>
        <v>0</v>
      </c>
      <c r="K306" s="175"/>
      <c r="L306" s="40"/>
      <c r="M306" s="180" t="s">
        <v>5</v>
      </c>
      <c r="N306" s="181" t="s">
        <v>46</v>
      </c>
      <c r="O306" s="41"/>
      <c r="P306" s="182">
        <f>O306*H306</f>
        <v>0</v>
      </c>
      <c r="Q306" s="182">
        <v>4.3400000000000001E-3</v>
      </c>
      <c r="R306" s="182">
        <f>Q306*H306</f>
        <v>1.085E-3</v>
      </c>
      <c r="S306" s="182">
        <v>0.28299999999999997</v>
      </c>
      <c r="T306" s="183">
        <f>S306*H306</f>
        <v>7.0749999999999993E-2</v>
      </c>
      <c r="AR306" s="23" t="s">
        <v>201</v>
      </c>
      <c r="AT306" s="23" t="s">
        <v>197</v>
      </c>
      <c r="AU306" s="23" t="s">
        <v>211</v>
      </c>
      <c r="AY306" s="23" t="s">
        <v>195</v>
      </c>
      <c r="BE306" s="184">
        <f>IF(N306="základní",J306,0)</f>
        <v>0</v>
      </c>
      <c r="BF306" s="184">
        <f>IF(N306="snížená",J306,0)</f>
        <v>0</v>
      </c>
      <c r="BG306" s="184">
        <f>IF(N306="zákl. přenesená",J306,0)</f>
        <v>0</v>
      </c>
      <c r="BH306" s="184">
        <f>IF(N306="sníž. přenesená",J306,0)</f>
        <v>0</v>
      </c>
      <c r="BI306" s="184">
        <f>IF(N306="nulová",J306,0)</f>
        <v>0</v>
      </c>
      <c r="BJ306" s="23" t="s">
        <v>83</v>
      </c>
      <c r="BK306" s="184">
        <f>ROUND(I306*H306,2)</f>
        <v>0</v>
      </c>
      <c r="BL306" s="23" t="s">
        <v>201</v>
      </c>
      <c r="BM306" s="23" t="s">
        <v>4574</v>
      </c>
    </row>
    <row r="307" spans="2:65" s="1" customFormat="1" ht="54">
      <c r="B307" s="40"/>
      <c r="D307" s="186" t="s">
        <v>209</v>
      </c>
      <c r="F307" s="194" t="s">
        <v>4575</v>
      </c>
      <c r="I307" s="195"/>
      <c r="L307" s="40"/>
      <c r="M307" s="196"/>
      <c r="N307" s="41"/>
      <c r="O307" s="41"/>
      <c r="P307" s="41"/>
      <c r="Q307" s="41"/>
      <c r="R307" s="41"/>
      <c r="S307" s="41"/>
      <c r="T307" s="69"/>
      <c r="AT307" s="23" t="s">
        <v>209</v>
      </c>
      <c r="AU307" s="23" t="s">
        <v>211</v>
      </c>
    </row>
    <row r="308" spans="2:65" s="11" customFormat="1">
      <c r="B308" s="185"/>
      <c r="D308" s="186" t="s">
        <v>203</v>
      </c>
      <c r="E308" s="187" t="s">
        <v>5</v>
      </c>
      <c r="F308" s="188" t="s">
        <v>4211</v>
      </c>
      <c r="H308" s="189">
        <v>0.25</v>
      </c>
      <c r="I308" s="190"/>
      <c r="L308" s="185"/>
      <c r="M308" s="191"/>
      <c r="N308" s="192"/>
      <c r="O308" s="192"/>
      <c r="P308" s="192"/>
      <c r="Q308" s="192"/>
      <c r="R308" s="192"/>
      <c r="S308" s="192"/>
      <c r="T308" s="193"/>
      <c r="AT308" s="187" t="s">
        <v>203</v>
      </c>
      <c r="AU308" s="187" t="s">
        <v>211</v>
      </c>
      <c r="AV308" s="11" t="s">
        <v>85</v>
      </c>
      <c r="AW308" s="11" t="s">
        <v>39</v>
      </c>
      <c r="AX308" s="11" t="s">
        <v>83</v>
      </c>
      <c r="AY308" s="187" t="s">
        <v>195</v>
      </c>
    </row>
    <row r="309" spans="2:65" s="1" customFormat="1" ht="16.5" customHeight="1">
      <c r="B309" s="172"/>
      <c r="C309" s="173" t="s">
        <v>600</v>
      </c>
      <c r="D309" s="173" t="s">
        <v>197</v>
      </c>
      <c r="E309" s="174" t="s">
        <v>3223</v>
      </c>
      <c r="F309" s="175" t="s">
        <v>4576</v>
      </c>
      <c r="G309" s="176" t="s">
        <v>325</v>
      </c>
      <c r="H309" s="177">
        <v>1</v>
      </c>
      <c r="I309" s="178"/>
      <c r="J309" s="179">
        <f>ROUND(I309*H309,2)</f>
        <v>0</v>
      </c>
      <c r="K309" s="175"/>
      <c r="L309" s="40"/>
      <c r="M309" s="180" t="s">
        <v>5</v>
      </c>
      <c r="N309" s="181" t="s">
        <v>46</v>
      </c>
      <c r="O309" s="41"/>
      <c r="P309" s="182">
        <f>O309*H309</f>
        <v>0</v>
      </c>
      <c r="Q309" s="182">
        <v>0</v>
      </c>
      <c r="R309" s="182">
        <f>Q309*H309</f>
        <v>0</v>
      </c>
      <c r="S309" s="182">
        <v>0</v>
      </c>
      <c r="T309" s="183">
        <f>S309*H309</f>
        <v>0</v>
      </c>
      <c r="AR309" s="23" t="s">
        <v>201</v>
      </c>
      <c r="AT309" s="23" t="s">
        <v>197</v>
      </c>
      <c r="AU309" s="23" t="s">
        <v>211</v>
      </c>
      <c r="AY309" s="23" t="s">
        <v>195</v>
      </c>
      <c r="BE309" s="184">
        <f>IF(N309="základní",J309,0)</f>
        <v>0</v>
      </c>
      <c r="BF309" s="184">
        <f>IF(N309="snížená",J309,0)</f>
        <v>0</v>
      </c>
      <c r="BG309" s="184">
        <f>IF(N309="zákl. přenesená",J309,0)</f>
        <v>0</v>
      </c>
      <c r="BH309" s="184">
        <f>IF(N309="sníž. přenesená",J309,0)</f>
        <v>0</v>
      </c>
      <c r="BI309" s="184">
        <f>IF(N309="nulová",J309,0)</f>
        <v>0</v>
      </c>
      <c r="BJ309" s="23" t="s">
        <v>83</v>
      </c>
      <c r="BK309" s="184">
        <f>ROUND(I309*H309,2)</f>
        <v>0</v>
      </c>
      <c r="BL309" s="23" t="s">
        <v>201</v>
      </c>
      <c r="BM309" s="23" t="s">
        <v>4577</v>
      </c>
    </row>
    <row r="310" spans="2:65" s="1" customFormat="1" ht="108">
      <c r="B310" s="40"/>
      <c r="D310" s="186" t="s">
        <v>209</v>
      </c>
      <c r="F310" s="194" t="s">
        <v>4578</v>
      </c>
      <c r="I310" s="195"/>
      <c r="L310" s="40"/>
      <c r="M310" s="196"/>
      <c r="N310" s="41"/>
      <c r="O310" s="41"/>
      <c r="P310" s="41"/>
      <c r="Q310" s="41"/>
      <c r="R310" s="41"/>
      <c r="S310" s="41"/>
      <c r="T310" s="69"/>
      <c r="AT310" s="23" t="s">
        <v>209</v>
      </c>
      <c r="AU310" s="23" t="s">
        <v>211</v>
      </c>
    </row>
    <row r="311" spans="2:65" s="1" customFormat="1" ht="25.5" customHeight="1">
      <c r="B311" s="172"/>
      <c r="C311" s="173" t="s">
        <v>604</v>
      </c>
      <c r="D311" s="173" t="s">
        <v>197</v>
      </c>
      <c r="E311" s="174" t="s">
        <v>3217</v>
      </c>
      <c r="F311" s="175" t="s">
        <v>3218</v>
      </c>
      <c r="G311" s="176" t="s">
        <v>228</v>
      </c>
      <c r="H311" s="177">
        <v>0.625</v>
      </c>
      <c r="I311" s="178"/>
      <c r="J311" s="179">
        <f>ROUND(I311*H311,2)</f>
        <v>0</v>
      </c>
      <c r="K311" s="175"/>
      <c r="L311" s="40"/>
      <c r="M311" s="180" t="s">
        <v>5</v>
      </c>
      <c r="N311" s="181" t="s">
        <v>46</v>
      </c>
      <c r="O311" s="41"/>
      <c r="P311" s="182">
        <f>O311*H311</f>
        <v>0</v>
      </c>
      <c r="Q311" s="182">
        <v>2.2563399999999998</v>
      </c>
      <c r="R311" s="182">
        <f>Q311*H311</f>
        <v>1.4102124999999999</v>
      </c>
      <c r="S311" s="182">
        <v>0</v>
      </c>
      <c r="T311" s="183">
        <f>S311*H311</f>
        <v>0</v>
      </c>
      <c r="AR311" s="23" t="s">
        <v>201</v>
      </c>
      <c r="AT311" s="23" t="s">
        <v>197</v>
      </c>
      <c r="AU311" s="23" t="s">
        <v>211</v>
      </c>
      <c r="AY311" s="23" t="s">
        <v>195</v>
      </c>
      <c r="BE311" s="184">
        <f>IF(N311="základní",J311,0)</f>
        <v>0</v>
      </c>
      <c r="BF311" s="184">
        <f>IF(N311="snížená",J311,0)</f>
        <v>0</v>
      </c>
      <c r="BG311" s="184">
        <f>IF(N311="zákl. přenesená",J311,0)</f>
        <v>0</v>
      </c>
      <c r="BH311" s="184">
        <f>IF(N311="sníž. přenesená",J311,0)</f>
        <v>0</v>
      </c>
      <c r="BI311" s="184">
        <f>IF(N311="nulová",J311,0)</f>
        <v>0</v>
      </c>
      <c r="BJ311" s="23" t="s">
        <v>83</v>
      </c>
      <c r="BK311" s="184">
        <f>ROUND(I311*H311,2)</f>
        <v>0</v>
      </c>
      <c r="BL311" s="23" t="s">
        <v>201</v>
      </c>
      <c r="BM311" s="23" t="s">
        <v>4579</v>
      </c>
    </row>
    <row r="312" spans="2:65" s="1" customFormat="1" ht="81">
      <c r="B312" s="40"/>
      <c r="D312" s="186" t="s">
        <v>209</v>
      </c>
      <c r="F312" s="194" t="s">
        <v>4580</v>
      </c>
      <c r="I312" s="195"/>
      <c r="L312" s="40"/>
      <c r="M312" s="196"/>
      <c r="N312" s="41"/>
      <c r="O312" s="41"/>
      <c r="P312" s="41"/>
      <c r="Q312" s="41"/>
      <c r="R312" s="41"/>
      <c r="S312" s="41"/>
      <c r="T312" s="69"/>
      <c r="AT312" s="23" t="s">
        <v>209</v>
      </c>
      <c r="AU312" s="23" t="s">
        <v>211</v>
      </c>
    </row>
    <row r="313" spans="2:65" s="11" customFormat="1">
      <c r="B313" s="185"/>
      <c r="D313" s="186" t="s">
        <v>203</v>
      </c>
      <c r="E313" s="187" t="s">
        <v>5</v>
      </c>
      <c r="F313" s="188" t="s">
        <v>4581</v>
      </c>
      <c r="H313" s="189">
        <v>0.625</v>
      </c>
      <c r="I313" s="190"/>
      <c r="L313" s="185"/>
      <c r="M313" s="191"/>
      <c r="N313" s="192"/>
      <c r="O313" s="192"/>
      <c r="P313" s="192"/>
      <c r="Q313" s="192"/>
      <c r="R313" s="192"/>
      <c r="S313" s="192"/>
      <c r="T313" s="193"/>
      <c r="AT313" s="187" t="s">
        <v>203</v>
      </c>
      <c r="AU313" s="187" t="s">
        <v>211</v>
      </c>
      <c r="AV313" s="11" t="s">
        <v>85</v>
      </c>
      <c r="AW313" s="11" t="s">
        <v>39</v>
      </c>
      <c r="AX313" s="11" t="s">
        <v>83</v>
      </c>
      <c r="AY313" s="187" t="s">
        <v>195</v>
      </c>
    </row>
    <row r="314" spans="2:65" s="1" customFormat="1" ht="16.5" customHeight="1">
      <c r="B314" s="172"/>
      <c r="C314" s="173" t="s">
        <v>608</v>
      </c>
      <c r="D314" s="173" t="s">
        <v>197</v>
      </c>
      <c r="E314" s="174" t="s">
        <v>3273</v>
      </c>
      <c r="F314" s="175" t="s">
        <v>3274</v>
      </c>
      <c r="G314" s="176" t="s">
        <v>207</v>
      </c>
      <c r="H314" s="177">
        <v>53.11</v>
      </c>
      <c r="I314" s="178"/>
      <c r="J314" s="179">
        <f>ROUND(I314*H314,2)</f>
        <v>0</v>
      </c>
      <c r="K314" s="175"/>
      <c r="L314" s="40"/>
      <c r="M314" s="180" t="s">
        <v>5</v>
      </c>
      <c r="N314" s="181" t="s">
        <v>46</v>
      </c>
      <c r="O314" s="41"/>
      <c r="P314" s="182">
        <f>O314*H314</f>
        <v>0</v>
      </c>
      <c r="Q314" s="182">
        <v>0</v>
      </c>
      <c r="R314" s="182">
        <f>Q314*H314</f>
        <v>0</v>
      </c>
      <c r="S314" s="182">
        <v>0</v>
      </c>
      <c r="T314" s="183">
        <f>S314*H314</f>
        <v>0</v>
      </c>
      <c r="AR314" s="23" t="s">
        <v>201</v>
      </c>
      <c r="AT314" s="23" t="s">
        <v>197</v>
      </c>
      <c r="AU314" s="23" t="s">
        <v>211</v>
      </c>
      <c r="AY314" s="23" t="s">
        <v>195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23" t="s">
        <v>83</v>
      </c>
      <c r="BK314" s="184">
        <f>ROUND(I314*H314,2)</f>
        <v>0</v>
      </c>
      <c r="BL314" s="23" t="s">
        <v>201</v>
      </c>
      <c r="BM314" s="23" t="s">
        <v>4582</v>
      </c>
    </row>
    <row r="315" spans="2:65" s="1" customFormat="1" ht="40.5">
      <c r="B315" s="40"/>
      <c r="D315" s="186" t="s">
        <v>209</v>
      </c>
      <c r="F315" s="194" t="s">
        <v>3276</v>
      </c>
      <c r="I315" s="195"/>
      <c r="L315" s="40"/>
      <c r="M315" s="196"/>
      <c r="N315" s="41"/>
      <c r="O315" s="41"/>
      <c r="P315" s="41"/>
      <c r="Q315" s="41"/>
      <c r="R315" s="41"/>
      <c r="S315" s="41"/>
      <c r="T315" s="69"/>
      <c r="AT315" s="23" t="s">
        <v>209</v>
      </c>
      <c r="AU315" s="23" t="s">
        <v>211</v>
      </c>
    </row>
    <row r="316" spans="2:65" s="11" customFormat="1">
      <c r="B316" s="185"/>
      <c r="D316" s="186" t="s">
        <v>203</v>
      </c>
      <c r="E316" s="187" t="s">
        <v>5</v>
      </c>
      <c r="F316" s="188" t="s">
        <v>4583</v>
      </c>
      <c r="H316" s="189">
        <v>11.98</v>
      </c>
      <c r="I316" s="190"/>
      <c r="L316" s="185"/>
      <c r="M316" s="191"/>
      <c r="N316" s="192"/>
      <c r="O316" s="192"/>
      <c r="P316" s="192"/>
      <c r="Q316" s="192"/>
      <c r="R316" s="192"/>
      <c r="S316" s="192"/>
      <c r="T316" s="193"/>
      <c r="AT316" s="187" t="s">
        <v>203</v>
      </c>
      <c r="AU316" s="187" t="s">
        <v>211</v>
      </c>
      <c r="AV316" s="11" t="s">
        <v>85</v>
      </c>
      <c r="AW316" s="11" t="s">
        <v>39</v>
      </c>
      <c r="AX316" s="11" t="s">
        <v>75</v>
      </c>
      <c r="AY316" s="187" t="s">
        <v>195</v>
      </c>
    </row>
    <row r="317" spans="2:65" s="12" customFormat="1">
      <c r="B317" s="197"/>
      <c r="D317" s="186" t="s">
        <v>203</v>
      </c>
      <c r="E317" s="198" t="s">
        <v>5</v>
      </c>
      <c r="F317" s="199" t="s">
        <v>4584</v>
      </c>
      <c r="H317" s="200">
        <v>11.98</v>
      </c>
      <c r="I317" s="201"/>
      <c r="L317" s="197"/>
      <c r="M317" s="202"/>
      <c r="N317" s="203"/>
      <c r="O317" s="203"/>
      <c r="P317" s="203"/>
      <c r="Q317" s="203"/>
      <c r="R317" s="203"/>
      <c r="S317" s="203"/>
      <c r="T317" s="204"/>
      <c r="AT317" s="198" t="s">
        <v>203</v>
      </c>
      <c r="AU317" s="198" t="s">
        <v>211</v>
      </c>
      <c r="AV317" s="12" t="s">
        <v>211</v>
      </c>
      <c r="AW317" s="12" t="s">
        <v>39</v>
      </c>
      <c r="AX317" s="12" t="s">
        <v>75</v>
      </c>
      <c r="AY317" s="198" t="s">
        <v>195</v>
      </c>
    </row>
    <row r="318" spans="2:65" s="11" customFormat="1">
      <c r="B318" s="185"/>
      <c r="D318" s="186" t="s">
        <v>203</v>
      </c>
      <c r="E318" s="187" t="s">
        <v>5</v>
      </c>
      <c r="F318" s="188" t="s">
        <v>4585</v>
      </c>
      <c r="H318" s="189">
        <v>31.48</v>
      </c>
      <c r="I318" s="190"/>
      <c r="L318" s="185"/>
      <c r="M318" s="191"/>
      <c r="N318" s="192"/>
      <c r="O318" s="192"/>
      <c r="P318" s="192"/>
      <c r="Q318" s="192"/>
      <c r="R318" s="192"/>
      <c r="S318" s="192"/>
      <c r="T318" s="193"/>
      <c r="AT318" s="187" t="s">
        <v>203</v>
      </c>
      <c r="AU318" s="187" t="s">
        <v>211</v>
      </c>
      <c r="AV318" s="11" t="s">
        <v>85</v>
      </c>
      <c r="AW318" s="11" t="s">
        <v>39</v>
      </c>
      <c r="AX318" s="11" t="s">
        <v>75</v>
      </c>
      <c r="AY318" s="187" t="s">
        <v>195</v>
      </c>
    </row>
    <row r="319" spans="2:65" s="12" customFormat="1">
      <c r="B319" s="197"/>
      <c r="D319" s="186" t="s">
        <v>203</v>
      </c>
      <c r="E319" s="198" t="s">
        <v>5</v>
      </c>
      <c r="F319" s="199" t="s">
        <v>4586</v>
      </c>
      <c r="H319" s="200">
        <v>31.48</v>
      </c>
      <c r="I319" s="201"/>
      <c r="L319" s="197"/>
      <c r="M319" s="202"/>
      <c r="N319" s="203"/>
      <c r="O319" s="203"/>
      <c r="P319" s="203"/>
      <c r="Q319" s="203"/>
      <c r="R319" s="203"/>
      <c r="S319" s="203"/>
      <c r="T319" s="204"/>
      <c r="AT319" s="198" t="s">
        <v>203</v>
      </c>
      <c r="AU319" s="198" t="s">
        <v>211</v>
      </c>
      <c r="AV319" s="12" t="s">
        <v>211</v>
      </c>
      <c r="AW319" s="12" t="s">
        <v>39</v>
      </c>
      <c r="AX319" s="12" t="s">
        <v>75</v>
      </c>
      <c r="AY319" s="198" t="s">
        <v>195</v>
      </c>
    </row>
    <row r="320" spans="2:65" s="11" customFormat="1">
      <c r="B320" s="185"/>
      <c r="D320" s="186" t="s">
        <v>203</v>
      </c>
      <c r="E320" s="187" t="s">
        <v>5</v>
      </c>
      <c r="F320" s="188" t="s">
        <v>4587</v>
      </c>
      <c r="H320" s="189">
        <v>9.65</v>
      </c>
      <c r="I320" s="190"/>
      <c r="L320" s="185"/>
      <c r="M320" s="191"/>
      <c r="N320" s="192"/>
      <c r="O320" s="192"/>
      <c r="P320" s="192"/>
      <c r="Q320" s="192"/>
      <c r="R320" s="192"/>
      <c r="S320" s="192"/>
      <c r="T320" s="193"/>
      <c r="AT320" s="187" t="s">
        <v>203</v>
      </c>
      <c r="AU320" s="187" t="s">
        <v>211</v>
      </c>
      <c r="AV320" s="11" t="s">
        <v>85</v>
      </c>
      <c r="AW320" s="11" t="s">
        <v>39</v>
      </c>
      <c r="AX320" s="11" t="s">
        <v>75</v>
      </c>
      <c r="AY320" s="187" t="s">
        <v>195</v>
      </c>
    </row>
    <row r="321" spans="2:65" s="12" customFormat="1">
      <c r="B321" s="197"/>
      <c r="D321" s="186" t="s">
        <v>203</v>
      </c>
      <c r="E321" s="198" t="s">
        <v>5</v>
      </c>
      <c r="F321" s="199" t="s">
        <v>250</v>
      </c>
      <c r="H321" s="200">
        <v>9.65</v>
      </c>
      <c r="I321" s="201"/>
      <c r="L321" s="197"/>
      <c r="M321" s="202"/>
      <c r="N321" s="203"/>
      <c r="O321" s="203"/>
      <c r="P321" s="203"/>
      <c r="Q321" s="203"/>
      <c r="R321" s="203"/>
      <c r="S321" s="203"/>
      <c r="T321" s="204"/>
      <c r="AT321" s="198" t="s">
        <v>203</v>
      </c>
      <c r="AU321" s="198" t="s">
        <v>211</v>
      </c>
      <c r="AV321" s="12" t="s">
        <v>211</v>
      </c>
      <c r="AW321" s="12" t="s">
        <v>39</v>
      </c>
      <c r="AX321" s="12" t="s">
        <v>75</v>
      </c>
      <c r="AY321" s="198" t="s">
        <v>195</v>
      </c>
    </row>
    <row r="322" spans="2:65" s="13" customFormat="1">
      <c r="B322" s="205"/>
      <c r="D322" s="186" t="s">
        <v>203</v>
      </c>
      <c r="E322" s="206" t="s">
        <v>5</v>
      </c>
      <c r="F322" s="207" t="s">
        <v>254</v>
      </c>
      <c r="H322" s="208">
        <v>53.11</v>
      </c>
      <c r="I322" s="209"/>
      <c r="L322" s="205"/>
      <c r="M322" s="210"/>
      <c r="N322" s="211"/>
      <c r="O322" s="211"/>
      <c r="P322" s="211"/>
      <c r="Q322" s="211"/>
      <c r="R322" s="211"/>
      <c r="S322" s="211"/>
      <c r="T322" s="212"/>
      <c r="AT322" s="206" t="s">
        <v>203</v>
      </c>
      <c r="AU322" s="206" t="s">
        <v>211</v>
      </c>
      <c r="AV322" s="13" t="s">
        <v>201</v>
      </c>
      <c r="AW322" s="13" t="s">
        <v>39</v>
      </c>
      <c r="AX322" s="13" t="s">
        <v>83</v>
      </c>
      <c r="AY322" s="206" t="s">
        <v>195</v>
      </c>
    </row>
    <row r="323" spans="2:65" s="1" customFormat="1" ht="16.5" customHeight="1">
      <c r="B323" s="172"/>
      <c r="C323" s="173" t="s">
        <v>613</v>
      </c>
      <c r="D323" s="173" t="s">
        <v>197</v>
      </c>
      <c r="E323" s="174" t="s">
        <v>3283</v>
      </c>
      <c r="F323" s="175" t="s">
        <v>3284</v>
      </c>
      <c r="G323" s="176" t="s">
        <v>325</v>
      </c>
      <c r="H323" s="177">
        <v>8</v>
      </c>
      <c r="I323" s="178"/>
      <c r="J323" s="179">
        <f>ROUND(I323*H323,2)</f>
        <v>0</v>
      </c>
      <c r="K323" s="175"/>
      <c r="L323" s="40"/>
      <c r="M323" s="180" t="s">
        <v>5</v>
      </c>
      <c r="N323" s="181" t="s">
        <v>46</v>
      </c>
      <c r="O323" s="41"/>
      <c r="P323" s="182">
        <f>O323*H323</f>
        <v>0</v>
      </c>
      <c r="Q323" s="182">
        <v>0</v>
      </c>
      <c r="R323" s="182">
        <f>Q323*H323</f>
        <v>0</v>
      </c>
      <c r="S323" s="182">
        <v>0</v>
      </c>
      <c r="T323" s="183">
        <f>S323*H323</f>
        <v>0</v>
      </c>
      <c r="AR323" s="23" t="s">
        <v>201</v>
      </c>
      <c r="AT323" s="23" t="s">
        <v>197</v>
      </c>
      <c r="AU323" s="23" t="s">
        <v>211</v>
      </c>
      <c r="AY323" s="23" t="s">
        <v>195</v>
      </c>
      <c r="BE323" s="184">
        <f>IF(N323="základní",J323,0)</f>
        <v>0</v>
      </c>
      <c r="BF323" s="184">
        <f>IF(N323="snížená",J323,0)</f>
        <v>0</v>
      </c>
      <c r="BG323" s="184">
        <f>IF(N323="zákl. přenesená",J323,0)</f>
        <v>0</v>
      </c>
      <c r="BH323" s="184">
        <f>IF(N323="sníž. přenesená",J323,0)</f>
        <v>0</v>
      </c>
      <c r="BI323" s="184">
        <f>IF(N323="nulová",J323,0)</f>
        <v>0</v>
      </c>
      <c r="BJ323" s="23" t="s">
        <v>83</v>
      </c>
      <c r="BK323" s="184">
        <f>ROUND(I323*H323,2)</f>
        <v>0</v>
      </c>
      <c r="BL323" s="23" t="s">
        <v>201</v>
      </c>
      <c r="BM323" s="23" t="s">
        <v>4588</v>
      </c>
    </row>
    <row r="324" spans="2:65" s="1" customFormat="1" ht="27">
      <c r="B324" s="40"/>
      <c r="D324" s="186" t="s">
        <v>209</v>
      </c>
      <c r="F324" s="194" t="s">
        <v>3286</v>
      </c>
      <c r="I324" s="195"/>
      <c r="L324" s="40"/>
      <c r="M324" s="196"/>
      <c r="N324" s="41"/>
      <c r="O324" s="41"/>
      <c r="P324" s="41"/>
      <c r="Q324" s="41"/>
      <c r="R324" s="41"/>
      <c r="S324" s="41"/>
      <c r="T324" s="69"/>
      <c r="AT324" s="23" t="s">
        <v>209</v>
      </c>
      <c r="AU324" s="23" t="s">
        <v>211</v>
      </c>
    </row>
    <row r="325" spans="2:65" s="1" customFormat="1" ht="16.5" customHeight="1">
      <c r="B325" s="172"/>
      <c r="C325" s="173" t="s">
        <v>618</v>
      </c>
      <c r="D325" s="173" t="s">
        <v>197</v>
      </c>
      <c r="E325" s="174" t="s">
        <v>3290</v>
      </c>
      <c r="F325" s="175" t="s">
        <v>3291</v>
      </c>
      <c r="G325" s="176" t="s">
        <v>325</v>
      </c>
      <c r="H325" s="177">
        <v>3</v>
      </c>
      <c r="I325" s="178"/>
      <c r="J325" s="179">
        <f>ROUND(I325*H325,2)</f>
        <v>0</v>
      </c>
      <c r="K325" s="175"/>
      <c r="L325" s="40"/>
      <c r="M325" s="180" t="s">
        <v>5</v>
      </c>
      <c r="N325" s="181" t="s">
        <v>46</v>
      </c>
      <c r="O325" s="41"/>
      <c r="P325" s="182">
        <f>O325*H325</f>
        <v>0</v>
      </c>
      <c r="Q325" s="182">
        <v>0</v>
      </c>
      <c r="R325" s="182">
        <f>Q325*H325</f>
        <v>0</v>
      </c>
      <c r="S325" s="182">
        <v>0</v>
      </c>
      <c r="T325" s="183">
        <f>S325*H325</f>
        <v>0</v>
      </c>
      <c r="AR325" s="23" t="s">
        <v>201</v>
      </c>
      <c r="AT325" s="23" t="s">
        <v>197</v>
      </c>
      <c r="AU325" s="23" t="s">
        <v>211</v>
      </c>
      <c r="AY325" s="23" t="s">
        <v>195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23" t="s">
        <v>83</v>
      </c>
      <c r="BK325" s="184">
        <f>ROUND(I325*H325,2)</f>
        <v>0</v>
      </c>
      <c r="BL325" s="23" t="s">
        <v>201</v>
      </c>
      <c r="BM325" s="23" t="s">
        <v>4589</v>
      </c>
    </row>
    <row r="326" spans="2:65" s="1" customFormat="1" ht="16.5" customHeight="1">
      <c r="B326" s="172"/>
      <c r="C326" s="173" t="s">
        <v>623</v>
      </c>
      <c r="D326" s="173" t="s">
        <v>197</v>
      </c>
      <c r="E326" s="174" t="s">
        <v>3294</v>
      </c>
      <c r="F326" s="175" t="s">
        <v>3295</v>
      </c>
      <c r="G326" s="176" t="s">
        <v>207</v>
      </c>
      <c r="H326" s="177">
        <v>134.94</v>
      </c>
      <c r="I326" s="178"/>
      <c r="J326" s="179">
        <f>ROUND(I326*H326,2)</f>
        <v>0</v>
      </c>
      <c r="K326" s="175"/>
      <c r="L326" s="40"/>
      <c r="M326" s="180" t="s">
        <v>5</v>
      </c>
      <c r="N326" s="181" t="s">
        <v>46</v>
      </c>
      <c r="O326" s="41"/>
      <c r="P326" s="182">
        <f>O326*H326</f>
        <v>0</v>
      </c>
      <c r="Q326" s="182">
        <v>0</v>
      </c>
      <c r="R326" s="182">
        <f>Q326*H326</f>
        <v>0</v>
      </c>
      <c r="S326" s="182">
        <v>0</v>
      </c>
      <c r="T326" s="183">
        <f>S326*H326</f>
        <v>0</v>
      </c>
      <c r="AR326" s="23" t="s">
        <v>201</v>
      </c>
      <c r="AT326" s="23" t="s">
        <v>197</v>
      </c>
      <c r="AU326" s="23" t="s">
        <v>211</v>
      </c>
      <c r="AY326" s="23" t="s">
        <v>195</v>
      </c>
      <c r="BE326" s="184">
        <f>IF(N326="základní",J326,0)</f>
        <v>0</v>
      </c>
      <c r="BF326" s="184">
        <f>IF(N326="snížená",J326,0)</f>
        <v>0</v>
      </c>
      <c r="BG326" s="184">
        <f>IF(N326="zákl. přenesená",J326,0)</f>
        <v>0</v>
      </c>
      <c r="BH326" s="184">
        <f>IF(N326="sníž. přenesená",J326,0)</f>
        <v>0</v>
      </c>
      <c r="BI326" s="184">
        <f>IF(N326="nulová",J326,0)</f>
        <v>0</v>
      </c>
      <c r="BJ326" s="23" t="s">
        <v>83</v>
      </c>
      <c r="BK326" s="184">
        <f>ROUND(I326*H326,2)</f>
        <v>0</v>
      </c>
      <c r="BL326" s="23" t="s">
        <v>201</v>
      </c>
      <c r="BM326" s="23" t="s">
        <v>4590</v>
      </c>
    </row>
    <row r="327" spans="2:65" s="11" customFormat="1">
      <c r="B327" s="185"/>
      <c r="D327" s="186" t="s">
        <v>203</v>
      </c>
      <c r="E327" s="187" t="s">
        <v>5</v>
      </c>
      <c r="F327" s="188" t="s">
        <v>4591</v>
      </c>
      <c r="H327" s="189">
        <v>62.96</v>
      </c>
      <c r="I327" s="190"/>
      <c r="L327" s="185"/>
      <c r="M327" s="191"/>
      <c r="N327" s="192"/>
      <c r="O327" s="192"/>
      <c r="P327" s="192"/>
      <c r="Q327" s="192"/>
      <c r="R327" s="192"/>
      <c r="S327" s="192"/>
      <c r="T327" s="193"/>
      <c r="AT327" s="187" t="s">
        <v>203</v>
      </c>
      <c r="AU327" s="187" t="s">
        <v>211</v>
      </c>
      <c r="AV327" s="11" t="s">
        <v>85</v>
      </c>
      <c r="AW327" s="11" t="s">
        <v>39</v>
      </c>
      <c r="AX327" s="11" t="s">
        <v>75</v>
      </c>
      <c r="AY327" s="187" t="s">
        <v>195</v>
      </c>
    </row>
    <row r="328" spans="2:65" s="12" customFormat="1">
      <c r="B328" s="197"/>
      <c r="D328" s="186" t="s">
        <v>203</v>
      </c>
      <c r="E328" s="198" t="s">
        <v>5</v>
      </c>
      <c r="F328" s="199" t="s">
        <v>4592</v>
      </c>
      <c r="H328" s="200">
        <v>62.96</v>
      </c>
      <c r="I328" s="201"/>
      <c r="L328" s="197"/>
      <c r="M328" s="202"/>
      <c r="N328" s="203"/>
      <c r="O328" s="203"/>
      <c r="P328" s="203"/>
      <c r="Q328" s="203"/>
      <c r="R328" s="203"/>
      <c r="S328" s="203"/>
      <c r="T328" s="204"/>
      <c r="AT328" s="198" t="s">
        <v>203</v>
      </c>
      <c r="AU328" s="198" t="s">
        <v>211</v>
      </c>
      <c r="AV328" s="12" t="s">
        <v>211</v>
      </c>
      <c r="AW328" s="12" t="s">
        <v>39</v>
      </c>
      <c r="AX328" s="12" t="s">
        <v>75</v>
      </c>
      <c r="AY328" s="198" t="s">
        <v>195</v>
      </c>
    </row>
    <row r="329" spans="2:65" s="11" customFormat="1">
      <c r="B329" s="185"/>
      <c r="D329" s="186" t="s">
        <v>203</v>
      </c>
      <c r="E329" s="187" t="s">
        <v>5</v>
      </c>
      <c r="F329" s="188" t="s">
        <v>4583</v>
      </c>
      <c r="H329" s="189">
        <v>11.98</v>
      </c>
      <c r="I329" s="190"/>
      <c r="L329" s="185"/>
      <c r="M329" s="191"/>
      <c r="N329" s="192"/>
      <c r="O329" s="192"/>
      <c r="P329" s="192"/>
      <c r="Q329" s="192"/>
      <c r="R329" s="192"/>
      <c r="S329" s="192"/>
      <c r="T329" s="193"/>
      <c r="AT329" s="187" t="s">
        <v>203</v>
      </c>
      <c r="AU329" s="187" t="s">
        <v>211</v>
      </c>
      <c r="AV329" s="11" t="s">
        <v>85</v>
      </c>
      <c r="AW329" s="11" t="s">
        <v>39</v>
      </c>
      <c r="AX329" s="11" t="s">
        <v>75</v>
      </c>
      <c r="AY329" s="187" t="s">
        <v>195</v>
      </c>
    </row>
    <row r="330" spans="2:65" s="12" customFormat="1">
      <c r="B330" s="197"/>
      <c r="D330" s="186" t="s">
        <v>203</v>
      </c>
      <c r="E330" s="198" t="s">
        <v>5</v>
      </c>
      <c r="F330" s="199" t="s">
        <v>4593</v>
      </c>
      <c r="H330" s="200">
        <v>11.98</v>
      </c>
      <c r="I330" s="201"/>
      <c r="L330" s="197"/>
      <c r="M330" s="202"/>
      <c r="N330" s="203"/>
      <c r="O330" s="203"/>
      <c r="P330" s="203"/>
      <c r="Q330" s="203"/>
      <c r="R330" s="203"/>
      <c r="S330" s="203"/>
      <c r="T330" s="204"/>
      <c r="AT330" s="198" t="s">
        <v>203</v>
      </c>
      <c r="AU330" s="198" t="s">
        <v>211</v>
      </c>
      <c r="AV330" s="12" t="s">
        <v>211</v>
      </c>
      <c r="AW330" s="12" t="s">
        <v>39</v>
      </c>
      <c r="AX330" s="12" t="s">
        <v>75</v>
      </c>
      <c r="AY330" s="198" t="s">
        <v>195</v>
      </c>
    </row>
    <row r="331" spans="2:65" s="11" customFormat="1">
      <c r="B331" s="185"/>
      <c r="D331" s="186" t="s">
        <v>203</v>
      </c>
      <c r="E331" s="187" t="s">
        <v>5</v>
      </c>
      <c r="F331" s="188" t="s">
        <v>4594</v>
      </c>
      <c r="H331" s="189">
        <v>60</v>
      </c>
      <c r="I331" s="190"/>
      <c r="L331" s="185"/>
      <c r="M331" s="191"/>
      <c r="N331" s="192"/>
      <c r="O331" s="192"/>
      <c r="P331" s="192"/>
      <c r="Q331" s="192"/>
      <c r="R331" s="192"/>
      <c r="S331" s="192"/>
      <c r="T331" s="193"/>
      <c r="AT331" s="187" t="s">
        <v>203</v>
      </c>
      <c r="AU331" s="187" t="s">
        <v>211</v>
      </c>
      <c r="AV331" s="11" t="s">
        <v>85</v>
      </c>
      <c r="AW331" s="11" t="s">
        <v>39</v>
      </c>
      <c r="AX331" s="11" t="s">
        <v>75</v>
      </c>
      <c r="AY331" s="187" t="s">
        <v>195</v>
      </c>
    </row>
    <row r="332" spans="2:65" s="12" customFormat="1">
      <c r="B332" s="197"/>
      <c r="D332" s="186" t="s">
        <v>203</v>
      </c>
      <c r="E332" s="198" t="s">
        <v>5</v>
      </c>
      <c r="F332" s="199" t="s">
        <v>3304</v>
      </c>
      <c r="H332" s="200">
        <v>60</v>
      </c>
      <c r="I332" s="201"/>
      <c r="L332" s="197"/>
      <c r="M332" s="202"/>
      <c r="N332" s="203"/>
      <c r="O332" s="203"/>
      <c r="P332" s="203"/>
      <c r="Q332" s="203"/>
      <c r="R332" s="203"/>
      <c r="S332" s="203"/>
      <c r="T332" s="204"/>
      <c r="AT332" s="198" t="s">
        <v>203</v>
      </c>
      <c r="AU332" s="198" t="s">
        <v>211</v>
      </c>
      <c r="AV332" s="12" t="s">
        <v>211</v>
      </c>
      <c r="AW332" s="12" t="s">
        <v>39</v>
      </c>
      <c r="AX332" s="12" t="s">
        <v>75</v>
      </c>
      <c r="AY332" s="198" t="s">
        <v>195</v>
      </c>
    </row>
    <row r="333" spans="2:65" s="13" customFormat="1">
      <c r="B333" s="205"/>
      <c r="D333" s="186" t="s">
        <v>203</v>
      </c>
      <c r="E333" s="206" t="s">
        <v>5</v>
      </c>
      <c r="F333" s="207" t="s">
        <v>254</v>
      </c>
      <c r="H333" s="208">
        <v>134.94</v>
      </c>
      <c r="I333" s="209"/>
      <c r="L333" s="205"/>
      <c r="M333" s="210"/>
      <c r="N333" s="211"/>
      <c r="O333" s="211"/>
      <c r="P333" s="211"/>
      <c r="Q333" s="211"/>
      <c r="R333" s="211"/>
      <c r="S333" s="211"/>
      <c r="T333" s="212"/>
      <c r="AT333" s="206" t="s">
        <v>203</v>
      </c>
      <c r="AU333" s="206" t="s">
        <v>211</v>
      </c>
      <c r="AV333" s="13" t="s">
        <v>201</v>
      </c>
      <c r="AW333" s="13" t="s">
        <v>39</v>
      </c>
      <c r="AX333" s="13" t="s">
        <v>83</v>
      </c>
      <c r="AY333" s="206" t="s">
        <v>195</v>
      </c>
    </row>
    <row r="334" spans="2:65" s="1" customFormat="1" ht="16.5" customHeight="1">
      <c r="B334" s="172"/>
      <c r="C334" s="173" t="s">
        <v>628</v>
      </c>
      <c r="D334" s="173" t="s">
        <v>197</v>
      </c>
      <c r="E334" s="174" t="s">
        <v>3306</v>
      </c>
      <c r="F334" s="175" t="s">
        <v>3307</v>
      </c>
      <c r="G334" s="176" t="s">
        <v>303</v>
      </c>
      <c r="H334" s="177">
        <v>20.544</v>
      </c>
      <c r="I334" s="178"/>
      <c r="J334" s="179">
        <f>ROUND(I334*H334,2)</f>
        <v>0</v>
      </c>
      <c r="K334" s="175"/>
      <c r="L334" s="40"/>
      <c r="M334" s="180" t="s">
        <v>5</v>
      </c>
      <c r="N334" s="181" t="s">
        <v>46</v>
      </c>
      <c r="O334" s="41"/>
      <c r="P334" s="182">
        <f>O334*H334</f>
        <v>0</v>
      </c>
      <c r="Q334" s="182">
        <v>0</v>
      </c>
      <c r="R334" s="182">
        <f>Q334*H334</f>
        <v>0</v>
      </c>
      <c r="S334" s="182">
        <v>0</v>
      </c>
      <c r="T334" s="183">
        <f>S334*H334</f>
        <v>0</v>
      </c>
      <c r="AR334" s="23" t="s">
        <v>201</v>
      </c>
      <c r="AT334" s="23" t="s">
        <v>197</v>
      </c>
      <c r="AU334" s="23" t="s">
        <v>211</v>
      </c>
      <c r="AY334" s="23" t="s">
        <v>195</v>
      </c>
      <c r="BE334" s="184">
        <f>IF(N334="základní",J334,0)</f>
        <v>0</v>
      </c>
      <c r="BF334" s="184">
        <f>IF(N334="snížená",J334,0)</f>
        <v>0</v>
      </c>
      <c r="BG334" s="184">
        <f>IF(N334="zákl. přenesená",J334,0)</f>
        <v>0</v>
      </c>
      <c r="BH334" s="184">
        <f>IF(N334="sníž. přenesená",J334,0)</f>
        <v>0</v>
      </c>
      <c r="BI334" s="184">
        <f>IF(N334="nulová",J334,0)</f>
        <v>0</v>
      </c>
      <c r="BJ334" s="23" t="s">
        <v>83</v>
      </c>
      <c r="BK334" s="184">
        <f>ROUND(I334*H334,2)</f>
        <v>0</v>
      </c>
      <c r="BL334" s="23" t="s">
        <v>201</v>
      </c>
      <c r="BM334" s="23" t="s">
        <v>4595</v>
      </c>
    </row>
    <row r="335" spans="2:65" s="10" customFormat="1" ht="29.85" customHeight="1">
      <c r="B335" s="159"/>
      <c r="D335" s="160" t="s">
        <v>74</v>
      </c>
      <c r="E335" s="170" t="s">
        <v>261</v>
      </c>
      <c r="F335" s="170" t="s">
        <v>3309</v>
      </c>
      <c r="I335" s="162"/>
      <c r="J335" s="171">
        <f>BK335</f>
        <v>0</v>
      </c>
      <c r="L335" s="159"/>
      <c r="M335" s="164"/>
      <c r="N335" s="165"/>
      <c r="O335" s="165"/>
      <c r="P335" s="166">
        <f>P336+P344</f>
        <v>0</v>
      </c>
      <c r="Q335" s="165"/>
      <c r="R335" s="166">
        <f>R336+R344</f>
        <v>2.8080000000000001E-2</v>
      </c>
      <c r="S335" s="165"/>
      <c r="T335" s="167">
        <f>T336+T344</f>
        <v>19.674600000000002</v>
      </c>
      <c r="AR335" s="160" t="s">
        <v>83</v>
      </c>
      <c r="AT335" s="168" t="s">
        <v>74</v>
      </c>
      <c r="AU335" s="168" t="s">
        <v>83</v>
      </c>
      <c r="AY335" s="160" t="s">
        <v>195</v>
      </c>
      <c r="BK335" s="169">
        <f>BK336+BK344</f>
        <v>0</v>
      </c>
    </row>
    <row r="336" spans="2:65" s="10" customFormat="1" ht="14.85" customHeight="1">
      <c r="B336" s="159"/>
      <c r="D336" s="160" t="s">
        <v>74</v>
      </c>
      <c r="E336" s="170" t="s">
        <v>661</v>
      </c>
      <c r="F336" s="170" t="s">
        <v>662</v>
      </c>
      <c r="I336" s="162"/>
      <c r="J336" s="171">
        <f>BK336</f>
        <v>0</v>
      </c>
      <c r="L336" s="159"/>
      <c r="M336" s="164"/>
      <c r="N336" s="165"/>
      <c r="O336" s="165"/>
      <c r="P336" s="166">
        <f>SUM(P337:P343)</f>
        <v>0</v>
      </c>
      <c r="Q336" s="165"/>
      <c r="R336" s="166">
        <f>SUM(R337:R343)</f>
        <v>0</v>
      </c>
      <c r="S336" s="165"/>
      <c r="T336" s="167">
        <f>SUM(T337:T343)</f>
        <v>0</v>
      </c>
      <c r="AR336" s="160" t="s">
        <v>83</v>
      </c>
      <c r="AT336" s="168" t="s">
        <v>74</v>
      </c>
      <c r="AU336" s="168" t="s">
        <v>85</v>
      </c>
      <c r="AY336" s="160" t="s">
        <v>195</v>
      </c>
      <c r="BK336" s="169">
        <f>SUM(BK337:BK343)</f>
        <v>0</v>
      </c>
    </row>
    <row r="337" spans="2:65" s="1" customFormat="1" ht="16.5" customHeight="1">
      <c r="B337" s="172"/>
      <c r="C337" s="173" t="s">
        <v>633</v>
      </c>
      <c r="D337" s="173" t="s">
        <v>197</v>
      </c>
      <c r="E337" s="174" t="s">
        <v>664</v>
      </c>
      <c r="F337" s="175" t="s">
        <v>665</v>
      </c>
      <c r="G337" s="176" t="s">
        <v>207</v>
      </c>
      <c r="H337" s="177">
        <v>38.5</v>
      </c>
      <c r="I337" s="178"/>
      <c r="J337" s="179">
        <f>ROUND(I337*H337,2)</f>
        <v>0</v>
      </c>
      <c r="K337" s="175"/>
      <c r="L337" s="40"/>
      <c r="M337" s="180" t="s">
        <v>5</v>
      </c>
      <c r="N337" s="181" t="s">
        <v>46</v>
      </c>
      <c r="O337" s="41"/>
      <c r="P337" s="182">
        <f>O337*H337</f>
        <v>0</v>
      </c>
      <c r="Q337" s="182">
        <v>0</v>
      </c>
      <c r="R337" s="182">
        <f>Q337*H337</f>
        <v>0</v>
      </c>
      <c r="S337" s="182">
        <v>0</v>
      </c>
      <c r="T337" s="183">
        <f>S337*H337</f>
        <v>0</v>
      </c>
      <c r="AR337" s="23" t="s">
        <v>201</v>
      </c>
      <c r="AT337" s="23" t="s">
        <v>197</v>
      </c>
      <c r="AU337" s="23" t="s">
        <v>211</v>
      </c>
      <c r="AY337" s="23" t="s">
        <v>195</v>
      </c>
      <c r="BE337" s="184">
        <f>IF(N337="základní",J337,0)</f>
        <v>0</v>
      </c>
      <c r="BF337" s="184">
        <f>IF(N337="snížená",J337,0)</f>
        <v>0</v>
      </c>
      <c r="BG337" s="184">
        <f>IF(N337="zákl. přenesená",J337,0)</f>
        <v>0</v>
      </c>
      <c r="BH337" s="184">
        <f>IF(N337="sníž. přenesená",J337,0)</f>
        <v>0</v>
      </c>
      <c r="BI337" s="184">
        <f>IF(N337="nulová",J337,0)</f>
        <v>0</v>
      </c>
      <c r="BJ337" s="23" t="s">
        <v>83</v>
      </c>
      <c r="BK337" s="184">
        <f>ROUND(I337*H337,2)</f>
        <v>0</v>
      </c>
      <c r="BL337" s="23" t="s">
        <v>201</v>
      </c>
      <c r="BM337" s="23" t="s">
        <v>4596</v>
      </c>
    </row>
    <row r="338" spans="2:65" s="1" customFormat="1" ht="27">
      <c r="B338" s="40"/>
      <c r="D338" s="186" t="s">
        <v>209</v>
      </c>
      <c r="F338" s="194" t="s">
        <v>667</v>
      </c>
      <c r="I338" s="195"/>
      <c r="L338" s="40"/>
      <c r="M338" s="196"/>
      <c r="N338" s="41"/>
      <c r="O338" s="41"/>
      <c r="P338" s="41"/>
      <c r="Q338" s="41"/>
      <c r="R338" s="41"/>
      <c r="S338" s="41"/>
      <c r="T338" s="69"/>
      <c r="AT338" s="23" t="s">
        <v>209</v>
      </c>
      <c r="AU338" s="23" t="s">
        <v>211</v>
      </c>
    </row>
    <row r="339" spans="2:65" s="11" customFormat="1">
      <c r="B339" s="185"/>
      <c r="D339" s="186" t="s">
        <v>203</v>
      </c>
      <c r="E339" s="187" t="s">
        <v>5</v>
      </c>
      <c r="F339" s="188" t="s">
        <v>4597</v>
      </c>
      <c r="H339" s="189">
        <v>19.2</v>
      </c>
      <c r="I339" s="190"/>
      <c r="L339" s="185"/>
      <c r="M339" s="191"/>
      <c r="N339" s="192"/>
      <c r="O339" s="192"/>
      <c r="P339" s="192"/>
      <c r="Q339" s="192"/>
      <c r="R339" s="192"/>
      <c r="S339" s="192"/>
      <c r="T339" s="193"/>
      <c r="AT339" s="187" t="s">
        <v>203</v>
      </c>
      <c r="AU339" s="187" t="s">
        <v>211</v>
      </c>
      <c r="AV339" s="11" t="s">
        <v>85</v>
      </c>
      <c r="AW339" s="11" t="s">
        <v>39</v>
      </c>
      <c r="AX339" s="11" t="s">
        <v>75</v>
      </c>
      <c r="AY339" s="187" t="s">
        <v>195</v>
      </c>
    </row>
    <row r="340" spans="2:65" s="12" customFormat="1">
      <c r="B340" s="197"/>
      <c r="D340" s="186" t="s">
        <v>203</v>
      </c>
      <c r="E340" s="198" t="s">
        <v>5</v>
      </c>
      <c r="F340" s="199" t="s">
        <v>4598</v>
      </c>
      <c r="H340" s="200">
        <v>19.2</v>
      </c>
      <c r="I340" s="201"/>
      <c r="L340" s="197"/>
      <c r="M340" s="202"/>
      <c r="N340" s="203"/>
      <c r="O340" s="203"/>
      <c r="P340" s="203"/>
      <c r="Q340" s="203"/>
      <c r="R340" s="203"/>
      <c r="S340" s="203"/>
      <c r="T340" s="204"/>
      <c r="AT340" s="198" t="s">
        <v>203</v>
      </c>
      <c r="AU340" s="198" t="s">
        <v>211</v>
      </c>
      <c r="AV340" s="12" t="s">
        <v>211</v>
      </c>
      <c r="AW340" s="12" t="s">
        <v>39</v>
      </c>
      <c r="AX340" s="12" t="s">
        <v>75</v>
      </c>
      <c r="AY340" s="198" t="s">
        <v>195</v>
      </c>
    </row>
    <row r="341" spans="2:65" s="11" customFormat="1">
      <c r="B341" s="185"/>
      <c r="D341" s="186" t="s">
        <v>203</v>
      </c>
      <c r="E341" s="187" t="s">
        <v>5</v>
      </c>
      <c r="F341" s="188" t="s">
        <v>4599</v>
      </c>
      <c r="H341" s="189">
        <v>19.3</v>
      </c>
      <c r="I341" s="190"/>
      <c r="L341" s="185"/>
      <c r="M341" s="191"/>
      <c r="N341" s="192"/>
      <c r="O341" s="192"/>
      <c r="P341" s="192"/>
      <c r="Q341" s="192"/>
      <c r="R341" s="192"/>
      <c r="S341" s="192"/>
      <c r="T341" s="193"/>
      <c r="AT341" s="187" t="s">
        <v>203</v>
      </c>
      <c r="AU341" s="187" t="s">
        <v>211</v>
      </c>
      <c r="AV341" s="11" t="s">
        <v>85</v>
      </c>
      <c r="AW341" s="11" t="s">
        <v>39</v>
      </c>
      <c r="AX341" s="11" t="s">
        <v>75</v>
      </c>
      <c r="AY341" s="187" t="s">
        <v>195</v>
      </c>
    </row>
    <row r="342" spans="2:65" s="12" customFormat="1">
      <c r="B342" s="197"/>
      <c r="D342" s="186" t="s">
        <v>203</v>
      </c>
      <c r="E342" s="198" t="s">
        <v>5</v>
      </c>
      <c r="F342" s="199" t="s">
        <v>250</v>
      </c>
      <c r="H342" s="200">
        <v>19.3</v>
      </c>
      <c r="I342" s="201"/>
      <c r="L342" s="197"/>
      <c r="M342" s="202"/>
      <c r="N342" s="203"/>
      <c r="O342" s="203"/>
      <c r="P342" s="203"/>
      <c r="Q342" s="203"/>
      <c r="R342" s="203"/>
      <c r="S342" s="203"/>
      <c r="T342" s="204"/>
      <c r="AT342" s="198" t="s">
        <v>203</v>
      </c>
      <c r="AU342" s="198" t="s">
        <v>211</v>
      </c>
      <c r="AV342" s="12" t="s">
        <v>211</v>
      </c>
      <c r="AW342" s="12" t="s">
        <v>39</v>
      </c>
      <c r="AX342" s="12" t="s">
        <v>75</v>
      </c>
      <c r="AY342" s="198" t="s">
        <v>195</v>
      </c>
    </row>
    <row r="343" spans="2:65" s="13" customFormat="1">
      <c r="B343" s="205"/>
      <c r="D343" s="186" t="s">
        <v>203</v>
      </c>
      <c r="E343" s="206" t="s">
        <v>5</v>
      </c>
      <c r="F343" s="207" t="s">
        <v>254</v>
      </c>
      <c r="H343" s="208">
        <v>38.5</v>
      </c>
      <c r="I343" s="209"/>
      <c r="L343" s="205"/>
      <c r="M343" s="210"/>
      <c r="N343" s="211"/>
      <c r="O343" s="211"/>
      <c r="P343" s="211"/>
      <c r="Q343" s="211"/>
      <c r="R343" s="211"/>
      <c r="S343" s="211"/>
      <c r="T343" s="212"/>
      <c r="AT343" s="206" t="s">
        <v>203</v>
      </c>
      <c r="AU343" s="206" t="s">
        <v>211</v>
      </c>
      <c r="AV343" s="13" t="s">
        <v>201</v>
      </c>
      <c r="AW343" s="13" t="s">
        <v>39</v>
      </c>
      <c r="AX343" s="13" t="s">
        <v>83</v>
      </c>
      <c r="AY343" s="206" t="s">
        <v>195</v>
      </c>
    </row>
    <row r="344" spans="2:65" s="10" customFormat="1" ht="22.35" customHeight="1">
      <c r="B344" s="159"/>
      <c r="D344" s="160" t="s">
        <v>74</v>
      </c>
      <c r="E344" s="170" t="s">
        <v>670</v>
      </c>
      <c r="F344" s="170" t="s">
        <v>671</v>
      </c>
      <c r="I344" s="162"/>
      <c r="J344" s="171">
        <f>BK344</f>
        <v>0</v>
      </c>
      <c r="L344" s="159"/>
      <c r="M344" s="164"/>
      <c r="N344" s="165"/>
      <c r="O344" s="165"/>
      <c r="P344" s="166">
        <f>SUM(P345:P366)</f>
        <v>0</v>
      </c>
      <c r="Q344" s="165"/>
      <c r="R344" s="166">
        <f>SUM(R345:R366)</f>
        <v>2.8080000000000001E-2</v>
      </c>
      <c r="S344" s="165"/>
      <c r="T344" s="167">
        <f>SUM(T345:T366)</f>
        <v>19.674600000000002</v>
      </c>
      <c r="AR344" s="160" t="s">
        <v>83</v>
      </c>
      <c r="AT344" s="168" t="s">
        <v>74</v>
      </c>
      <c r="AU344" s="168" t="s">
        <v>85</v>
      </c>
      <c r="AY344" s="160" t="s">
        <v>195</v>
      </c>
      <c r="BK344" s="169">
        <f>SUM(BK345:BK366)</f>
        <v>0</v>
      </c>
    </row>
    <row r="345" spans="2:65" s="1" customFormat="1" ht="25.5" customHeight="1">
      <c r="B345" s="172"/>
      <c r="C345" s="173" t="s">
        <v>637</v>
      </c>
      <c r="D345" s="173" t="s">
        <v>197</v>
      </c>
      <c r="E345" s="174" t="s">
        <v>3319</v>
      </c>
      <c r="F345" s="175" t="s">
        <v>3586</v>
      </c>
      <c r="G345" s="176" t="s">
        <v>228</v>
      </c>
      <c r="H345" s="177">
        <v>8.9429999999999996</v>
      </c>
      <c r="I345" s="178"/>
      <c r="J345" s="179">
        <f>ROUND(I345*H345,2)</f>
        <v>0</v>
      </c>
      <c r="K345" s="175"/>
      <c r="L345" s="40"/>
      <c r="M345" s="180" t="s">
        <v>5</v>
      </c>
      <c r="N345" s="181" t="s">
        <v>46</v>
      </c>
      <c r="O345" s="41"/>
      <c r="P345" s="182">
        <f>O345*H345</f>
        <v>0</v>
      </c>
      <c r="Q345" s="182">
        <v>0</v>
      </c>
      <c r="R345" s="182">
        <f>Q345*H345</f>
        <v>0</v>
      </c>
      <c r="S345" s="182">
        <v>2.2000000000000002</v>
      </c>
      <c r="T345" s="183">
        <f>S345*H345</f>
        <v>19.674600000000002</v>
      </c>
      <c r="AR345" s="23" t="s">
        <v>201</v>
      </c>
      <c r="AT345" s="23" t="s">
        <v>197</v>
      </c>
      <c r="AU345" s="23" t="s">
        <v>211</v>
      </c>
      <c r="AY345" s="23" t="s">
        <v>195</v>
      </c>
      <c r="BE345" s="184">
        <f>IF(N345="základní",J345,0)</f>
        <v>0</v>
      </c>
      <c r="BF345" s="184">
        <f>IF(N345="snížená",J345,0)</f>
        <v>0</v>
      </c>
      <c r="BG345" s="184">
        <f>IF(N345="zákl. přenesená",J345,0)</f>
        <v>0</v>
      </c>
      <c r="BH345" s="184">
        <f>IF(N345="sníž. přenesená",J345,0)</f>
        <v>0</v>
      </c>
      <c r="BI345" s="184">
        <f>IF(N345="nulová",J345,0)</f>
        <v>0</v>
      </c>
      <c r="BJ345" s="23" t="s">
        <v>83</v>
      </c>
      <c r="BK345" s="184">
        <f>ROUND(I345*H345,2)</f>
        <v>0</v>
      </c>
      <c r="BL345" s="23" t="s">
        <v>201</v>
      </c>
      <c r="BM345" s="23" t="s">
        <v>4600</v>
      </c>
    </row>
    <row r="346" spans="2:65" s="11" customFormat="1">
      <c r="B346" s="185"/>
      <c r="D346" s="186" t="s">
        <v>203</v>
      </c>
      <c r="E346" s="187" t="s">
        <v>5</v>
      </c>
      <c r="F346" s="188" t="s">
        <v>4601</v>
      </c>
      <c r="H346" s="189">
        <v>3.0089999999999999</v>
      </c>
      <c r="I346" s="190"/>
      <c r="L346" s="185"/>
      <c r="M346" s="191"/>
      <c r="N346" s="192"/>
      <c r="O346" s="192"/>
      <c r="P346" s="192"/>
      <c r="Q346" s="192"/>
      <c r="R346" s="192"/>
      <c r="S346" s="192"/>
      <c r="T346" s="193"/>
      <c r="AT346" s="187" t="s">
        <v>203</v>
      </c>
      <c r="AU346" s="187" t="s">
        <v>211</v>
      </c>
      <c r="AV346" s="11" t="s">
        <v>85</v>
      </c>
      <c r="AW346" s="11" t="s">
        <v>39</v>
      </c>
      <c r="AX346" s="11" t="s">
        <v>75</v>
      </c>
      <c r="AY346" s="187" t="s">
        <v>195</v>
      </c>
    </row>
    <row r="347" spans="2:65" s="12" customFormat="1">
      <c r="B347" s="197"/>
      <c r="D347" s="186" t="s">
        <v>203</v>
      </c>
      <c r="E347" s="198" t="s">
        <v>5</v>
      </c>
      <c r="F347" s="199" t="s">
        <v>4602</v>
      </c>
      <c r="H347" s="200">
        <v>3.0089999999999999</v>
      </c>
      <c r="I347" s="201"/>
      <c r="L347" s="197"/>
      <c r="M347" s="202"/>
      <c r="N347" s="203"/>
      <c r="O347" s="203"/>
      <c r="P347" s="203"/>
      <c r="Q347" s="203"/>
      <c r="R347" s="203"/>
      <c r="S347" s="203"/>
      <c r="T347" s="204"/>
      <c r="AT347" s="198" t="s">
        <v>203</v>
      </c>
      <c r="AU347" s="198" t="s">
        <v>211</v>
      </c>
      <c r="AV347" s="12" t="s">
        <v>211</v>
      </c>
      <c r="AW347" s="12" t="s">
        <v>39</v>
      </c>
      <c r="AX347" s="12" t="s">
        <v>75</v>
      </c>
      <c r="AY347" s="198" t="s">
        <v>195</v>
      </c>
    </row>
    <row r="348" spans="2:65" s="11" customFormat="1">
      <c r="B348" s="185"/>
      <c r="D348" s="186" t="s">
        <v>203</v>
      </c>
      <c r="E348" s="187" t="s">
        <v>5</v>
      </c>
      <c r="F348" s="188" t="s">
        <v>4603</v>
      </c>
      <c r="H348" s="189">
        <v>0.84799999999999998</v>
      </c>
      <c r="I348" s="190"/>
      <c r="L348" s="185"/>
      <c r="M348" s="191"/>
      <c r="N348" s="192"/>
      <c r="O348" s="192"/>
      <c r="P348" s="192"/>
      <c r="Q348" s="192"/>
      <c r="R348" s="192"/>
      <c r="S348" s="192"/>
      <c r="T348" s="193"/>
      <c r="AT348" s="187" t="s">
        <v>203</v>
      </c>
      <c r="AU348" s="187" t="s">
        <v>211</v>
      </c>
      <c r="AV348" s="11" t="s">
        <v>85</v>
      </c>
      <c r="AW348" s="11" t="s">
        <v>39</v>
      </c>
      <c r="AX348" s="11" t="s">
        <v>75</v>
      </c>
      <c r="AY348" s="187" t="s">
        <v>195</v>
      </c>
    </row>
    <row r="349" spans="2:65" s="12" customFormat="1">
      <c r="B349" s="197"/>
      <c r="D349" s="186" t="s">
        <v>203</v>
      </c>
      <c r="E349" s="198" t="s">
        <v>5</v>
      </c>
      <c r="F349" s="199" t="s">
        <v>3325</v>
      </c>
      <c r="H349" s="200">
        <v>0.84799999999999998</v>
      </c>
      <c r="I349" s="201"/>
      <c r="L349" s="197"/>
      <c r="M349" s="202"/>
      <c r="N349" s="203"/>
      <c r="O349" s="203"/>
      <c r="P349" s="203"/>
      <c r="Q349" s="203"/>
      <c r="R349" s="203"/>
      <c r="S349" s="203"/>
      <c r="T349" s="204"/>
      <c r="AT349" s="198" t="s">
        <v>203</v>
      </c>
      <c r="AU349" s="198" t="s">
        <v>211</v>
      </c>
      <c r="AV349" s="12" t="s">
        <v>211</v>
      </c>
      <c r="AW349" s="12" t="s">
        <v>39</v>
      </c>
      <c r="AX349" s="12" t="s">
        <v>75</v>
      </c>
      <c r="AY349" s="198" t="s">
        <v>195</v>
      </c>
    </row>
    <row r="350" spans="2:65" s="11" customFormat="1">
      <c r="B350" s="185"/>
      <c r="D350" s="186" t="s">
        <v>203</v>
      </c>
      <c r="E350" s="187" t="s">
        <v>5</v>
      </c>
      <c r="F350" s="188" t="s">
        <v>3965</v>
      </c>
      <c r="H350" s="189">
        <v>0.188</v>
      </c>
      <c r="I350" s="190"/>
      <c r="L350" s="185"/>
      <c r="M350" s="191"/>
      <c r="N350" s="192"/>
      <c r="O350" s="192"/>
      <c r="P350" s="192"/>
      <c r="Q350" s="192"/>
      <c r="R350" s="192"/>
      <c r="S350" s="192"/>
      <c r="T350" s="193"/>
      <c r="AT350" s="187" t="s">
        <v>203</v>
      </c>
      <c r="AU350" s="187" t="s">
        <v>211</v>
      </c>
      <c r="AV350" s="11" t="s">
        <v>85</v>
      </c>
      <c r="AW350" s="11" t="s">
        <v>39</v>
      </c>
      <c r="AX350" s="11" t="s">
        <v>75</v>
      </c>
      <c r="AY350" s="187" t="s">
        <v>195</v>
      </c>
    </row>
    <row r="351" spans="2:65" s="12" customFormat="1">
      <c r="B351" s="197"/>
      <c r="D351" s="186" t="s">
        <v>203</v>
      </c>
      <c r="E351" s="198" t="s">
        <v>5</v>
      </c>
      <c r="F351" s="199" t="s">
        <v>3327</v>
      </c>
      <c r="H351" s="200">
        <v>0.188</v>
      </c>
      <c r="I351" s="201"/>
      <c r="L351" s="197"/>
      <c r="M351" s="202"/>
      <c r="N351" s="203"/>
      <c r="O351" s="203"/>
      <c r="P351" s="203"/>
      <c r="Q351" s="203"/>
      <c r="R351" s="203"/>
      <c r="S351" s="203"/>
      <c r="T351" s="204"/>
      <c r="AT351" s="198" t="s">
        <v>203</v>
      </c>
      <c r="AU351" s="198" t="s">
        <v>211</v>
      </c>
      <c r="AV351" s="12" t="s">
        <v>211</v>
      </c>
      <c r="AW351" s="12" t="s">
        <v>39</v>
      </c>
      <c r="AX351" s="12" t="s">
        <v>75</v>
      </c>
      <c r="AY351" s="198" t="s">
        <v>195</v>
      </c>
    </row>
    <row r="352" spans="2:65" s="11" customFormat="1">
      <c r="B352" s="185"/>
      <c r="D352" s="186" t="s">
        <v>203</v>
      </c>
      <c r="E352" s="187" t="s">
        <v>5</v>
      </c>
      <c r="F352" s="188" t="s">
        <v>4604</v>
      </c>
      <c r="H352" s="189">
        <v>4.8979999999999997</v>
      </c>
      <c r="I352" s="190"/>
      <c r="L352" s="185"/>
      <c r="M352" s="191"/>
      <c r="N352" s="192"/>
      <c r="O352" s="192"/>
      <c r="P352" s="192"/>
      <c r="Q352" s="192"/>
      <c r="R352" s="192"/>
      <c r="S352" s="192"/>
      <c r="T352" s="193"/>
      <c r="AT352" s="187" t="s">
        <v>203</v>
      </c>
      <c r="AU352" s="187" t="s">
        <v>211</v>
      </c>
      <c r="AV352" s="11" t="s">
        <v>85</v>
      </c>
      <c r="AW352" s="11" t="s">
        <v>39</v>
      </c>
      <c r="AX352" s="11" t="s">
        <v>75</v>
      </c>
      <c r="AY352" s="187" t="s">
        <v>195</v>
      </c>
    </row>
    <row r="353" spans="2:65" s="12" customFormat="1">
      <c r="B353" s="197"/>
      <c r="D353" s="186" t="s">
        <v>203</v>
      </c>
      <c r="E353" s="198" t="s">
        <v>5</v>
      </c>
      <c r="F353" s="199" t="s">
        <v>3329</v>
      </c>
      <c r="H353" s="200">
        <v>4.8979999999999997</v>
      </c>
      <c r="I353" s="201"/>
      <c r="L353" s="197"/>
      <c r="M353" s="202"/>
      <c r="N353" s="203"/>
      <c r="O353" s="203"/>
      <c r="P353" s="203"/>
      <c r="Q353" s="203"/>
      <c r="R353" s="203"/>
      <c r="S353" s="203"/>
      <c r="T353" s="204"/>
      <c r="AT353" s="198" t="s">
        <v>203</v>
      </c>
      <c r="AU353" s="198" t="s">
        <v>211</v>
      </c>
      <c r="AV353" s="12" t="s">
        <v>211</v>
      </c>
      <c r="AW353" s="12" t="s">
        <v>39</v>
      </c>
      <c r="AX353" s="12" t="s">
        <v>75</v>
      </c>
      <c r="AY353" s="198" t="s">
        <v>195</v>
      </c>
    </row>
    <row r="354" spans="2:65" s="13" customFormat="1">
      <c r="B354" s="205"/>
      <c r="D354" s="186" t="s">
        <v>203</v>
      </c>
      <c r="E354" s="206" t="s">
        <v>5</v>
      </c>
      <c r="F354" s="207" t="s">
        <v>254</v>
      </c>
      <c r="H354" s="208">
        <v>8.9429999999999996</v>
      </c>
      <c r="I354" s="209"/>
      <c r="L354" s="205"/>
      <c r="M354" s="210"/>
      <c r="N354" s="211"/>
      <c r="O354" s="211"/>
      <c r="P354" s="211"/>
      <c r="Q354" s="211"/>
      <c r="R354" s="211"/>
      <c r="S354" s="211"/>
      <c r="T354" s="212"/>
      <c r="AT354" s="206" t="s">
        <v>203</v>
      </c>
      <c r="AU354" s="206" t="s">
        <v>211</v>
      </c>
      <c r="AV354" s="13" t="s">
        <v>201</v>
      </c>
      <c r="AW354" s="13" t="s">
        <v>39</v>
      </c>
      <c r="AX354" s="13" t="s">
        <v>83</v>
      </c>
      <c r="AY354" s="206" t="s">
        <v>195</v>
      </c>
    </row>
    <row r="355" spans="2:65" s="1" customFormat="1" ht="16.5" customHeight="1">
      <c r="B355" s="172"/>
      <c r="C355" s="173" t="s">
        <v>422</v>
      </c>
      <c r="D355" s="173" t="s">
        <v>197</v>
      </c>
      <c r="E355" s="174" t="s">
        <v>3339</v>
      </c>
      <c r="F355" s="175" t="s">
        <v>3340</v>
      </c>
      <c r="G355" s="176" t="s">
        <v>325</v>
      </c>
      <c r="H355" s="177">
        <v>4</v>
      </c>
      <c r="I355" s="178"/>
      <c r="J355" s="179">
        <f>ROUND(I355*H355,2)</f>
        <v>0</v>
      </c>
      <c r="K355" s="175"/>
      <c r="L355" s="40"/>
      <c r="M355" s="180" t="s">
        <v>5</v>
      </c>
      <c r="N355" s="181" t="s">
        <v>46</v>
      </c>
      <c r="O355" s="41"/>
      <c r="P355" s="182">
        <f>O355*H355</f>
        <v>0</v>
      </c>
      <c r="Q355" s="182">
        <v>7.0200000000000002E-3</v>
      </c>
      <c r="R355" s="182">
        <f>Q355*H355</f>
        <v>2.8080000000000001E-2</v>
      </c>
      <c r="S355" s="182">
        <v>0</v>
      </c>
      <c r="T355" s="183">
        <f>S355*H355</f>
        <v>0</v>
      </c>
      <c r="AR355" s="23" t="s">
        <v>201</v>
      </c>
      <c r="AT355" s="23" t="s">
        <v>197</v>
      </c>
      <c r="AU355" s="23" t="s">
        <v>211</v>
      </c>
      <c r="AY355" s="23" t="s">
        <v>195</v>
      </c>
      <c r="BE355" s="184">
        <f>IF(N355="základní",J355,0)</f>
        <v>0</v>
      </c>
      <c r="BF355" s="184">
        <f>IF(N355="snížená",J355,0)</f>
        <v>0</v>
      </c>
      <c r="BG355" s="184">
        <f>IF(N355="zákl. přenesená",J355,0)</f>
        <v>0</v>
      </c>
      <c r="BH355" s="184">
        <f>IF(N355="sníž. přenesená",J355,0)</f>
        <v>0</v>
      </c>
      <c r="BI355" s="184">
        <f>IF(N355="nulová",J355,0)</f>
        <v>0</v>
      </c>
      <c r="BJ355" s="23" t="s">
        <v>83</v>
      </c>
      <c r="BK355" s="184">
        <f>ROUND(I355*H355,2)</f>
        <v>0</v>
      </c>
      <c r="BL355" s="23" t="s">
        <v>201</v>
      </c>
      <c r="BM355" s="23" t="s">
        <v>4605</v>
      </c>
    </row>
    <row r="356" spans="2:65" s="1" customFormat="1" ht="40.5">
      <c r="B356" s="40"/>
      <c r="D356" s="186" t="s">
        <v>209</v>
      </c>
      <c r="F356" s="194" t="s">
        <v>4606</v>
      </c>
      <c r="I356" s="195"/>
      <c r="L356" s="40"/>
      <c r="M356" s="196"/>
      <c r="N356" s="41"/>
      <c r="O356" s="41"/>
      <c r="P356" s="41"/>
      <c r="Q356" s="41"/>
      <c r="R356" s="41"/>
      <c r="S356" s="41"/>
      <c r="T356" s="69"/>
      <c r="AT356" s="23" t="s">
        <v>209</v>
      </c>
      <c r="AU356" s="23" t="s">
        <v>211</v>
      </c>
    </row>
    <row r="357" spans="2:65" s="1" customFormat="1" ht="16.5" customHeight="1">
      <c r="B357" s="172"/>
      <c r="C357" s="173" t="s">
        <v>645</v>
      </c>
      <c r="D357" s="173" t="s">
        <v>197</v>
      </c>
      <c r="E357" s="174" t="s">
        <v>672</v>
      </c>
      <c r="F357" s="175" t="s">
        <v>673</v>
      </c>
      <c r="G357" s="176" t="s">
        <v>303</v>
      </c>
      <c r="H357" s="177">
        <v>35.420999999999999</v>
      </c>
      <c r="I357" s="178"/>
      <c r="J357" s="179">
        <f>ROUND(I357*H357,2)</f>
        <v>0</v>
      </c>
      <c r="K357" s="175"/>
      <c r="L357" s="40"/>
      <c r="M357" s="180" t="s">
        <v>5</v>
      </c>
      <c r="N357" s="181" t="s">
        <v>46</v>
      </c>
      <c r="O357" s="41"/>
      <c r="P357" s="182">
        <f>O357*H357</f>
        <v>0</v>
      </c>
      <c r="Q357" s="182">
        <v>0</v>
      </c>
      <c r="R357" s="182">
        <f>Q357*H357</f>
        <v>0</v>
      </c>
      <c r="S357" s="182">
        <v>0</v>
      </c>
      <c r="T357" s="183">
        <f>S357*H357</f>
        <v>0</v>
      </c>
      <c r="AR357" s="23" t="s">
        <v>201</v>
      </c>
      <c r="AT357" s="23" t="s">
        <v>197</v>
      </c>
      <c r="AU357" s="23" t="s">
        <v>211</v>
      </c>
      <c r="AY357" s="23" t="s">
        <v>195</v>
      </c>
      <c r="BE357" s="184">
        <f>IF(N357="základní",J357,0)</f>
        <v>0</v>
      </c>
      <c r="BF357" s="184">
        <f>IF(N357="snížená",J357,0)</f>
        <v>0</v>
      </c>
      <c r="BG357" s="184">
        <f>IF(N357="zákl. přenesená",J357,0)</f>
        <v>0</v>
      </c>
      <c r="BH357" s="184">
        <f>IF(N357="sníž. přenesená",J357,0)</f>
        <v>0</v>
      </c>
      <c r="BI357" s="184">
        <f>IF(N357="nulová",J357,0)</f>
        <v>0</v>
      </c>
      <c r="BJ357" s="23" t="s">
        <v>83</v>
      </c>
      <c r="BK357" s="184">
        <f>ROUND(I357*H357,2)</f>
        <v>0</v>
      </c>
      <c r="BL357" s="23" t="s">
        <v>201</v>
      </c>
      <c r="BM357" s="23" t="s">
        <v>4607</v>
      </c>
    </row>
    <row r="358" spans="2:65" s="1" customFormat="1" ht="16.5" customHeight="1">
      <c r="B358" s="172"/>
      <c r="C358" s="173" t="s">
        <v>460</v>
      </c>
      <c r="D358" s="173" t="s">
        <v>197</v>
      </c>
      <c r="E358" s="174" t="s">
        <v>676</v>
      </c>
      <c r="F358" s="175" t="s">
        <v>677</v>
      </c>
      <c r="G358" s="176" t="s">
        <v>303</v>
      </c>
      <c r="H358" s="177">
        <v>318.78899999999999</v>
      </c>
      <c r="I358" s="178"/>
      <c r="J358" s="179">
        <f>ROUND(I358*H358,2)</f>
        <v>0</v>
      </c>
      <c r="K358" s="175"/>
      <c r="L358" s="40"/>
      <c r="M358" s="180" t="s">
        <v>5</v>
      </c>
      <c r="N358" s="181" t="s">
        <v>46</v>
      </c>
      <c r="O358" s="41"/>
      <c r="P358" s="182">
        <f>O358*H358</f>
        <v>0</v>
      </c>
      <c r="Q358" s="182">
        <v>0</v>
      </c>
      <c r="R358" s="182">
        <f>Q358*H358</f>
        <v>0</v>
      </c>
      <c r="S358" s="182">
        <v>0</v>
      </c>
      <c r="T358" s="183">
        <f>S358*H358</f>
        <v>0</v>
      </c>
      <c r="AR358" s="23" t="s">
        <v>201</v>
      </c>
      <c r="AT358" s="23" t="s">
        <v>197</v>
      </c>
      <c r="AU358" s="23" t="s">
        <v>211</v>
      </c>
      <c r="AY358" s="23" t="s">
        <v>195</v>
      </c>
      <c r="BE358" s="184">
        <f>IF(N358="základní",J358,0)</f>
        <v>0</v>
      </c>
      <c r="BF358" s="184">
        <f>IF(N358="snížená",J358,0)</f>
        <v>0</v>
      </c>
      <c r="BG358" s="184">
        <f>IF(N358="zákl. přenesená",J358,0)</f>
        <v>0</v>
      </c>
      <c r="BH358" s="184">
        <f>IF(N358="sníž. přenesená",J358,0)</f>
        <v>0</v>
      </c>
      <c r="BI358" s="184">
        <f>IF(N358="nulová",J358,0)</f>
        <v>0</v>
      </c>
      <c r="BJ358" s="23" t="s">
        <v>83</v>
      </c>
      <c r="BK358" s="184">
        <f>ROUND(I358*H358,2)</f>
        <v>0</v>
      </c>
      <c r="BL358" s="23" t="s">
        <v>201</v>
      </c>
      <c r="BM358" s="23" t="s">
        <v>4608</v>
      </c>
    </row>
    <row r="359" spans="2:65" s="1" customFormat="1" ht="54">
      <c r="B359" s="40"/>
      <c r="D359" s="186" t="s">
        <v>209</v>
      </c>
      <c r="F359" s="194" t="s">
        <v>679</v>
      </c>
      <c r="I359" s="195"/>
      <c r="L359" s="40"/>
      <c r="M359" s="196"/>
      <c r="N359" s="41"/>
      <c r="O359" s="41"/>
      <c r="P359" s="41"/>
      <c r="Q359" s="41"/>
      <c r="R359" s="41"/>
      <c r="S359" s="41"/>
      <c r="T359" s="69"/>
      <c r="AT359" s="23" t="s">
        <v>209</v>
      </c>
      <c r="AU359" s="23" t="s">
        <v>211</v>
      </c>
    </row>
    <row r="360" spans="2:65" s="11" customFormat="1">
      <c r="B360" s="185"/>
      <c r="D360" s="186" t="s">
        <v>203</v>
      </c>
      <c r="F360" s="188" t="s">
        <v>4609</v>
      </c>
      <c r="H360" s="189">
        <v>318.78899999999999</v>
      </c>
      <c r="I360" s="190"/>
      <c r="L360" s="185"/>
      <c r="M360" s="191"/>
      <c r="N360" s="192"/>
      <c r="O360" s="192"/>
      <c r="P360" s="192"/>
      <c r="Q360" s="192"/>
      <c r="R360" s="192"/>
      <c r="S360" s="192"/>
      <c r="T360" s="193"/>
      <c r="AT360" s="187" t="s">
        <v>203</v>
      </c>
      <c r="AU360" s="187" t="s">
        <v>211</v>
      </c>
      <c r="AV360" s="11" t="s">
        <v>85</v>
      </c>
      <c r="AW360" s="11" t="s">
        <v>6</v>
      </c>
      <c r="AX360" s="11" t="s">
        <v>83</v>
      </c>
      <c r="AY360" s="187" t="s">
        <v>195</v>
      </c>
    </row>
    <row r="361" spans="2:65" s="1" customFormat="1" ht="16.5" customHeight="1">
      <c r="B361" s="172"/>
      <c r="C361" s="173" t="s">
        <v>654</v>
      </c>
      <c r="D361" s="173" t="s">
        <v>197</v>
      </c>
      <c r="E361" s="174" t="s">
        <v>682</v>
      </c>
      <c r="F361" s="175" t="s">
        <v>683</v>
      </c>
      <c r="G361" s="176" t="s">
        <v>303</v>
      </c>
      <c r="H361" s="177">
        <v>35.420999999999999</v>
      </c>
      <c r="I361" s="178"/>
      <c r="J361" s="179">
        <f>ROUND(I361*H361,2)</f>
        <v>0</v>
      </c>
      <c r="K361" s="175"/>
      <c r="L361" s="40"/>
      <c r="M361" s="180" t="s">
        <v>5</v>
      </c>
      <c r="N361" s="181" t="s">
        <v>46</v>
      </c>
      <c r="O361" s="41"/>
      <c r="P361" s="182">
        <f>O361*H361</f>
        <v>0</v>
      </c>
      <c r="Q361" s="182">
        <v>0</v>
      </c>
      <c r="R361" s="182">
        <f>Q361*H361</f>
        <v>0</v>
      </c>
      <c r="S361" s="182">
        <v>0</v>
      </c>
      <c r="T361" s="183">
        <f>S361*H361</f>
        <v>0</v>
      </c>
      <c r="AR361" s="23" t="s">
        <v>201</v>
      </c>
      <c r="AT361" s="23" t="s">
        <v>197</v>
      </c>
      <c r="AU361" s="23" t="s">
        <v>211</v>
      </c>
      <c r="AY361" s="23" t="s">
        <v>195</v>
      </c>
      <c r="BE361" s="184">
        <f>IF(N361="základní",J361,0)</f>
        <v>0</v>
      </c>
      <c r="BF361" s="184">
        <f>IF(N361="snížená",J361,0)</f>
        <v>0</v>
      </c>
      <c r="BG361" s="184">
        <f>IF(N361="zákl. přenesená",J361,0)</f>
        <v>0</v>
      </c>
      <c r="BH361" s="184">
        <f>IF(N361="sníž. přenesená",J361,0)</f>
        <v>0</v>
      </c>
      <c r="BI361" s="184">
        <f>IF(N361="nulová",J361,0)</f>
        <v>0</v>
      </c>
      <c r="BJ361" s="23" t="s">
        <v>83</v>
      </c>
      <c r="BK361" s="184">
        <f>ROUND(I361*H361,2)</f>
        <v>0</v>
      </c>
      <c r="BL361" s="23" t="s">
        <v>201</v>
      </c>
      <c r="BM361" s="23" t="s">
        <v>4610</v>
      </c>
    </row>
    <row r="362" spans="2:65" s="1" customFormat="1" ht="25.5" customHeight="1">
      <c r="B362" s="172"/>
      <c r="C362" s="173" t="s">
        <v>541</v>
      </c>
      <c r="D362" s="173" t="s">
        <v>197</v>
      </c>
      <c r="E362" s="174" t="s">
        <v>686</v>
      </c>
      <c r="F362" s="175" t="s">
        <v>687</v>
      </c>
      <c r="G362" s="176" t="s">
        <v>303</v>
      </c>
      <c r="H362" s="177">
        <v>7.9089999999999998</v>
      </c>
      <c r="I362" s="178"/>
      <c r="J362" s="179">
        <f>ROUND(I362*H362,2)</f>
        <v>0</v>
      </c>
      <c r="K362" s="175"/>
      <c r="L362" s="40"/>
      <c r="M362" s="180" t="s">
        <v>5</v>
      </c>
      <c r="N362" s="181" t="s">
        <v>46</v>
      </c>
      <c r="O362" s="41"/>
      <c r="P362" s="182">
        <f>O362*H362</f>
        <v>0</v>
      </c>
      <c r="Q362" s="182">
        <v>0</v>
      </c>
      <c r="R362" s="182">
        <f>Q362*H362</f>
        <v>0</v>
      </c>
      <c r="S362" s="182">
        <v>0</v>
      </c>
      <c r="T362" s="183">
        <f>S362*H362</f>
        <v>0</v>
      </c>
      <c r="AR362" s="23" t="s">
        <v>201</v>
      </c>
      <c r="AT362" s="23" t="s">
        <v>197</v>
      </c>
      <c r="AU362" s="23" t="s">
        <v>211</v>
      </c>
      <c r="AY362" s="23" t="s">
        <v>195</v>
      </c>
      <c r="BE362" s="184">
        <f>IF(N362="základní",J362,0)</f>
        <v>0</v>
      </c>
      <c r="BF362" s="184">
        <f>IF(N362="snížená",J362,0)</f>
        <v>0</v>
      </c>
      <c r="BG362" s="184">
        <f>IF(N362="zákl. přenesená",J362,0)</f>
        <v>0</v>
      </c>
      <c r="BH362" s="184">
        <f>IF(N362="sníž. přenesená",J362,0)</f>
        <v>0</v>
      </c>
      <c r="BI362" s="184">
        <f>IF(N362="nulová",J362,0)</f>
        <v>0</v>
      </c>
      <c r="BJ362" s="23" t="s">
        <v>83</v>
      </c>
      <c r="BK362" s="184">
        <f>ROUND(I362*H362,2)</f>
        <v>0</v>
      </c>
      <c r="BL362" s="23" t="s">
        <v>201</v>
      </c>
      <c r="BM362" s="23" t="s">
        <v>4611</v>
      </c>
    </row>
    <row r="363" spans="2:65" s="1" customFormat="1" ht="27">
      <c r="B363" s="40"/>
      <c r="D363" s="186" t="s">
        <v>209</v>
      </c>
      <c r="F363" s="194" t="s">
        <v>305</v>
      </c>
      <c r="I363" s="195"/>
      <c r="L363" s="40"/>
      <c r="M363" s="196"/>
      <c r="N363" s="41"/>
      <c r="O363" s="41"/>
      <c r="P363" s="41"/>
      <c r="Q363" s="41"/>
      <c r="R363" s="41"/>
      <c r="S363" s="41"/>
      <c r="T363" s="69"/>
      <c r="AT363" s="23" t="s">
        <v>209</v>
      </c>
      <c r="AU363" s="23" t="s">
        <v>211</v>
      </c>
    </row>
    <row r="364" spans="2:65" s="1" customFormat="1" ht="16.5" customHeight="1">
      <c r="B364" s="172"/>
      <c r="C364" s="173" t="s">
        <v>663</v>
      </c>
      <c r="D364" s="173" t="s">
        <v>197</v>
      </c>
      <c r="E364" s="174" t="s">
        <v>690</v>
      </c>
      <c r="F364" s="175" t="s">
        <v>691</v>
      </c>
      <c r="G364" s="176" t="s">
        <v>303</v>
      </c>
      <c r="H364" s="177">
        <v>27.512</v>
      </c>
      <c r="I364" s="178"/>
      <c r="J364" s="179">
        <f>ROUND(I364*H364,2)</f>
        <v>0</v>
      </c>
      <c r="K364" s="175"/>
      <c r="L364" s="40"/>
      <c r="M364" s="180" t="s">
        <v>5</v>
      </c>
      <c r="N364" s="181" t="s">
        <v>46</v>
      </c>
      <c r="O364" s="41"/>
      <c r="P364" s="182">
        <f>O364*H364</f>
        <v>0</v>
      </c>
      <c r="Q364" s="182">
        <v>0</v>
      </c>
      <c r="R364" s="182">
        <f>Q364*H364</f>
        <v>0</v>
      </c>
      <c r="S364" s="182">
        <v>0</v>
      </c>
      <c r="T364" s="183">
        <f>S364*H364</f>
        <v>0</v>
      </c>
      <c r="AR364" s="23" t="s">
        <v>201</v>
      </c>
      <c r="AT364" s="23" t="s">
        <v>197</v>
      </c>
      <c r="AU364" s="23" t="s">
        <v>211</v>
      </c>
      <c r="AY364" s="23" t="s">
        <v>195</v>
      </c>
      <c r="BE364" s="184">
        <f>IF(N364="základní",J364,0)</f>
        <v>0</v>
      </c>
      <c r="BF364" s="184">
        <f>IF(N364="snížená",J364,0)</f>
        <v>0</v>
      </c>
      <c r="BG364" s="184">
        <f>IF(N364="zákl. přenesená",J364,0)</f>
        <v>0</v>
      </c>
      <c r="BH364" s="184">
        <f>IF(N364="sníž. přenesená",J364,0)</f>
        <v>0</v>
      </c>
      <c r="BI364" s="184">
        <f>IF(N364="nulová",J364,0)</f>
        <v>0</v>
      </c>
      <c r="BJ364" s="23" t="s">
        <v>83</v>
      </c>
      <c r="BK364" s="184">
        <f>ROUND(I364*H364,2)</f>
        <v>0</v>
      </c>
      <c r="BL364" s="23" t="s">
        <v>201</v>
      </c>
      <c r="BM364" s="23" t="s">
        <v>4612</v>
      </c>
    </row>
    <row r="365" spans="2:65" s="1" customFormat="1" ht="27">
      <c r="B365" s="40"/>
      <c r="D365" s="186" t="s">
        <v>209</v>
      </c>
      <c r="F365" s="194" t="s">
        <v>305</v>
      </c>
      <c r="I365" s="195"/>
      <c r="L365" s="40"/>
      <c r="M365" s="196"/>
      <c r="N365" s="41"/>
      <c r="O365" s="41"/>
      <c r="P365" s="41"/>
      <c r="Q365" s="41"/>
      <c r="R365" s="41"/>
      <c r="S365" s="41"/>
      <c r="T365" s="69"/>
      <c r="AT365" s="23" t="s">
        <v>209</v>
      </c>
      <c r="AU365" s="23" t="s">
        <v>211</v>
      </c>
    </row>
    <row r="366" spans="2:65" s="11" customFormat="1">
      <c r="B366" s="185"/>
      <c r="D366" s="186" t="s">
        <v>203</v>
      </c>
      <c r="E366" s="187" t="s">
        <v>5</v>
      </c>
      <c r="F366" s="188" t="s">
        <v>4613</v>
      </c>
      <c r="H366" s="189">
        <v>27.512</v>
      </c>
      <c r="I366" s="190"/>
      <c r="L366" s="185"/>
      <c r="M366" s="223"/>
      <c r="N366" s="224"/>
      <c r="O366" s="224"/>
      <c r="P366" s="224"/>
      <c r="Q366" s="224"/>
      <c r="R366" s="224"/>
      <c r="S366" s="224"/>
      <c r="T366" s="225"/>
      <c r="AT366" s="187" t="s">
        <v>203</v>
      </c>
      <c r="AU366" s="187" t="s">
        <v>211</v>
      </c>
      <c r="AV366" s="11" t="s">
        <v>85</v>
      </c>
      <c r="AW366" s="11" t="s">
        <v>39</v>
      </c>
      <c r="AX366" s="11" t="s">
        <v>83</v>
      </c>
      <c r="AY366" s="187" t="s">
        <v>195</v>
      </c>
    </row>
    <row r="367" spans="2:65" s="1" customFormat="1" ht="6.95" customHeight="1">
      <c r="B367" s="55"/>
      <c r="C367" s="56"/>
      <c r="D367" s="56"/>
      <c r="E367" s="56"/>
      <c r="F367" s="56"/>
      <c r="G367" s="56"/>
      <c r="H367" s="56"/>
      <c r="I367" s="126"/>
      <c r="J367" s="56"/>
      <c r="K367" s="56"/>
      <c r="L367" s="40"/>
    </row>
  </sheetData>
  <autoFilter ref="C89:K366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69"/>
  <sheetViews>
    <sheetView showGridLines="0" workbookViewId="0">
      <pane ySplit="1" topLeftCell="A323" activePane="bottomLeft" state="frozen"/>
      <selection pane="bottomLeft" activeCell="K92" sqref="K92:K369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145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4614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ROUND(J91,2)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ROUND(SUM(BE91:BE368), 2)</f>
        <v>0</v>
      </c>
      <c r="G30" s="41"/>
      <c r="H30" s="41"/>
      <c r="I30" s="118">
        <v>0.21</v>
      </c>
      <c r="J30" s="117">
        <f>ROUND(ROUND((SUM(BE91:BE368)),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ROUND(SUM(BF91:BF368), 2)</f>
        <v>0</v>
      </c>
      <c r="G31" s="41"/>
      <c r="H31" s="41"/>
      <c r="I31" s="118">
        <v>0.15</v>
      </c>
      <c r="J31" s="117">
        <f>ROUND(ROUND((SUM(BF91:BF368)),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ROUND(SUM(BG91:BG368),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ROUND(SUM(BH91:BH368),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ROUND(SUM(BI91:BI368),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18_2017_24 - SO 24 Ul. Karvinská - kanalizace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J91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J92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J93</f>
        <v>0</v>
      </c>
      <c r="K58" s="147"/>
    </row>
    <row r="59" spans="2:47" s="8" customFormat="1" ht="19.899999999999999" customHeight="1">
      <c r="B59" s="141"/>
      <c r="C59" s="142"/>
      <c r="D59" s="143" t="s">
        <v>2644</v>
      </c>
      <c r="E59" s="144"/>
      <c r="F59" s="144"/>
      <c r="G59" s="144"/>
      <c r="H59" s="144"/>
      <c r="I59" s="145"/>
      <c r="J59" s="146">
        <f>J148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J165</f>
        <v>0</v>
      </c>
      <c r="K60" s="147"/>
    </row>
    <row r="61" spans="2:47" s="8" customFormat="1" ht="19.899999999999999" customHeight="1">
      <c r="B61" s="141"/>
      <c r="C61" s="142"/>
      <c r="D61" s="143" t="s">
        <v>2645</v>
      </c>
      <c r="E61" s="144"/>
      <c r="F61" s="144"/>
      <c r="G61" s="144"/>
      <c r="H61" s="144"/>
      <c r="I61" s="145"/>
      <c r="J61" s="146">
        <f>J175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J176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J195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J200</f>
        <v>0</v>
      </c>
      <c r="K64" s="147"/>
    </row>
    <row r="65" spans="2:12" s="8" customFormat="1" ht="14.85" customHeight="1">
      <c r="B65" s="141"/>
      <c r="C65" s="142"/>
      <c r="D65" s="143" t="s">
        <v>2647</v>
      </c>
      <c r="E65" s="144"/>
      <c r="F65" s="144"/>
      <c r="G65" s="144"/>
      <c r="H65" s="144"/>
      <c r="I65" s="145"/>
      <c r="J65" s="146">
        <f>J201</f>
        <v>0</v>
      </c>
      <c r="K65" s="147"/>
    </row>
    <row r="66" spans="2:12" s="8" customFormat="1" ht="14.85" customHeight="1">
      <c r="B66" s="141"/>
      <c r="C66" s="142"/>
      <c r="D66" s="143" t="s">
        <v>2648</v>
      </c>
      <c r="E66" s="144"/>
      <c r="F66" s="144"/>
      <c r="G66" s="144"/>
      <c r="H66" s="144"/>
      <c r="I66" s="145"/>
      <c r="J66" s="146">
        <f>J216</f>
        <v>0</v>
      </c>
      <c r="K66" s="147"/>
    </row>
    <row r="67" spans="2:12" s="8" customFormat="1" ht="14.85" customHeight="1">
      <c r="B67" s="141"/>
      <c r="C67" s="142"/>
      <c r="D67" s="143" t="s">
        <v>2649</v>
      </c>
      <c r="E67" s="144"/>
      <c r="F67" s="144"/>
      <c r="G67" s="144"/>
      <c r="H67" s="144"/>
      <c r="I67" s="145"/>
      <c r="J67" s="146">
        <f>J252</f>
        <v>0</v>
      </c>
      <c r="K67" s="147"/>
    </row>
    <row r="68" spans="2:12" s="8" customFormat="1" ht="14.85" customHeight="1">
      <c r="B68" s="141"/>
      <c r="C68" s="142"/>
      <c r="D68" s="143" t="s">
        <v>2650</v>
      </c>
      <c r="E68" s="144"/>
      <c r="F68" s="144"/>
      <c r="G68" s="144"/>
      <c r="H68" s="144"/>
      <c r="I68" s="145"/>
      <c r="J68" s="146">
        <f>J272</f>
        <v>0</v>
      </c>
      <c r="K68" s="147"/>
    </row>
    <row r="69" spans="2:12" s="8" customFormat="1" ht="19.899999999999999" customHeight="1">
      <c r="B69" s="141"/>
      <c r="C69" s="142"/>
      <c r="D69" s="143" t="s">
        <v>2651</v>
      </c>
      <c r="E69" s="144"/>
      <c r="F69" s="144"/>
      <c r="G69" s="144"/>
      <c r="H69" s="144"/>
      <c r="I69" s="145"/>
      <c r="J69" s="146">
        <f>J343</f>
        <v>0</v>
      </c>
      <c r="K69" s="147"/>
    </row>
    <row r="70" spans="2:12" s="8" customFormat="1" ht="14.85" customHeight="1">
      <c r="B70" s="141"/>
      <c r="C70" s="142"/>
      <c r="D70" s="143" t="s">
        <v>177</v>
      </c>
      <c r="E70" s="144"/>
      <c r="F70" s="144"/>
      <c r="G70" s="144"/>
      <c r="H70" s="144"/>
      <c r="I70" s="145"/>
      <c r="J70" s="146">
        <f>J344</f>
        <v>0</v>
      </c>
      <c r="K70" s="147"/>
    </row>
    <row r="71" spans="2:12" s="8" customFormat="1" ht="14.85" customHeight="1">
      <c r="B71" s="141"/>
      <c r="C71" s="142"/>
      <c r="D71" s="143" t="s">
        <v>178</v>
      </c>
      <c r="E71" s="144"/>
      <c r="F71" s="144"/>
      <c r="G71" s="144"/>
      <c r="H71" s="144"/>
      <c r="I71" s="145"/>
      <c r="J71" s="146">
        <f>J350</f>
        <v>0</v>
      </c>
      <c r="K71" s="147"/>
    </row>
    <row r="72" spans="2:12" s="1" customFormat="1" ht="21.75" customHeight="1">
      <c r="B72" s="40"/>
      <c r="C72" s="41"/>
      <c r="D72" s="41"/>
      <c r="E72" s="41"/>
      <c r="F72" s="41"/>
      <c r="G72" s="41"/>
      <c r="H72" s="41"/>
      <c r="I72" s="105"/>
      <c r="J72" s="41"/>
      <c r="K72" s="44"/>
    </row>
    <row r="73" spans="2:12" s="1" customFormat="1" ht="6.95" customHeight="1">
      <c r="B73" s="55"/>
      <c r="C73" s="56"/>
      <c r="D73" s="56"/>
      <c r="E73" s="56"/>
      <c r="F73" s="56"/>
      <c r="G73" s="56"/>
      <c r="H73" s="56"/>
      <c r="I73" s="126"/>
      <c r="J73" s="56"/>
      <c r="K73" s="57"/>
    </row>
    <row r="77" spans="2:12" s="1" customFormat="1" ht="6.95" customHeight="1">
      <c r="B77" s="58"/>
      <c r="C77" s="59"/>
      <c r="D77" s="59"/>
      <c r="E77" s="59"/>
      <c r="F77" s="59"/>
      <c r="G77" s="59"/>
      <c r="H77" s="59"/>
      <c r="I77" s="127"/>
      <c r="J77" s="59"/>
      <c r="K77" s="59"/>
      <c r="L77" s="40"/>
    </row>
    <row r="78" spans="2:12" s="1" customFormat="1" ht="36.950000000000003" customHeight="1">
      <c r="B78" s="40"/>
      <c r="C78" s="60" t="s">
        <v>179</v>
      </c>
      <c r="L78" s="40"/>
    </row>
    <row r="79" spans="2:12" s="1" customFormat="1" ht="6.95" customHeight="1">
      <c r="B79" s="40"/>
      <c r="L79" s="40"/>
    </row>
    <row r="80" spans="2:12" s="1" customFormat="1" ht="14.45" customHeight="1">
      <c r="B80" s="40"/>
      <c r="C80" s="62" t="s">
        <v>19</v>
      </c>
      <c r="L80" s="40"/>
    </row>
    <row r="81" spans="2:65" s="1" customFormat="1" ht="16.5" customHeight="1">
      <c r="B81" s="40"/>
      <c r="E81" s="345" t="str">
        <f>E7</f>
        <v>Rekonstrukce vodovodu a kanalizace, oblast Radvanice a Bartovice</v>
      </c>
      <c r="F81" s="346"/>
      <c r="G81" s="346"/>
      <c r="H81" s="346"/>
      <c r="L81" s="40"/>
    </row>
    <row r="82" spans="2:65" s="1" customFormat="1" ht="14.45" customHeight="1">
      <c r="B82" s="40"/>
      <c r="C82" s="62" t="s">
        <v>158</v>
      </c>
      <c r="L82" s="40"/>
    </row>
    <row r="83" spans="2:65" s="1" customFormat="1" ht="17.25" customHeight="1">
      <c r="B83" s="40"/>
      <c r="E83" s="318" t="str">
        <f>E9</f>
        <v>18_2017_24 - SO 24 Ul. Karvinská - kanalizace</v>
      </c>
      <c r="F83" s="347"/>
      <c r="G83" s="347"/>
      <c r="H83" s="347"/>
      <c r="L83" s="40"/>
    </row>
    <row r="84" spans="2:65" s="1" customFormat="1" ht="6.95" customHeight="1">
      <c r="B84" s="40"/>
      <c r="L84" s="40"/>
    </row>
    <row r="85" spans="2:65" s="1" customFormat="1" ht="18" customHeight="1">
      <c r="B85" s="40"/>
      <c r="C85" s="62" t="s">
        <v>23</v>
      </c>
      <c r="F85" s="148" t="str">
        <f>F12</f>
        <v>Ostrava</v>
      </c>
      <c r="I85" s="149" t="s">
        <v>25</v>
      </c>
      <c r="J85" s="66" t="str">
        <f>IF(J12="","",J12)</f>
        <v>11.12.2017</v>
      </c>
      <c r="L85" s="40"/>
    </row>
    <row r="86" spans="2:65" s="1" customFormat="1" ht="6.95" customHeight="1">
      <c r="B86" s="40"/>
      <c r="L86" s="40"/>
    </row>
    <row r="87" spans="2:65" s="1" customFormat="1" ht="15">
      <c r="B87" s="40"/>
      <c r="C87" s="62" t="s">
        <v>27</v>
      </c>
      <c r="F87" s="148" t="str">
        <f>E15</f>
        <v>Statutární město Ostrava</v>
      </c>
      <c r="I87" s="149" t="s">
        <v>35</v>
      </c>
      <c r="J87" s="148" t="str">
        <f>E21</f>
        <v>Ing. Renata Fuková</v>
      </c>
      <c r="L87" s="40"/>
    </row>
    <row r="88" spans="2:65" s="1" customFormat="1" ht="14.45" customHeight="1">
      <c r="B88" s="40"/>
      <c r="C88" s="62" t="s">
        <v>33</v>
      </c>
      <c r="F88" s="148" t="str">
        <f>IF(E18="","",E18)</f>
        <v/>
      </c>
      <c r="L88" s="40"/>
    </row>
    <row r="89" spans="2:65" s="1" customFormat="1" ht="10.35" customHeight="1">
      <c r="B89" s="40"/>
      <c r="L89" s="40"/>
    </row>
    <row r="90" spans="2:65" s="9" customFormat="1" ht="29.25" customHeight="1">
      <c r="B90" s="150"/>
      <c r="C90" s="151" t="s">
        <v>180</v>
      </c>
      <c r="D90" s="152" t="s">
        <v>60</v>
      </c>
      <c r="E90" s="152" t="s">
        <v>56</v>
      </c>
      <c r="F90" s="152" t="s">
        <v>181</v>
      </c>
      <c r="G90" s="152" t="s">
        <v>182</v>
      </c>
      <c r="H90" s="152" t="s">
        <v>183</v>
      </c>
      <c r="I90" s="153" t="s">
        <v>184</v>
      </c>
      <c r="J90" s="152" t="s">
        <v>162</v>
      </c>
      <c r="K90" s="154" t="s">
        <v>185</v>
      </c>
      <c r="L90" s="150"/>
      <c r="M90" s="72" t="s">
        <v>186</v>
      </c>
      <c r="N90" s="73" t="s">
        <v>45</v>
      </c>
      <c r="O90" s="73" t="s">
        <v>187</v>
      </c>
      <c r="P90" s="73" t="s">
        <v>188</v>
      </c>
      <c r="Q90" s="73" t="s">
        <v>189</v>
      </c>
      <c r="R90" s="73" t="s">
        <v>190</v>
      </c>
      <c r="S90" s="73" t="s">
        <v>191</v>
      </c>
      <c r="T90" s="74" t="s">
        <v>192</v>
      </c>
    </row>
    <row r="91" spans="2:65" s="1" customFormat="1" ht="29.25" customHeight="1">
      <c r="B91" s="40"/>
      <c r="C91" s="76" t="s">
        <v>163</v>
      </c>
      <c r="J91" s="155">
        <f>BK91</f>
        <v>0</v>
      </c>
      <c r="L91" s="40"/>
      <c r="M91" s="75"/>
      <c r="N91" s="67"/>
      <c r="O91" s="67"/>
      <c r="P91" s="156">
        <f>P92</f>
        <v>0</v>
      </c>
      <c r="Q91" s="67"/>
      <c r="R91" s="156">
        <f>R92</f>
        <v>104.26510855999999</v>
      </c>
      <c r="S91" s="67"/>
      <c r="T91" s="157">
        <f>T92</f>
        <v>17.73621</v>
      </c>
      <c r="AT91" s="23" t="s">
        <v>74</v>
      </c>
      <c r="AU91" s="23" t="s">
        <v>164</v>
      </c>
      <c r="BK91" s="158">
        <f>BK92</f>
        <v>0</v>
      </c>
    </row>
    <row r="92" spans="2:65" s="10" customFormat="1" ht="37.35" customHeight="1">
      <c r="B92" s="159"/>
      <c r="D92" s="160" t="s">
        <v>74</v>
      </c>
      <c r="E92" s="161" t="s">
        <v>193</v>
      </c>
      <c r="F92" s="161" t="s">
        <v>194</v>
      </c>
      <c r="I92" s="162"/>
      <c r="J92" s="163">
        <f>BK92</f>
        <v>0</v>
      </c>
      <c r="L92" s="159"/>
      <c r="M92" s="164"/>
      <c r="N92" s="165"/>
      <c r="O92" s="165"/>
      <c r="P92" s="166">
        <f>P93+P148+P165+P175+P200+P343</f>
        <v>0</v>
      </c>
      <c r="Q92" s="165"/>
      <c r="R92" s="166">
        <f>R93+R148+R165+R175+R200+R343</f>
        <v>104.26510855999999</v>
      </c>
      <c r="S92" s="165"/>
      <c r="T92" s="167">
        <f>T93+T148+T165+T175+T200+T343</f>
        <v>17.73621</v>
      </c>
      <c r="AR92" s="160" t="s">
        <v>83</v>
      </c>
      <c r="AT92" s="168" t="s">
        <v>74</v>
      </c>
      <c r="AU92" s="168" t="s">
        <v>75</v>
      </c>
      <c r="AY92" s="160" t="s">
        <v>195</v>
      </c>
      <c r="BK92" s="169">
        <f>BK93+BK148+BK165+BK175+BK200+BK343</f>
        <v>0</v>
      </c>
    </row>
    <row r="93" spans="2:65" s="10" customFormat="1" ht="19.899999999999999" customHeight="1">
      <c r="B93" s="159"/>
      <c r="D93" s="160" t="s">
        <v>74</v>
      </c>
      <c r="E93" s="170" t="s">
        <v>83</v>
      </c>
      <c r="F93" s="170" t="s">
        <v>196</v>
      </c>
      <c r="I93" s="162"/>
      <c r="J93" s="171">
        <f>BK93</f>
        <v>0</v>
      </c>
      <c r="L93" s="159"/>
      <c r="M93" s="164"/>
      <c r="N93" s="165"/>
      <c r="O93" s="165"/>
      <c r="P93" s="166">
        <f>SUM(P94:P147)</f>
        <v>0</v>
      </c>
      <c r="Q93" s="165"/>
      <c r="R93" s="166">
        <f>SUM(R94:R147)</f>
        <v>58.691028799999998</v>
      </c>
      <c r="S93" s="165"/>
      <c r="T93" s="167">
        <f>SUM(T94:T147)</f>
        <v>0</v>
      </c>
      <c r="AR93" s="160" t="s">
        <v>83</v>
      </c>
      <c r="AT93" s="168" t="s">
        <v>74</v>
      </c>
      <c r="AU93" s="168" t="s">
        <v>83</v>
      </c>
      <c r="AY93" s="160" t="s">
        <v>195</v>
      </c>
      <c r="BK93" s="169">
        <f>SUM(BK94:BK147)</f>
        <v>0</v>
      </c>
    </row>
    <row r="94" spans="2:65" s="1" customFormat="1" ht="16.5" customHeight="1">
      <c r="B94" s="172"/>
      <c r="C94" s="173" t="s">
        <v>83</v>
      </c>
      <c r="D94" s="173" t="s">
        <v>197</v>
      </c>
      <c r="E94" s="174" t="s">
        <v>2652</v>
      </c>
      <c r="F94" s="175" t="s">
        <v>2653</v>
      </c>
      <c r="G94" s="176" t="s">
        <v>2654</v>
      </c>
      <c r="H94" s="177">
        <v>639</v>
      </c>
      <c r="I94" s="178"/>
      <c r="J94" s="179">
        <f>ROUND(I94*H94,2)</f>
        <v>0</v>
      </c>
      <c r="K94" s="175"/>
      <c r="L94" s="40"/>
      <c r="M94" s="180" t="s">
        <v>5</v>
      </c>
      <c r="N94" s="181" t="s">
        <v>46</v>
      </c>
      <c r="O94" s="41"/>
      <c r="P94" s="182">
        <f>O94*H94</f>
        <v>0</v>
      </c>
      <c r="Q94" s="182">
        <v>0</v>
      </c>
      <c r="R94" s="182">
        <f>Q94*H94</f>
        <v>0</v>
      </c>
      <c r="S94" s="182">
        <v>0</v>
      </c>
      <c r="T94" s="183">
        <f>S94*H94</f>
        <v>0</v>
      </c>
      <c r="AR94" s="23" t="s">
        <v>201</v>
      </c>
      <c r="AT94" s="23" t="s">
        <v>197</v>
      </c>
      <c r="AU94" s="23" t="s">
        <v>85</v>
      </c>
      <c r="AY94" s="23" t="s">
        <v>195</v>
      </c>
      <c r="BE94" s="184">
        <f>IF(N94="základní",J94,0)</f>
        <v>0</v>
      </c>
      <c r="BF94" s="184">
        <f>IF(N94="snížená",J94,0)</f>
        <v>0</v>
      </c>
      <c r="BG94" s="184">
        <f>IF(N94="zákl. přenesená",J94,0)</f>
        <v>0</v>
      </c>
      <c r="BH94" s="184">
        <f>IF(N94="sníž. přenesená",J94,0)</f>
        <v>0</v>
      </c>
      <c r="BI94" s="184">
        <f>IF(N94="nulová",J94,0)</f>
        <v>0</v>
      </c>
      <c r="BJ94" s="23" t="s">
        <v>83</v>
      </c>
      <c r="BK94" s="184">
        <f>ROUND(I94*H94,2)</f>
        <v>0</v>
      </c>
      <c r="BL94" s="23" t="s">
        <v>201</v>
      </c>
      <c r="BM94" s="23" t="s">
        <v>4615</v>
      </c>
    </row>
    <row r="95" spans="2:65" s="1" customFormat="1" ht="81">
      <c r="B95" s="40"/>
      <c r="D95" s="186" t="s">
        <v>209</v>
      </c>
      <c r="F95" s="194" t="s">
        <v>2656</v>
      </c>
      <c r="I95" s="195"/>
      <c r="L95" s="40"/>
      <c r="M95" s="196"/>
      <c r="N95" s="41"/>
      <c r="O95" s="41"/>
      <c r="P95" s="41"/>
      <c r="Q95" s="41"/>
      <c r="R95" s="41"/>
      <c r="S95" s="41"/>
      <c r="T95" s="69"/>
      <c r="AT95" s="23" t="s">
        <v>209</v>
      </c>
      <c r="AU95" s="23" t="s">
        <v>85</v>
      </c>
    </row>
    <row r="96" spans="2:65" s="1" customFormat="1" ht="25.5" customHeight="1">
      <c r="B96" s="172"/>
      <c r="C96" s="173" t="s">
        <v>85</v>
      </c>
      <c r="D96" s="173" t="s">
        <v>197</v>
      </c>
      <c r="E96" s="174" t="s">
        <v>2661</v>
      </c>
      <c r="F96" s="175" t="s">
        <v>2662</v>
      </c>
      <c r="G96" s="176" t="s">
        <v>2663</v>
      </c>
      <c r="H96" s="177">
        <v>26</v>
      </c>
      <c r="I96" s="178"/>
      <c r="J96" s="179">
        <f>ROUND(I96*H96,2)</f>
        <v>0</v>
      </c>
      <c r="K96" s="175"/>
      <c r="L96" s="40"/>
      <c r="M96" s="180" t="s">
        <v>5</v>
      </c>
      <c r="N96" s="181" t="s">
        <v>46</v>
      </c>
      <c r="O96" s="41"/>
      <c r="P96" s="182">
        <f>O96*H96</f>
        <v>0</v>
      </c>
      <c r="Q96" s="182">
        <v>0</v>
      </c>
      <c r="R96" s="182">
        <f>Q96*H96</f>
        <v>0</v>
      </c>
      <c r="S96" s="182">
        <v>0</v>
      </c>
      <c r="T96" s="183">
        <f>S96*H96</f>
        <v>0</v>
      </c>
      <c r="AR96" s="23" t="s">
        <v>201</v>
      </c>
      <c r="AT96" s="23" t="s">
        <v>197</v>
      </c>
      <c r="AU96" s="23" t="s">
        <v>85</v>
      </c>
      <c r="AY96" s="23" t="s">
        <v>195</v>
      </c>
      <c r="BE96" s="184">
        <f>IF(N96="základní",J96,0)</f>
        <v>0</v>
      </c>
      <c r="BF96" s="184">
        <f>IF(N96="snížená",J96,0)</f>
        <v>0</v>
      </c>
      <c r="BG96" s="184">
        <f>IF(N96="zákl. přenesená",J96,0)</f>
        <v>0</v>
      </c>
      <c r="BH96" s="184">
        <f>IF(N96="sníž. přenesená",J96,0)</f>
        <v>0</v>
      </c>
      <c r="BI96" s="184">
        <f>IF(N96="nulová",J96,0)</f>
        <v>0</v>
      </c>
      <c r="BJ96" s="23" t="s">
        <v>83</v>
      </c>
      <c r="BK96" s="184">
        <f>ROUND(I96*H96,2)</f>
        <v>0</v>
      </c>
      <c r="BL96" s="23" t="s">
        <v>201</v>
      </c>
      <c r="BM96" s="23" t="s">
        <v>4616</v>
      </c>
    </row>
    <row r="97" spans="2:65" s="1" customFormat="1" ht="16.5" customHeight="1">
      <c r="B97" s="172"/>
      <c r="C97" s="173" t="s">
        <v>211</v>
      </c>
      <c r="D97" s="173" t="s">
        <v>197</v>
      </c>
      <c r="E97" s="174" t="s">
        <v>226</v>
      </c>
      <c r="F97" s="175" t="s">
        <v>227</v>
      </c>
      <c r="G97" s="176" t="s">
        <v>228</v>
      </c>
      <c r="H97" s="177">
        <v>38.500999999999998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0</v>
      </c>
      <c r="R97" s="182">
        <f>Q97*H97</f>
        <v>0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4617</v>
      </c>
    </row>
    <row r="98" spans="2:65" s="1" customFormat="1" ht="40.5">
      <c r="B98" s="40"/>
      <c r="D98" s="186" t="s">
        <v>209</v>
      </c>
      <c r="F98" s="194" t="s">
        <v>230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4450</v>
      </c>
      <c r="F99" s="175" t="s">
        <v>4451</v>
      </c>
      <c r="G99" s="176" t="s">
        <v>228</v>
      </c>
      <c r="H99" s="177">
        <v>38.500999999999998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0</v>
      </c>
      <c r="R99" s="182">
        <f>Q99*H99</f>
        <v>0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4618</v>
      </c>
    </row>
    <row r="100" spans="2:65" s="11" customFormat="1">
      <c r="B100" s="185"/>
      <c r="D100" s="186" t="s">
        <v>203</v>
      </c>
      <c r="E100" s="187" t="s">
        <v>5</v>
      </c>
      <c r="F100" s="188" t="s">
        <v>4619</v>
      </c>
      <c r="H100" s="189">
        <v>10.88</v>
      </c>
      <c r="I100" s="190"/>
      <c r="L100" s="185"/>
      <c r="M100" s="191"/>
      <c r="N100" s="192"/>
      <c r="O100" s="192"/>
      <c r="P100" s="192"/>
      <c r="Q100" s="192"/>
      <c r="R100" s="192"/>
      <c r="S100" s="192"/>
      <c r="T100" s="193"/>
      <c r="AT100" s="187" t="s">
        <v>203</v>
      </c>
      <c r="AU100" s="187" t="s">
        <v>85</v>
      </c>
      <c r="AV100" s="11" t="s">
        <v>85</v>
      </c>
      <c r="AW100" s="11" t="s">
        <v>39</v>
      </c>
      <c r="AX100" s="11" t="s">
        <v>75</v>
      </c>
      <c r="AY100" s="187" t="s">
        <v>195</v>
      </c>
    </row>
    <row r="101" spans="2:65" s="11" customFormat="1">
      <c r="B101" s="185"/>
      <c r="D101" s="186" t="s">
        <v>203</v>
      </c>
      <c r="E101" s="187" t="s">
        <v>5</v>
      </c>
      <c r="F101" s="188" t="s">
        <v>3372</v>
      </c>
      <c r="H101" s="189">
        <v>7.8</v>
      </c>
      <c r="I101" s="190"/>
      <c r="L101" s="185"/>
      <c r="M101" s="191"/>
      <c r="N101" s="192"/>
      <c r="O101" s="192"/>
      <c r="P101" s="192"/>
      <c r="Q101" s="192"/>
      <c r="R101" s="192"/>
      <c r="S101" s="192"/>
      <c r="T101" s="193"/>
      <c r="AT101" s="187" t="s">
        <v>203</v>
      </c>
      <c r="AU101" s="187" t="s">
        <v>85</v>
      </c>
      <c r="AV101" s="11" t="s">
        <v>85</v>
      </c>
      <c r="AW101" s="11" t="s">
        <v>39</v>
      </c>
      <c r="AX101" s="11" t="s">
        <v>75</v>
      </c>
      <c r="AY101" s="187" t="s">
        <v>195</v>
      </c>
    </row>
    <row r="102" spans="2:65" s="12" customFormat="1">
      <c r="B102" s="197"/>
      <c r="D102" s="186" t="s">
        <v>203</v>
      </c>
      <c r="E102" s="198" t="s">
        <v>5</v>
      </c>
      <c r="F102" s="199" t="s">
        <v>4620</v>
      </c>
      <c r="H102" s="200">
        <v>18.68</v>
      </c>
      <c r="I102" s="201"/>
      <c r="L102" s="197"/>
      <c r="M102" s="202"/>
      <c r="N102" s="203"/>
      <c r="O102" s="203"/>
      <c r="P102" s="203"/>
      <c r="Q102" s="203"/>
      <c r="R102" s="203"/>
      <c r="S102" s="203"/>
      <c r="T102" s="204"/>
      <c r="AT102" s="198" t="s">
        <v>203</v>
      </c>
      <c r="AU102" s="198" t="s">
        <v>85</v>
      </c>
      <c r="AV102" s="12" t="s">
        <v>211</v>
      </c>
      <c r="AW102" s="12" t="s">
        <v>39</v>
      </c>
      <c r="AX102" s="12" t="s">
        <v>75</v>
      </c>
      <c r="AY102" s="198" t="s">
        <v>195</v>
      </c>
    </row>
    <row r="103" spans="2:65" s="11" customFormat="1">
      <c r="B103" s="185"/>
      <c r="D103" s="186" t="s">
        <v>203</v>
      </c>
      <c r="E103" s="187" t="s">
        <v>5</v>
      </c>
      <c r="F103" s="188" t="s">
        <v>4621</v>
      </c>
      <c r="H103" s="189">
        <v>5.04</v>
      </c>
      <c r="I103" s="190"/>
      <c r="L103" s="185"/>
      <c r="M103" s="191"/>
      <c r="N103" s="192"/>
      <c r="O103" s="192"/>
      <c r="P103" s="192"/>
      <c r="Q103" s="192"/>
      <c r="R103" s="192"/>
      <c r="S103" s="192"/>
      <c r="T103" s="193"/>
      <c r="AT103" s="187" t="s">
        <v>203</v>
      </c>
      <c r="AU103" s="187" t="s">
        <v>85</v>
      </c>
      <c r="AV103" s="11" t="s">
        <v>85</v>
      </c>
      <c r="AW103" s="11" t="s">
        <v>39</v>
      </c>
      <c r="AX103" s="11" t="s">
        <v>75</v>
      </c>
      <c r="AY103" s="187" t="s">
        <v>195</v>
      </c>
    </row>
    <row r="104" spans="2:65" s="11" customFormat="1">
      <c r="B104" s="185"/>
      <c r="D104" s="186" t="s">
        <v>203</v>
      </c>
      <c r="E104" s="187" t="s">
        <v>5</v>
      </c>
      <c r="F104" s="188" t="s">
        <v>4622</v>
      </c>
      <c r="H104" s="189">
        <v>5.3380000000000001</v>
      </c>
      <c r="I104" s="190"/>
      <c r="L104" s="185"/>
      <c r="M104" s="191"/>
      <c r="N104" s="192"/>
      <c r="O104" s="192"/>
      <c r="P104" s="192"/>
      <c r="Q104" s="192"/>
      <c r="R104" s="192"/>
      <c r="S104" s="192"/>
      <c r="T104" s="193"/>
      <c r="AT104" s="187" t="s">
        <v>203</v>
      </c>
      <c r="AU104" s="187" t="s">
        <v>85</v>
      </c>
      <c r="AV104" s="11" t="s">
        <v>85</v>
      </c>
      <c r="AW104" s="11" t="s">
        <v>39</v>
      </c>
      <c r="AX104" s="11" t="s">
        <v>75</v>
      </c>
      <c r="AY104" s="187" t="s">
        <v>195</v>
      </c>
    </row>
    <row r="105" spans="2:65" s="11" customFormat="1">
      <c r="B105" s="185"/>
      <c r="D105" s="186" t="s">
        <v>203</v>
      </c>
      <c r="E105" s="187" t="s">
        <v>5</v>
      </c>
      <c r="F105" s="188" t="s">
        <v>4623</v>
      </c>
      <c r="H105" s="189">
        <v>5.1630000000000003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75</v>
      </c>
      <c r="AY105" s="187" t="s">
        <v>195</v>
      </c>
    </row>
    <row r="106" spans="2:65" s="11" customFormat="1">
      <c r="B106" s="185"/>
      <c r="D106" s="186" t="s">
        <v>203</v>
      </c>
      <c r="E106" s="187" t="s">
        <v>5</v>
      </c>
      <c r="F106" s="188" t="s">
        <v>4624</v>
      </c>
      <c r="H106" s="189">
        <v>5.92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2" customFormat="1">
      <c r="B107" s="197"/>
      <c r="D107" s="186" t="s">
        <v>203</v>
      </c>
      <c r="E107" s="198" t="s">
        <v>5</v>
      </c>
      <c r="F107" s="199" t="s">
        <v>250</v>
      </c>
      <c r="H107" s="200">
        <v>21.460999999999999</v>
      </c>
      <c r="I107" s="201"/>
      <c r="L107" s="197"/>
      <c r="M107" s="202"/>
      <c r="N107" s="203"/>
      <c r="O107" s="203"/>
      <c r="P107" s="203"/>
      <c r="Q107" s="203"/>
      <c r="R107" s="203"/>
      <c r="S107" s="203"/>
      <c r="T107" s="204"/>
      <c r="AT107" s="198" t="s">
        <v>203</v>
      </c>
      <c r="AU107" s="198" t="s">
        <v>85</v>
      </c>
      <c r="AV107" s="12" t="s">
        <v>211</v>
      </c>
      <c r="AW107" s="12" t="s">
        <v>39</v>
      </c>
      <c r="AX107" s="12" t="s">
        <v>75</v>
      </c>
      <c r="AY107" s="198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4013</v>
      </c>
      <c r="H108" s="189">
        <v>-1.64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2" customFormat="1">
      <c r="B109" s="197"/>
      <c r="D109" s="186" t="s">
        <v>203</v>
      </c>
      <c r="E109" s="198" t="s">
        <v>5</v>
      </c>
      <c r="F109" s="199" t="s">
        <v>2718</v>
      </c>
      <c r="H109" s="200">
        <v>-1.64</v>
      </c>
      <c r="I109" s="201"/>
      <c r="L109" s="197"/>
      <c r="M109" s="202"/>
      <c r="N109" s="203"/>
      <c r="O109" s="203"/>
      <c r="P109" s="203"/>
      <c r="Q109" s="203"/>
      <c r="R109" s="203"/>
      <c r="S109" s="203"/>
      <c r="T109" s="204"/>
      <c r="AT109" s="198" t="s">
        <v>203</v>
      </c>
      <c r="AU109" s="198" t="s">
        <v>85</v>
      </c>
      <c r="AV109" s="12" t="s">
        <v>211</v>
      </c>
      <c r="AW109" s="12" t="s">
        <v>39</v>
      </c>
      <c r="AX109" s="12" t="s">
        <v>75</v>
      </c>
      <c r="AY109" s="198" t="s">
        <v>195</v>
      </c>
    </row>
    <row r="110" spans="2:65" s="13" customFormat="1">
      <c r="B110" s="205"/>
      <c r="D110" s="186" t="s">
        <v>203</v>
      </c>
      <c r="E110" s="206" t="s">
        <v>5</v>
      </c>
      <c r="F110" s="207" t="s">
        <v>254</v>
      </c>
      <c r="H110" s="208">
        <v>38.500999999999998</v>
      </c>
      <c r="I110" s="209"/>
      <c r="L110" s="205"/>
      <c r="M110" s="210"/>
      <c r="N110" s="211"/>
      <c r="O110" s="211"/>
      <c r="P110" s="211"/>
      <c r="Q110" s="211"/>
      <c r="R110" s="211"/>
      <c r="S110" s="211"/>
      <c r="T110" s="212"/>
      <c r="AT110" s="206" t="s">
        <v>203</v>
      </c>
      <c r="AU110" s="206" t="s">
        <v>85</v>
      </c>
      <c r="AV110" s="13" t="s">
        <v>201</v>
      </c>
      <c r="AW110" s="13" t="s">
        <v>39</v>
      </c>
      <c r="AX110" s="13" t="s">
        <v>83</v>
      </c>
      <c r="AY110" s="206" t="s">
        <v>195</v>
      </c>
    </row>
    <row r="111" spans="2:65" s="1" customFormat="1" ht="16.5" customHeight="1">
      <c r="B111" s="172"/>
      <c r="C111" s="173" t="s">
        <v>220</v>
      </c>
      <c r="D111" s="173" t="s">
        <v>197</v>
      </c>
      <c r="E111" s="174" t="s">
        <v>256</v>
      </c>
      <c r="F111" s="175" t="s">
        <v>257</v>
      </c>
      <c r="G111" s="176" t="s">
        <v>228</v>
      </c>
      <c r="H111" s="177">
        <v>19.251000000000001</v>
      </c>
      <c r="I111" s="178"/>
      <c r="J111" s="179">
        <f>ROUND(I111*H111,2)</f>
        <v>0</v>
      </c>
      <c r="K111" s="175"/>
      <c r="L111" s="40"/>
      <c r="M111" s="180" t="s">
        <v>5</v>
      </c>
      <c r="N111" s="181" t="s">
        <v>46</v>
      </c>
      <c r="O111" s="41"/>
      <c r="P111" s="182">
        <f>O111*H111</f>
        <v>0</v>
      </c>
      <c r="Q111" s="182">
        <v>0</v>
      </c>
      <c r="R111" s="182">
        <f>Q111*H111</f>
        <v>0</v>
      </c>
      <c r="S111" s="182">
        <v>0</v>
      </c>
      <c r="T111" s="183">
        <f>S111*H111</f>
        <v>0</v>
      </c>
      <c r="AR111" s="23" t="s">
        <v>201</v>
      </c>
      <c r="AT111" s="23" t="s">
        <v>197</v>
      </c>
      <c r="AU111" s="23" t="s">
        <v>85</v>
      </c>
      <c r="AY111" s="23" t="s">
        <v>195</v>
      </c>
      <c r="BE111" s="184">
        <f>IF(N111="základní",J111,0)</f>
        <v>0</v>
      </c>
      <c r="BF111" s="184">
        <f>IF(N111="snížená",J111,0)</f>
        <v>0</v>
      </c>
      <c r="BG111" s="184">
        <f>IF(N111="zákl. přenesená",J111,0)</f>
        <v>0</v>
      </c>
      <c r="BH111" s="184">
        <f>IF(N111="sníž. přenesená",J111,0)</f>
        <v>0</v>
      </c>
      <c r="BI111" s="184">
        <f>IF(N111="nulová",J111,0)</f>
        <v>0</v>
      </c>
      <c r="BJ111" s="23" t="s">
        <v>83</v>
      </c>
      <c r="BK111" s="184">
        <f>ROUND(I111*H111,2)</f>
        <v>0</v>
      </c>
      <c r="BL111" s="23" t="s">
        <v>201</v>
      </c>
      <c r="BM111" s="23" t="s">
        <v>4625</v>
      </c>
    </row>
    <row r="112" spans="2:65" s="1" customFormat="1" ht="54">
      <c r="B112" s="40"/>
      <c r="D112" s="186" t="s">
        <v>209</v>
      </c>
      <c r="F112" s="194" t="s">
        <v>259</v>
      </c>
      <c r="I112" s="195"/>
      <c r="L112" s="40"/>
      <c r="M112" s="196"/>
      <c r="N112" s="41"/>
      <c r="O112" s="41"/>
      <c r="P112" s="41"/>
      <c r="Q112" s="41"/>
      <c r="R112" s="41"/>
      <c r="S112" s="41"/>
      <c r="T112" s="69"/>
      <c r="AT112" s="23" t="s">
        <v>209</v>
      </c>
      <c r="AU112" s="23" t="s">
        <v>85</v>
      </c>
    </row>
    <row r="113" spans="2:65" s="11" customFormat="1">
      <c r="B113" s="185"/>
      <c r="D113" s="186" t="s">
        <v>203</v>
      </c>
      <c r="E113" s="187" t="s">
        <v>5</v>
      </c>
      <c r="F113" s="188" t="s">
        <v>4626</v>
      </c>
      <c r="H113" s="189">
        <v>19.251000000000001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83</v>
      </c>
      <c r="AY113" s="187" t="s">
        <v>195</v>
      </c>
    </row>
    <row r="114" spans="2:65" s="1" customFormat="1" ht="16.5" customHeight="1">
      <c r="B114" s="172"/>
      <c r="C114" s="173" t="s">
        <v>225</v>
      </c>
      <c r="D114" s="173" t="s">
        <v>197</v>
      </c>
      <c r="E114" s="174" t="s">
        <v>2723</v>
      </c>
      <c r="F114" s="175" t="s">
        <v>2724</v>
      </c>
      <c r="G114" s="176" t="s">
        <v>264</v>
      </c>
      <c r="H114" s="177">
        <v>42.92</v>
      </c>
      <c r="I114" s="178"/>
      <c r="J114" s="179">
        <f>ROUND(I114*H114,2)</f>
        <v>0</v>
      </c>
      <c r="K114" s="175"/>
      <c r="L114" s="40"/>
      <c r="M114" s="180" t="s">
        <v>5</v>
      </c>
      <c r="N114" s="181" t="s">
        <v>46</v>
      </c>
      <c r="O114" s="41"/>
      <c r="P114" s="182">
        <f>O114*H114</f>
        <v>0</v>
      </c>
      <c r="Q114" s="182">
        <v>8.4999999999999995E-4</v>
      </c>
      <c r="R114" s="182">
        <f>Q114*H114</f>
        <v>3.6482000000000001E-2</v>
      </c>
      <c r="S114" s="182">
        <v>0</v>
      </c>
      <c r="T114" s="183">
        <f>S114*H114</f>
        <v>0</v>
      </c>
      <c r="AR114" s="23" t="s">
        <v>201</v>
      </c>
      <c r="AT114" s="23" t="s">
        <v>197</v>
      </c>
      <c r="AU114" s="23" t="s">
        <v>85</v>
      </c>
      <c r="AY114" s="23" t="s">
        <v>195</v>
      </c>
      <c r="BE114" s="184">
        <f>IF(N114="základní",J114,0)</f>
        <v>0</v>
      </c>
      <c r="BF114" s="184">
        <f>IF(N114="snížená",J114,0)</f>
        <v>0</v>
      </c>
      <c r="BG114" s="184">
        <f>IF(N114="zákl. přenesená",J114,0)</f>
        <v>0</v>
      </c>
      <c r="BH114" s="184">
        <f>IF(N114="sníž. přenesená",J114,0)</f>
        <v>0</v>
      </c>
      <c r="BI114" s="184">
        <f>IF(N114="nulová",J114,0)</f>
        <v>0</v>
      </c>
      <c r="BJ114" s="23" t="s">
        <v>83</v>
      </c>
      <c r="BK114" s="184">
        <f>ROUND(I114*H114,2)</f>
        <v>0</v>
      </c>
      <c r="BL114" s="23" t="s">
        <v>201</v>
      </c>
      <c r="BM114" s="23" t="s">
        <v>4627</v>
      </c>
    </row>
    <row r="115" spans="2:65" s="11" customFormat="1">
      <c r="B115" s="185"/>
      <c r="D115" s="186" t="s">
        <v>203</v>
      </c>
      <c r="E115" s="187" t="s">
        <v>5</v>
      </c>
      <c r="F115" s="188" t="s">
        <v>4628</v>
      </c>
      <c r="H115" s="189">
        <v>10.08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65" s="11" customFormat="1">
      <c r="B116" s="185"/>
      <c r="D116" s="186" t="s">
        <v>203</v>
      </c>
      <c r="E116" s="187" t="s">
        <v>5</v>
      </c>
      <c r="F116" s="188" t="s">
        <v>4629</v>
      </c>
      <c r="H116" s="189">
        <v>10.675000000000001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65" s="11" customFormat="1">
      <c r="B117" s="185"/>
      <c r="D117" s="186" t="s">
        <v>203</v>
      </c>
      <c r="E117" s="187" t="s">
        <v>5</v>
      </c>
      <c r="F117" s="188" t="s">
        <v>4630</v>
      </c>
      <c r="H117" s="189">
        <v>10.324999999999999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65" s="11" customFormat="1">
      <c r="B118" s="185"/>
      <c r="D118" s="186" t="s">
        <v>203</v>
      </c>
      <c r="E118" s="187" t="s">
        <v>5</v>
      </c>
      <c r="F118" s="188" t="s">
        <v>4631</v>
      </c>
      <c r="H118" s="189">
        <v>11.84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65" s="12" customFormat="1">
      <c r="B119" s="197"/>
      <c r="D119" s="186" t="s">
        <v>203</v>
      </c>
      <c r="E119" s="198" t="s">
        <v>5</v>
      </c>
      <c r="F119" s="199" t="s">
        <v>250</v>
      </c>
      <c r="H119" s="200">
        <v>42.92</v>
      </c>
      <c r="I119" s="201"/>
      <c r="L119" s="197"/>
      <c r="M119" s="202"/>
      <c r="N119" s="203"/>
      <c r="O119" s="203"/>
      <c r="P119" s="203"/>
      <c r="Q119" s="203"/>
      <c r="R119" s="203"/>
      <c r="S119" s="203"/>
      <c r="T119" s="204"/>
      <c r="AT119" s="198" t="s">
        <v>203</v>
      </c>
      <c r="AU119" s="198" t="s">
        <v>85</v>
      </c>
      <c r="AV119" s="12" t="s">
        <v>211</v>
      </c>
      <c r="AW119" s="12" t="s">
        <v>39</v>
      </c>
      <c r="AX119" s="12" t="s">
        <v>83</v>
      </c>
      <c r="AY119" s="198" t="s">
        <v>195</v>
      </c>
    </row>
    <row r="120" spans="2:65" s="1" customFormat="1" ht="16.5" customHeight="1">
      <c r="B120" s="172"/>
      <c r="C120" s="173" t="s">
        <v>232</v>
      </c>
      <c r="D120" s="173" t="s">
        <v>197</v>
      </c>
      <c r="E120" s="174" t="s">
        <v>2743</v>
      </c>
      <c r="F120" s="175" t="s">
        <v>2744</v>
      </c>
      <c r="G120" s="176" t="s">
        <v>264</v>
      </c>
      <c r="H120" s="177">
        <v>42.92</v>
      </c>
      <c r="I120" s="178"/>
      <c r="J120" s="179">
        <f>ROUND(I120*H120,2)</f>
        <v>0</v>
      </c>
      <c r="K120" s="175"/>
      <c r="L120" s="40"/>
      <c r="M120" s="180" t="s">
        <v>5</v>
      </c>
      <c r="N120" s="181" t="s">
        <v>46</v>
      </c>
      <c r="O120" s="41"/>
      <c r="P120" s="182">
        <f>O120*H120</f>
        <v>0</v>
      </c>
      <c r="Q120" s="182">
        <v>0</v>
      </c>
      <c r="R120" s="182">
        <f>Q120*H120</f>
        <v>0</v>
      </c>
      <c r="S120" s="182">
        <v>0</v>
      </c>
      <c r="T120" s="183">
        <f>S120*H120</f>
        <v>0</v>
      </c>
      <c r="AR120" s="23" t="s">
        <v>201</v>
      </c>
      <c r="AT120" s="23" t="s">
        <v>197</v>
      </c>
      <c r="AU120" s="23" t="s">
        <v>85</v>
      </c>
      <c r="AY120" s="23" t="s">
        <v>195</v>
      </c>
      <c r="BE120" s="184">
        <f>IF(N120="základní",J120,0)</f>
        <v>0</v>
      </c>
      <c r="BF120" s="184">
        <f>IF(N120="snížená",J120,0)</f>
        <v>0</v>
      </c>
      <c r="BG120" s="184">
        <f>IF(N120="zákl. přenesená",J120,0)</f>
        <v>0</v>
      </c>
      <c r="BH120" s="184">
        <f>IF(N120="sníž. přenesená",J120,0)</f>
        <v>0</v>
      </c>
      <c r="BI120" s="184">
        <f>IF(N120="nulová",J120,0)</f>
        <v>0</v>
      </c>
      <c r="BJ120" s="23" t="s">
        <v>83</v>
      </c>
      <c r="BK120" s="184">
        <f>ROUND(I120*H120,2)</f>
        <v>0</v>
      </c>
      <c r="BL120" s="23" t="s">
        <v>201</v>
      </c>
      <c r="BM120" s="23" t="s">
        <v>4632</v>
      </c>
    </row>
    <row r="121" spans="2:65" s="1" customFormat="1" ht="16.5" customHeight="1">
      <c r="B121" s="172"/>
      <c r="C121" s="173" t="s">
        <v>255</v>
      </c>
      <c r="D121" s="173" t="s">
        <v>197</v>
      </c>
      <c r="E121" s="174" t="s">
        <v>2746</v>
      </c>
      <c r="F121" s="175" t="s">
        <v>2747</v>
      </c>
      <c r="G121" s="176" t="s">
        <v>264</v>
      </c>
      <c r="H121" s="177">
        <v>18.68</v>
      </c>
      <c r="I121" s="178"/>
      <c r="J121" s="179">
        <f>ROUND(I121*H121,2)</f>
        <v>0</v>
      </c>
      <c r="K121" s="175"/>
      <c r="L121" s="40"/>
      <c r="M121" s="180" t="s">
        <v>5</v>
      </c>
      <c r="N121" s="181" t="s">
        <v>46</v>
      </c>
      <c r="O121" s="41"/>
      <c r="P121" s="182">
        <f>O121*H121</f>
        <v>0</v>
      </c>
      <c r="Q121" s="182">
        <v>2.0100000000000001E-3</v>
      </c>
      <c r="R121" s="182">
        <f>Q121*H121</f>
        <v>3.7546799999999998E-2</v>
      </c>
      <c r="S121" s="182">
        <v>0</v>
      </c>
      <c r="T121" s="183">
        <f>S121*H121</f>
        <v>0</v>
      </c>
      <c r="AR121" s="23" t="s">
        <v>201</v>
      </c>
      <c r="AT121" s="23" t="s">
        <v>197</v>
      </c>
      <c r="AU121" s="23" t="s">
        <v>85</v>
      </c>
      <c r="AY121" s="23" t="s">
        <v>195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23" t="s">
        <v>83</v>
      </c>
      <c r="BK121" s="184">
        <f>ROUND(I121*H121,2)</f>
        <v>0</v>
      </c>
      <c r="BL121" s="23" t="s">
        <v>201</v>
      </c>
      <c r="BM121" s="23" t="s">
        <v>4633</v>
      </c>
    </row>
    <row r="122" spans="2:65" s="11" customFormat="1">
      <c r="B122" s="185"/>
      <c r="D122" s="186" t="s">
        <v>203</v>
      </c>
      <c r="E122" s="187" t="s">
        <v>5</v>
      </c>
      <c r="F122" s="188" t="s">
        <v>4619</v>
      </c>
      <c r="H122" s="189">
        <v>10.88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65" s="11" customFormat="1">
      <c r="B123" s="185"/>
      <c r="D123" s="186" t="s">
        <v>203</v>
      </c>
      <c r="E123" s="187" t="s">
        <v>5</v>
      </c>
      <c r="F123" s="188" t="s">
        <v>3372</v>
      </c>
      <c r="H123" s="189">
        <v>7.8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75</v>
      </c>
      <c r="AY123" s="187" t="s">
        <v>195</v>
      </c>
    </row>
    <row r="124" spans="2:65" s="12" customFormat="1">
      <c r="B124" s="197"/>
      <c r="D124" s="186" t="s">
        <v>203</v>
      </c>
      <c r="E124" s="198" t="s">
        <v>5</v>
      </c>
      <c r="F124" s="199" t="s">
        <v>4620</v>
      </c>
      <c r="H124" s="200">
        <v>18.68</v>
      </c>
      <c r="I124" s="201"/>
      <c r="L124" s="197"/>
      <c r="M124" s="202"/>
      <c r="N124" s="203"/>
      <c r="O124" s="203"/>
      <c r="P124" s="203"/>
      <c r="Q124" s="203"/>
      <c r="R124" s="203"/>
      <c r="S124" s="203"/>
      <c r="T124" s="204"/>
      <c r="AT124" s="198" t="s">
        <v>203</v>
      </c>
      <c r="AU124" s="198" t="s">
        <v>85</v>
      </c>
      <c r="AV124" s="12" t="s">
        <v>211</v>
      </c>
      <c r="AW124" s="12" t="s">
        <v>39</v>
      </c>
      <c r="AX124" s="12" t="s">
        <v>83</v>
      </c>
      <c r="AY124" s="198" t="s">
        <v>195</v>
      </c>
    </row>
    <row r="125" spans="2:65" s="1" customFormat="1" ht="16.5" customHeight="1">
      <c r="B125" s="172"/>
      <c r="C125" s="173" t="s">
        <v>261</v>
      </c>
      <c r="D125" s="173" t="s">
        <v>197</v>
      </c>
      <c r="E125" s="174" t="s">
        <v>2760</v>
      </c>
      <c r="F125" s="175" t="s">
        <v>2761</v>
      </c>
      <c r="G125" s="176" t="s">
        <v>264</v>
      </c>
      <c r="H125" s="177">
        <v>18.68</v>
      </c>
      <c r="I125" s="178"/>
      <c r="J125" s="179">
        <f>ROUND(I125*H125,2)</f>
        <v>0</v>
      </c>
      <c r="K125" s="175"/>
      <c r="L125" s="40"/>
      <c r="M125" s="180" t="s">
        <v>5</v>
      </c>
      <c r="N125" s="181" t="s">
        <v>46</v>
      </c>
      <c r="O125" s="41"/>
      <c r="P125" s="182">
        <f>O125*H125</f>
        <v>0</v>
      </c>
      <c r="Q125" s="182">
        <v>0</v>
      </c>
      <c r="R125" s="182">
        <f>Q125*H125</f>
        <v>0</v>
      </c>
      <c r="S125" s="182">
        <v>0</v>
      </c>
      <c r="T125" s="183">
        <f>S125*H125</f>
        <v>0</v>
      </c>
      <c r="AR125" s="23" t="s">
        <v>201</v>
      </c>
      <c r="AT125" s="23" t="s">
        <v>197</v>
      </c>
      <c r="AU125" s="23" t="s">
        <v>85</v>
      </c>
      <c r="AY125" s="23" t="s">
        <v>195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23" t="s">
        <v>83</v>
      </c>
      <c r="BK125" s="184">
        <f>ROUND(I125*H125,2)</f>
        <v>0</v>
      </c>
      <c r="BL125" s="23" t="s">
        <v>201</v>
      </c>
      <c r="BM125" s="23" t="s">
        <v>4634</v>
      </c>
    </row>
    <row r="126" spans="2:65" s="1" customFormat="1" ht="16.5" customHeight="1">
      <c r="B126" s="172"/>
      <c r="C126" s="173" t="s">
        <v>274</v>
      </c>
      <c r="D126" s="173" t="s">
        <v>197</v>
      </c>
      <c r="E126" s="174" t="s">
        <v>280</v>
      </c>
      <c r="F126" s="175" t="s">
        <v>281</v>
      </c>
      <c r="G126" s="176" t="s">
        <v>228</v>
      </c>
      <c r="H126" s="177">
        <v>38.500999999999998</v>
      </c>
      <c r="I126" s="178"/>
      <c r="J126" s="179">
        <f>ROUND(I126*H126,2)</f>
        <v>0</v>
      </c>
      <c r="K126" s="175"/>
      <c r="L126" s="40"/>
      <c r="M126" s="180" t="s">
        <v>5</v>
      </c>
      <c r="N126" s="181" t="s">
        <v>46</v>
      </c>
      <c r="O126" s="41"/>
      <c r="P126" s="182">
        <f>O126*H126</f>
        <v>0</v>
      </c>
      <c r="Q126" s="182">
        <v>0</v>
      </c>
      <c r="R126" s="182">
        <f>Q126*H126</f>
        <v>0</v>
      </c>
      <c r="S126" s="182">
        <v>0</v>
      </c>
      <c r="T126" s="183">
        <f>S126*H126</f>
        <v>0</v>
      </c>
      <c r="AR126" s="23" t="s">
        <v>201</v>
      </c>
      <c r="AT126" s="23" t="s">
        <v>197</v>
      </c>
      <c r="AU126" s="23" t="s">
        <v>85</v>
      </c>
      <c r="AY126" s="23" t="s">
        <v>195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23" t="s">
        <v>83</v>
      </c>
      <c r="BK126" s="184">
        <f>ROUND(I126*H126,2)</f>
        <v>0</v>
      </c>
      <c r="BL126" s="23" t="s">
        <v>201</v>
      </c>
      <c r="BM126" s="23" t="s">
        <v>4635</v>
      </c>
    </row>
    <row r="127" spans="2:65" s="1" customFormat="1" ht="54">
      <c r="B127" s="40"/>
      <c r="D127" s="186" t="s">
        <v>209</v>
      </c>
      <c r="F127" s="194" t="s">
        <v>283</v>
      </c>
      <c r="I127" s="195"/>
      <c r="L127" s="40"/>
      <c r="M127" s="196"/>
      <c r="N127" s="41"/>
      <c r="O127" s="41"/>
      <c r="P127" s="41"/>
      <c r="Q127" s="41"/>
      <c r="R127" s="41"/>
      <c r="S127" s="41"/>
      <c r="T127" s="69"/>
      <c r="AT127" s="23" t="s">
        <v>209</v>
      </c>
      <c r="AU127" s="23" t="s">
        <v>85</v>
      </c>
    </row>
    <row r="128" spans="2:65" s="1" customFormat="1" ht="16.5" customHeight="1">
      <c r="B128" s="172"/>
      <c r="C128" s="173" t="s">
        <v>279</v>
      </c>
      <c r="D128" s="173" t="s">
        <v>197</v>
      </c>
      <c r="E128" s="174" t="s">
        <v>285</v>
      </c>
      <c r="F128" s="175" t="s">
        <v>286</v>
      </c>
      <c r="G128" s="176" t="s">
        <v>228</v>
      </c>
      <c r="H128" s="177">
        <v>38.500999999999998</v>
      </c>
      <c r="I128" s="178"/>
      <c r="J128" s="179">
        <f>ROUND(I128*H128,2)</f>
        <v>0</v>
      </c>
      <c r="K128" s="175"/>
      <c r="L128" s="40"/>
      <c r="M128" s="180" t="s">
        <v>5</v>
      </c>
      <c r="N128" s="181" t="s">
        <v>46</v>
      </c>
      <c r="O128" s="41"/>
      <c r="P128" s="182">
        <f>O128*H128</f>
        <v>0</v>
      </c>
      <c r="Q128" s="182">
        <v>0</v>
      </c>
      <c r="R128" s="182">
        <f>Q128*H128</f>
        <v>0</v>
      </c>
      <c r="S128" s="182">
        <v>0</v>
      </c>
      <c r="T128" s="183">
        <f>S128*H128</f>
        <v>0</v>
      </c>
      <c r="AR128" s="23" t="s">
        <v>201</v>
      </c>
      <c r="AT128" s="23" t="s">
        <v>197</v>
      </c>
      <c r="AU128" s="23" t="s">
        <v>85</v>
      </c>
      <c r="AY128" s="23" t="s">
        <v>195</v>
      </c>
      <c r="BE128" s="184">
        <f>IF(N128="základní",J128,0)</f>
        <v>0</v>
      </c>
      <c r="BF128" s="184">
        <f>IF(N128="snížená",J128,0)</f>
        <v>0</v>
      </c>
      <c r="BG128" s="184">
        <f>IF(N128="zákl. přenesená",J128,0)</f>
        <v>0</v>
      </c>
      <c r="BH128" s="184">
        <f>IF(N128="sníž. přenesená",J128,0)</f>
        <v>0</v>
      </c>
      <c r="BI128" s="184">
        <f>IF(N128="nulová",J128,0)</f>
        <v>0</v>
      </c>
      <c r="BJ128" s="23" t="s">
        <v>83</v>
      </c>
      <c r="BK128" s="184">
        <f>ROUND(I128*H128,2)</f>
        <v>0</v>
      </c>
      <c r="BL128" s="23" t="s">
        <v>201</v>
      </c>
      <c r="BM128" s="23" t="s">
        <v>4636</v>
      </c>
    </row>
    <row r="129" spans="2:65" s="1" customFormat="1" ht="67.5">
      <c r="B129" s="40"/>
      <c r="D129" s="186" t="s">
        <v>209</v>
      </c>
      <c r="F129" s="194" t="s">
        <v>288</v>
      </c>
      <c r="I129" s="195"/>
      <c r="L129" s="40"/>
      <c r="M129" s="196"/>
      <c r="N129" s="41"/>
      <c r="O129" s="41"/>
      <c r="P129" s="41"/>
      <c r="Q129" s="41"/>
      <c r="R129" s="41"/>
      <c r="S129" s="41"/>
      <c r="T129" s="69"/>
      <c r="AT129" s="23" t="s">
        <v>209</v>
      </c>
      <c r="AU129" s="23" t="s">
        <v>85</v>
      </c>
    </row>
    <row r="130" spans="2:65" s="1" customFormat="1" ht="16.5" customHeight="1">
      <c r="B130" s="172"/>
      <c r="C130" s="173" t="s">
        <v>284</v>
      </c>
      <c r="D130" s="173" t="s">
        <v>197</v>
      </c>
      <c r="E130" s="174" t="s">
        <v>4637</v>
      </c>
      <c r="F130" s="175" t="s">
        <v>4638</v>
      </c>
      <c r="G130" s="176" t="s">
        <v>228</v>
      </c>
      <c r="H130" s="177">
        <v>38.500999999999998</v>
      </c>
      <c r="I130" s="178"/>
      <c r="J130" s="179">
        <f>ROUND(I130*H130,2)</f>
        <v>0</v>
      </c>
      <c r="K130" s="175"/>
      <c r="L130" s="40"/>
      <c r="M130" s="180" t="s">
        <v>5</v>
      </c>
      <c r="N130" s="181" t="s">
        <v>46</v>
      </c>
      <c r="O130" s="41"/>
      <c r="P130" s="182">
        <f>O130*H130</f>
        <v>0</v>
      </c>
      <c r="Q130" s="182">
        <v>0</v>
      </c>
      <c r="R130" s="182">
        <f>Q130*H130</f>
        <v>0</v>
      </c>
      <c r="S130" s="182">
        <v>0</v>
      </c>
      <c r="T130" s="183">
        <f>S130*H130</f>
        <v>0</v>
      </c>
      <c r="AR130" s="23" t="s">
        <v>201</v>
      </c>
      <c r="AT130" s="23" t="s">
        <v>197</v>
      </c>
      <c r="AU130" s="23" t="s">
        <v>85</v>
      </c>
      <c r="AY130" s="23" t="s">
        <v>195</v>
      </c>
      <c r="BE130" s="184">
        <f>IF(N130="základní",J130,0)</f>
        <v>0</v>
      </c>
      <c r="BF130" s="184">
        <f>IF(N130="snížená",J130,0)</f>
        <v>0</v>
      </c>
      <c r="BG130" s="184">
        <f>IF(N130="zákl. přenesená",J130,0)</f>
        <v>0</v>
      </c>
      <c r="BH130" s="184">
        <f>IF(N130="sníž. přenesená",J130,0)</f>
        <v>0</v>
      </c>
      <c r="BI130" s="184">
        <f>IF(N130="nulová",J130,0)</f>
        <v>0</v>
      </c>
      <c r="BJ130" s="23" t="s">
        <v>83</v>
      </c>
      <c r="BK130" s="184">
        <f>ROUND(I130*H130,2)</f>
        <v>0</v>
      </c>
      <c r="BL130" s="23" t="s">
        <v>201</v>
      </c>
      <c r="BM130" s="23" t="s">
        <v>4639</v>
      </c>
    </row>
    <row r="131" spans="2:65" s="1" customFormat="1" ht="16.5" customHeight="1">
      <c r="B131" s="172"/>
      <c r="C131" s="173" t="s">
        <v>293</v>
      </c>
      <c r="D131" s="173" t="s">
        <v>197</v>
      </c>
      <c r="E131" s="174" t="s">
        <v>298</v>
      </c>
      <c r="F131" s="175" t="s">
        <v>299</v>
      </c>
      <c r="G131" s="176" t="s">
        <v>228</v>
      </c>
      <c r="H131" s="177">
        <v>38.500999999999998</v>
      </c>
      <c r="I131" s="178"/>
      <c r="J131" s="179">
        <f>ROUND(I131*H131,2)</f>
        <v>0</v>
      </c>
      <c r="K131" s="175"/>
      <c r="L131" s="40"/>
      <c r="M131" s="180" t="s">
        <v>5</v>
      </c>
      <c r="N131" s="181" t="s">
        <v>46</v>
      </c>
      <c r="O131" s="41"/>
      <c r="P131" s="182">
        <f>O131*H131</f>
        <v>0</v>
      </c>
      <c r="Q131" s="182">
        <v>0</v>
      </c>
      <c r="R131" s="182">
        <f>Q131*H131</f>
        <v>0</v>
      </c>
      <c r="S131" s="182">
        <v>0</v>
      </c>
      <c r="T131" s="183">
        <f>S131*H131</f>
        <v>0</v>
      </c>
      <c r="AR131" s="23" t="s">
        <v>201</v>
      </c>
      <c r="AT131" s="23" t="s">
        <v>197</v>
      </c>
      <c r="AU131" s="23" t="s">
        <v>85</v>
      </c>
      <c r="AY131" s="23" t="s">
        <v>195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23" t="s">
        <v>83</v>
      </c>
      <c r="BK131" s="184">
        <f>ROUND(I131*H131,2)</f>
        <v>0</v>
      </c>
      <c r="BL131" s="23" t="s">
        <v>201</v>
      </c>
      <c r="BM131" s="23" t="s">
        <v>4640</v>
      </c>
    </row>
    <row r="132" spans="2:65" s="1" customFormat="1" ht="16.5" customHeight="1">
      <c r="B132" s="172"/>
      <c r="C132" s="173" t="s">
        <v>297</v>
      </c>
      <c r="D132" s="173" t="s">
        <v>197</v>
      </c>
      <c r="E132" s="174" t="s">
        <v>301</v>
      </c>
      <c r="F132" s="175" t="s">
        <v>302</v>
      </c>
      <c r="G132" s="176" t="s">
        <v>303</v>
      </c>
      <c r="H132" s="177">
        <v>63.527000000000001</v>
      </c>
      <c r="I132" s="178"/>
      <c r="J132" s="179">
        <f>ROUND(I132*H132,2)</f>
        <v>0</v>
      </c>
      <c r="K132" s="175"/>
      <c r="L132" s="40"/>
      <c r="M132" s="180" t="s">
        <v>5</v>
      </c>
      <c r="N132" s="181" t="s">
        <v>46</v>
      </c>
      <c r="O132" s="41"/>
      <c r="P132" s="182">
        <f>O132*H132</f>
        <v>0</v>
      </c>
      <c r="Q132" s="182">
        <v>0</v>
      </c>
      <c r="R132" s="182">
        <f>Q132*H132</f>
        <v>0</v>
      </c>
      <c r="S132" s="182">
        <v>0</v>
      </c>
      <c r="T132" s="183">
        <f>S132*H132</f>
        <v>0</v>
      </c>
      <c r="AR132" s="23" t="s">
        <v>201</v>
      </c>
      <c r="AT132" s="23" t="s">
        <v>197</v>
      </c>
      <c r="AU132" s="23" t="s">
        <v>85</v>
      </c>
      <c r="AY132" s="23" t="s">
        <v>195</v>
      </c>
      <c r="BE132" s="184">
        <f>IF(N132="základní",J132,0)</f>
        <v>0</v>
      </c>
      <c r="BF132" s="184">
        <f>IF(N132="snížená",J132,0)</f>
        <v>0</v>
      </c>
      <c r="BG132" s="184">
        <f>IF(N132="zákl. přenesená",J132,0)</f>
        <v>0</v>
      </c>
      <c r="BH132" s="184">
        <f>IF(N132="sníž. přenesená",J132,0)</f>
        <v>0</v>
      </c>
      <c r="BI132" s="184">
        <f>IF(N132="nulová",J132,0)</f>
        <v>0</v>
      </c>
      <c r="BJ132" s="23" t="s">
        <v>83</v>
      </c>
      <c r="BK132" s="184">
        <f>ROUND(I132*H132,2)</f>
        <v>0</v>
      </c>
      <c r="BL132" s="23" t="s">
        <v>201</v>
      </c>
      <c r="BM132" s="23" t="s">
        <v>4641</v>
      </c>
    </row>
    <row r="133" spans="2:65" s="1" customFormat="1" ht="27">
      <c r="B133" s="40"/>
      <c r="D133" s="186" t="s">
        <v>209</v>
      </c>
      <c r="F133" s="194" t="s">
        <v>305</v>
      </c>
      <c r="I133" s="195"/>
      <c r="L133" s="40"/>
      <c r="M133" s="196"/>
      <c r="N133" s="41"/>
      <c r="O133" s="41"/>
      <c r="P133" s="41"/>
      <c r="Q133" s="41"/>
      <c r="R133" s="41"/>
      <c r="S133" s="41"/>
      <c r="T133" s="69"/>
      <c r="AT133" s="23" t="s">
        <v>209</v>
      </c>
      <c r="AU133" s="23" t="s">
        <v>85</v>
      </c>
    </row>
    <row r="134" spans="2:65" s="11" customFormat="1">
      <c r="B134" s="185"/>
      <c r="D134" s="186" t="s">
        <v>203</v>
      </c>
      <c r="E134" s="187" t="s">
        <v>5</v>
      </c>
      <c r="F134" s="188" t="s">
        <v>4642</v>
      </c>
      <c r="H134" s="189">
        <v>63.527000000000001</v>
      </c>
      <c r="I134" s="190"/>
      <c r="L134" s="185"/>
      <c r="M134" s="191"/>
      <c r="N134" s="192"/>
      <c r="O134" s="192"/>
      <c r="P134" s="192"/>
      <c r="Q134" s="192"/>
      <c r="R134" s="192"/>
      <c r="S134" s="192"/>
      <c r="T134" s="193"/>
      <c r="AT134" s="187" t="s">
        <v>203</v>
      </c>
      <c r="AU134" s="187" t="s">
        <v>85</v>
      </c>
      <c r="AV134" s="11" t="s">
        <v>85</v>
      </c>
      <c r="AW134" s="11" t="s">
        <v>39</v>
      </c>
      <c r="AX134" s="11" t="s">
        <v>83</v>
      </c>
      <c r="AY134" s="187" t="s">
        <v>195</v>
      </c>
    </row>
    <row r="135" spans="2:65" s="1" customFormat="1" ht="16.5" customHeight="1">
      <c r="B135" s="172"/>
      <c r="C135" s="173" t="s">
        <v>11</v>
      </c>
      <c r="D135" s="173" t="s">
        <v>197</v>
      </c>
      <c r="E135" s="174" t="s">
        <v>308</v>
      </c>
      <c r="F135" s="175" t="s">
        <v>309</v>
      </c>
      <c r="G135" s="176" t="s">
        <v>228</v>
      </c>
      <c r="H135" s="177">
        <v>30.850999999999999</v>
      </c>
      <c r="I135" s="178"/>
      <c r="J135" s="179">
        <f>ROUND(I135*H135,2)</f>
        <v>0</v>
      </c>
      <c r="K135" s="175"/>
      <c r="L135" s="40"/>
      <c r="M135" s="180" t="s">
        <v>5</v>
      </c>
      <c r="N135" s="181" t="s">
        <v>46</v>
      </c>
      <c r="O135" s="41"/>
      <c r="P135" s="182">
        <f>O135*H135</f>
        <v>0</v>
      </c>
      <c r="Q135" s="182">
        <v>0</v>
      </c>
      <c r="R135" s="182">
        <f>Q135*H135</f>
        <v>0</v>
      </c>
      <c r="S135" s="182">
        <v>0</v>
      </c>
      <c r="T135" s="183">
        <f>S135*H135</f>
        <v>0</v>
      </c>
      <c r="AR135" s="23" t="s">
        <v>201</v>
      </c>
      <c r="AT135" s="23" t="s">
        <v>197</v>
      </c>
      <c r="AU135" s="23" t="s">
        <v>85</v>
      </c>
      <c r="AY135" s="23" t="s">
        <v>195</v>
      </c>
      <c r="BE135" s="184">
        <f>IF(N135="základní",J135,0)</f>
        <v>0</v>
      </c>
      <c r="BF135" s="184">
        <f>IF(N135="snížená",J135,0)</f>
        <v>0</v>
      </c>
      <c r="BG135" s="184">
        <f>IF(N135="zákl. přenesená",J135,0)</f>
        <v>0</v>
      </c>
      <c r="BH135" s="184">
        <f>IF(N135="sníž. přenesená",J135,0)</f>
        <v>0</v>
      </c>
      <c r="BI135" s="184">
        <f>IF(N135="nulová",J135,0)</f>
        <v>0</v>
      </c>
      <c r="BJ135" s="23" t="s">
        <v>83</v>
      </c>
      <c r="BK135" s="184">
        <f>ROUND(I135*H135,2)</f>
        <v>0</v>
      </c>
      <c r="BL135" s="23" t="s">
        <v>201</v>
      </c>
      <c r="BM135" s="23" t="s">
        <v>4643</v>
      </c>
    </row>
    <row r="136" spans="2:65" s="1" customFormat="1" ht="81">
      <c r="B136" s="40"/>
      <c r="D136" s="186" t="s">
        <v>209</v>
      </c>
      <c r="F136" s="194" t="s">
        <v>311</v>
      </c>
      <c r="I136" s="195"/>
      <c r="L136" s="40"/>
      <c r="M136" s="196"/>
      <c r="N136" s="41"/>
      <c r="O136" s="41"/>
      <c r="P136" s="41"/>
      <c r="Q136" s="41"/>
      <c r="R136" s="41"/>
      <c r="S136" s="41"/>
      <c r="T136" s="69"/>
      <c r="AT136" s="23" t="s">
        <v>209</v>
      </c>
      <c r="AU136" s="23" t="s">
        <v>85</v>
      </c>
    </row>
    <row r="137" spans="2:65" s="11" customFormat="1">
      <c r="B137" s="185"/>
      <c r="D137" s="186" t="s">
        <v>203</v>
      </c>
      <c r="E137" s="187" t="s">
        <v>5</v>
      </c>
      <c r="F137" s="188" t="s">
        <v>4644</v>
      </c>
      <c r="H137" s="189">
        <v>38.500999999999998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65" s="12" customFormat="1">
      <c r="B138" s="197"/>
      <c r="D138" s="186" t="s">
        <v>203</v>
      </c>
      <c r="E138" s="198" t="s">
        <v>5</v>
      </c>
      <c r="F138" s="199" t="s">
        <v>290</v>
      </c>
      <c r="H138" s="200">
        <v>38.500999999999998</v>
      </c>
      <c r="I138" s="201"/>
      <c r="L138" s="197"/>
      <c r="M138" s="202"/>
      <c r="N138" s="203"/>
      <c r="O138" s="203"/>
      <c r="P138" s="203"/>
      <c r="Q138" s="203"/>
      <c r="R138" s="203"/>
      <c r="S138" s="203"/>
      <c r="T138" s="204"/>
      <c r="AT138" s="198" t="s">
        <v>203</v>
      </c>
      <c r="AU138" s="198" t="s">
        <v>85</v>
      </c>
      <c r="AV138" s="12" t="s">
        <v>211</v>
      </c>
      <c r="AW138" s="12" t="s">
        <v>39</v>
      </c>
      <c r="AX138" s="12" t="s">
        <v>75</v>
      </c>
      <c r="AY138" s="198" t="s">
        <v>195</v>
      </c>
    </row>
    <row r="139" spans="2:65" s="11" customFormat="1">
      <c r="B139" s="185"/>
      <c r="D139" s="186" t="s">
        <v>203</v>
      </c>
      <c r="E139" s="187" t="s">
        <v>5</v>
      </c>
      <c r="F139" s="188" t="s">
        <v>4645</v>
      </c>
      <c r="H139" s="189">
        <v>-0.45</v>
      </c>
      <c r="I139" s="190"/>
      <c r="L139" s="185"/>
      <c r="M139" s="191"/>
      <c r="N139" s="192"/>
      <c r="O139" s="192"/>
      <c r="P139" s="192"/>
      <c r="Q139" s="192"/>
      <c r="R139" s="192"/>
      <c r="S139" s="192"/>
      <c r="T139" s="193"/>
      <c r="AT139" s="187" t="s">
        <v>203</v>
      </c>
      <c r="AU139" s="187" t="s">
        <v>85</v>
      </c>
      <c r="AV139" s="11" t="s">
        <v>85</v>
      </c>
      <c r="AW139" s="11" t="s">
        <v>39</v>
      </c>
      <c r="AX139" s="11" t="s">
        <v>75</v>
      </c>
      <c r="AY139" s="187" t="s">
        <v>195</v>
      </c>
    </row>
    <row r="140" spans="2:65" s="12" customFormat="1">
      <c r="B140" s="197"/>
      <c r="D140" s="186" t="s">
        <v>203</v>
      </c>
      <c r="E140" s="198" t="s">
        <v>5</v>
      </c>
      <c r="F140" s="199" t="s">
        <v>2781</v>
      </c>
      <c r="H140" s="200">
        <v>-0.45</v>
      </c>
      <c r="I140" s="201"/>
      <c r="L140" s="197"/>
      <c r="M140" s="202"/>
      <c r="N140" s="203"/>
      <c r="O140" s="203"/>
      <c r="P140" s="203"/>
      <c r="Q140" s="203"/>
      <c r="R140" s="203"/>
      <c r="S140" s="203"/>
      <c r="T140" s="204"/>
      <c r="AT140" s="198" t="s">
        <v>203</v>
      </c>
      <c r="AU140" s="198" t="s">
        <v>85</v>
      </c>
      <c r="AV140" s="12" t="s">
        <v>211</v>
      </c>
      <c r="AW140" s="12" t="s">
        <v>39</v>
      </c>
      <c r="AX140" s="12" t="s">
        <v>75</v>
      </c>
      <c r="AY140" s="198" t="s">
        <v>195</v>
      </c>
    </row>
    <row r="141" spans="2:65" s="11" customFormat="1">
      <c r="B141" s="185"/>
      <c r="D141" s="186" t="s">
        <v>203</v>
      </c>
      <c r="E141" s="187" t="s">
        <v>5</v>
      </c>
      <c r="F141" s="188" t="s">
        <v>4646</v>
      </c>
      <c r="H141" s="189">
        <v>-7.2</v>
      </c>
      <c r="I141" s="190"/>
      <c r="L141" s="185"/>
      <c r="M141" s="191"/>
      <c r="N141" s="192"/>
      <c r="O141" s="192"/>
      <c r="P141" s="192"/>
      <c r="Q141" s="192"/>
      <c r="R141" s="192"/>
      <c r="S141" s="192"/>
      <c r="T141" s="193"/>
      <c r="AT141" s="187" t="s">
        <v>203</v>
      </c>
      <c r="AU141" s="187" t="s">
        <v>85</v>
      </c>
      <c r="AV141" s="11" t="s">
        <v>85</v>
      </c>
      <c r="AW141" s="11" t="s">
        <v>39</v>
      </c>
      <c r="AX141" s="11" t="s">
        <v>75</v>
      </c>
      <c r="AY141" s="187" t="s">
        <v>195</v>
      </c>
    </row>
    <row r="142" spans="2:65" s="12" customFormat="1">
      <c r="B142" s="197"/>
      <c r="D142" s="186" t="s">
        <v>203</v>
      </c>
      <c r="E142" s="198" t="s">
        <v>5</v>
      </c>
      <c r="F142" s="199" t="s">
        <v>2788</v>
      </c>
      <c r="H142" s="200">
        <v>-7.2</v>
      </c>
      <c r="I142" s="201"/>
      <c r="L142" s="197"/>
      <c r="M142" s="202"/>
      <c r="N142" s="203"/>
      <c r="O142" s="203"/>
      <c r="P142" s="203"/>
      <c r="Q142" s="203"/>
      <c r="R142" s="203"/>
      <c r="S142" s="203"/>
      <c r="T142" s="204"/>
      <c r="AT142" s="198" t="s">
        <v>203</v>
      </c>
      <c r="AU142" s="198" t="s">
        <v>85</v>
      </c>
      <c r="AV142" s="12" t="s">
        <v>211</v>
      </c>
      <c r="AW142" s="12" t="s">
        <v>39</v>
      </c>
      <c r="AX142" s="12" t="s">
        <v>75</v>
      </c>
      <c r="AY142" s="198" t="s">
        <v>195</v>
      </c>
    </row>
    <row r="143" spans="2:65" s="13" customFormat="1">
      <c r="B143" s="205"/>
      <c r="D143" s="186" t="s">
        <v>203</v>
      </c>
      <c r="E143" s="206" t="s">
        <v>5</v>
      </c>
      <c r="F143" s="207" t="s">
        <v>254</v>
      </c>
      <c r="H143" s="208">
        <v>30.850999999999999</v>
      </c>
      <c r="I143" s="209"/>
      <c r="L143" s="205"/>
      <c r="M143" s="210"/>
      <c r="N143" s="211"/>
      <c r="O143" s="211"/>
      <c r="P143" s="211"/>
      <c r="Q143" s="211"/>
      <c r="R143" s="211"/>
      <c r="S143" s="211"/>
      <c r="T143" s="212"/>
      <c r="AT143" s="206" t="s">
        <v>203</v>
      </c>
      <c r="AU143" s="206" t="s">
        <v>85</v>
      </c>
      <c r="AV143" s="13" t="s">
        <v>201</v>
      </c>
      <c r="AW143" s="13" t="s">
        <v>39</v>
      </c>
      <c r="AX143" s="13" t="s">
        <v>83</v>
      </c>
      <c r="AY143" s="206" t="s">
        <v>195</v>
      </c>
    </row>
    <row r="144" spans="2:65" s="1" customFormat="1" ht="16.5" customHeight="1">
      <c r="B144" s="172"/>
      <c r="C144" s="213" t="s">
        <v>307</v>
      </c>
      <c r="D144" s="213" t="s">
        <v>316</v>
      </c>
      <c r="E144" s="214" t="s">
        <v>317</v>
      </c>
      <c r="F144" s="215" t="s">
        <v>318</v>
      </c>
      <c r="G144" s="216" t="s">
        <v>303</v>
      </c>
      <c r="H144" s="217">
        <v>58.616999999999997</v>
      </c>
      <c r="I144" s="218"/>
      <c r="J144" s="219">
        <f>ROUND(I144*H144,2)</f>
        <v>0</v>
      </c>
      <c r="K144" s="215"/>
      <c r="L144" s="220"/>
      <c r="M144" s="221" t="s">
        <v>5</v>
      </c>
      <c r="N144" s="222" t="s">
        <v>46</v>
      </c>
      <c r="O144" s="41"/>
      <c r="P144" s="182">
        <f>O144*H144</f>
        <v>0</v>
      </c>
      <c r="Q144" s="182">
        <v>1</v>
      </c>
      <c r="R144" s="182">
        <f>Q144*H144</f>
        <v>58.616999999999997</v>
      </c>
      <c r="S144" s="182">
        <v>0</v>
      </c>
      <c r="T144" s="183">
        <f>S144*H144</f>
        <v>0</v>
      </c>
      <c r="AR144" s="23" t="s">
        <v>255</v>
      </c>
      <c r="AT144" s="23" t="s">
        <v>316</v>
      </c>
      <c r="AU144" s="23" t="s">
        <v>85</v>
      </c>
      <c r="AY144" s="23" t="s">
        <v>195</v>
      </c>
      <c r="BE144" s="184">
        <f>IF(N144="základní",J144,0)</f>
        <v>0</v>
      </c>
      <c r="BF144" s="184">
        <f>IF(N144="snížená",J144,0)</f>
        <v>0</v>
      </c>
      <c r="BG144" s="184">
        <f>IF(N144="zákl. přenesená",J144,0)</f>
        <v>0</v>
      </c>
      <c r="BH144" s="184">
        <f>IF(N144="sníž. přenesená",J144,0)</f>
        <v>0</v>
      </c>
      <c r="BI144" s="184">
        <f>IF(N144="nulová",J144,0)</f>
        <v>0</v>
      </c>
      <c r="BJ144" s="23" t="s">
        <v>83</v>
      </c>
      <c r="BK144" s="184">
        <f>ROUND(I144*H144,2)</f>
        <v>0</v>
      </c>
      <c r="BL144" s="23" t="s">
        <v>201</v>
      </c>
      <c r="BM144" s="23" t="s">
        <v>4647</v>
      </c>
    </row>
    <row r="145" spans="2:65" s="1" customFormat="1" ht="27">
      <c r="B145" s="40"/>
      <c r="D145" s="186" t="s">
        <v>209</v>
      </c>
      <c r="F145" s="194" t="s">
        <v>320</v>
      </c>
      <c r="I145" s="195"/>
      <c r="L145" s="40"/>
      <c r="M145" s="196"/>
      <c r="N145" s="41"/>
      <c r="O145" s="41"/>
      <c r="P145" s="41"/>
      <c r="Q145" s="41"/>
      <c r="R145" s="41"/>
      <c r="S145" s="41"/>
      <c r="T145" s="69"/>
      <c r="AT145" s="23" t="s">
        <v>209</v>
      </c>
      <c r="AU145" s="23" t="s">
        <v>85</v>
      </c>
    </row>
    <row r="146" spans="2:65" s="11" customFormat="1">
      <c r="B146" s="185"/>
      <c r="D146" s="186" t="s">
        <v>203</v>
      </c>
      <c r="E146" s="187" t="s">
        <v>5</v>
      </c>
      <c r="F146" s="188" t="s">
        <v>4648</v>
      </c>
      <c r="H146" s="189">
        <v>58.616999999999997</v>
      </c>
      <c r="I146" s="190"/>
      <c r="L146" s="185"/>
      <c r="M146" s="191"/>
      <c r="N146" s="192"/>
      <c r="O146" s="192"/>
      <c r="P146" s="192"/>
      <c r="Q146" s="192"/>
      <c r="R146" s="192"/>
      <c r="S146" s="192"/>
      <c r="T146" s="193"/>
      <c r="AT146" s="187" t="s">
        <v>203</v>
      </c>
      <c r="AU146" s="187" t="s">
        <v>85</v>
      </c>
      <c r="AV146" s="11" t="s">
        <v>85</v>
      </c>
      <c r="AW146" s="11" t="s">
        <v>39</v>
      </c>
      <c r="AX146" s="11" t="s">
        <v>83</v>
      </c>
      <c r="AY146" s="187" t="s">
        <v>195</v>
      </c>
    </row>
    <row r="147" spans="2:65" s="1" customFormat="1" ht="16.5" customHeight="1">
      <c r="B147" s="172"/>
      <c r="C147" s="173" t="s">
        <v>315</v>
      </c>
      <c r="D147" s="173" t="s">
        <v>197</v>
      </c>
      <c r="E147" s="174" t="s">
        <v>345</v>
      </c>
      <c r="F147" s="175" t="s">
        <v>346</v>
      </c>
      <c r="G147" s="176" t="s">
        <v>303</v>
      </c>
      <c r="H147" s="177">
        <v>58.691000000000003</v>
      </c>
      <c r="I147" s="178"/>
      <c r="J147" s="179">
        <f>ROUND(I147*H147,2)</f>
        <v>0</v>
      </c>
      <c r="K147" s="175"/>
      <c r="L147" s="40"/>
      <c r="M147" s="180" t="s">
        <v>5</v>
      </c>
      <c r="N147" s="181" t="s">
        <v>46</v>
      </c>
      <c r="O147" s="41"/>
      <c r="P147" s="182">
        <f>O147*H147</f>
        <v>0</v>
      </c>
      <c r="Q147" s="182">
        <v>0</v>
      </c>
      <c r="R147" s="182">
        <f>Q147*H147</f>
        <v>0</v>
      </c>
      <c r="S147" s="182">
        <v>0</v>
      </c>
      <c r="T147" s="183">
        <f>S147*H147</f>
        <v>0</v>
      </c>
      <c r="AR147" s="23" t="s">
        <v>201</v>
      </c>
      <c r="AT147" s="23" t="s">
        <v>197</v>
      </c>
      <c r="AU147" s="23" t="s">
        <v>85</v>
      </c>
      <c r="AY147" s="23" t="s">
        <v>195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23" t="s">
        <v>83</v>
      </c>
      <c r="BK147" s="184">
        <f>ROUND(I147*H147,2)</f>
        <v>0</v>
      </c>
      <c r="BL147" s="23" t="s">
        <v>201</v>
      </c>
      <c r="BM147" s="23" t="s">
        <v>4649</v>
      </c>
    </row>
    <row r="148" spans="2:65" s="10" customFormat="1" ht="29.85" customHeight="1">
      <c r="B148" s="159"/>
      <c r="D148" s="160" t="s">
        <v>74</v>
      </c>
      <c r="E148" s="170" t="s">
        <v>279</v>
      </c>
      <c r="F148" s="170" t="s">
        <v>2800</v>
      </c>
      <c r="I148" s="162"/>
      <c r="J148" s="171">
        <f>BK148</f>
        <v>0</v>
      </c>
      <c r="L148" s="159"/>
      <c r="M148" s="164"/>
      <c r="N148" s="165"/>
      <c r="O148" s="165"/>
      <c r="P148" s="166">
        <f>SUM(P149:P164)</f>
        <v>0</v>
      </c>
      <c r="Q148" s="165"/>
      <c r="R148" s="166">
        <f>SUM(R149:R164)</f>
        <v>0</v>
      </c>
      <c r="S148" s="165"/>
      <c r="T148" s="167">
        <f>SUM(T149:T164)</f>
        <v>8.7551600000000001</v>
      </c>
      <c r="AR148" s="160" t="s">
        <v>83</v>
      </c>
      <c r="AT148" s="168" t="s">
        <v>74</v>
      </c>
      <c r="AU148" s="168" t="s">
        <v>83</v>
      </c>
      <c r="AY148" s="160" t="s">
        <v>195</v>
      </c>
      <c r="BK148" s="169">
        <f>SUM(BK149:BK164)</f>
        <v>0</v>
      </c>
    </row>
    <row r="149" spans="2:65" s="1" customFormat="1" ht="16.5" customHeight="1">
      <c r="B149" s="172"/>
      <c r="C149" s="173" t="s">
        <v>322</v>
      </c>
      <c r="D149" s="173" t="s">
        <v>197</v>
      </c>
      <c r="E149" s="174" t="s">
        <v>356</v>
      </c>
      <c r="F149" s="175" t="s">
        <v>357</v>
      </c>
      <c r="G149" s="176" t="s">
        <v>264</v>
      </c>
      <c r="H149" s="177">
        <v>4</v>
      </c>
      <c r="I149" s="178"/>
      <c r="J149" s="179">
        <f>ROUND(I149*H149,2)</f>
        <v>0</v>
      </c>
      <c r="K149" s="175"/>
      <c r="L149" s="40"/>
      <c r="M149" s="180" t="s">
        <v>5</v>
      </c>
      <c r="N149" s="181" t="s">
        <v>46</v>
      </c>
      <c r="O149" s="41"/>
      <c r="P149" s="182">
        <f>O149*H149</f>
        <v>0</v>
      </c>
      <c r="Q149" s="182">
        <v>0</v>
      </c>
      <c r="R149" s="182">
        <f>Q149*H149</f>
        <v>0</v>
      </c>
      <c r="S149" s="182">
        <v>0.44</v>
      </c>
      <c r="T149" s="183">
        <f>S149*H149</f>
        <v>1.76</v>
      </c>
      <c r="AR149" s="23" t="s">
        <v>201</v>
      </c>
      <c r="AT149" s="23" t="s">
        <v>197</v>
      </c>
      <c r="AU149" s="23" t="s">
        <v>85</v>
      </c>
      <c r="AY149" s="23" t="s">
        <v>195</v>
      </c>
      <c r="BE149" s="184">
        <f>IF(N149="základní",J149,0)</f>
        <v>0</v>
      </c>
      <c r="BF149" s="184">
        <f>IF(N149="snížená",J149,0)</f>
        <v>0</v>
      </c>
      <c r="BG149" s="184">
        <f>IF(N149="zákl. přenesená",J149,0)</f>
        <v>0</v>
      </c>
      <c r="BH149" s="184">
        <f>IF(N149="sníž. přenesená",J149,0)</f>
        <v>0</v>
      </c>
      <c r="BI149" s="184">
        <f>IF(N149="nulová",J149,0)</f>
        <v>0</v>
      </c>
      <c r="BJ149" s="23" t="s">
        <v>83</v>
      </c>
      <c r="BK149" s="184">
        <f>ROUND(I149*H149,2)</f>
        <v>0</v>
      </c>
      <c r="BL149" s="23" t="s">
        <v>201</v>
      </c>
      <c r="BM149" s="23" t="s">
        <v>4650</v>
      </c>
    </row>
    <row r="150" spans="2:65" s="1" customFormat="1" ht="67.5">
      <c r="B150" s="40"/>
      <c r="D150" s="186" t="s">
        <v>209</v>
      </c>
      <c r="F150" s="194" t="s">
        <v>359</v>
      </c>
      <c r="I150" s="195"/>
      <c r="L150" s="40"/>
      <c r="M150" s="196"/>
      <c r="N150" s="41"/>
      <c r="O150" s="41"/>
      <c r="P150" s="41"/>
      <c r="Q150" s="41"/>
      <c r="R150" s="41"/>
      <c r="S150" s="41"/>
      <c r="T150" s="69"/>
      <c r="AT150" s="23" t="s">
        <v>209</v>
      </c>
      <c r="AU150" s="23" t="s">
        <v>85</v>
      </c>
    </row>
    <row r="151" spans="2:65" s="11" customFormat="1">
      <c r="B151" s="185"/>
      <c r="D151" s="186" t="s">
        <v>203</v>
      </c>
      <c r="E151" s="187" t="s">
        <v>5</v>
      </c>
      <c r="F151" s="188" t="s">
        <v>4058</v>
      </c>
      <c r="H151" s="189">
        <v>4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203</v>
      </c>
      <c r="AU151" s="187" t="s">
        <v>85</v>
      </c>
      <c r="AV151" s="11" t="s">
        <v>85</v>
      </c>
      <c r="AW151" s="11" t="s">
        <v>39</v>
      </c>
      <c r="AX151" s="11" t="s">
        <v>75</v>
      </c>
      <c r="AY151" s="187" t="s">
        <v>195</v>
      </c>
    </row>
    <row r="152" spans="2:65" s="12" customFormat="1">
      <c r="B152" s="197"/>
      <c r="D152" s="186" t="s">
        <v>203</v>
      </c>
      <c r="E152" s="198" t="s">
        <v>5</v>
      </c>
      <c r="F152" s="199" t="s">
        <v>2809</v>
      </c>
      <c r="H152" s="200">
        <v>4</v>
      </c>
      <c r="I152" s="201"/>
      <c r="L152" s="197"/>
      <c r="M152" s="202"/>
      <c r="N152" s="203"/>
      <c r="O152" s="203"/>
      <c r="P152" s="203"/>
      <c r="Q152" s="203"/>
      <c r="R152" s="203"/>
      <c r="S152" s="203"/>
      <c r="T152" s="204"/>
      <c r="AT152" s="198" t="s">
        <v>203</v>
      </c>
      <c r="AU152" s="198" t="s">
        <v>85</v>
      </c>
      <c r="AV152" s="12" t="s">
        <v>211</v>
      </c>
      <c r="AW152" s="12" t="s">
        <v>39</v>
      </c>
      <c r="AX152" s="12" t="s">
        <v>83</v>
      </c>
      <c r="AY152" s="198" t="s">
        <v>195</v>
      </c>
    </row>
    <row r="153" spans="2:65" s="1" customFormat="1" ht="16.5" customHeight="1">
      <c r="B153" s="172"/>
      <c r="C153" s="173" t="s">
        <v>328</v>
      </c>
      <c r="D153" s="173" t="s">
        <v>197</v>
      </c>
      <c r="E153" s="174" t="s">
        <v>363</v>
      </c>
      <c r="F153" s="175" t="s">
        <v>364</v>
      </c>
      <c r="G153" s="176" t="s">
        <v>264</v>
      </c>
      <c r="H153" s="177">
        <v>5.76</v>
      </c>
      <c r="I153" s="178"/>
      <c r="J153" s="179">
        <f>ROUND(I153*H153,2)</f>
        <v>0</v>
      </c>
      <c r="K153" s="175"/>
      <c r="L153" s="40"/>
      <c r="M153" s="180" t="s">
        <v>5</v>
      </c>
      <c r="N153" s="181" t="s">
        <v>46</v>
      </c>
      <c r="O153" s="41"/>
      <c r="P153" s="182">
        <f>O153*H153</f>
        <v>0</v>
      </c>
      <c r="Q153" s="182">
        <v>0</v>
      </c>
      <c r="R153" s="182">
        <f>Q153*H153</f>
        <v>0</v>
      </c>
      <c r="S153" s="182">
        <v>0.316</v>
      </c>
      <c r="T153" s="183">
        <f>S153*H153</f>
        <v>1.82016</v>
      </c>
      <c r="AR153" s="23" t="s">
        <v>201</v>
      </c>
      <c r="AT153" s="23" t="s">
        <v>197</v>
      </c>
      <c r="AU153" s="23" t="s">
        <v>85</v>
      </c>
      <c r="AY153" s="23" t="s">
        <v>195</v>
      </c>
      <c r="BE153" s="184">
        <f>IF(N153="základní",J153,0)</f>
        <v>0</v>
      </c>
      <c r="BF153" s="184">
        <f>IF(N153="snížená",J153,0)</f>
        <v>0</v>
      </c>
      <c r="BG153" s="184">
        <f>IF(N153="zákl. přenesená",J153,0)</f>
        <v>0</v>
      </c>
      <c r="BH153" s="184">
        <f>IF(N153="sníž. přenesená",J153,0)</f>
        <v>0</v>
      </c>
      <c r="BI153" s="184">
        <f>IF(N153="nulová",J153,0)</f>
        <v>0</v>
      </c>
      <c r="BJ153" s="23" t="s">
        <v>83</v>
      </c>
      <c r="BK153" s="184">
        <f>ROUND(I153*H153,2)</f>
        <v>0</v>
      </c>
      <c r="BL153" s="23" t="s">
        <v>201</v>
      </c>
      <c r="BM153" s="23" t="s">
        <v>4651</v>
      </c>
    </row>
    <row r="154" spans="2:65" s="1" customFormat="1" ht="67.5">
      <c r="B154" s="40"/>
      <c r="D154" s="186" t="s">
        <v>209</v>
      </c>
      <c r="F154" s="194" t="s">
        <v>366</v>
      </c>
      <c r="I154" s="195"/>
      <c r="L154" s="40"/>
      <c r="M154" s="196"/>
      <c r="N154" s="41"/>
      <c r="O154" s="41"/>
      <c r="P154" s="41"/>
      <c r="Q154" s="41"/>
      <c r="R154" s="41"/>
      <c r="S154" s="41"/>
      <c r="T154" s="69"/>
      <c r="AT154" s="23" t="s">
        <v>209</v>
      </c>
      <c r="AU154" s="23" t="s">
        <v>85</v>
      </c>
    </row>
    <row r="155" spans="2:65" s="11" customFormat="1">
      <c r="B155" s="185"/>
      <c r="D155" s="186" t="s">
        <v>203</v>
      </c>
      <c r="E155" s="187" t="s">
        <v>5</v>
      </c>
      <c r="F155" s="188" t="s">
        <v>4063</v>
      </c>
      <c r="H155" s="189">
        <v>5.76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203</v>
      </c>
      <c r="AU155" s="187" t="s">
        <v>85</v>
      </c>
      <c r="AV155" s="11" t="s">
        <v>85</v>
      </c>
      <c r="AW155" s="11" t="s">
        <v>39</v>
      </c>
      <c r="AX155" s="11" t="s">
        <v>75</v>
      </c>
      <c r="AY155" s="187" t="s">
        <v>195</v>
      </c>
    </row>
    <row r="156" spans="2:65" s="12" customFormat="1">
      <c r="B156" s="197"/>
      <c r="D156" s="186" t="s">
        <v>203</v>
      </c>
      <c r="E156" s="198" t="s">
        <v>5</v>
      </c>
      <c r="F156" s="199" t="s">
        <v>4652</v>
      </c>
      <c r="H156" s="200">
        <v>5.76</v>
      </c>
      <c r="I156" s="201"/>
      <c r="L156" s="197"/>
      <c r="M156" s="202"/>
      <c r="N156" s="203"/>
      <c r="O156" s="203"/>
      <c r="P156" s="203"/>
      <c r="Q156" s="203"/>
      <c r="R156" s="203"/>
      <c r="S156" s="203"/>
      <c r="T156" s="204"/>
      <c r="AT156" s="198" t="s">
        <v>203</v>
      </c>
      <c r="AU156" s="198" t="s">
        <v>85</v>
      </c>
      <c r="AV156" s="12" t="s">
        <v>211</v>
      </c>
      <c r="AW156" s="12" t="s">
        <v>39</v>
      </c>
      <c r="AX156" s="12" t="s">
        <v>83</v>
      </c>
      <c r="AY156" s="198" t="s">
        <v>195</v>
      </c>
    </row>
    <row r="157" spans="2:65" s="1" customFormat="1" ht="16.5" customHeight="1">
      <c r="B157" s="172"/>
      <c r="C157" s="173" t="s">
        <v>334</v>
      </c>
      <c r="D157" s="173" t="s">
        <v>197</v>
      </c>
      <c r="E157" s="174" t="s">
        <v>350</v>
      </c>
      <c r="F157" s="175" t="s">
        <v>351</v>
      </c>
      <c r="G157" s="176" t="s">
        <v>264</v>
      </c>
      <c r="H157" s="177">
        <v>9</v>
      </c>
      <c r="I157" s="178"/>
      <c r="J157" s="179">
        <f>ROUND(I157*H157,2)</f>
        <v>0</v>
      </c>
      <c r="K157" s="175"/>
      <c r="L157" s="40"/>
      <c r="M157" s="180" t="s">
        <v>5</v>
      </c>
      <c r="N157" s="181" t="s">
        <v>46</v>
      </c>
      <c r="O157" s="41"/>
      <c r="P157" s="182">
        <f>O157*H157</f>
        <v>0</v>
      </c>
      <c r="Q157" s="182">
        <v>0</v>
      </c>
      <c r="R157" s="182">
        <f>Q157*H157</f>
        <v>0</v>
      </c>
      <c r="S157" s="182">
        <v>0.255</v>
      </c>
      <c r="T157" s="183">
        <f>S157*H157</f>
        <v>2.2949999999999999</v>
      </c>
      <c r="AR157" s="23" t="s">
        <v>201</v>
      </c>
      <c r="AT157" s="23" t="s">
        <v>197</v>
      </c>
      <c r="AU157" s="23" t="s">
        <v>85</v>
      </c>
      <c r="AY157" s="23" t="s">
        <v>195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23" t="s">
        <v>83</v>
      </c>
      <c r="BK157" s="184">
        <f>ROUND(I157*H157,2)</f>
        <v>0</v>
      </c>
      <c r="BL157" s="23" t="s">
        <v>201</v>
      </c>
      <c r="BM157" s="23" t="s">
        <v>4653</v>
      </c>
    </row>
    <row r="158" spans="2:65" s="1" customFormat="1" ht="81">
      <c r="B158" s="40"/>
      <c r="D158" s="186" t="s">
        <v>209</v>
      </c>
      <c r="F158" s="194" t="s">
        <v>4654</v>
      </c>
      <c r="I158" s="195"/>
      <c r="L158" s="40"/>
      <c r="M158" s="196"/>
      <c r="N158" s="41"/>
      <c r="O158" s="41"/>
      <c r="P158" s="41"/>
      <c r="Q158" s="41"/>
      <c r="R158" s="41"/>
      <c r="S158" s="41"/>
      <c r="T158" s="69"/>
      <c r="AT158" s="23" t="s">
        <v>209</v>
      </c>
      <c r="AU158" s="23" t="s">
        <v>85</v>
      </c>
    </row>
    <row r="159" spans="2:65" s="11" customFormat="1">
      <c r="B159" s="185"/>
      <c r="D159" s="186" t="s">
        <v>203</v>
      </c>
      <c r="E159" s="187" t="s">
        <v>5</v>
      </c>
      <c r="F159" s="188" t="s">
        <v>4655</v>
      </c>
      <c r="H159" s="189">
        <v>9</v>
      </c>
      <c r="I159" s="190"/>
      <c r="L159" s="185"/>
      <c r="M159" s="191"/>
      <c r="N159" s="192"/>
      <c r="O159" s="192"/>
      <c r="P159" s="192"/>
      <c r="Q159" s="192"/>
      <c r="R159" s="192"/>
      <c r="S159" s="192"/>
      <c r="T159" s="193"/>
      <c r="AT159" s="187" t="s">
        <v>203</v>
      </c>
      <c r="AU159" s="187" t="s">
        <v>85</v>
      </c>
      <c r="AV159" s="11" t="s">
        <v>85</v>
      </c>
      <c r="AW159" s="11" t="s">
        <v>39</v>
      </c>
      <c r="AX159" s="11" t="s">
        <v>83</v>
      </c>
      <c r="AY159" s="187" t="s">
        <v>195</v>
      </c>
    </row>
    <row r="160" spans="2:65" s="1" customFormat="1" ht="16.5" customHeight="1">
      <c r="B160" s="172"/>
      <c r="C160" s="173" t="s">
        <v>10</v>
      </c>
      <c r="D160" s="173" t="s">
        <v>197</v>
      </c>
      <c r="E160" s="174" t="s">
        <v>1322</v>
      </c>
      <c r="F160" s="175" t="s">
        <v>1323</v>
      </c>
      <c r="G160" s="176" t="s">
        <v>264</v>
      </c>
      <c r="H160" s="177">
        <v>16</v>
      </c>
      <c r="I160" s="178"/>
      <c r="J160" s="179">
        <f>ROUND(I160*H160,2)</f>
        <v>0</v>
      </c>
      <c r="K160" s="175"/>
      <c r="L160" s="40"/>
      <c r="M160" s="180" t="s">
        <v>5</v>
      </c>
      <c r="N160" s="181" t="s">
        <v>46</v>
      </c>
      <c r="O160" s="41"/>
      <c r="P160" s="182">
        <f>O160*H160</f>
        <v>0</v>
      </c>
      <c r="Q160" s="182">
        <v>0</v>
      </c>
      <c r="R160" s="182">
        <f>Q160*H160</f>
        <v>0</v>
      </c>
      <c r="S160" s="182">
        <v>0.18</v>
      </c>
      <c r="T160" s="183">
        <f>S160*H160</f>
        <v>2.88</v>
      </c>
      <c r="AR160" s="23" t="s">
        <v>201</v>
      </c>
      <c r="AT160" s="23" t="s">
        <v>197</v>
      </c>
      <c r="AU160" s="23" t="s">
        <v>85</v>
      </c>
      <c r="AY160" s="23" t="s">
        <v>195</v>
      </c>
      <c r="BE160" s="184">
        <f>IF(N160="základní",J160,0)</f>
        <v>0</v>
      </c>
      <c r="BF160" s="184">
        <f>IF(N160="snížená",J160,0)</f>
        <v>0</v>
      </c>
      <c r="BG160" s="184">
        <f>IF(N160="zákl. přenesená",J160,0)</f>
        <v>0</v>
      </c>
      <c r="BH160" s="184">
        <f>IF(N160="sníž. přenesená",J160,0)</f>
        <v>0</v>
      </c>
      <c r="BI160" s="184">
        <f>IF(N160="nulová",J160,0)</f>
        <v>0</v>
      </c>
      <c r="BJ160" s="23" t="s">
        <v>83</v>
      </c>
      <c r="BK160" s="184">
        <f>ROUND(I160*H160,2)</f>
        <v>0</v>
      </c>
      <c r="BL160" s="23" t="s">
        <v>201</v>
      </c>
      <c r="BM160" s="23" t="s">
        <v>4656</v>
      </c>
    </row>
    <row r="161" spans="2:65" s="1" customFormat="1" ht="27">
      <c r="B161" s="40"/>
      <c r="D161" s="186" t="s">
        <v>209</v>
      </c>
      <c r="F161" s="194" t="s">
        <v>1903</v>
      </c>
      <c r="I161" s="195"/>
      <c r="L161" s="40"/>
      <c r="M161" s="196"/>
      <c r="N161" s="41"/>
      <c r="O161" s="41"/>
      <c r="P161" s="41"/>
      <c r="Q161" s="41"/>
      <c r="R161" s="41"/>
      <c r="S161" s="41"/>
      <c r="T161" s="69"/>
      <c r="AT161" s="23" t="s">
        <v>209</v>
      </c>
      <c r="AU161" s="23" t="s">
        <v>85</v>
      </c>
    </row>
    <row r="162" spans="2:65" s="11" customFormat="1">
      <c r="B162" s="185"/>
      <c r="D162" s="186" t="s">
        <v>203</v>
      </c>
      <c r="E162" s="187" t="s">
        <v>5</v>
      </c>
      <c r="F162" s="188" t="s">
        <v>4657</v>
      </c>
      <c r="H162" s="189">
        <v>12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75</v>
      </c>
      <c r="AY162" s="187" t="s">
        <v>195</v>
      </c>
    </row>
    <row r="163" spans="2:65" s="11" customFormat="1">
      <c r="B163" s="185"/>
      <c r="D163" s="186" t="s">
        <v>203</v>
      </c>
      <c r="E163" s="187" t="s">
        <v>5</v>
      </c>
      <c r="F163" s="188" t="s">
        <v>4498</v>
      </c>
      <c r="H163" s="189">
        <v>4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75</v>
      </c>
      <c r="AY163" s="187" t="s">
        <v>195</v>
      </c>
    </row>
    <row r="164" spans="2:65" s="13" customFormat="1">
      <c r="B164" s="205"/>
      <c r="D164" s="186" t="s">
        <v>203</v>
      </c>
      <c r="E164" s="206" t="s">
        <v>5</v>
      </c>
      <c r="F164" s="207" t="s">
        <v>254</v>
      </c>
      <c r="H164" s="208">
        <v>16</v>
      </c>
      <c r="I164" s="209"/>
      <c r="L164" s="205"/>
      <c r="M164" s="210"/>
      <c r="N164" s="211"/>
      <c r="O164" s="211"/>
      <c r="P164" s="211"/>
      <c r="Q164" s="211"/>
      <c r="R164" s="211"/>
      <c r="S164" s="211"/>
      <c r="T164" s="212"/>
      <c r="AT164" s="206" t="s">
        <v>203</v>
      </c>
      <c r="AU164" s="206" t="s">
        <v>85</v>
      </c>
      <c r="AV164" s="13" t="s">
        <v>201</v>
      </c>
      <c r="AW164" s="13" t="s">
        <v>39</v>
      </c>
      <c r="AX164" s="13" t="s">
        <v>83</v>
      </c>
      <c r="AY164" s="206" t="s">
        <v>195</v>
      </c>
    </row>
    <row r="165" spans="2:65" s="10" customFormat="1" ht="29.85" customHeight="1">
      <c r="B165" s="159"/>
      <c r="D165" s="160" t="s">
        <v>74</v>
      </c>
      <c r="E165" s="170" t="s">
        <v>201</v>
      </c>
      <c r="F165" s="170" t="s">
        <v>369</v>
      </c>
      <c r="I165" s="162"/>
      <c r="J165" s="171">
        <f>BK165</f>
        <v>0</v>
      </c>
      <c r="L165" s="159"/>
      <c r="M165" s="164"/>
      <c r="N165" s="165"/>
      <c r="O165" s="165"/>
      <c r="P165" s="166">
        <f>SUM(P166:P174)</f>
        <v>0</v>
      </c>
      <c r="Q165" s="165"/>
      <c r="R165" s="166">
        <f>SUM(R166:R174)</f>
        <v>14.618844000000001</v>
      </c>
      <c r="S165" s="165"/>
      <c r="T165" s="167">
        <f>SUM(T166:T174)</f>
        <v>0</v>
      </c>
      <c r="AR165" s="160" t="s">
        <v>83</v>
      </c>
      <c r="AT165" s="168" t="s">
        <v>74</v>
      </c>
      <c r="AU165" s="168" t="s">
        <v>83</v>
      </c>
      <c r="AY165" s="160" t="s">
        <v>195</v>
      </c>
      <c r="BK165" s="169">
        <f>SUM(BK166:BK174)</f>
        <v>0</v>
      </c>
    </row>
    <row r="166" spans="2:65" s="1" customFormat="1" ht="16.5" customHeight="1">
      <c r="B166" s="172"/>
      <c r="C166" s="173" t="s">
        <v>344</v>
      </c>
      <c r="D166" s="173" t="s">
        <v>197</v>
      </c>
      <c r="E166" s="174" t="s">
        <v>2849</v>
      </c>
      <c r="F166" s="175" t="s">
        <v>2850</v>
      </c>
      <c r="G166" s="176" t="s">
        <v>228</v>
      </c>
      <c r="H166" s="177">
        <v>7.2</v>
      </c>
      <c r="I166" s="178"/>
      <c r="J166" s="179">
        <f>ROUND(I166*H166,2)</f>
        <v>0</v>
      </c>
      <c r="K166" s="175"/>
      <c r="L166" s="40"/>
      <c r="M166" s="180" t="s">
        <v>5</v>
      </c>
      <c r="N166" s="181" t="s">
        <v>46</v>
      </c>
      <c r="O166" s="41"/>
      <c r="P166" s="182">
        <f>O166*H166</f>
        <v>0</v>
      </c>
      <c r="Q166" s="182">
        <v>1.8907700000000001</v>
      </c>
      <c r="R166" s="182">
        <f>Q166*H166</f>
        <v>13.613544000000001</v>
      </c>
      <c r="S166" s="182">
        <v>0</v>
      </c>
      <c r="T166" s="183">
        <f>S166*H166</f>
        <v>0</v>
      </c>
      <c r="AR166" s="23" t="s">
        <v>201</v>
      </c>
      <c r="AT166" s="23" t="s">
        <v>197</v>
      </c>
      <c r="AU166" s="23" t="s">
        <v>85</v>
      </c>
      <c r="AY166" s="23" t="s">
        <v>195</v>
      </c>
      <c r="BE166" s="184">
        <f>IF(N166="základní",J166,0)</f>
        <v>0</v>
      </c>
      <c r="BF166" s="184">
        <f>IF(N166="snížená",J166,0)</f>
        <v>0</v>
      </c>
      <c r="BG166" s="184">
        <f>IF(N166="zákl. přenesená",J166,0)</f>
        <v>0</v>
      </c>
      <c r="BH166" s="184">
        <f>IF(N166="sníž. přenesená",J166,0)</f>
        <v>0</v>
      </c>
      <c r="BI166" s="184">
        <f>IF(N166="nulová",J166,0)</f>
        <v>0</v>
      </c>
      <c r="BJ166" s="23" t="s">
        <v>83</v>
      </c>
      <c r="BK166" s="184">
        <f>ROUND(I166*H166,2)</f>
        <v>0</v>
      </c>
      <c r="BL166" s="23" t="s">
        <v>201</v>
      </c>
      <c r="BM166" s="23" t="s">
        <v>4658</v>
      </c>
    </row>
    <row r="167" spans="2:65" s="1" customFormat="1" ht="94.5">
      <c r="B167" s="40"/>
      <c r="D167" s="186" t="s">
        <v>209</v>
      </c>
      <c r="F167" s="194" t="s">
        <v>2852</v>
      </c>
      <c r="I167" s="195"/>
      <c r="L167" s="40"/>
      <c r="M167" s="196"/>
      <c r="N167" s="41"/>
      <c r="O167" s="41"/>
      <c r="P167" s="41"/>
      <c r="Q167" s="41"/>
      <c r="R167" s="41"/>
      <c r="S167" s="41"/>
      <c r="T167" s="69"/>
      <c r="AT167" s="23" t="s">
        <v>209</v>
      </c>
      <c r="AU167" s="23" t="s">
        <v>85</v>
      </c>
    </row>
    <row r="168" spans="2:65" s="11" customFormat="1">
      <c r="B168" s="185"/>
      <c r="D168" s="186" t="s">
        <v>203</v>
      </c>
      <c r="E168" s="187" t="s">
        <v>5</v>
      </c>
      <c r="F168" s="188" t="s">
        <v>4659</v>
      </c>
      <c r="H168" s="189">
        <v>7.2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203</v>
      </c>
      <c r="AU168" s="187" t="s">
        <v>85</v>
      </c>
      <c r="AV168" s="11" t="s">
        <v>85</v>
      </c>
      <c r="AW168" s="11" t="s">
        <v>39</v>
      </c>
      <c r="AX168" s="11" t="s">
        <v>75</v>
      </c>
      <c r="AY168" s="187" t="s">
        <v>195</v>
      </c>
    </row>
    <row r="169" spans="2:65" s="13" customFormat="1">
      <c r="B169" s="205"/>
      <c r="D169" s="186" t="s">
        <v>203</v>
      </c>
      <c r="E169" s="206" t="s">
        <v>5</v>
      </c>
      <c r="F169" s="207" t="s">
        <v>254</v>
      </c>
      <c r="H169" s="208">
        <v>7.2</v>
      </c>
      <c r="I169" s="209"/>
      <c r="L169" s="205"/>
      <c r="M169" s="210"/>
      <c r="N169" s="211"/>
      <c r="O169" s="211"/>
      <c r="P169" s="211"/>
      <c r="Q169" s="211"/>
      <c r="R169" s="211"/>
      <c r="S169" s="211"/>
      <c r="T169" s="212"/>
      <c r="AT169" s="206" t="s">
        <v>203</v>
      </c>
      <c r="AU169" s="206" t="s">
        <v>85</v>
      </c>
      <c r="AV169" s="13" t="s">
        <v>201</v>
      </c>
      <c r="AW169" s="13" t="s">
        <v>39</v>
      </c>
      <c r="AX169" s="13" t="s">
        <v>83</v>
      </c>
      <c r="AY169" s="206" t="s">
        <v>195</v>
      </c>
    </row>
    <row r="170" spans="2:65" s="1" customFormat="1" ht="16.5" customHeight="1">
      <c r="B170" s="172"/>
      <c r="C170" s="173" t="s">
        <v>349</v>
      </c>
      <c r="D170" s="173" t="s">
        <v>197</v>
      </c>
      <c r="E170" s="174" t="s">
        <v>2836</v>
      </c>
      <c r="F170" s="175" t="s">
        <v>2837</v>
      </c>
      <c r="G170" s="176" t="s">
        <v>228</v>
      </c>
      <c r="H170" s="177">
        <v>0.45</v>
      </c>
      <c r="I170" s="178"/>
      <c r="J170" s="179">
        <f>ROUND(I170*H170,2)</f>
        <v>0</v>
      </c>
      <c r="K170" s="175"/>
      <c r="L170" s="40"/>
      <c r="M170" s="180" t="s">
        <v>5</v>
      </c>
      <c r="N170" s="181" t="s">
        <v>46</v>
      </c>
      <c r="O170" s="41"/>
      <c r="P170" s="182">
        <f>O170*H170</f>
        <v>0</v>
      </c>
      <c r="Q170" s="182">
        <v>2.234</v>
      </c>
      <c r="R170" s="182">
        <f>Q170*H170</f>
        <v>1.0053000000000001</v>
      </c>
      <c r="S170" s="182">
        <v>0</v>
      </c>
      <c r="T170" s="183">
        <f>S170*H170</f>
        <v>0</v>
      </c>
      <c r="AR170" s="23" t="s">
        <v>201</v>
      </c>
      <c r="AT170" s="23" t="s">
        <v>197</v>
      </c>
      <c r="AU170" s="23" t="s">
        <v>85</v>
      </c>
      <c r="AY170" s="23" t="s">
        <v>195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23" t="s">
        <v>83</v>
      </c>
      <c r="BK170" s="184">
        <f>ROUND(I170*H170,2)</f>
        <v>0</v>
      </c>
      <c r="BL170" s="23" t="s">
        <v>201</v>
      </c>
      <c r="BM170" s="23" t="s">
        <v>4660</v>
      </c>
    </row>
    <row r="171" spans="2:65" s="1" customFormat="1" ht="27">
      <c r="B171" s="40"/>
      <c r="D171" s="186" t="s">
        <v>209</v>
      </c>
      <c r="F171" s="194" t="s">
        <v>2839</v>
      </c>
      <c r="I171" s="195"/>
      <c r="L171" s="40"/>
      <c r="M171" s="196"/>
      <c r="N171" s="41"/>
      <c r="O171" s="41"/>
      <c r="P171" s="41"/>
      <c r="Q171" s="41"/>
      <c r="R171" s="41"/>
      <c r="S171" s="41"/>
      <c r="T171" s="69"/>
      <c r="AT171" s="23" t="s">
        <v>209</v>
      </c>
      <c r="AU171" s="23" t="s">
        <v>85</v>
      </c>
    </row>
    <row r="172" spans="2:65" s="11" customFormat="1">
      <c r="B172" s="185"/>
      <c r="D172" s="186" t="s">
        <v>203</v>
      </c>
      <c r="E172" s="187" t="s">
        <v>5</v>
      </c>
      <c r="F172" s="188" t="s">
        <v>4661</v>
      </c>
      <c r="H172" s="189">
        <v>0.45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203</v>
      </c>
      <c r="AU172" s="187" t="s">
        <v>85</v>
      </c>
      <c r="AV172" s="11" t="s">
        <v>85</v>
      </c>
      <c r="AW172" s="11" t="s">
        <v>39</v>
      </c>
      <c r="AX172" s="11" t="s">
        <v>75</v>
      </c>
      <c r="AY172" s="187" t="s">
        <v>195</v>
      </c>
    </row>
    <row r="173" spans="2:65" s="12" customFormat="1">
      <c r="B173" s="197"/>
      <c r="D173" s="186" t="s">
        <v>203</v>
      </c>
      <c r="E173" s="198" t="s">
        <v>5</v>
      </c>
      <c r="F173" s="199" t="s">
        <v>2841</v>
      </c>
      <c r="H173" s="200">
        <v>0.45</v>
      </c>
      <c r="I173" s="201"/>
      <c r="L173" s="197"/>
      <c r="M173" s="202"/>
      <c r="N173" s="203"/>
      <c r="O173" s="203"/>
      <c r="P173" s="203"/>
      <c r="Q173" s="203"/>
      <c r="R173" s="203"/>
      <c r="S173" s="203"/>
      <c r="T173" s="204"/>
      <c r="AT173" s="198" t="s">
        <v>203</v>
      </c>
      <c r="AU173" s="198" t="s">
        <v>85</v>
      </c>
      <c r="AV173" s="12" t="s">
        <v>211</v>
      </c>
      <c r="AW173" s="12" t="s">
        <v>39</v>
      </c>
      <c r="AX173" s="12" t="s">
        <v>83</v>
      </c>
      <c r="AY173" s="198" t="s">
        <v>195</v>
      </c>
    </row>
    <row r="174" spans="2:65" s="1" customFormat="1" ht="16.5" customHeight="1">
      <c r="B174" s="172"/>
      <c r="C174" s="173" t="s">
        <v>355</v>
      </c>
      <c r="D174" s="173" t="s">
        <v>197</v>
      </c>
      <c r="E174" s="174" t="s">
        <v>345</v>
      </c>
      <c r="F174" s="175" t="s">
        <v>346</v>
      </c>
      <c r="G174" s="176" t="s">
        <v>303</v>
      </c>
      <c r="H174" s="177">
        <v>14.619</v>
      </c>
      <c r="I174" s="178"/>
      <c r="J174" s="179">
        <f>ROUND(I174*H174,2)</f>
        <v>0</v>
      </c>
      <c r="K174" s="175"/>
      <c r="L174" s="40"/>
      <c r="M174" s="180" t="s">
        <v>5</v>
      </c>
      <c r="N174" s="181" t="s">
        <v>46</v>
      </c>
      <c r="O174" s="41"/>
      <c r="P174" s="182">
        <f>O174*H174</f>
        <v>0</v>
      </c>
      <c r="Q174" s="182">
        <v>0</v>
      </c>
      <c r="R174" s="182">
        <f>Q174*H174</f>
        <v>0</v>
      </c>
      <c r="S174" s="182">
        <v>0</v>
      </c>
      <c r="T174" s="183">
        <f>S174*H174</f>
        <v>0</v>
      </c>
      <c r="AR174" s="23" t="s">
        <v>201</v>
      </c>
      <c r="AT174" s="23" t="s">
        <v>197</v>
      </c>
      <c r="AU174" s="23" t="s">
        <v>85</v>
      </c>
      <c r="AY174" s="23" t="s">
        <v>195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23" t="s">
        <v>83</v>
      </c>
      <c r="BK174" s="184">
        <f>ROUND(I174*H174,2)</f>
        <v>0</v>
      </c>
      <c r="BL174" s="23" t="s">
        <v>201</v>
      </c>
      <c r="BM174" s="23" t="s">
        <v>4662</v>
      </c>
    </row>
    <row r="175" spans="2:65" s="10" customFormat="1" ht="29.85" customHeight="1">
      <c r="B175" s="159"/>
      <c r="D175" s="160" t="s">
        <v>74</v>
      </c>
      <c r="E175" s="170" t="s">
        <v>220</v>
      </c>
      <c r="F175" s="170" t="s">
        <v>2857</v>
      </c>
      <c r="I175" s="162"/>
      <c r="J175" s="171">
        <f>BK175</f>
        <v>0</v>
      </c>
      <c r="L175" s="159"/>
      <c r="M175" s="164"/>
      <c r="N175" s="165"/>
      <c r="O175" s="165"/>
      <c r="P175" s="166">
        <f>P176+P195</f>
        <v>0</v>
      </c>
      <c r="Q175" s="165"/>
      <c r="R175" s="166">
        <f>R176+R195</f>
        <v>7.53268</v>
      </c>
      <c r="S175" s="165"/>
      <c r="T175" s="167">
        <f>T176+T195</f>
        <v>0</v>
      </c>
      <c r="AR175" s="160" t="s">
        <v>83</v>
      </c>
      <c r="AT175" s="168" t="s">
        <v>74</v>
      </c>
      <c r="AU175" s="168" t="s">
        <v>83</v>
      </c>
      <c r="AY175" s="160" t="s">
        <v>195</v>
      </c>
      <c r="BK175" s="169">
        <f>BK176+BK195</f>
        <v>0</v>
      </c>
    </row>
    <row r="176" spans="2:65" s="10" customFormat="1" ht="14.85" customHeight="1">
      <c r="B176" s="159"/>
      <c r="D176" s="160" t="s">
        <v>74</v>
      </c>
      <c r="E176" s="170" t="s">
        <v>391</v>
      </c>
      <c r="F176" s="170" t="s">
        <v>392</v>
      </c>
      <c r="I176" s="162"/>
      <c r="J176" s="171">
        <f>BK176</f>
        <v>0</v>
      </c>
      <c r="L176" s="159"/>
      <c r="M176" s="164"/>
      <c r="N176" s="165"/>
      <c r="O176" s="165"/>
      <c r="P176" s="166">
        <f>SUM(P177:P194)</f>
        <v>0</v>
      </c>
      <c r="Q176" s="165"/>
      <c r="R176" s="166">
        <f>SUM(R177:R194)</f>
        <v>6.6236800000000002</v>
      </c>
      <c r="S176" s="165"/>
      <c r="T176" s="167">
        <f>SUM(T177:T194)</f>
        <v>0</v>
      </c>
      <c r="AR176" s="160" t="s">
        <v>83</v>
      </c>
      <c r="AT176" s="168" t="s">
        <v>74</v>
      </c>
      <c r="AU176" s="168" t="s">
        <v>85</v>
      </c>
      <c r="AY176" s="160" t="s">
        <v>195</v>
      </c>
      <c r="BK176" s="169">
        <f>SUM(BK177:BK194)</f>
        <v>0</v>
      </c>
    </row>
    <row r="177" spans="2:65" s="1" customFormat="1" ht="16.5" customHeight="1">
      <c r="B177" s="172"/>
      <c r="C177" s="173" t="s">
        <v>362</v>
      </c>
      <c r="D177" s="173" t="s">
        <v>197</v>
      </c>
      <c r="E177" s="174" t="s">
        <v>394</v>
      </c>
      <c r="F177" s="175" t="s">
        <v>395</v>
      </c>
      <c r="G177" s="176" t="s">
        <v>264</v>
      </c>
      <c r="H177" s="177">
        <v>4</v>
      </c>
      <c r="I177" s="178"/>
      <c r="J177" s="179">
        <f>ROUND(I177*H177,2)</f>
        <v>0</v>
      </c>
      <c r="K177" s="175"/>
      <c r="L177" s="40"/>
      <c r="M177" s="180" t="s">
        <v>5</v>
      </c>
      <c r="N177" s="181" t="s">
        <v>46</v>
      </c>
      <c r="O177" s="41"/>
      <c r="P177" s="182">
        <f>O177*H177</f>
        <v>0</v>
      </c>
      <c r="Q177" s="182">
        <v>0.29699999999999999</v>
      </c>
      <c r="R177" s="182">
        <f>Q177*H177</f>
        <v>1.1879999999999999</v>
      </c>
      <c r="S177" s="182">
        <v>0</v>
      </c>
      <c r="T177" s="183">
        <f>S177*H177</f>
        <v>0</v>
      </c>
      <c r="AR177" s="23" t="s">
        <v>201</v>
      </c>
      <c r="AT177" s="23" t="s">
        <v>197</v>
      </c>
      <c r="AU177" s="23" t="s">
        <v>211</v>
      </c>
      <c r="AY177" s="23" t="s">
        <v>195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23" t="s">
        <v>83</v>
      </c>
      <c r="BK177" s="184">
        <f>ROUND(I177*H177,2)</f>
        <v>0</v>
      </c>
      <c r="BL177" s="23" t="s">
        <v>201</v>
      </c>
      <c r="BM177" s="23" t="s">
        <v>4663</v>
      </c>
    </row>
    <row r="178" spans="2:65" s="1" customFormat="1" ht="54">
      <c r="B178" s="40"/>
      <c r="D178" s="186" t="s">
        <v>209</v>
      </c>
      <c r="F178" s="194" t="s">
        <v>397</v>
      </c>
      <c r="I178" s="195"/>
      <c r="L178" s="40"/>
      <c r="M178" s="196"/>
      <c r="N178" s="41"/>
      <c r="O178" s="41"/>
      <c r="P178" s="41"/>
      <c r="Q178" s="41"/>
      <c r="R178" s="41"/>
      <c r="S178" s="41"/>
      <c r="T178" s="69"/>
      <c r="AT178" s="23" t="s">
        <v>209</v>
      </c>
      <c r="AU178" s="23" t="s">
        <v>211</v>
      </c>
    </row>
    <row r="179" spans="2:65" s="11" customFormat="1">
      <c r="B179" s="185"/>
      <c r="D179" s="186" t="s">
        <v>203</v>
      </c>
      <c r="E179" s="187" t="s">
        <v>5</v>
      </c>
      <c r="F179" s="188" t="s">
        <v>4058</v>
      </c>
      <c r="H179" s="189">
        <v>4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203</v>
      </c>
      <c r="AU179" s="187" t="s">
        <v>211</v>
      </c>
      <c r="AV179" s="11" t="s">
        <v>85</v>
      </c>
      <c r="AW179" s="11" t="s">
        <v>39</v>
      </c>
      <c r="AX179" s="11" t="s">
        <v>75</v>
      </c>
      <c r="AY179" s="187" t="s">
        <v>195</v>
      </c>
    </row>
    <row r="180" spans="2:65" s="12" customFormat="1">
      <c r="B180" s="197"/>
      <c r="D180" s="186" t="s">
        <v>203</v>
      </c>
      <c r="E180" s="198" t="s">
        <v>5</v>
      </c>
      <c r="F180" s="199" t="s">
        <v>2809</v>
      </c>
      <c r="H180" s="200">
        <v>4</v>
      </c>
      <c r="I180" s="201"/>
      <c r="L180" s="197"/>
      <c r="M180" s="202"/>
      <c r="N180" s="203"/>
      <c r="O180" s="203"/>
      <c r="P180" s="203"/>
      <c r="Q180" s="203"/>
      <c r="R180" s="203"/>
      <c r="S180" s="203"/>
      <c r="T180" s="204"/>
      <c r="AT180" s="198" t="s">
        <v>203</v>
      </c>
      <c r="AU180" s="198" t="s">
        <v>211</v>
      </c>
      <c r="AV180" s="12" t="s">
        <v>211</v>
      </c>
      <c r="AW180" s="12" t="s">
        <v>39</v>
      </c>
      <c r="AX180" s="12" t="s">
        <v>83</v>
      </c>
      <c r="AY180" s="198" t="s">
        <v>195</v>
      </c>
    </row>
    <row r="181" spans="2:65" s="1" customFormat="1" ht="16.5" customHeight="1">
      <c r="B181" s="172"/>
      <c r="C181" s="173" t="s">
        <v>370</v>
      </c>
      <c r="D181" s="173" t="s">
        <v>197</v>
      </c>
      <c r="E181" s="174" t="s">
        <v>399</v>
      </c>
      <c r="F181" s="175" t="s">
        <v>400</v>
      </c>
      <c r="G181" s="176" t="s">
        <v>264</v>
      </c>
      <c r="H181" s="177">
        <v>4</v>
      </c>
      <c r="I181" s="178"/>
      <c r="J181" s="179">
        <f>ROUND(I181*H181,2)</f>
        <v>0</v>
      </c>
      <c r="K181" s="175"/>
      <c r="L181" s="40"/>
      <c r="M181" s="180" t="s">
        <v>5</v>
      </c>
      <c r="N181" s="181" t="s">
        <v>46</v>
      </c>
      <c r="O181" s="41"/>
      <c r="P181" s="182">
        <f>O181*H181</f>
        <v>0</v>
      </c>
      <c r="Q181" s="182">
        <v>0.29160000000000003</v>
      </c>
      <c r="R181" s="182">
        <f>Q181*H181</f>
        <v>1.1664000000000001</v>
      </c>
      <c r="S181" s="182">
        <v>0</v>
      </c>
      <c r="T181" s="183">
        <f>S181*H181</f>
        <v>0</v>
      </c>
      <c r="AR181" s="23" t="s">
        <v>201</v>
      </c>
      <c r="AT181" s="23" t="s">
        <v>197</v>
      </c>
      <c r="AU181" s="23" t="s">
        <v>211</v>
      </c>
      <c r="AY181" s="23" t="s">
        <v>195</v>
      </c>
      <c r="BE181" s="184">
        <f>IF(N181="základní",J181,0)</f>
        <v>0</v>
      </c>
      <c r="BF181" s="184">
        <f>IF(N181="snížená",J181,0)</f>
        <v>0</v>
      </c>
      <c r="BG181" s="184">
        <f>IF(N181="zákl. přenesená",J181,0)</f>
        <v>0</v>
      </c>
      <c r="BH181" s="184">
        <f>IF(N181="sníž. přenesená",J181,0)</f>
        <v>0</v>
      </c>
      <c r="BI181" s="184">
        <f>IF(N181="nulová",J181,0)</f>
        <v>0</v>
      </c>
      <c r="BJ181" s="23" t="s">
        <v>83</v>
      </c>
      <c r="BK181" s="184">
        <f>ROUND(I181*H181,2)</f>
        <v>0</v>
      </c>
      <c r="BL181" s="23" t="s">
        <v>201</v>
      </c>
      <c r="BM181" s="23" t="s">
        <v>4664</v>
      </c>
    </row>
    <row r="182" spans="2:65" s="1" customFormat="1" ht="54">
      <c r="B182" s="40"/>
      <c r="D182" s="186" t="s">
        <v>209</v>
      </c>
      <c r="F182" s="194" t="s">
        <v>402</v>
      </c>
      <c r="I182" s="195"/>
      <c r="L182" s="40"/>
      <c r="M182" s="196"/>
      <c r="N182" s="41"/>
      <c r="O182" s="41"/>
      <c r="P182" s="41"/>
      <c r="Q182" s="41"/>
      <c r="R182" s="41"/>
      <c r="S182" s="41"/>
      <c r="T182" s="69"/>
      <c r="AT182" s="23" t="s">
        <v>209</v>
      </c>
      <c r="AU182" s="23" t="s">
        <v>211</v>
      </c>
    </row>
    <row r="183" spans="2:65" s="1" customFormat="1" ht="16.5" customHeight="1">
      <c r="B183" s="172"/>
      <c r="C183" s="173" t="s">
        <v>377</v>
      </c>
      <c r="D183" s="173" t="s">
        <v>197</v>
      </c>
      <c r="E183" s="174" t="s">
        <v>404</v>
      </c>
      <c r="F183" s="175" t="s">
        <v>405</v>
      </c>
      <c r="G183" s="176" t="s">
        <v>264</v>
      </c>
      <c r="H183" s="177">
        <v>5.76</v>
      </c>
      <c r="I183" s="178"/>
      <c r="J183" s="179">
        <f>ROUND(I183*H183,2)</f>
        <v>0</v>
      </c>
      <c r="K183" s="175"/>
      <c r="L183" s="40"/>
      <c r="M183" s="180" t="s">
        <v>5</v>
      </c>
      <c r="N183" s="181" t="s">
        <v>46</v>
      </c>
      <c r="O183" s="41"/>
      <c r="P183" s="182">
        <f>O183*H183</f>
        <v>0</v>
      </c>
      <c r="Q183" s="182">
        <v>0.108</v>
      </c>
      <c r="R183" s="182">
        <f>Q183*H183</f>
        <v>0.62207999999999997</v>
      </c>
      <c r="S183" s="182">
        <v>0</v>
      </c>
      <c r="T183" s="183">
        <f>S183*H183</f>
        <v>0</v>
      </c>
      <c r="AR183" s="23" t="s">
        <v>201</v>
      </c>
      <c r="AT183" s="23" t="s">
        <v>197</v>
      </c>
      <c r="AU183" s="23" t="s">
        <v>211</v>
      </c>
      <c r="AY183" s="23" t="s">
        <v>195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23" t="s">
        <v>83</v>
      </c>
      <c r="BK183" s="184">
        <f>ROUND(I183*H183,2)</f>
        <v>0</v>
      </c>
      <c r="BL183" s="23" t="s">
        <v>201</v>
      </c>
      <c r="BM183" s="23" t="s">
        <v>4665</v>
      </c>
    </row>
    <row r="184" spans="2:65" s="1" customFormat="1" ht="40.5">
      <c r="B184" s="40"/>
      <c r="D184" s="186" t="s">
        <v>209</v>
      </c>
      <c r="F184" s="194" t="s">
        <v>407</v>
      </c>
      <c r="I184" s="195"/>
      <c r="L184" s="40"/>
      <c r="M184" s="196"/>
      <c r="N184" s="41"/>
      <c r="O184" s="41"/>
      <c r="P184" s="41"/>
      <c r="Q184" s="41"/>
      <c r="R184" s="41"/>
      <c r="S184" s="41"/>
      <c r="T184" s="69"/>
      <c r="AT184" s="23" t="s">
        <v>209</v>
      </c>
      <c r="AU184" s="23" t="s">
        <v>211</v>
      </c>
    </row>
    <row r="185" spans="2:65" s="11" customFormat="1">
      <c r="B185" s="185"/>
      <c r="D185" s="186" t="s">
        <v>203</v>
      </c>
      <c r="E185" s="187" t="s">
        <v>5</v>
      </c>
      <c r="F185" s="188" t="s">
        <v>4063</v>
      </c>
      <c r="H185" s="189">
        <v>5.76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203</v>
      </c>
      <c r="AU185" s="187" t="s">
        <v>211</v>
      </c>
      <c r="AV185" s="11" t="s">
        <v>85</v>
      </c>
      <c r="AW185" s="11" t="s">
        <v>39</v>
      </c>
      <c r="AX185" s="11" t="s">
        <v>75</v>
      </c>
      <c r="AY185" s="187" t="s">
        <v>195</v>
      </c>
    </row>
    <row r="186" spans="2:65" s="12" customFormat="1">
      <c r="B186" s="197"/>
      <c r="D186" s="186" t="s">
        <v>203</v>
      </c>
      <c r="E186" s="198" t="s">
        <v>5</v>
      </c>
      <c r="F186" s="199" t="s">
        <v>4652</v>
      </c>
      <c r="H186" s="200">
        <v>5.76</v>
      </c>
      <c r="I186" s="201"/>
      <c r="L186" s="197"/>
      <c r="M186" s="202"/>
      <c r="N186" s="203"/>
      <c r="O186" s="203"/>
      <c r="P186" s="203"/>
      <c r="Q186" s="203"/>
      <c r="R186" s="203"/>
      <c r="S186" s="203"/>
      <c r="T186" s="204"/>
      <c r="AT186" s="198" t="s">
        <v>203</v>
      </c>
      <c r="AU186" s="198" t="s">
        <v>211</v>
      </c>
      <c r="AV186" s="12" t="s">
        <v>211</v>
      </c>
      <c r="AW186" s="12" t="s">
        <v>39</v>
      </c>
      <c r="AX186" s="12" t="s">
        <v>83</v>
      </c>
      <c r="AY186" s="198" t="s">
        <v>195</v>
      </c>
    </row>
    <row r="187" spans="2:65" s="1" customFormat="1" ht="16.5" customHeight="1">
      <c r="B187" s="172"/>
      <c r="C187" s="173" t="s">
        <v>383</v>
      </c>
      <c r="D187" s="173" t="s">
        <v>197</v>
      </c>
      <c r="E187" s="174" t="s">
        <v>404</v>
      </c>
      <c r="F187" s="175" t="s">
        <v>405</v>
      </c>
      <c r="G187" s="176" t="s">
        <v>264</v>
      </c>
      <c r="H187" s="177">
        <v>5.76</v>
      </c>
      <c r="I187" s="178"/>
      <c r="J187" s="179">
        <f>ROUND(I187*H187,2)</f>
        <v>0</v>
      </c>
      <c r="K187" s="175"/>
      <c r="L187" s="40"/>
      <c r="M187" s="180" t="s">
        <v>5</v>
      </c>
      <c r="N187" s="181" t="s">
        <v>46</v>
      </c>
      <c r="O187" s="41"/>
      <c r="P187" s="182">
        <f>O187*H187</f>
        <v>0</v>
      </c>
      <c r="Q187" s="182">
        <v>0.108</v>
      </c>
      <c r="R187" s="182">
        <f>Q187*H187</f>
        <v>0.62207999999999997</v>
      </c>
      <c r="S187" s="182">
        <v>0</v>
      </c>
      <c r="T187" s="183">
        <f>S187*H187</f>
        <v>0</v>
      </c>
      <c r="AR187" s="23" t="s">
        <v>201</v>
      </c>
      <c r="AT187" s="23" t="s">
        <v>197</v>
      </c>
      <c r="AU187" s="23" t="s">
        <v>211</v>
      </c>
      <c r="AY187" s="23" t="s">
        <v>195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23" t="s">
        <v>83</v>
      </c>
      <c r="BK187" s="184">
        <f>ROUND(I187*H187,2)</f>
        <v>0</v>
      </c>
      <c r="BL187" s="23" t="s">
        <v>201</v>
      </c>
      <c r="BM187" s="23" t="s">
        <v>4666</v>
      </c>
    </row>
    <row r="188" spans="2:65" s="1" customFormat="1" ht="40.5">
      <c r="B188" s="40"/>
      <c r="D188" s="186" t="s">
        <v>209</v>
      </c>
      <c r="F188" s="194" t="s">
        <v>407</v>
      </c>
      <c r="I188" s="195"/>
      <c r="L188" s="40"/>
      <c r="M188" s="196"/>
      <c r="N188" s="41"/>
      <c r="O188" s="41"/>
      <c r="P188" s="41"/>
      <c r="Q188" s="41"/>
      <c r="R188" s="41"/>
      <c r="S188" s="41"/>
      <c r="T188" s="69"/>
      <c r="AT188" s="23" t="s">
        <v>209</v>
      </c>
      <c r="AU188" s="23" t="s">
        <v>211</v>
      </c>
    </row>
    <row r="189" spans="2:65" s="1" customFormat="1" ht="16.5" customHeight="1">
      <c r="B189" s="172"/>
      <c r="C189" s="173" t="s">
        <v>388</v>
      </c>
      <c r="D189" s="173" t="s">
        <v>197</v>
      </c>
      <c r="E189" s="174" t="s">
        <v>1346</v>
      </c>
      <c r="F189" s="175" t="s">
        <v>1347</v>
      </c>
      <c r="G189" s="176" t="s">
        <v>264</v>
      </c>
      <c r="H189" s="177">
        <v>16</v>
      </c>
      <c r="I189" s="178"/>
      <c r="J189" s="179">
        <f>ROUND(I189*H189,2)</f>
        <v>0</v>
      </c>
      <c r="K189" s="175"/>
      <c r="L189" s="40"/>
      <c r="M189" s="180" t="s">
        <v>5</v>
      </c>
      <c r="N189" s="181" t="s">
        <v>46</v>
      </c>
      <c r="O189" s="41"/>
      <c r="P189" s="182">
        <f>O189*H189</f>
        <v>0</v>
      </c>
      <c r="Q189" s="182">
        <v>0.18906999999999999</v>
      </c>
      <c r="R189" s="182">
        <f>Q189*H189</f>
        <v>3.0251199999999998</v>
      </c>
      <c r="S189" s="182">
        <v>0</v>
      </c>
      <c r="T189" s="183">
        <f>S189*H189</f>
        <v>0</v>
      </c>
      <c r="AR189" s="23" t="s">
        <v>201</v>
      </c>
      <c r="AT189" s="23" t="s">
        <v>197</v>
      </c>
      <c r="AU189" s="23" t="s">
        <v>211</v>
      </c>
      <c r="AY189" s="23" t="s">
        <v>195</v>
      </c>
      <c r="BE189" s="184">
        <f>IF(N189="základní",J189,0)</f>
        <v>0</v>
      </c>
      <c r="BF189" s="184">
        <f>IF(N189="snížená",J189,0)</f>
        <v>0</v>
      </c>
      <c r="BG189" s="184">
        <f>IF(N189="zákl. přenesená",J189,0)</f>
        <v>0</v>
      </c>
      <c r="BH189" s="184">
        <f>IF(N189="sníž. přenesená",J189,0)</f>
        <v>0</v>
      </c>
      <c r="BI189" s="184">
        <f>IF(N189="nulová",J189,0)</f>
        <v>0</v>
      </c>
      <c r="BJ189" s="23" t="s">
        <v>83</v>
      </c>
      <c r="BK189" s="184">
        <f>ROUND(I189*H189,2)</f>
        <v>0</v>
      </c>
      <c r="BL189" s="23" t="s">
        <v>201</v>
      </c>
      <c r="BM189" s="23" t="s">
        <v>4667</v>
      </c>
    </row>
    <row r="190" spans="2:65" s="1" customFormat="1" ht="27">
      <c r="B190" s="40"/>
      <c r="D190" s="186" t="s">
        <v>209</v>
      </c>
      <c r="F190" s="194" t="s">
        <v>1349</v>
      </c>
      <c r="I190" s="195"/>
      <c r="L190" s="40"/>
      <c r="M190" s="196"/>
      <c r="N190" s="41"/>
      <c r="O190" s="41"/>
      <c r="P190" s="41"/>
      <c r="Q190" s="41"/>
      <c r="R190" s="41"/>
      <c r="S190" s="41"/>
      <c r="T190" s="69"/>
      <c r="AT190" s="23" t="s">
        <v>209</v>
      </c>
      <c r="AU190" s="23" t="s">
        <v>211</v>
      </c>
    </row>
    <row r="191" spans="2:65" s="11" customFormat="1">
      <c r="B191" s="185"/>
      <c r="D191" s="186" t="s">
        <v>203</v>
      </c>
      <c r="E191" s="187" t="s">
        <v>5</v>
      </c>
      <c r="F191" s="188" t="s">
        <v>4657</v>
      </c>
      <c r="H191" s="189">
        <v>12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203</v>
      </c>
      <c r="AU191" s="187" t="s">
        <v>211</v>
      </c>
      <c r="AV191" s="11" t="s">
        <v>85</v>
      </c>
      <c r="AW191" s="11" t="s">
        <v>39</v>
      </c>
      <c r="AX191" s="11" t="s">
        <v>75</v>
      </c>
      <c r="AY191" s="187" t="s">
        <v>195</v>
      </c>
    </row>
    <row r="192" spans="2:65" s="11" customFormat="1">
      <c r="B192" s="185"/>
      <c r="D192" s="186" t="s">
        <v>203</v>
      </c>
      <c r="E192" s="187" t="s">
        <v>5</v>
      </c>
      <c r="F192" s="188" t="s">
        <v>4498</v>
      </c>
      <c r="H192" s="189">
        <v>4</v>
      </c>
      <c r="I192" s="190"/>
      <c r="L192" s="185"/>
      <c r="M192" s="191"/>
      <c r="N192" s="192"/>
      <c r="O192" s="192"/>
      <c r="P192" s="192"/>
      <c r="Q192" s="192"/>
      <c r="R192" s="192"/>
      <c r="S192" s="192"/>
      <c r="T192" s="193"/>
      <c r="AT192" s="187" t="s">
        <v>203</v>
      </c>
      <c r="AU192" s="187" t="s">
        <v>211</v>
      </c>
      <c r="AV192" s="11" t="s">
        <v>85</v>
      </c>
      <c r="AW192" s="11" t="s">
        <v>39</v>
      </c>
      <c r="AX192" s="11" t="s">
        <v>75</v>
      </c>
      <c r="AY192" s="187" t="s">
        <v>195</v>
      </c>
    </row>
    <row r="193" spans="2:65" s="13" customFormat="1">
      <c r="B193" s="205"/>
      <c r="D193" s="186" t="s">
        <v>203</v>
      </c>
      <c r="E193" s="206" t="s">
        <v>5</v>
      </c>
      <c r="F193" s="207" t="s">
        <v>254</v>
      </c>
      <c r="H193" s="208">
        <v>16</v>
      </c>
      <c r="I193" s="209"/>
      <c r="L193" s="205"/>
      <c r="M193" s="210"/>
      <c r="N193" s="211"/>
      <c r="O193" s="211"/>
      <c r="P193" s="211"/>
      <c r="Q193" s="211"/>
      <c r="R193" s="211"/>
      <c r="S193" s="211"/>
      <c r="T193" s="212"/>
      <c r="AT193" s="206" t="s">
        <v>203</v>
      </c>
      <c r="AU193" s="206" t="s">
        <v>211</v>
      </c>
      <c r="AV193" s="13" t="s">
        <v>201</v>
      </c>
      <c r="AW193" s="13" t="s">
        <v>39</v>
      </c>
      <c r="AX193" s="13" t="s">
        <v>83</v>
      </c>
      <c r="AY193" s="206" t="s">
        <v>195</v>
      </c>
    </row>
    <row r="194" spans="2:65" s="1" customFormat="1" ht="16.5" customHeight="1">
      <c r="B194" s="172"/>
      <c r="C194" s="173" t="s">
        <v>393</v>
      </c>
      <c r="D194" s="173" t="s">
        <v>197</v>
      </c>
      <c r="E194" s="174" t="s">
        <v>345</v>
      </c>
      <c r="F194" s="175" t="s">
        <v>346</v>
      </c>
      <c r="G194" s="176" t="s">
        <v>303</v>
      </c>
      <c r="H194" s="177">
        <v>6.6239999999999997</v>
      </c>
      <c r="I194" s="178"/>
      <c r="J194" s="179">
        <f>ROUND(I194*H194,2)</f>
        <v>0</v>
      </c>
      <c r="K194" s="175"/>
      <c r="L194" s="40"/>
      <c r="M194" s="180" t="s">
        <v>5</v>
      </c>
      <c r="N194" s="181" t="s">
        <v>46</v>
      </c>
      <c r="O194" s="41"/>
      <c r="P194" s="182">
        <f>O194*H194</f>
        <v>0</v>
      </c>
      <c r="Q194" s="182">
        <v>0</v>
      </c>
      <c r="R194" s="182">
        <f>Q194*H194</f>
        <v>0</v>
      </c>
      <c r="S194" s="182">
        <v>0</v>
      </c>
      <c r="T194" s="183">
        <f>S194*H194</f>
        <v>0</v>
      </c>
      <c r="AR194" s="23" t="s">
        <v>201</v>
      </c>
      <c r="AT194" s="23" t="s">
        <v>197</v>
      </c>
      <c r="AU194" s="23" t="s">
        <v>211</v>
      </c>
      <c r="AY194" s="23" t="s">
        <v>195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23" t="s">
        <v>83</v>
      </c>
      <c r="BK194" s="184">
        <f>ROUND(I194*H194,2)</f>
        <v>0</v>
      </c>
      <c r="BL194" s="23" t="s">
        <v>201</v>
      </c>
      <c r="BM194" s="23" t="s">
        <v>4668</v>
      </c>
    </row>
    <row r="195" spans="2:65" s="10" customFormat="1" ht="22.35" customHeight="1">
      <c r="B195" s="159"/>
      <c r="D195" s="160" t="s">
        <v>74</v>
      </c>
      <c r="E195" s="170" t="s">
        <v>412</v>
      </c>
      <c r="F195" s="170" t="s">
        <v>413</v>
      </c>
      <c r="I195" s="162"/>
      <c r="J195" s="171">
        <f>BK195</f>
        <v>0</v>
      </c>
      <c r="L195" s="159"/>
      <c r="M195" s="164"/>
      <c r="N195" s="165"/>
      <c r="O195" s="165"/>
      <c r="P195" s="166">
        <f>SUM(P196:P199)</f>
        <v>0</v>
      </c>
      <c r="Q195" s="165"/>
      <c r="R195" s="166">
        <f>SUM(R196:R199)</f>
        <v>0.90900000000000003</v>
      </c>
      <c r="S195" s="165"/>
      <c r="T195" s="167">
        <f>SUM(T196:T199)</f>
        <v>0</v>
      </c>
      <c r="AR195" s="160" t="s">
        <v>83</v>
      </c>
      <c r="AT195" s="168" t="s">
        <v>74</v>
      </c>
      <c r="AU195" s="168" t="s">
        <v>85</v>
      </c>
      <c r="AY195" s="160" t="s">
        <v>195</v>
      </c>
      <c r="BK195" s="169">
        <f>SUM(BK196:BK199)</f>
        <v>0</v>
      </c>
    </row>
    <row r="196" spans="2:65" s="1" customFormat="1" ht="25.5" customHeight="1">
      <c r="B196" s="172"/>
      <c r="C196" s="173" t="s">
        <v>398</v>
      </c>
      <c r="D196" s="173" t="s">
        <v>197</v>
      </c>
      <c r="E196" s="174" t="s">
        <v>415</v>
      </c>
      <c r="F196" s="175" t="s">
        <v>416</v>
      </c>
      <c r="G196" s="176" t="s">
        <v>264</v>
      </c>
      <c r="H196" s="177">
        <v>9</v>
      </c>
      <c r="I196" s="178"/>
      <c r="J196" s="179">
        <f>ROUND(I196*H196,2)</f>
        <v>0</v>
      </c>
      <c r="K196" s="175"/>
      <c r="L196" s="40"/>
      <c r="M196" s="180" t="s">
        <v>5</v>
      </c>
      <c r="N196" s="181" t="s">
        <v>46</v>
      </c>
      <c r="O196" s="41"/>
      <c r="P196" s="182">
        <f>O196*H196</f>
        <v>0</v>
      </c>
      <c r="Q196" s="182">
        <v>0.10100000000000001</v>
      </c>
      <c r="R196" s="182">
        <f>Q196*H196</f>
        <v>0.90900000000000003</v>
      </c>
      <c r="S196" s="182">
        <v>0</v>
      </c>
      <c r="T196" s="183">
        <f>S196*H196</f>
        <v>0</v>
      </c>
      <c r="AR196" s="23" t="s">
        <v>201</v>
      </c>
      <c r="AT196" s="23" t="s">
        <v>197</v>
      </c>
      <c r="AU196" s="23" t="s">
        <v>211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4669</v>
      </c>
    </row>
    <row r="197" spans="2:65" s="1" customFormat="1" ht="81">
      <c r="B197" s="40"/>
      <c r="D197" s="186" t="s">
        <v>209</v>
      </c>
      <c r="F197" s="194" t="s">
        <v>418</v>
      </c>
      <c r="I197" s="195"/>
      <c r="L197" s="40"/>
      <c r="M197" s="196"/>
      <c r="N197" s="41"/>
      <c r="O197" s="41"/>
      <c r="P197" s="41"/>
      <c r="Q197" s="41"/>
      <c r="R197" s="41"/>
      <c r="S197" s="41"/>
      <c r="T197" s="69"/>
      <c r="AT197" s="23" t="s">
        <v>209</v>
      </c>
      <c r="AU197" s="23" t="s">
        <v>211</v>
      </c>
    </row>
    <row r="198" spans="2:65" s="11" customFormat="1">
      <c r="B198" s="185"/>
      <c r="D198" s="186" t="s">
        <v>203</v>
      </c>
      <c r="E198" s="187" t="s">
        <v>5</v>
      </c>
      <c r="F198" s="188" t="s">
        <v>4655</v>
      </c>
      <c r="H198" s="189">
        <v>9</v>
      </c>
      <c r="I198" s="190"/>
      <c r="L198" s="185"/>
      <c r="M198" s="191"/>
      <c r="N198" s="192"/>
      <c r="O198" s="192"/>
      <c r="P198" s="192"/>
      <c r="Q198" s="192"/>
      <c r="R198" s="192"/>
      <c r="S198" s="192"/>
      <c r="T198" s="193"/>
      <c r="AT198" s="187" t="s">
        <v>203</v>
      </c>
      <c r="AU198" s="187" t="s">
        <v>211</v>
      </c>
      <c r="AV198" s="11" t="s">
        <v>85</v>
      </c>
      <c r="AW198" s="11" t="s">
        <v>39</v>
      </c>
      <c r="AX198" s="11" t="s">
        <v>83</v>
      </c>
      <c r="AY198" s="187" t="s">
        <v>195</v>
      </c>
    </row>
    <row r="199" spans="2:65" s="1" customFormat="1" ht="16.5" customHeight="1">
      <c r="B199" s="172"/>
      <c r="C199" s="173" t="s">
        <v>403</v>
      </c>
      <c r="D199" s="173" t="s">
        <v>197</v>
      </c>
      <c r="E199" s="174" t="s">
        <v>345</v>
      </c>
      <c r="F199" s="175" t="s">
        <v>346</v>
      </c>
      <c r="G199" s="176" t="s">
        <v>303</v>
      </c>
      <c r="H199" s="177">
        <v>0.90900000000000003</v>
      </c>
      <c r="I199" s="178"/>
      <c r="J199" s="179">
        <f>ROUND(I199*H199,2)</f>
        <v>0</v>
      </c>
      <c r="K199" s="175"/>
      <c r="L199" s="40"/>
      <c r="M199" s="180" t="s">
        <v>5</v>
      </c>
      <c r="N199" s="181" t="s">
        <v>46</v>
      </c>
      <c r="O199" s="41"/>
      <c r="P199" s="182">
        <f>O199*H199</f>
        <v>0</v>
      </c>
      <c r="Q199" s="182">
        <v>0</v>
      </c>
      <c r="R199" s="182">
        <f>Q199*H199</f>
        <v>0</v>
      </c>
      <c r="S199" s="182">
        <v>0</v>
      </c>
      <c r="T199" s="183">
        <f>S199*H199</f>
        <v>0</v>
      </c>
      <c r="AR199" s="23" t="s">
        <v>201</v>
      </c>
      <c r="AT199" s="23" t="s">
        <v>197</v>
      </c>
      <c r="AU199" s="23" t="s">
        <v>211</v>
      </c>
      <c r="AY199" s="23" t="s">
        <v>195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23" t="s">
        <v>83</v>
      </c>
      <c r="BK199" s="184">
        <f>ROUND(I199*H199,2)</f>
        <v>0</v>
      </c>
      <c r="BL199" s="23" t="s">
        <v>201</v>
      </c>
      <c r="BM199" s="23" t="s">
        <v>4670</v>
      </c>
    </row>
    <row r="200" spans="2:65" s="10" customFormat="1" ht="29.85" customHeight="1">
      <c r="B200" s="159"/>
      <c r="D200" s="160" t="s">
        <v>74</v>
      </c>
      <c r="E200" s="170" t="s">
        <v>255</v>
      </c>
      <c r="F200" s="170" t="s">
        <v>421</v>
      </c>
      <c r="I200" s="162"/>
      <c r="J200" s="171">
        <f>BK200</f>
        <v>0</v>
      </c>
      <c r="L200" s="159"/>
      <c r="M200" s="164"/>
      <c r="N200" s="165"/>
      <c r="O200" s="165"/>
      <c r="P200" s="166">
        <f>P201+P216+P252+P272</f>
        <v>0</v>
      </c>
      <c r="Q200" s="165"/>
      <c r="R200" s="166">
        <f>R201+R216+R252+R272</f>
        <v>23.359375759999995</v>
      </c>
      <c r="S200" s="165"/>
      <c r="T200" s="167">
        <f>T201+T216+T252+T272</f>
        <v>4.2449999999999995E-2</v>
      </c>
      <c r="AR200" s="160" t="s">
        <v>83</v>
      </c>
      <c r="AT200" s="168" t="s">
        <v>74</v>
      </c>
      <c r="AU200" s="168" t="s">
        <v>83</v>
      </c>
      <c r="AY200" s="160" t="s">
        <v>195</v>
      </c>
      <c r="BK200" s="169">
        <f>BK201+BK216+BK252+BK272</f>
        <v>0</v>
      </c>
    </row>
    <row r="201" spans="2:65" s="10" customFormat="1" ht="14.85" customHeight="1">
      <c r="B201" s="159"/>
      <c r="D201" s="160" t="s">
        <v>74</v>
      </c>
      <c r="E201" s="170" t="s">
        <v>637</v>
      </c>
      <c r="F201" s="170" t="s">
        <v>2896</v>
      </c>
      <c r="I201" s="162"/>
      <c r="J201" s="171">
        <f>BK201</f>
        <v>0</v>
      </c>
      <c r="L201" s="159"/>
      <c r="M201" s="164"/>
      <c r="N201" s="165"/>
      <c r="O201" s="165"/>
      <c r="P201" s="166">
        <f>SUM(P202:P215)</f>
        <v>0</v>
      </c>
      <c r="Q201" s="165"/>
      <c r="R201" s="166">
        <f>SUM(R202:R215)</f>
        <v>0</v>
      </c>
      <c r="S201" s="165"/>
      <c r="T201" s="167">
        <f>SUM(T202:T215)</f>
        <v>0</v>
      </c>
      <c r="AR201" s="160" t="s">
        <v>83</v>
      </c>
      <c r="AT201" s="168" t="s">
        <v>74</v>
      </c>
      <c r="AU201" s="168" t="s">
        <v>85</v>
      </c>
      <c r="AY201" s="160" t="s">
        <v>195</v>
      </c>
      <c r="BK201" s="169">
        <f>SUM(BK202:BK215)</f>
        <v>0</v>
      </c>
    </row>
    <row r="202" spans="2:65" s="1" customFormat="1" ht="16.5" customHeight="1">
      <c r="B202" s="172"/>
      <c r="C202" s="173" t="s">
        <v>408</v>
      </c>
      <c r="D202" s="173" t="s">
        <v>197</v>
      </c>
      <c r="E202" s="174" t="s">
        <v>2901</v>
      </c>
      <c r="F202" s="175" t="s">
        <v>2902</v>
      </c>
      <c r="G202" s="176" t="s">
        <v>325</v>
      </c>
      <c r="H202" s="177">
        <v>7</v>
      </c>
      <c r="I202" s="178"/>
      <c r="J202" s="179">
        <f>ROUND(I202*H202,2)</f>
        <v>0</v>
      </c>
      <c r="K202" s="175"/>
      <c r="L202" s="40"/>
      <c r="M202" s="180" t="s">
        <v>5</v>
      </c>
      <c r="N202" s="181" t="s">
        <v>46</v>
      </c>
      <c r="O202" s="41"/>
      <c r="P202" s="182">
        <f>O202*H202</f>
        <v>0</v>
      </c>
      <c r="Q202" s="182">
        <v>0</v>
      </c>
      <c r="R202" s="182">
        <f>Q202*H202</f>
        <v>0</v>
      </c>
      <c r="S202" s="182">
        <v>0</v>
      </c>
      <c r="T202" s="183">
        <f>S202*H202</f>
        <v>0</v>
      </c>
      <c r="AR202" s="23" t="s">
        <v>201</v>
      </c>
      <c r="AT202" s="23" t="s">
        <v>197</v>
      </c>
      <c r="AU202" s="23" t="s">
        <v>211</v>
      </c>
      <c r="AY202" s="23" t="s">
        <v>195</v>
      </c>
      <c r="BE202" s="184">
        <f>IF(N202="základní",J202,0)</f>
        <v>0</v>
      </c>
      <c r="BF202" s="184">
        <f>IF(N202="snížená",J202,0)</f>
        <v>0</v>
      </c>
      <c r="BG202" s="184">
        <f>IF(N202="zákl. přenesená",J202,0)</f>
        <v>0</v>
      </c>
      <c r="BH202" s="184">
        <f>IF(N202="sníž. přenesená",J202,0)</f>
        <v>0</v>
      </c>
      <c r="BI202" s="184">
        <f>IF(N202="nulová",J202,0)</f>
        <v>0</v>
      </c>
      <c r="BJ202" s="23" t="s">
        <v>83</v>
      </c>
      <c r="BK202" s="184">
        <f>ROUND(I202*H202,2)</f>
        <v>0</v>
      </c>
      <c r="BL202" s="23" t="s">
        <v>201</v>
      </c>
      <c r="BM202" s="23" t="s">
        <v>4671</v>
      </c>
    </row>
    <row r="203" spans="2:65" s="1" customFormat="1" ht="67.5">
      <c r="B203" s="40"/>
      <c r="D203" s="186" t="s">
        <v>209</v>
      </c>
      <c r="F203" s="194" t="s">
        <v>4672</v>
      </c>
      <c r="I203" s="195"/>
      <c r="L203" s="40"/>
      <c r="M203" s="196"/>
      <c r="N203" s="41"/>
      <c r="O203" s="41"/>
      <c r="P203" s="41"/>
      <c r="Q203" s="41"/>
      <c r="R203" s="41"/>
      <c r="S203" s="41"/>
      <c r="T203" s="69"/>
      <c r="AT203" s="23" t="s">
        <v>209</v>
      </c>
      <c r="AU203" s="23" t="s">
        <v>211</v>
      </c>
    </row>
    <row r="204" spans="2:65" s="1" customFormat="1" ht="16.5" customHeight="1">
      <c r="B204" s="172"/>
      <c r="C204" s="173" t="s">
        <v>410</v>
      </c>
      <c r="D204" s="173" t="s">
        <v>197</v>
      </c>
      <c r="E204" s="174" t="s">
        <v>4673</v>
      </c>
      <c r="F204" s="175" t="s">
        <v>4674</v>
      </c>
      <c r="G204" s="176" t="s">
        <v>325</v>
      </c>
      <c r="H204" s="177">
        <v>5</v>
      </c>
      <c r="I204" s="178"/>
      <c r="J204" s="179">
        <f>ROUND(I204*H204,2)</f>
        <v>0</v>
      </c>
      <c r="K204" s="175"/>
      <c r="L204" s="40"/>
      <c r="M204" s="180" t="s">
        <v>5</v>
      </c>
      <c r="N204" s="181" t="s">
        <v>46</v>
      </c>
      <c r="O204" s="41"/>
      <c r="P204" s="182">
        <f>O204*H204</f>
        <v>0</v>
      </c>
      <c r="Q204" s="182">
        <v>0</v>
      </c>
      <c r="R204" s="182">
        <f>Q204*H204</f>
        <v>0</v>
      </c>
      <c r="S204" s="182">
        <v>0</v>
      </c>
      <c r="T204" s="183">
        <f>S204*H204</f>
        <v>0</v>
      </c>
      <c r="AR204" s="23" t="s">
        <v>201</v>
      </c>
      <c r="AT204" s="23" t="s">
        <v>197</v>
      </c>
      <c r="AU204" s="23" t="s">
        <v>211</v>
      </c>
      <c r="AY204" s="23" t="s">
        <v>195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23" t="s">
        <v>83</v>
      </c>
      <c r="BK204" s="184">
        <f>ROUND(I204*H204,2)</f>
        <v>0</v>
      </c>
      <c r="BL204" s="23" t="s">
        <v>201</v>
      </c>
      <c r="BM204" s="23" t="s">
        <v>4675</v>
      </c>
    </row>
    <row r="205" spans="2:65" s="1" customFormat="1" ht="40.5">
      <c r="B205" s="40"/>
      <c r="D205" s="186" t="s">
        <v>209</v>
      </c>
      <c r="F205" s="194" t="s">
        <v>4676</v>
      </c>
      <c r="I205" s="195"/>
      <c r="L205" s="40"/>
      <c r="M205" s="196"/>
      <c r="N205" s="41"/>
      <c r="O205" s="41"/>
      <c r="P205" s="41"/>
      <c r="Q205" s="41"/>
      <c r="R205" s="41"/>
      <c r="S205" s="41"/>
      <c r="T205" s="69"/>
      <c r="AT205" s="23" t="s">
        <v>209</v>
      </c>
      <c r="AU205" s="23" t="s">
        <v>211</v>
      </c>
    </row>
    <row r="206" spans="2:65" s="1" customFormat="1" ht="16.5" customHeight="1">
      <c r="B206" s="172"/>
      <c r="C206" s="173" t="s">
        <v>414</v>
      </c>
      <c r="D206" s="173" t="s">
        <v>197</v>
      </c>
      <c r="E206" s="174" t="s">
        <v>3489</v>
      </c>
      <c r="F206" s="175" t="s">
        <v>4677</v>
      </c>
      <c r="G206" s="176" t="s">
        <v>207</v>
      </c>
      <c r="H206" s="177">
        <v>55.4</v>
      </c>
      <c r="I206" s="178"/>
      <c r="J206" s="179">
        <f>ROUND(I206*H206,2)</f>
        <v>0</v>
      </c>
      <c r="K206" s="175"/>
      <c r="L206" s="40"/>
      <c r="M206" s="180" t="s">
        <v>5</v>
      </c>
      <c r="N206" s="181" t="s">
        <v>46</v>
      </c>
      <c r="O206" s="41"/>
      <c r="P206" s="182">
        <f>O206*H206</f>
        <v>0</v>
      </c>
      <c r="Q206" s="182">
        <v>0</v>
      </c>
      <c r="R206" s="182">
        <f>Q206*H206</f>
        <v>0</v>
      </c>
      <c r="S206" s="182">
        <v>0</v>
      </c>
      <c r="T206" s="183">
        <f>S206*H206</f>
        <v>0</v>
      </c>
      <c r="AR206" s="23" t="s">
        <v>201</v>
      </c>
      <c r="AT206" s="23" t="s">
        <v>197</v>
      </c>
      <c r="AU206" s="23" t="s">
        <v>211</v>
      </c>
      <c r="AY206" s="23" t="s">
        <v>195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23" t="s">
        <v>83</v>
      </c>
      <c r="BK206" s="184">
        <f>ROUND(I206*H206,2)</f>
        <v>0</v>
      </c>
      <c r="BL206" s="23" t="s">
        <v>201</v>
      </c>
      <c r="BM206" s="23" t="s">
        <v>4678</v>
      </c>
    </row>
    <row r="207" spans="2:65" s="1" customFormat="1" ht="67.5">
      <c r="B207" s="40"/>
      <c r="D207" s="186" t="s">
        <v>209</v>
      </c>
      <c r="F207" s="194" t="s">
        <v>4679</v>
      </c>
      <c r="I207" s="195"/>
      <c r="L207" s="40"/>
      <c r="M207" s="196"/>
      <c r="N207" s="41"/>
      <c r="O207" s="41"/>
      <c r="P207" s="41"/>
      <c r="Q207" s="41"/>
      <c r="R207" s="41"/>
      <c r="S207" s="41"/>
      <c r="T207" s="69"/>
      <c r="AT207" s="23" t="s">
        <v>209</v>
      </c>
      <c r="AU207" s="23" t="s">
        <v>211</v>
      </c>
    </row>
    <row r="208" spans="2:65" s="1" customFormat="1" ht="16.5" customHeight="1">
      <c r="B208" s="172"/>
      <c r="C208" s="173" t="s">
        <v>419</v>
      </c>
      <c r="D208" s="173" t="s">
        <v>197</v>
      </c>
      <c r="E208" s="174" t="s">
        <v>2905</v>
      </c>
      <c r="F208" s="175" t="s">
        <v>2906</v>
      </c>
      <c r="G208" s="176" t="s">
        <v>325</v>
      </c>
      <c r="H208" s="177">
        <v>3</v>
      </c>
      <c r="I208" s="178"/>
      <c r="J208" s="179">
        <f>ROUND(I208*H208,2)</f>
        <v>0</v>
      </c>
      <c r="K208" s="175"/>
      <c r="L208" s="40"/>
      <c r="M208" s="180" t="s">
        <v>5</v>
      </c>
      <c r="N208" s="181" t="s">
        <v>46</v>
      </c>
      <c r="O208" s="41"/>
      <c r="P208" s="182">
        <f>O208*H208</f>
        <v>0</v>
      </c>
      <c r="Q208" s="182">
        <v>0</v>
      </c>
      <c r="R208" s="182">
        <f>Q208*H208</f>
        <v>0</v>
      </c>
      <c r="S208" s="182">
        <v>0</v>
      </c>
      <c r="T208" s="183">
        <f>S208*H208</f>
        <v>0</v>
      </c>
      <c r="AR208" s="23" t="s">
        <v>201</v>
      </c>
      <c r="AT208" s="23" t="s">
        <v>197</v>
      </c>
      <c r="AU208" s="23" t="s">
        <v>211</v>
      </c>
      <c r="AY208" s="23" t="s">
        <v>195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23" t="s">
        <v>83</v>
      </c>
      <c r="BK208" s="184">
        <f>ROUND(I208*H208,2)</f>
        <v>0</v>
      </c>
      <c r="BL208" s="23" t="s">
        <v>201</v>
      </c>
      <c r="BM208" s="23" t="s">
        <v>4680</v>
      </c>
    </row>
    <row r="209" spans="2:65" s="1" customFormat="1" ht="67.5">
      <c r="B209" s="40"/>
      <c r="D209" s="186" t="s">
        <v>209</v>
      </c>
      <c r="F209" s="194" t="s">
        <v>4681</v>
      </c>
      <c r="I209" s="195"/>
      <c r="L209" s="40"/>
      <c r="M209" s="196"/>
      <c r="N209" s="41"/>
      <c r="O209" s="41"/>
      <c r="P209" s="41"/>
      <c r="Q209" s="41"/>
      <c r="R209" s="41"/>
      <c r="S209" s="41"/>
      <c r="T209" s="69"/>
      <c r="AT209" s="23" t="s">
        <v>209</v>
      </c>
      <c r="AU209" s="23" t="s">
        <v>211</v>
      </c>
    </row>
    <row r="210" spans="2:65" s="1" customFormat="1" ht="16.5" customHeight="1">
      <c r="B210" s="172"/>
      <c r="C210" s="173" t="s">
        <v>424</v>
      </c>
      <c r="D210" s="173" t="s">
        <v>197</v>
      </c>
      <c r="E210" s="174" t="s">
        <v>4682</v>
      </c>
      <c r="F210" s="175" t="s">
        <v>4683</v>
      </c>
      <c r="G210" s="176" t="s">
        <v>325</v>
      </c>
      <c r="H210" s="177">
        <v>1</v>
      </c>
      <c r="I210" s="178"/>
      <c r="J210" s="179">
        <f>ROUND(I210*H210,2)</f>
        <v>0</v>
      </c>
      <c r="K210" s="175"/>
      <c r="L210" s="40"/>
      <c r="M210" s="180" t="s">
        <v>5</v>
      </c>
      <c r="N210" s="181" t="s">
        <v>46</v>
      </c>
      <c r="O210" s="41"/>
      <c r="P210" s="182">
        <f>O210*H210</f>
        <v>0</v>
      </c>
      <c r="Q210" s="182">
        <v>0</v>
      </c>
      <c r="R210" s="182">
        <f>Q210*H210</f>
        <v>0</v>
      </c>
      <c r="S210" s="182">
        <v>0</v>
      </c>
      <c r="T210" s="183">
        <f>S210*H210</f>
        <v>0</v>
      </c>
      <c r="AR210" s="23" t="s">
        <v>201</v>
      </c>
      <c r="AT210" s="23" t="s">
        <v>197</v>
      </c>
      <c r="AU210" s="23" t="s">
        <v>211</v>
      </c>
      <c r="AY210" s="23" t="s">
        <v>195</v>
      </c>
      <c r="BE210" s="184">
        <f>IF(N210="základní",J210,0)</f>
        <v>0</v>
      </c>
      <c r="BF210" s="184">
        <f>IF(N210="snížená",J210,0)</f>
        <v>0</v>
      </c>
      <c r="BG210" s="184">
        <f>IF(N210="zákl. přenesená",J210,0)</f>
        <v>0</v>
      </c>
      <c r="BH210" s="184">
        <f>IF(N210="sníž. přenesená",J210,0)</f>
        <v>0</v>
      </c>
      <c r="BI210" s="184">
        <f>IF(N210="nulová",J210,0)</f>
        <v>0</v>
      </c>
      <c r="BJ210" s="23" t="s">
        <v>83</v>
      </c>
      <c r="BK210" s="184">
        <f>ROUND(I210*H210,2)</f>
        <v>0</v>
      </c>
      <c r="BL210" s="23" t="s">
        <v>201</v>
      </c>
      <c r="BM210" s="23" t="s">
        <v>4684</v>
      </c>
    </row>
    <row r="211" spans="2:65" s="1" customFormat="1" ht="40.5">
      <c r="B211" s="40"/>
      <c r="D211" s="186" t="s">
        <v>209</v>
      </c>
      <c r="F211" s="194" t="s">
        <v>4676</v>
      </c>
      <c r="I211" s="195"/>
      <c r="L211" s="40"/>
      <c r="M211" s="196"/>
      <c r="N211" s="41"/>
      <c r="O211" s="41"/>
      <c r="P211" s="41"/>
      <c r="Q211" s="41"/>
      <c r="R211" s="41"/>
      <c r="S211" s="41"/>
      <c r="T211" s="69"/>
      <c r="AT211" s="23" t="s">
        <v>209</v>
      </c>
      <c r="AU211" s="23" t="s">
        <v>211</v>
      </c>
    </row>
    <row r="212" spans="2:65" s="1" customFormat="1" ht="16.5" customHeight="1">
      <c r="B212" s="172"/>
      <c r="C212" s="173" t="s">
        <v>428</v>
      </c>
      <c r="D212" s="173" t="s">
        <v>197</v>
      </c>
      <c r="E212" s="174" t="s">
        <v>3485</v>
      </c>
      <c r="F212" s="175" t="s">
        <v>4685</v>
      </c>
      <c r="G212" s="176" t="s">
        <v>325</v>
      </c>
      <c r="H212" s="177">
        <v>1</v>
      </c>
      <c r="I212" s="178"/>
      <c r="J212" s="179">
        <f>ROUND(I212*H212,2)</f>
        <v>0</v>
      </c>
      <c r="K212" s="175"/>
      <c r="L212" s="40"/>
      <c r="M212" s="180" t="s">
        <v>5</v>
      </c>
      <c r="N212" s="181" t="s">
        <v>46</v>
      </c>
      <c r="O212" s="41"/>
      <c r="P212" s="182">
        <f>O212*H212</f>
        <v>0</v>
      </c>
      <c r="Q212" s="182">
        <v>0</v>
      </c>
      <c r="R212" s="182">
        <f>Q212*H212</f>
        <v>0</v>
      </c>
      <c r="S212" s="182">
        <v>0</v>
      </c>
      <c r="T212" s="183">
        <f>S212*H212</f>
        <v>0</v>
      </c>
      <c r="AR212" s="23" t="s">
        <v>201</v>
      </c>
      <c r="AT212" s="23" t="s">
        <v>197</v>
      </c>
      <c r="AU212" s="23" t="s">
        <v>211</v>
      </c>
      <c r="AY212" s="23" t="s">
        <v>195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23" t="s">
        <v>83</v>
      </c>
      <c r="BK212" s="184">
        <f>ROUND(I212*H212,2)</f>
        <v>0</v>
      </c>
      <c r="BL212" s="23" t="s">
        <v>201</v>
      </c>
      <c r="BM212" s="23" t="s">
        <v>4686</v>
      </c>
    </row>
    <row r="213" spans="2:65" s="1" customFormat="1" ht="54">
      <c r="B213" s="40"/>
      <c r="D213" s="186" t="s">
        <v>209</v>
      </c>
      <c r="F213" s="194" t="s">
        <v>4687</v>
      </c>
      <c r="I213" s="195"/>
      <c r="L213" s="40"/>
      <c r="M213" s="196"/>
      <c r="N213" s="41"/>
      <c r="O213" s="41"/>
      <c r="P213" s="41"/>
      <c r="Q213" s="41"/>
      <c r="R213" s="41"/>
      <c r="S213" s="41"/>
      <c r="T213" s="69"/>
      <c r="AT213" s="23" t="s">
        <v>209</v>
      </c>
      <c r="AU213" s="23" t="s">
        <v>211</v>
      </c>
    </row>
    <row r="214" spans="2:65" s="1" customFormat="1" ht="16.5" customHeight="1">
      <c r="B214" s="172"/>
      <c r="C214" s="173" t="s">
        <v>433</v>
      </c>
      <c r="D214" s="173" t="s">
        <v>197</v>
      </c>
      <c r="E214" s="174" t="s">
        <v>4688</v>
      </c>
      <c r="F214" s="175" t="s">
        <v>4689</v>
      </c>
      <c r="G214" s="176" t="s">
        <v>325</v>
      </c>
      <c r="H214" s="177">
        <v>2</v>
      </c>
      <c r="I214" s="178"/>
      <c r="J214" s="179">
        <f>ROUND(I214*H214,2)</f>
        <v>0</v>
      </c>
      <c r="K214" s="175"/>
      <c r="L214" s="40"/>
      <c r="M214" s="180" t="s">
        <v>5</v>
      </c>
      <c r="N214" s="181" t="s">
        <v>46</v>
      </c>
      <c r="O214" s="41"/>
      <c r="P214" s="182">
        <f>O214*H214</f>
        <v>0</v>
      </c>
      <c r="Q214" s="182">
        <v>0</v>
      </c>
      <c r="R214" s="182">
        <f>Q214*H214</f>
        <v>0</v>
      </c>
      <c r="S214" s="182">
        <v>0</v>
      </c>
      <c r="T214" s="183">
        <f>S214*H214</f>
        <v>0</v>
      </c>
      <c r="AR214" s="23" t="s">
        <v>201</v>
      </c>
      <c r="AT214" s="23" t="s">
        <v>197</v>
      </c>
      <c r="AU214" s="23" t="s">
        <v>211</v>
      </c>
      <c r="AY214" s="23" t="s">
        <v>195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23" t="s">
        <v>83</v>
      </c>
      <c r="BK214" s="184">
        <f>ROUND(I214*H214,2)</f>
        <v>0</v>
      </c>
      <c r="BL214" s="23" t="s">
        <v>201</v>
      </c>
      <c r="BM214" s="23" t="s">
        <v>4690</v>
      </c>
    </row>
    <row r="215" spans="2:65" s="1" customFormat="1" ht="40.5">
      <c r="B215" s="40"/>
      <c r="D215" s="186" t="s">
        <v>209</v>
      </c>
      <c r="F215" s="194" t="s">
        <v>4691</v>
      </c>
      <c r="I215" s="195"/>
      <c r="L215" s="40"/>
      <c r="M215" s="196"/>
      <c r="N215" s="41"/>
      <c r="O215" s="41"/>
      <c r="P215" s="41"/>
      <c r="Q215" s="41"/>
      <c r="R215" s="41"/>
      <c r="S215" s="41"/>
      <c r="T215" s="69"/>
      <c r="AT215" s="23" t="s">
        <v>209</v>
      </c>
      <c r="AU215" s="23" t="s">
        <v>211</v>
      </c>
    </row>
    <row r="216" spans="2:65" s="10" customFormat="1" ht="22.35" customHeight="1">
      <c r="B216" s="159"/>
      <c r="D216" s="160" t="s">
        <v>74</v>
      </c>
      <c r="E216" s="170" t="s">
        <v>422</v>
      </c>
      <c r="F216" s="170" t="s">
        <v>2912</v>
      </c>
      <c r="I216" s="162"/>
      <c r="J216" s="171">
        <f>BK216</f>
        <v>0</v>
      </c>
      <c r="L216" s="159"/>
      <c r="M216" s="164"/>
      <c r="N216" s="165"/>
      <c r="O216" s="165"/>
      <c r="P216" s="166">
        <f>SUM(P217:P251)</f>
        <v>0</v>
      </c>
      <c r="Q216" s="165"/>
      <c r="R216" s="166">
        <f>SUM(R217:R251)</f>
        <v>7.3901026000000005</v>
      </c>
      <c r="S216" s="165"/>
      <c r="T216" s="167">
        <f>SUM(T217:T251)</f>
        <v>0</v>
      </c>
      <c r="AR216" s="160" t="s">
        <v>83</v>
      </c>
      <c r="AT216" s="168" t="s">
        <v>74</v>
      </c>
      <c r="AU216" s="168" t="s">
        <v>85</v>
      </c>
      <c r="AY216" s="160" t="s">
        <v>195</v>
      </c>
      <c r="BK216" s="169">
        <f>SUM(BK217:BK251)</f>
        <v>0</v>
      </c>
    </row>
    <row r="217" spans="2:65" s="1" customFormat="1" ht="16.5" customHeight="1">
      <c r="B217" s="172"/>
      <c r="C217" s="173" t="s">
        <v>438</v>
      </c>
      <c r="D217" s="173" t="s">
        <v>197</v>
      </c>
      <c r="E217" s="174" t="s">
        <v>4692</v>
      </c>
      <c r="F217" s="175" t="s">
        <v>4693</v>
      </c>
      <c r="G217" s="176" t="s">
        <v>207</v>
      </c>
      <c r="H217" s="177">
        <v>2</v>
      </c>
      <c r="I217" s="178"/>
      <c r="J217" s="179">
        <f>ROUND(I217*H217,2)</f>
        <v>0</v>
      </c>
      <c r="K217" s="175"/>
      <c r="L217" s="40"/>
      <c r="M217" s="180" t="s">
        <v>5</v>
      </c>
      <c r="N217" s="181" t="s">
        <v>46</v>
      </c>
      <c r="O217" s="41"/>
      <c r="P217" s="182">
        <f>O217*H217</f>
        <v>0</v>
      </c>
      <c r="Q217" s="182">
        <v>0</v>
      </c>
      <c r="R217" s="182">
        <f>Q217*H217</f>
        <v>0</v>
      </c>
      <c r="S217" s="182">
        <v>0</v>
      </c>
      <c r="T217" s="183">
        <f>S217*H217</f>
        <v>0</v>
      </c>
      <c r="AR217" s="23" t="s">
        <v>201</v>
      </c>
      <c r="AT217" s="23" t="s">
        <v>197</v>
      </c>
      <c r="AU217" s="23" t="s">
        <v>211</v>
      </c>
      <c r="AY217" s="23" t="s">
        <v>195</v>
      </c>
      <c r="BE217" s="184">
        <f>IF(N217="základní",J217,0)</f>
        <v>0</v>
      </c>
      <c r="BF217" s="184">
        <f>IF(N217="snížená",J217,0)</f>
        <v>0</v>
      </c>
      <c r="BG217" s="184">
        <f>IF(N217="zákl. přenesená",J217,0)</f>
        <v>0</v>
      </c>
      <c r="BH217" s="184">
        <f>IF(N217="sníž. přenesená",J217,0)</f>
        <v>0</v>
      </c>
      <c r="BI217" s="184">
        <f>IF(N217="nulová",J217,0)</f>
        <v>0</v>
      </c>
      <c r="BJ217" s="23" t="s">
        <v>83</v>
      </c>
      <c r="BK217" s="184">
        <f>ROUND(I217*H217,2)</f>
        <v>0</v>
      </c>
      <c r="BL217" s="23" t="s">
        <v>201</v>
      </c>
      <c r="BM217" s="23" t="s">
        <v>4694</v>
      </c>
    </row>
    <row r="218" spans="2:65" s="1" customFormat="1" ht="16.5" customHeight="1">
      <c r="B218" s="172"/>
      <c r="C218" s="173" t="s">
        <v>443</v>
      </c>
      <c r="D218" s="173" t="s">
        <v>197</v>
      </c>
      <c r="E218" s="174" t="s">
        <v>4695</v>
      </c>
      <c r="F218" s="175" t="s">
        <v>4696</v>
      </c>
      <c r="G218" s="176" t="s">
        <v>207</v>
      </c>
      <c r="H218" s="177">
        <v>1</v>
      </c>
      <c r="I218" s="178"/>
      <c r="J218" s="179">
        <f>ROUND(I218*H218,2)</f>
        <v>0</v>
      </c>
      <c r="K218" s="175"/>
      <c r="L218" s="40"/>
      <c r="M218" s="180" t="s">
        <v>5</v>
      </c>
      <c r="N218" s="181" t="s">
        <v>46</v>
      </c>
      <c r="O218" s="41"/>
      <c r="P218" s="182">
        <f>O218*H218</f>
        <v>0</v>
      </c>
      <c r="Q218" s="182">
        <v>0</v>
      </c>
      <c r="R218" s="182">
        <f>Q218*H218</f>
        <v>0</v>
      </c>
      <c r="S218" s="182">
        <v>0</v>
      </c>
      <c r="T218" s="183">
        <f>S218*H218</f>
        <v>0</v>
      </c>
      <c r="AR218" s="23" t="s">
        <v>201</v>
      </c>
      <c r="AT218" s="23" t="s">
        <v>197</v>
      </c>
      <c r="AU218" s="23" t="s">
        <v>211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4697</v>
      </c>
    </row>
    <row r="219" spans="2:65" s="1" customFormat="1" ht="16.5" customHeight="1">
      <c r="B219" s="172"/>
      <c r="C219" s="173" t="s">
        <v>447</v>
      </c>
      <c r="D219" s="173" t="s">
        <v>197</v>
      </c>
      <c r="E219" s="174" t="s">
        <v>2913</v>
      </c>
      <c r="F219" s="175" t="s">
        <v>2914</v>
      </c>
      <c r="G219" s="176" t="s">
        <v>207</v>
      </c>
      <c r="H219" s="177">
        <v>4</v>
      </c>
      <c r="I219" s="178"/>
      <c r="J219" s="179">
        <f>ROUND(I219*H219,2)</f>
        <v>0</v>
      </c>
      <c r="K219" s="175"/>
      <c r="L219" s="40"/>
      <c r="M219" s="180" t="s">
        <v>5</v>
      </c>
      <c r="N219" s="181" t="s">
        <v>46</v>
      </c>
      <c r="O219" s="41"/>
      <c r="P219" s="182">
        <f>O219*H219</f>
        <v>0</v>
      </c>
      <c r="Q219" s="182">
        <v>0.23598</v>
      </c>
      <c r="R219" s="182">
        <f>Q219*H219</f>
        <v>0.94391999999999998</v>
      </c>
      <c r="S219" s="182">
        <v>0</v>
      </c>
      <c r="T219" s="183">
        <f>S219*H219</f>
        <v>0</v>
      </c>
      <c r="AR219" s="23" t="s">
        <v>201</v>
      </c>
      <c r="AT219" s="23" t="s">
        <v>197</v>
      </c>
      <c r="AU219" s="23" t="s">
        <v>211</v>
      </c>
      <c r="AY219" s="23" t="s">
        <v>195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23" t="s">
        <v>83</v>
      </c>
      <c r="BK219" s="184">
        <f>ROUND(I219*H219,2)</f>
        <v>0</v>
      </c>
      <c r="BL219" s="23" t="s">
        <v>201</v>
      </c>
      <c r="BM219" s="23" t="s">
        <v>4698</v>
      </c>
    </row>
    <row r="220" spans="2:65" s="1" customFormat="1" ht="25.5" customHeight="1">
      <c r="B220" s="172"/>
      <c r="C220" s="173" t="s">
        <v>452</v>
      </c>
      <c r="D220" s="173" t="s">
        <v>197</v>
      </c>
      <c r="E220" s="174" t="s">
        <v>2916</v>
      </c>
      <c r="F220" s="175" t="s">
        <v>2917</v>
      </c>
      <c r="G220" s="176" t="s">
        <v>228</v>
      </c>
      <c r="H220" s="177">
        <v>1.75</v>
      </c>
      <c r="I220" s="178"/>
      <c r="J220" s="179">
        <f>ROUND(I220*H220,2)</f>
        <v>0</v>
      </c>
      <c r="K220" s="175"/>
      <c r="L220" s="40"/>
      <c r="M220" s="180" t="s">
        <v>5</v>
      </c>
      <c r="N220" s="181" t="s">
        <v>46</v>
      </c>
      <c r="O220" s="41"/>
      <c r="P220" s="182">
        <f>O220*H220</f>
        <v>0</v>
      </c>
      <c r="Q220" s="182">
        <v>2.4775800000000001</v>
      </c>
      <c r="R220" s="182">
        <f>Q220*H220</f>
        <v>4.3357650000000003</v>
      </c>
      <c r="S220" s="182">
        <v>0</v>
      </c>
      <c r="T220" s="183">
        <f>S220*H220</f>
        <v>0</v>
      </c>
      <c r="AR220" s="23" t="s">
        <v>201</v>
      </c>
      <c r="AT220" s="23" t="s">
        <v>197</v>
      </c>
      <c r="AU220" s="23" t="s">
        <v>211</v>
      </c>
      <c r="AY220" s="23" t="s">
        <v>195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23" t="s">
        <v>83</v>
      </c>
      <c r="BK220" s="184">
        <f>ROUND(I220*H220,2)</f>
        <v>0</v>
      </c>
      <c r="BL220" s="23" t="s">
        <v>201</v>
      </c>
      <c r="BM220" s="23" t="s">
        <v>4699</v>
      </c>
    </row>
    <row r="221" spans="2:65" s="11" customFormat="1">
      <c r="B221" s="185"/>
      <c r="D221" s="186" t="s">
        <v>203</v>
      </c>
      <c r="E221" s="187" t="s">
        <v>5</v>
      </c>
      <c r="F221" s="188" t="s">
        <v>4700</v>
      </c>
      <c r="H221" s="189">
        <v>1.75</v>
      </c>
      <c r="I221" s="190"/>
      <c r="L221" s="185"/>
      <c r="M221" s="191"/>
      <c r="N221" s="192"/>
      <c r="O221" s="192"/>
      <c r="P221" s="192"/>
      <c r="Q221" s="192"/>
      <c r="R221" s="192"/>
      <c r="S221" s="192"/>
      <c r="T221" s="193"/>
      <c r="AT221" s="187" t="s">
        <v>203</v>
      </c>
      <c r="AU221" s="187" t="s">
        <v>211</v>
      </c>
      <c r="AV221" s="11" t="s">
        <v>85</v>
      </c>
      <c r="AW221" s="11" t="s">
        <v>39</v>
      </c>
      <c r="AX221" s="11" t="s">
        <v>75</v>
      </c>
      <c r="AY221" s="187" t="s">
        <v>195</v>
      </c>
    </row>
    <row r="222" spans="2:65" s="13" customFormat="1">
      <c r="B222" s="205"/>
      <c r="D222" s="186" t="s">
        <v>203</v>
      </c>
      <c r="E222" s="206" t="s">
        <v>5</v>
      </c>
      <c r="F222" s="207" t="s">
        <v>254</v>
      </c>
      <c r="H222" s="208">
        <v>1.75</v>
      </c>
      <c r="I222" s="209"/>
      <c r="L222" s="205"/>
      <c r="M222" s="210"/>
      <c r="N222" s="211"/>
      <c r="O222" s="211"/>
      <c r="P222" s="211"/>
      <c r="Q222" s="211"/>
      <c r="R222" s="211"/>
      <c r="S222" s="211"/>
      <c r="T222" s="212"/>
      <c r="AT222" s="206" t="s">
        <v>203</v>
      </c>
      <c r="AU222" s="206" t="s">
        <v>211</v>
      </c>
      <c r="AV222" s="13" t="s">
        <v>201</v>
      </c>
      <c r="AW222" s="13" t="s">
        <v>39</v>
      </c>
      <c r="AX222" s="13" t="s">
        <v>83</v>
      </c>
      <c r="AY222" s="206" t="s">
        <v>195</v>
      </c>
    </row>
    <row r="223" spans="2:65" s="1" customFormat="1" ht="25.5" customHeight="1">
      <c r="B223" s="172"/>
      <c r="C223" s="173" t="s">
        <v>456</v>
      </c>
      <c r="D223" s="173" t="s">
        <v>197</v>
      </c>
      <c r="E223" s="174" t="s">
        <v>2920</v>
      </c>
      <c r="F223" s="175" t="s">
        <v>2921</v>
      </c>
      <c r="G223" s="176" t="s">
        <v>325</v>
      </c>
      <c r="H223" s="177">
        <v>41</v>
      </c>
      <c r="I223" s="178"/>
      <c r="J223" s="179">
        <f t="shared" ref="J223:J242" si="0">ROUND(I223*H223,2)</f>
        <v>0</v>
      </c>
      <c r="K223" s="175"/>
      <c r="L223" s="40"/>
      <c r="M223" s="180" t="s">
        <v>5</v>
      </c>
      <c r="N223" s="181" t="s">
        <v>46</v>
      </c>
      <c r="O223" s="41"/>
      <c r="P223" s="182">
        <f t="shared" ref="P223:P242" si="1">O223*H223</f>
        <v>0</v>
      </c>
      <c r="Q223" s="182">
        <v>1.298E-2</v>
      </c>
      <c r="R223" s="182">
        <f t="shared" ref="R223:R242" si="2">Q223*H223</f>
        <v>0.53217999999999999</v>
      </c>
      <c r="S223" s="182">
        <v>0</v>
      </c>
      <c r="T223" s="183">
        <f t="shared" ref="T223:T242" si="3">S223*H223</f>
        <v>0</v>
      </c>
      <c r="AR223" s="23" t="s">
        <v>201</v>
      </c>
      <c r="AT223" s="23" t="s">
        <v>197</v>
      </c>
      <c r="AU223" s="23" t="s">
        <v>211</v>
      </c>
      <c r="AY223" s="23" t="s">
        <v>195</v>
      </c>
      <c r="BE223" s="184">
        <f t="shared" ref="BE223:BE242" si="4">IF(N223="základní",J223,0)</f>
        <v>0</v>
      </c>
      <c r="BF223" s="184">
        <f t="shared" ref="BF223:BF242" si="5">IF(N223="snížená",J223,0)</f>
        <v>0</v>
      </c>
      <c r="BG223" s="184">
        <f t="shared" ref="BG223:BG242" si="6">IF(N223="zákl. přenesená",J223,0)</f>
        <v>0</v>
      </c>
      <c r="BH223" s="184">
        <f t="shared" ref="BH223:BH242" si="7">IF(N223="sníž. přenesená",J223,0)</f>
        <v>0</v>
      </c>
      <c r="BI223" s="184">
        <f t="shared" ref="BI223:BI242" si="8">IF(N223="nulová",J223,0)</f>
        <v>0</v>
      </c>
      <c r="BJ223" s="23" t="s">
        <v>83</v>
      </c>
      <c r="BK223" s="184">
        <f t="shared" ref="BK223:BK242" si="9">ROUND(I223*H223,2)</f>
        <v>0</v>
      </c>
      <c r="BL223" s="23" t="s">
        <v>201</v>
      </c>
      <c r="BM223" s="23" t="s">
        <v>4701</v>
      </c>
    </row>
    <row r="224" spans="2:65" s="1" customFormat="1" ht="16.5" customHeight="1">
      <c r="B224" s="172"/>
      <c r="C224" s="173" t="s">
        <v>462</v>
      </c>
      <c r="D224" s="173" t="s">
        <v>197</v>
      </c>
      <c r="E224" s="174" t="s">
        <v>2923</v>
      </c>
      <c r="F224" s="175" t="s">
        <v>2924</v>
      </c>
      <c r="G224" s="176" t="s">
        <v>228</v>
      </c>
      <c r="H224" s="177">
        <v>1.23</v>
      </c>
      <c r="I224" s="178"/>
      <c r="J224" s="179">
        <f t="shared" si="0"/>
        <v>0</v>
      </c>
      <c r="K224" s="175"/>
      <c r="L224" s="40"/>
      <c r="M224" s="180" t="s">
        <v>5</v>
      </c>
      <c r="N224" s="181" t="s">
        <v>46</v>
      </c>
      <c r="O224" s="41"/>
      <c r="P224" s="182">
        <f t="shared" si="1"/>
        <v>0</v>
      </c>
      <c r="Q224" s="182">
        <v>0</v>
      </c>
      <c r="R224" s="182">
        <f t="shared" si="2"/>
        <v>0</v>
      </c>
      <c r="S224" s="182">
        <v>0</v>
      </c>
      <c r="T224" s="183">
        <f t="shared" si="3"/>
        <v>0</v>
      </c>
      <c r="AR224" s="23" t="s">
        <v>201</v>
      </c>
      <c r="AT224" s="23" t="s">
        <v>197</v>
      </c>
      <c r="AU224" s="23" t="s">
        <v>211</v>
      </c>
      <c r="AY224" s="23" t="s">
        <v>195</v>
      </c>
      <c r="BE224" s="184">
        <f t="shared" si="4"/>
        <v>0</v>
      </c>
      <c r="BF224" s="184">
        <f t="shared" si="5"/>
        <v>0</v>
      </c>
      <c r="BG224" s="184">
        <f t="shared" si="6"/>
        <v>0</v>
      </c>
      <c r="BH224" s="184">
        <f t="shared" si="7"/>
        <v>0</v>
      </c>
      <c r="BI224" s="184">
        <f t="shared" si="8"/>
        <v>0</v>
      </c>
      <c r="BJ224" s="23" t="s">
        <v>83</v>
      </c>
      <c r="BK224" s="184">
        <f t="shared" si="9"/>
        <v>0</v>
      </c>
      <c r="BL224" s="23" t="s">
        <v>201</v>
      </c>
      <c r="BM224" s="23" t="s">
        <v>4702</v>
      </c>
    </row>
    <row r="225" spans="2:65" s="1" customFormat="1" ht="25.5" customHeight="1">
      <c r="B225" s="172"/>
      <c r="C225" s="173" t="s">
        <v>466</v>
      </c>
      <c r="D225" s="173" t="s">
        <v>197</v>
      </c>
      <c r="E225" s="174" t="s">
        <v>2926</v>
      </c>
      <c r="F225" s="175" t="s">
        <v>2927</v>
      </c>
      <c r="G225" s="176" t="s">
        <v>264</v>
      </c>
      <c r="H225" s="177">
        <v>35.26</v>
      </c>
      <c r="I225" s="178"/>
      <c r="J225" s="179">
        <f t="shared" si="0"/>
        <v>0</v>
      </c>
      <c r="K225" s="175"/>
      <c r="L225" s="40"/>
      <c r="M225" s="180" t="s">
        <v>5</v>
      </c>
      <c r="N225" s="181" t="s">
        <v>46</v>
      </c>
      <c r="O225" s="41"/>
      <c r="P225" s="182">
        <f t="shared" si="1"/>
        <v>0</v>
      </c>
      <c r="Q225" s="182">
        <v>0</v>
      </c>
      <c r="R225" s="182">
        <f t="shared" si="2"/>
        <v>0</v>
      </c>
      <c r="S225" s="182">
        <v>0</v>
      </c>
      <c r="T225" s="183">
        <f t="shared" si="3"/>
        <v>0</v>
      </c>
      <c r="AR225" s="23" t="s">
        <v>201</v>
      </c>
      <c r="AT225" s="23" t="s">
        <v>197</v>
      </c>
      <c r="AU225" s="23" t="s">
        <v>211</v>
      </c>
      <c r="AY225" s="23" t="s">
        <v>195</v>
      </c>
      <c r="BE225" s="184">
        <f t="shared" si="4"/>
        <v>0</v>
      </c>
      <c r="BF225" s="184">
        <f t="shared" si="5"/>
        <v>0</v>
      </c>
      <c r="BG225" s="184">
        <f t="shared" si="6"/>
        <v>0</v>
      </c>
      <c r="BH225" s="184">
        <f t="shared" si="7"/>
        <v>0</v>
      </c>
      <c r="BI225" s="184">
        <f t="shared" si="8"/>
        <v>0</v>
      </c>
      <c r="BJ225" s="23" t="s">
        <v>83</v>
      </c>
      <c r="BK225" s="184">
        <f t="shared" si="9"/>
        <v>0</v>
      </c>
      <c r="BL225" s="23" t="s">
        <v>201</v>
      </c>
      <c r="BM225" s="23" t="s">
        <v>4703</v>
      </c>
    </row>
    <row r="226" spans="2:65" s="1" customFormat="1" ht="16.5" customHeight="1">
      <c r="B226" s="172"/>
      <c r="C226" s="173" t="s">
        <v>471</v>
      </c>
      <c r="D226" s="173" t="s">
        <v>197</v>
      </c>
      <c r="E226" s="174" t="s">
        <v>2929</v>
      </c>
      <c r="F226" s="175" t="s">
        <v>2930</v>
      </c>
      <c r="G226" s="176" t="s">
        <v>264</v>
      </c>
      <c r="H226" s="177">
        <v>35.26</v>
      </c>
      <c r="I226" s="178"/>
      <c r="J226" s="179">
        <f t="shared" si="0"/>
        <v>0</v>
      </c>
      <c r="K226" s="175"/>
      <c r="L226" s="40"/>
      <c r="M226" s="180" t="s">
        <v>5</v>
      </c>
      <c r="N226" s="181" t="s">
        <v>46</v>
      </c>
      <c r="O226" s="41"/>
      <c r="P226" s="182">
        <f t="shared" si="1"/>
        <v>0</v>
      </c>
      <c r="Q226" s="182">
        <v>0</v>
      </c>
      <c r="R226" s="182">
        <f t="shared" si="2"/>
        <v>0</v>
      </c>
      <c r="S226" s="182">
        <v>0</v>
      </c>
      <c r="T226" s="183">
        <f t="shared" si="3"/>
        <v>0</v>
      </c>
      <c r="AR226" s="23" t="s">
        <v>201</v>
      </c>
      <c r="AT226" s="23" t="s">
        <v>197</v>
      </c>
      <c r="AU226" s="23" t="s">
        <v>211</v>
      </c>
      <c r="AY226" s="23" t="s">
        <v>195</v>
      </c>
      <c r="BE226" s="184">
        <f t="shared" si="4"/>
        <v>0</v>
      </c>
      <c r="BF226" s="184">
        <f t="shared" si="5"/>
        <v>0</v>
      </c>
      <c r="BG226" s="184">
        <f t="shared" si="6"/>
        <v>0</v>
      </c>
      <c r="BH226" s="184">
        <f t="shared" si="7"/>
        <v>0</v>
      </c>
      <c r="BI226" s="184">
        <f t="shared" si="8"/>
        <v>0</v>
      </c>
      <c r="BJ226" s="23" t="s">
        <v>83</v>
      </c>
      <c r="BK226" s="184">
        <f t="shared" si="9"/>
        <v>0</v>
      </c>
      <c r="BL226" s="23" t="s">
        <v>201</v>
      </c>
      <c r="BM226" s="23" t="s">
        <v>4704</v>
      </c>
    </row>
    <row r="227" spans="2:65" s="1" customFormat="1" ht="16.5" customHeight="1">
      <c r="B227" s="172"/>
      <c r="C227" s="173" t="s">
        <v>476</v>
      </c>
      <c r="D227" s="173" t="s">
        <v>197</v>
      </c>
      <c r="E227" s="174" t="s">
        <v>2932</v>
      </c>
      <c r="F227" s="175" t="s">
        <v>2933</v>
      </c>
      <c r="G227" s="176" t="s">
        <v>264</v>
      </c>
      <c r="H227" s="177">
        <v>35.26</v>
      </c>
      <c r="I227" s="178"/>
      <c r="J227" s="179">
        <f t="shared" si="0"/>
        <v>0</v>
      </c>
      <c r="K227" s="175"/>
      <c r="L227" s="40"/>
      <c r="M227" s="180" t="s">
        <v>5</v>
      </c>
      <c r="N227" s="181" t="s">
        <v>46</v>
      </c>
      <c r="O227" s="41"/>
      <c r="P227" s="182">
        <f t="shared" si="1"/>
        <v>0</v>
      </c>
      <c r="Q227" s="182">
        <v>0</v>
      </c>
      <c r="R227" s="182">
        <f t="shared" si="2"/>
        <v>0</v>
      </c>
      <c r="S227" s="182">
        <v>0</v>
      </c>
      <c r="T227" s="183">
        <f t="shared" si="3"/>
        <v>0</v>
      </c>
      <c r="AR227" s="23" t="s">
        <v>201</v>
      </c>
      <c r="AT227" s="23" t="s">
        <v>197</v>
      </c>
      <c r="AU227" s="23" t="s">
        <v>211</v>
      </c>
      <c r="AY227" s="23" t="s">
        <v>195</v>
      </c>
      <c r="BE227" s="184">
        <f t="shared" si="4"/>
        <v>0</v>
      </c>
      <c r="BF227" s="184">
        <f t="shared" si="5"/>
        <v>0</v>
      </c>
      <c r="BG227" s="184">
        <f t="shared" si="6"/>
        <v>0</v>
      </c>
      <c r="BH227" s="184">
        <f t="shared" si="7"/>
        <v>0</v>
      </c>
      <c r="BI227" s="184">
        <f t="shared" si="8"/>
        <v>0</v>
      </c>
      <c r="BJ227" s="23" t="s">
        <v>83</v>
      </c>
      <c r="BK227" s="184">
        <f t="shared" si="9"/>
        <v>0</v>
      </c>
      <c r="BL227" s="23" t="s">
        <v>201</v>
      </c>
      <c r="BM227" s="23" t="s">
        <v>4705</v>
      </c>
    </row>
    <row r="228" spans="2:65" s="1" customFormat="1" ht="16.5" customHeight="1">
      <c r="B228" s="172"/>
      <c r="C228" s="173" t="s">
        <v>480</v>
      </c>
      <c r="D228" s="173" t="s">
        <v>197</v>
      </c>
      <c r="E228" s="174" t="s">
        <v>2935</v>
      </c>
      <c r="F228" s="175" t="s">
        <v>2936</v>
      </c>
      <c r="G228" s="176" t="s">
        <v>264</v>
      </c>
      <c r="H228" s="177">
        <v>35.26</v>
      </c>
      <c r="I228" s="178"/>
      <c r="J228" s="179">
        <f t="shared" si="0"/>
        <v>0</v>
      </c>
      <c r="K228" s="175"/>
      <c r="L228" s="40"/>
      <c r="M228" s="180" t="s">
        <v>5</v>
      </c>
      <c r="N228" s="181" t="s">
        <v>46</v>
      </c>
      <c r="O228" s="41"/>
      <c r="P228" s="182">
        <f t="shared" si="1"/>
        <v>0</v>
      </c>
      <c r="Q228" s="182">
        <v>0</v>
      </c>
      <c r="R228" s="182">
        <f t="shared" si="2"/>
        <v>0</v>
      </c>
      <c r="S228" s="182">
        <v>0</v>
      </c>
      <c r="T228" s="183">
        <f t="shared" si="3"/>
        <v>0</v>
      </c>
      <c r="AR228" s="23" t="s">
        <v>201</v>
      </c>
      <c r="AT228" s="23" t="s">
        <v>197</v>
      </c>
      <c r="AU228" s="23" t="s">
        <v>211</v>
      </c>
      <c r="AY228" s="23" t="s">
        <v>195</v>
      </c>
      <c r="BE228" s="184">
        <f t="shared" si="4"/>
        <v>0</v>
      </c>
      <c r="BF228" s="184">
        <f t="shared" si="5"/>
        <v>0</v>
      </c>
      <c r="BG228" s="184">
        <f t="shared" si="6"/>
        <v>0</v>
      </c>
      <c r="BH228" s="184">
        <f t="shared" si="7"/>
        <v>0</v>
      </c>
      <c r="BI228" s="184">
        <f t="shared" si="8"/>
        <v>0</v>
      </c>
      <c r="BJ228" s="23" t="s">
        <v>83</v>
      </c>
      <c r="BK228" s="184">
        <f t="shared" si="9"/>
        <v>0</v>
      </c>
      <c r="BL228" s="23" t="s">
        <v>201</v>
      </c>
      <c r="BM228" s="23" t="s">
        <v>4706</v>
      </c>
    </row>
    <row r="229" spans="2:65" s="1" customFormat="1" ht="16.5" customHeight="1">
      <c r="B229" s="172"/>
      <c r="C229" s="173" t="s">
        <v>485</v>
      </c>
      <c r="D229" s="173" t="s">
        <v>197</v>
      </c>
      <c r="E229" s="174" t="s">
        <v>2938</v>
      </c>
      <c r="F229" s="175" t="s">
        <v>2939</v>
      </c>
      <c r="G229" s="176" t="s">
        <v>264</v>
      </c>
      <c r="H229" s="177">
        <v>35.26</v>
      </c>
      <c r="I229" s="178"/>
      <c r="J229" s="179">
        <f t="shared" si="0"/>
        <v>0</v>
      </c>
      <c r="K229" s="175"/>
      <c r="L229" s="40"/>
      <c r="M229" s="180" t="s">
        <v>5</v>
      </c>
      <c r="N229" s="181" t="s">
        <v>46</v>
      </c>
      <c r="O229" s="41"/>
      <c r="P229" s="182">
        <f t="shared" si="1"/>
        <v>0</v>
      </c>
      <c r="Q229" s="182">
        <v>3.8850000000000003E-2</v>
      </c>
      <c r="R229" s="182">
        <f t="shared" si="2"/>
        <v>1.3698509999999999</v>
      </c>
      <c r="S229" s="182">
        <v>0</v>
      </c>
      <c r="T229" s="183">
        <f t="shared" si="3"/>
        <v>0</v>
      </c>
      <c r="AR229" s="23" t="s">
        <v>201</v>
      </c>
      <c r="AT229" s="23" t="s">
        <v>197</v>
      </c>
      <c r="AU229" s="23" t="s">
        <v>211</v>
      </c>
      <c r="AY229" s="23" t="s">
        <v>195</v>
      </c>
      <c r="BE229" s="184">
        <f t="shared" si="4"/>
        <v>0</v>
      </c>
      <c r="BF229" s="184">
        <f t="shared" si="5"/>
        <v>0</v>
      </c>
      <c r="BG229" s="184">
        <f t="shared" si="6"/>
        <v>0</v>
      </c>
      <c r="BH229" s="184">
        <f t="shared" si="7"/>
        <v>0</v>
      </c>
      <c r="BI229" s="184">
        <f t="shared" si="8"/>
        <v>0</v>
      </c>
      <c r="BJ229" s="23" t="s">
        <v>83</v>
      </c>
      <c r="BK229" s="184">
        <f t="shared" si="9"/>
        <v>0</v>
      </c>
      <c r="BL229" s="23" t="s">
        <v>201</v>
      </c>
      <c r="BM229" s="23" t="s">
        <v>4707</v>
      </c>
    </row>
    <row r="230" spans="2:65" s="1" customFormat="1" ht="16.5" customHeight="1">
      <c r="B230" s="172"/>
      <c r="C230" s="173" t="s">
        <v>490</v>
      </c>
      <c r="D230" s="173" t="s">
        <v>197</v>
      </c>
      <c r="E230" s="174" t="s">
        <v>2941</v>
      </c>
      <c r="F230" s="175" t="s">
        <v>2942</v>
      </c>
      <c r="G230" s="176" t="s">
        <v>264</v>
      </c>
      <c r="H230" s="177">
        <v>35.26</v>
      </c>
      <c r="I230" s="178"/>
      <c r="J230" s="179">
        <f t="shared" si="0"/>
        <v>0</v>
      </c>
      <c r="K230" s="175"/>
      <c r="L230" s="40"/>
      <c r="M230" s="180" t="s">
        <v>5</v>
      </c>
      <c r="N230" s="181" t="s">
        <v>46</v>
      </c>
      <c r="O230" s="41"/>
      <c r="P230" s="182">
        <f t="shared" si="1"/>
        <v>0</v>
      </c>
      <c r="Q230" s="182">
        <v>0</v>
      </c>
      <c r="R230" s="182">
        <f t="shared" si="2"/>
        <v>0</v>
      </c>
      <c r="S230" s="182">
        <v>0</v>
      </c>
      <c r="T230" s="183">
        <f t="shared" si="3"/>
        <v>0</v>
      </c>
      <c r="AR230" s="23" t="s">
        <v>201</v>
      </c>
      <c r="AT230" s="23" t="s">
        <v>197</v>
      </c>
      <c r="AU230" s="23" t="s">
        <v>211</v>
      </c>
      <c r="AY230" s="23" t="s">
        <v>195</v>
      </c>
      <c r="BE230" s="184">
        <f t="shared" si="4"/>
        <v>0</v>
      </c>
      <c r="BF230" s="184">
        <f t="shared" si="5"/>
        <v>0</v>
      </c>
      <c r="BG230" s="184">
        <f t="shared" si="6"/>
        <v>0</v>
      </c>
      <c r="BH230" s="184">
        <f t="shared" si="7"/>
        <v>0</v>
      </c>
      <c r="BI230" s="184">
        <f t="shared" si="8"/>
        <v>0</v>
      </c>
      <c r="BJ230" s="23" t="s">
        <v>83</v>
      </c>
      <c r="BK230" s="184">
        <f t="shared" si="9"/>
        <v>0</v>
      </c>
      <c r="BL230" s="23" t="s">
        <v>201</v>
      </c>
      <c r="BM230" s="23" t="s">
        <v>4708</v>
      </c>
    </row>
    <row r="231" spans="2:65" s="1" customFormat="1" ht="16.5" customHeight="1">
      <c r="B231" s="172"/>
      <c r="C231" s="173" t="s">
        <v>494</v>
      </c>
      <c r="D231" s="173" t="s">
        <v>197</v>
      </c>
      <c r="E231" s="174" t="s">
        <v>2944</v>
      </c>
      <c r="F231" s="175" t="s">
        <v>2945</v>
      </c>
      <c r="G231" s="176" t="s">
        <v>264</v>
      </c>
      <c r="H231" s="177">
        <v>35.26</v>
      </c>
      <c r="I231" s="178"/>
      <c r="J231" s="179">
        <f t="shared" si="0"/>
        <v>0</v>
      </c>
      <c r="K231" s="175"/>
      <c r="L231" s="40"/>
      <c r="M231" s="180" t="s">
        <v>5</v>
      </c>
      <c r="N231" s="181" t="s">
        <v>46</v>
      </c>
      <c r="O231" s="41"/>
      <c r="P231" s="182">
        <f t="shared" si="1"/>
        <v>0</v>
      </c>
      <c r="Q231" s="182">
        <v>3.15E-3</v>
      </c>
      <c r="R231" s="182">
        <f t="shared" si="2"/>
        <v>0.111069</v>
      </c>
      <c r="S231" s="182">
        <v>0</v>
      </c>
      <c r="T231" s="183">
        <f t="shared" si="3"/>
        <v>0</v>
      </c>
      <c r="AR231" s="23" t="s">
        <v>201</v>
      </c>
      <c r="AT231" s="23" t="s">
        <v>197</v>
      </c>
      <c r="AU231" s="23" t="s">
        <v>211</v>
      </c>
      <c r="AY231" s="23" t="s">
        <v>195</v>
      </c>
      <c r="BE231" s="184">
        <f t="shared" si="4"/>
        <v>0</v>
      </c>
      <c r="BF231" s="184">
        <f t="shared" si="5"/>
        <v>0</v>
      </c>
      <c r="BG231" s="184">
        <f t="shared" si="6"/>
        <v>0</v>
      </c>
      <c r="BH231" s="184">
        <f t="shared" si="7"/>
        <v>0</v>
      </c>
      <c r="BI231" s="184">
        <f t="shared" si="8"/>
        <v>0</v>
      </c>
      <c r="BJ231" s="23" t="s">
        <v>83</v>
      </c>
      <c r="BK231" s="184">
        <f t="shared" si="9"/>
        <v>0</v>
      </c>
      <c r="BL231" s="23" t="s">
        <v>201</v>
      </c>
      <c r="BM231" s="23" t="s">
        <v>4709</v>
      </c>
    </row>
    <row r="232" spans="2:65" s="1" customFormat="1" ht="16.5" customHeight="1">
      <c r="B232" s="172"/>
      <c r="C232" s="173" t="s">
        <v>499</v>
      </c>
      <c r="D232" s="173" t="s">
        <v>197</v>
      </c>
      <c r="E232" s="174" t="s">
        <v>2947</v>
      </c>
      <c r="F232" s="175" t="s">
        <v>2948</v>
      </c>
      <c r="G232" s="176" t="s">
        <v>264</v>
      </c>
      <c r="H232" s="177">
        <v>35.26</v>
      </c>
      <c r="I232" s="178"/>
      <c r="J232" s="179">
        <f t="shared" si="0"/>
        <v>0</v>
      </c>
      <c r="K232" s="175"/>
      <c r="L232" s="40"/>
      <c r="M232" s="180" t="s">
        <v>5</v>
      </c>
      <c r="N232" s="181" t="s">
        <v>46</v>
      </c>
      <c r="O232" s="41"/>
      <c r="P232" s="182">
        <f t="shared" si="1"/>
        <v>0</v>
      </c>
      <c r="Q232" s="182">
        <v>0</v>
      </c>
      <c r="R232" s="182">
        <f t="shared" si="2"/>
        <v>0</v>
      </c>
      <c r="S232" s="182">
        <v>0</v>
      </c>
      <c r="T232" s="183">
        <f t="shared" si="3"/>
        <v>0</v>
      </c>
      <c r="AR232" s="23" t="s">
        <v>201</v>
      </c>
      <c r="AT232" s="23" t="s">
        <v>197</v>
      </c>
      <c r="AU232" s="23" t="s">
        <v>211</v>
      </c>
      <c r="AY232" s="23" t="s">
        <v>195</v>
      </c>
      <c r="BE232" s="184">
        <f t="shared" si="4"/>
        <v>0</v>
      </c>
      <c r="BF232" s="184">
        <f t="shared" si="5"/>
        <v>0</v>
      </c>
      <c r="BG232" s="184">
        <f t="shared" si="6"/>
        <v>0</v>
      </c>
      <c r="BH232" s="184">
        <f t="shared" si="7"/>
        <v>0</v>
      </c>
      <c r="BI232" s="184">
        <f t="shared" si="8"/>
        <v>0</v>
      </c>
      <c r="BJ232" s="23" t="s">
        <v>83</v>
      </c>
      <c r="BK232" s="184">
        <f t="shared" si="9"/>
        <v>0</v>
      </c>
      <c r="BL232" s="23" t="s">
        <v>201</v>
      </c>
      <c r="BM232" s="23" t="s">
        <v>4710</v>
      </c>
    </row>
    <row r="233" spans="2:65" s="1" customFormat="1" ht="16.5" customHeight="1">
      <c r="B233" s="172"/>
      <c r="C233" s="173" t="s">
        <v>504</v>
      </c>
      <c r="D233" s="173" t="s">
        <v>197</v>
      </c>
      <c r="E233" s="174" t="s">
        <v>2950</v>
      </c>
      <c r="F233" s="175" t="s">
        <v>2951</v>
      </c>
      <c r="G233" s="176" t="s">
        <v>264</v>
      </c>
      <c r="H233" s="177">
        <v>35.26</v>
      </c>
      <c r="I233" s="178"/>
      <c r="J233" s="179">
        <f t="shared" si="0"/>
        <v>0</v>
      </c>
      <c r="K233" s="175"/>
      <c r="L233" s="40"/>
      <c r="M233" s="180" t="s">
        <v>5</v>
      </c>
      <c r="N233" s="181" t="s">
        <v>46</v>
      </c>
      <c r="O233" s="41"/>
      <c r="P233" s="182">
        <f t="shared" si="1"/>
        <v>0</v>
      </c>
      <c r="Q233" s="182">
        <v>2.7599999999999999E-3</v>
      </c>
      <c r="R233" s="182">
        <f t="shared" si="2"/>
        <v>9.731759999999999E-2</v>
      </c>
      <c r="S233" s="182">
        <v>0</v>
      </c>
      <c r="T233" s="183">
        <f t="shared" si="3"/>
        <v>0</v>
      </c>
      <c r="AR233" s="23" t="s">
        <v>201</v>
      </c>
      <c r="AT233" s="23" t="s">
        <v>197</v>
      </c>
      <c r="AU233" s="23" t="s">
        <v>211</v>
      </c>
      <c r="AY233" s="23" t="s">
        <v>195</v>
      </c>
      <c r="BE233" s="184">
        <f t="shared" si="4"/>
        <v>0</v>
      </c>
      <c r="BF233" s="184">
        <f t="shared" si="5"/>
        <v>0</v>
      </c>
      <c r="BG233" s="184">
        <f t="shared" si="6"/>
        <v>0</v>
      </c>
      <c r="BH233" s="184">
        <f t="shared" si="7"/>
        <v>0</v>
      </c>
      <c r="BI233" s="184">
        <f t="shared" si="8"/>
        <v>0</v>
      </c>
      <c r="BJ233" s="23" t="s">
        <v>83</v>
      </c>
      <c r="BK233" s="184">
        <f t="shared" si="9"/>
        <v>0</v>
      </c>
      <c r="BL233" s="23" t="s">
        <v>201</v>
      </c>
      <c r="BM233" s="23" t="s">
        <v>4711</v>
      </c>
    </row>
    <row r="234" spans="2:65" s="1" customFormat="1" ht="25.5" customHeight="1">
      <c r="B234" s="172"/>
      <c r="C234" s="173" t="s">
        <v>508</v>
      </c>
      <c r="D234" s="173" t="s">
        <v>197</v>
      </c>
      <c r="E234" s="174" t="s">
        <v>2953</v>
      </c>
      <c r="F234" s="175" t="s">
        <v>2954</v>
      </c>
      <c r="G234" s="176" t="s">
        <v>264</v>
      </c>
      <c r="H234" s="177">
        <v>35.26</v>
      </c>
      <c r="I234" s="178"/>
      <c r="J234" s="179">
        <f t="shared" si="0"/>
        <v>0</v>
      </c>
      <c r="K234" s="175"/>
      <c r="L234" s="40"/>
      <c r="M234" s="180" t="s">
        <v>5</v>
      </c>
      <c r="N234" s="181" t="s">
        <v>46</v>
      </c>
      <c r="O234" s="41"/>
      <c r="P234" s="182">
        <f t="shared" si="1"/>
        <v>0</v>
      </c>
      <c r="Q234" s="182">
        <v>0</v>
      </c>
      <c r="R234" s="182">
        <f t="shared" si="2"/>
        <v>0</v>
      </c>
      <c r="S234" s="182">
        <v>0</v>
      </c>
      <c r="T234" s="183">
        <f t="shared" si="3"/>
        <v>0</v>
      </c>
      <c r="AR234" s="23" t="s">
        <v>201</v>
      </c>
      <c r="AT234" s="23" t="s">
        <v>197</v>
      </c>
      <c r="AU234" s="23" t="s">
        <v>211</v>
      </c>
      <c r="AY234" s="23" t="s">
        <v>195</v>
      </c>
      <c r="BE234" s="184">
        <f t="shared" si="4"/>
        <v>0</v>
      </c>
      <c r="BF234" s="184">
        <f t="shared" si="5"/>
        <v>0</v>
      </c>
      <c r="BG234" s="184">
        <f t="shared" si="6"/>
        <v>0</v>
      </c>
      <c r="BH234" s="184">
        <f t="shared" si="7"/>
        <v>0</v>
      </c>
      <c r="BI234" s="184">
        <f t="shared" si="8"/>
        <v>0</v>
      </c>
      <c r="BJ234" s="23" t="s">
        <v>83</v>
      </c>
      <c r="BK234" s="184">
        <f t="shared" si="9"/>
        <v>0</v>
      </c>
      <c r="BL234" s="23" t="s">
        <v>201</v>
      </c>
      <c r="BM234" s="23" t="s">
        <v>4712</v>
      </c>
    </row>
    <row r="235" spans="2:65" s="1" customFormat="1" ht="16.5" customHeight="1">
      <c r="B235" s="172"/>
      <c r="C235" s="173" t="s">
        <v>391</v>
      </c>
      <c r="D235" s="173" t="s">
        <v>197</v>
      </c>
      <c r="E235" s="174" t="s">
        <v>2956</v>
      </c>
      <c r="F235" s="175" t="s">
        <v>2957</v>
      </c>
      <c r="G235" s="176" t="s">
        <v>325</v>
      </c>
      <c r="H235" s="177">
        <v>6</v>
      </c>
      <c r="I235" s="178"/>
      <c r="J235" s="179">
        <f t="shared" si="0"/>
        <v>0</v>
      </c>
      <c r="K235" s="175"/>
      <c r="L235" s="40"/>
      <c r="M235" s="180" t="s">
        <v>5</v>
      </c>
      <c r="N235" s="181" t="s">
        <v>46</v>
      </c>
      <c r="O235" s="41"/>
      <c r="P235" s="182">
        <f t="shared" si="1"/>
        <v>0</v>
      </c>
      <c r="Q235" s="182">
        <v>0</v>
      </c>
      <c r="R235" s="182">
        <f t="shared" si="2"/>
        <v>0</v>
      </c>
      <c r="S235" s="182">
        <v>0</v>
      </c>
      <c r="T235" s="183">
        <f t="shared" si="3"/>
        <v>0</v>
      </c>
      <c r="AR235" s="23" t="s">
        <v>201</v>
      </c>
      <c r="AT235" s="23" t="s">
        <v>197</v>
      </c>
      <c r="AU235" s="23" t="s">
        <v>211</v>
      </c>
      <c r="AY235" s="23" t="s">
        <v>195</v>
      </c>
      <c r="BE235" s="184">
        <f t="shared" si="4"/>
        <v>0</v>
      </c>
      <c r="BF235" s="184">
        <f t="shared" si="5"/>
        <v>0</v>
      </c>
      <c r="BG235" s="184">
        <f t="shared" si="6"/>
        <v>0</v>
      </c>
      <c r="BH235" s="184">
        <f t="shared" si="7"/>
        <v>0</v>
      </c>
      <c r="BI235" s="184">
        <f t="shared" si="8"/>
        <v>0</v>
      </c>
      <c r="BJ235" s="23" t="s">
        <v>83</v>
      </c>
      <c r="BK235" s="184">
        <f t="shared" si="9"/>
        <v>0</v>
      </c>
      <c r="BL235" s="23" t="s">
        <v>201</v>
      </c>
      <c r="BM235" s="23" t="s">
        <v>4713</v>
      </c>
    </row>
    <row r="236" spans="2:65" s="1" customFormat="1" ht="16.5" customHeight="1">
      <c r="B236" s="172"/>
      <c r="C236" s="173" t="s">
        <v>412</v>
      </c>
      <c r="D236" s="173" t="s">
        <v>197</v>
      </c>
      <c r="E236" s="174" t="s">
        <v>2959</v>
      </c>
      <c r="F236" s="175" t="s">
        <v>2960</v>
      </c>
      <c r="G236" s="176" t="s">
        <v>228</v>
      </c>
      <c r="H236" s="177">
        <v>1.23</v>
      </c>
      <c r="I236" s="178"/>
      <c r="J236" s="179">
        <f t="shared" si="0"/>
        <v>0</v>
      </c>
      <c r="K236" s="175"/>
      <c r="L236" s="40"/>
      <c r="M236" s="180" t="s">
        <v>5</v>
      </c>
      <c r="N236" s="181" t="s">
        <v>46</v>
      </c>
      <c r="O236" s="41"/>
      <c r="P236" s="182">
        <f t="shared" si="1"/>
        <v>0</v>
      </c>
      <c r="Q236" s="182">
        <v>0</v>
      </c>
      <c r="R236" s="182">
        <f t="shared" si="2"/>
        <v>0</v>
      </c>
      <c r="S236" s="182">
        <v>0</v>
      </c>
      <c r="T236" s="183">
        <f t="shared" si="3"/>
        <v>0</v>
      </c>
      <c r="AR236" s="23" t="s">
        <v>201</v>
      </c>
      <c r="AT236" s="23" t="s">
        <v>197</v>
      </c>
      <c r="AU236" s="23" t="s">
        <v>211</v>
      </c>
      <c r="AY236" s="23" t="s">
        <v>195</v>
      </c>
      <c r="BE236" s="184">
        <f t="shared" si="4"/>
        <v>0</v>
      </c>
      <c r="BF236" s="184">
        <f t="shared" si="5"/>
        <v>0</v>
      </c>
      <c r="BG236" s="184">
        <f t="shared" si="6"/>
        <v>0</v>
      </c>
      <c r="BH236" s="184">
        <f t="shared" si="7"/>
        <v>0</v>
      </c>
      <c r="BI236" s="184">
        <f t="shared" si="8"/>
        <v>0</v>
      </c>
      <c r="BJ236" s="23" t="s">
        <v>83</v>
      </c>
      <c r="BK236" s="184">
        <f t="shared" si="9"/>
        <v>0</v>
      </c>
      <c r="BL236" s="23" t="s">
        <v>201</v>
      </c>
      <c r="BM236" s="23" t="s">
        <v>4714</v>
      </c>
    </row>
    <row r="237" spans="2:65" s="1" customFormat="1" ht="25.5" customHeight="1">
      <c r="B237" s="172"/>
      <c r="C237" s="173" t="s">
        <v>520</v>
      </c>
      <c r="D237" s="173" t="s">
        <v>197</v>
      </c>
      <c r="E237" s="174" t="s">
        <v>2962</v>
      </c>
      <c r="F237" s="175" t="s">
        <v>2963</v>
      </c>
      <c r="G237" s="176" t="s">
        <v>303</v>
      </c>
      <c r="H237" s="177">
        <v>2.238</v>
      </c>
      <c r="I237" s="178"/>
      <c r="J237" s="179">
        <f t="shared" si="0"/>
        <v>0</v>
      </c>
      <c r="K237" s="175"/>
      <c r="L237" s="40"/>
      <c r="M237" s="180" t="s">
        <v>5</v>
      </c>
      <c r="N237" s="181" t="s">
        <v>46</v>
      </c>
      <c r="O237" s="41"/>
      <c r="P237" s="182">
        <f t="shared" si="1"/>
        <v>0</v>
      </c>
      <c r="Q237" s="182">
        <v>0</v>
      </c>
      <c r="R237" s="182">
        <f t="shared" si="2"/>
        <v>0</v>
      </c>
      <c r="S237" s="182">
        <v>0</v>
      </c>
      <c r="T237" s="183">
        <f t="shared" si="3"/>
        <v>0</v>
      </c>
      <c r="AR237" s="23" t="s">
        <v>201</v>
      </c>
      <c r="AT237" s="23" t="s">
        <v>197</v>
      </c>
      <c r="AU237" s="23" t="s">
        <v>211</v>
      </c>
      <c r="AY237" s="23" t="s">
        <v>195</v>
      </c>
      <c r="BE237" s="184">
        <f t="shared" si="4"/>
        <v>0</v>
      </c>
      <c r="BF237" s="184">
        <f t="shared" si="5"/>
        <v>0</v>
      </c>
      <c r="BG237" s="184">
        <f t="shared" si="6"/>
        <v>0</v>
      </c>
      <c r="BH237" s="184">
        <f t="shared" si="7"/>
        <v>0</v>
      </c>
      <c r="BI237" s="184">
        <f t="shared" si="8"/>
        <v>0</v>
      </c>
      <c r="BJ237" s="23" t="s">
        <v>83</v>
      </c>
      <c r="BK237" s="184">
        <f t="shared" si="9"/>
        <v>0</v>
      </c>
      <c r="BL237" s="23" t="s">
        <v>201</v>
      </c>
      <c r="BM237" s="23" t="s">
        <v>4715</v>
      </c>
    </row>
    <row r="238" spans="2:65" s="1" customFormat="1" ht="25.5" customHeight="1">
      <c r="B238" s="172"/>
      <c r="C238" s="173" t="s">
        <v>524</v>
      </c>
      <c r="D238" s="173" t="s">
        <v>197</v>
      </c>
      <c r="E238" s="174" t="s">
        <v>2965</v>
      </c>
      <c r="F238" s="175" t="s">
        <v>2966</v>
      </c>
      <c r="G238" s="176" t="s">
        <v>303</v>
      </c>
      <c r="H238" s="177">
        <v>2.238</v>
      </c>
      <c r="I238" s="178"/>
      <c r="J238" s="179">
        <f t="shared" si="0"/>
        <v>0</v>
      </c>
      <c r="K238" s="175"/>
      <c r="L238" s="40"/>
      <c r="M238" s="180" t="s">
        <v>5</v>
      </c>
      <c r="N238" s="181" t="s">
        <v>46</v>
      </c>
      <c r="O238" s="41"/>
      <c r="P238" s="182">
        <f t="shared" si="1"/>
        <v>0</v>
      </c>
      <c r="Q238" s="182">
        <v>0</v>
      </c>
      <c r="R238" s="182">
        <f t="shared" si="2"/>
        <v>0</v>
      </c>
      <c r="S238" s="182">
        <v>0</v>
      </c>
      <c r="T238" s="183">
        <f t="shared" si="3"/>
        <v>0</v>
      </c>
      <c r="AR238" s="23" t="s">
        <v>201</v>
      </c>
      <c r="AT238" s="23" t="s">
        <v>197</v>
      </c>
      <c r="AU238" s="23" t="s">
        <v>211</v>
      </c>
      <c r="AY238" s="23" t="s">
        <v>195</v>
      </c>
      <c r="BE238" s="184">
        <f t="shared" si="4"/>
        <v>0</v>
      </c>
      <c r="BF238" s="184">
        <f t="shared" si="5"/>
        <v>0</v>
      </c>
      <c r="BG238" s="184">
        <f t="shared" si="6"/>
        <v>0</v>
      </c>
      <c r="BH238" s="184">
        <f t="shared" si="7"/>
        <v>0</v>
      </c>
      <c r="BI238" s="184">
        <f t="shared" si="8"/>
        <v>0</v>
      </c>
      <c r="BJ238" s="23" t="s">
        <v>83</v>
      </c>
      <c r="BK238" s="184">
        <f t="shared" si="9"/>
        <v>0</v>
      </c>
      <c r="BL238" s="23" t="s">
        <v>201</v>
      </c>
      <c r="BM238" s="23" t="s">
        <v>4716</v>
      </c>
    </row>
    <row r="239" spans="2:65" s="1" customFormat="1" ht="25.5" customHeight="1">
      <c r="B239" s="172"/>
      <c r="C239" s="173" t="s">
        <v>528</v>
      </c>
      <c r="D239" s="173" t="s">
        <v>197</v>
      </c>
      <c r="E239" s="174" t="s">
        <v>2968</v>
      </c>
      <c r="F239" s="175" t="s">
        <v>2969</v>
      </c>
      <c r="G239" s="176" t="s">
        <v>303</v>
      </c>
      <c r="H239" s="177">
        <v>22.38</v>
      </c>
      <c r="I239" s="178"/>
      <c r="J239" s="179">
        <f t="shared" si="0"/>
        <v>0</v>
      </c>
      <c r="K239" s="175"/>
      <c r="L239" s="40"/>
      <c r="M239" s="180" t="s">
        <v>5</v>
      </c>
      <c r="N239" s="181" t="s">
        <v>46</v>
      </c>
      <c r="O239" s="41"/>
      <c r="P239" s="182">
        <f t="shared" si="1"/>
        <v>0</v>
      </c>
      <c r="Q239" s="182">
        <v>0</v>
      </c>
      <c r="R239" s="182">
        <f t="shared" si="2"/>
        <v>0</v>
      </c>
      <c r="S239" s="182">
        <v>0</v>
      </c>
      <c r="T239" s="183">
        <f t="shared" si="3"/>
        <v>0</v>
      </c>
      <c r="AR239" s="23" t="s">
        <v>201</v>
      </c>
      <c r="AT239" s="23" t="s">
        <v>197</v>
      </c>
      <c r="AU239" s="23" t="s">
        <v>211</v>
      </c>
      <c r="AY239" s="23" t="s">
        <v>195</v>
      </c>
      <c r="BE239" s="184">
        <f t="shared" si="4"/>
        <v>0</v>
      </c>
      <c r="BF239" s="184">
        <f t="shared" si="5"/>
        <v>0</v>
      </c>
      <c r="BG239" s="184">
        <f t="shared" si="6"/>
        <v>0</v>
      </c>
      <c r="BH239" s="184">
        <f t="shared" si="7"/>
        <v>0</v>
      </c>
      <c r="BI239" s="184">
        <f t="shared" si="8"/>
        <v>0</v>
      </c>
      <c r="BJ239" s="23" t="s">
        <v>83</v>
      </c>
      <c r="BK239" s="184">
        <f t="shared" si="9"/>
        <v>0</v>
      </c>
      <c r="BL239" s="23" t="s">
        <v>201</v>
      </c>
      <c r="BM239" s="23" t="s">
        <v>4717</v>
      </c>
    </row>
    <row r="240" spans="2:65" s="1" customFormat="1" ht="16.5" customHeight="1">
      <c r="B240" s="172"/>
      <c r="C240" s="173" t="s">
        <v>532</v>
      </c>
      <c r="D240" s="173" t="s">
        <v>197</v>
      </c>
      <c r="E240" s="174" t="s">
        <v>2971</v>
      </c>
      <c r="F240" s="175" t="s">
        <v>2972</v>
      </c>
      <c r="G240" s="176" t="s">
        <v>303</v>
      </c>
      <c r="H240" s="177">
        <v>2.238</v>
      </c>
      <c r="I240" s="178"/>
      <c r="J240" s="179">
        <f t="shared" si="0"/>
        <v>0</v>
      </c>
      <c r="K240" s="175"/>
      <c r="L240" s="40"/>
      <c r="M240" s="180" t="s">
        <v>5</v>
      </c>
      <c r="N240" s="181" t="s">
        <v>46</v>
      </c>
      <c r="O240" s="41"/>
      <c r="P240" s="182">
        <f t="shared" si="1"/>
        <v>0</v>
      </c>
      <c r="Q240" s="182">
        <v>0</v>
      </c>
      <c r="R240" s="182">
        <f t="shared" si="2"/>
        <v>0</v>
      </c>
      <c r="S240" s="182">
        <v>0</v>
      </c>
      <c r="T240" s="183">
        <f t="shared" si="3"/>
        <v>0</v>
      </c>
      <c r="AR240" s="23" t="s">
        <v>201</v>
      </c>
      <c r="AT240" s="23" t="s">
        <v>197</v>
      </c>
      <c r="AU240" s="23" t="s">
        <v>211</v>
      </c>
      <c r="AY240" s="23" t="s">
        <v>195</v>
      </c>
      <c r="BE240" s="184">
        <f t="shared" si="4"/>
        <v>0</v>
      </c>
      <c r="BF240" s="184">
        <f t="shared" si="5"/>
        <v>0</v>
      </c>
      <c r="BG240" s="184">
        <f t="shared" si="6"/>
        <v>0</v>
      </c>
      <c r="BH240" s="184">
        <f t="shared" si="7"/>
        <v>0</v>
      </c>
      <c r="BI240" s="184">
        <f t="shared" si="8"/>
        <v>0</v>
      </c>
      <c r="BJ240" s="23" t="s">
        <v>83</v>
      </c>
      <c r="BK240" s="184">
        <f t="shared" si="9"/>
        <v>0</v>
      </c>
      <c r="BL240" s="23" t="s">
        <v>201</v>
      </c>
      <c r="BM240" s="23" t="s">
        <v>4718</v>
      </c>
    </row>
    <row r="241" spans="2:65" s="1" customFormat="1" ht="16.5" customHeight="1">
      <c r="B241" s="172"/>
      <c r="C241" s="173" t="s">
        <v>537</v>
      </c>
      <c r="D241" s="173" t="s">
        <v>197</v>
      </c>
      <c r="E241" s="174" t="s">
        <v>3809</v>
      </c>
      <c r="F241" s="175" t="s">
        <v>2975</v>
      </c>
      <c r="G241" s="176" t="s">
        <v>303</v>
      </c>
      <c r="H241" s="177">
        <v>7.39</v>
      </c>
      <c r="I241" s="178"/>
      <c r="J241" s="179">
        <f t="shared" si="0"/>
        <v>0</v>
      </c>
      <c r="K241" s="175"/>
      <c r="L241" s="40"/>
      <c r="M241" s="180" t="s">
        <v>5</v>
      </c>
      <c r="N241" s="181" t="s">
        <v>46</v>
      </c>
      <c r="O241" s="41"/>
      <c r="P241" s="182">
        <f t="shared" si="1"/>
        <v>0</v>
      </c>
      <c r="Q241" s="182">
        <v>0</v>
      </c>
      <c r="R241" s="182">
        <f t="shared" si="2"/>
        <v>0</v>
      </c>
      <c r="S241" s="182">
        <v>0</v>
      </c>
      <c r="T241" s="183">
        <f t="shared" si="3"/>
        <v>0</v>
      </c>
      <c r="AR241" s="23" t="s">
        <v>201</v>
      </c>
      <c r="AT241" s="23" t="s">
        <v>197</v>
      </c>
      <c r="AU241" s="23" t="s">
        <v>211</v>
      </c>
      <c r="AY241" s="23" t="s">
        <v>195</v>
      </c>
      <c r="BE241" s="184">
        <f t="shared" si="4"/>
        <v>0</v>
      </c>
      <c r="BF241" s="184">
        <f t="shared" si="5"/>
        <v>0</v>
      </c>
      <c r="BG241" s="184">
        <f t="shared" si="6"/>
        <v>0</v>
      </c>
      <c r="BH241" s="184">
        <f t="shared" si="7"/>
        <v>0</v>
      </c>
      <c r="BI241" s="184">
        <f t="shared" si="8"/>
        <v>0</v>
      </c>
      <c r="BJ241" s="23" t="s">
        <v>83</v>
      </c>
      <c r="BK241" s="184">
        <f t="shared" si="9"/>
        <v>0</v>
      </c>
      <c r="BL241" s="23" t="s">
        <v>201</v>
      </c>
      <c r="BM241" s="23" t="s">
        <v>4719</v>
      </c>
    </row>
    <row r="242" spans="2:65" s="1" customFormat="1" ht="25.5" customHeight="1">
      <c r="B242" s="172"/>
      <c r="C242" s="173" t="s">
        <v>543</v>
      </c>
      <c r="D242" s="173" t="s">
        <v>197</v>
      </c>
      <c r="E242" s="174" t="s">
        <v>3811</v>
      </c>
      <c r="F242" s="175" t="s">
        <v>4720</v>
      </c>
      <c r="G242" s="176" t="s">
        <v>264</v>
      </c>
      <c r="H242" s="177">
        <v>25.434000000000001</v>
      </c>
      <c r="I242" s="178"/>
      <c r="J242" s="179">
        <f t="shared" si="0"/>
        <v>0</v>
      </c>
      <c r="K242" s="175"/>
      <c r="L242" s="40"/>
      <c r="M242" s="180" t="s">
        <v>5</v>
      </c>
      <c r="N242" s="181" t="s">
        <v>46</v>
      </c>
      <c r="O242" s="41"/>
      <c r="P242" s="182">
        <f t="shared" si="1"/>
        <v>0</v>
      </c>
      <c r="Q242" s="182">
        <v>0</v>
      </c>
      <c r="R242" s="182">
        <f t="shared" si="2"/>
        <v>0</v>
      </c>
      <c r="S242" s="182">
        <v>0</v>
      </c>
      <c r="T242" s="183">
        <f t="shared" si="3"/>
        <v>0</v>
      </c>
      <c r="AR242" s="23" t="s">
        <v>307</v>
      </c>
      <c r="AT242" s="23" t="s">
        <v>197</v>
      </c>
      <c r="AU242" s="23" t="s">
        <v>211</v>
      </c>
      <c r="AY242" s="23" t="s">
        <v>195</v>
      </c>
      <c r="BE242" s="184">
        <f t="shared" si="4"/>
        <v>0</v>
      </c>
      <c r="BF242" s="184">
        <f t="shared" si="5"/>
        <v>0</v>
      </c>
      <c r="BG242" s="184">
        <f t="shared" si="6"/>
        <v>0</v>
      </c>
      <c r="BH242" s="184">
        <f t="shared" si="7"/>
        <v>0</v>
      </c>
      <c r="BI242" s="184">
        <f t="shared" si="8"/>
        <v>0</v>
      </c>
      <c r="BJ242" s="23" t="s">
        <v>83</v>
      </c>
      <c r="BK242" s="184">
        <f t="shared" si="9"/>
        <v>0</v>
      </c>
      <c r="BL242" s="23" t="s">
        <v>307</v>
      </c>
      <c r="BM242" s="23" t="s">
        <v>4721</v>
      </c>
    </row>
    <row r="243" spans="2:65" s="11" customFormat="1">
      <c r="B243" s="185"/>
      <c r="D243" s="186" t="s">
        <v>203</v>
      </c>
      <c r="E243" s="187" t="s">
        <v>5</v>
      </c>
      <c r="F243" s="188" t="s">
        <v>4722</v>
      </c>
      <c r="H243" s="189">
        <v>25.434000000000001</v>
      </c>
      <c r="I243" s="190"/>
      <c r="L243" s="185"/>
      <c r="M243" s="191"/>
      <c r="N243" s="192"/>
      <c r="O243" s="192"/>
      <c r="P243" s="192"/>
      <c r="Q243" s="192"/>
      <c r="R243" s="192"/>
      <c r="S243" s="192"/>
      <c r="T243" s="193"/>
      <c r="AT243" s="187" t="s">
        <v>203</v>
      </c>
      <c r="AU243" s="187" t="s">
        <v>211</v>
      </c>
      <c r="AV243" s="11" t="s">
        <v>85</v>
      </c>
      <c r="AW243" s="11" t="s">
        <v>39</v>
      </c>
      <c r="AX243" s="11" t="s">
        <v>75</v>
      </c>
      <c r="AY243" s="187" t="s">
        <v>195</v>
      </c>
    </row>
    <row r="244" spans="2:65" s="13" customFormat="1">
      <c r="B244" s="205"/>
      <c r="D244" s="186" t="s">
        <v>203</v>
      </c>
      <c r="E244" s="206" t="s">
        <v>5</v>
      </c>
      <c r="F244" s="207" t="s">
        <v>254</v>
      </c>
      <c r="H244" s="208">
        <v>25.434000000000001</v>
      </c>
      <c r="I244" s="209"/>
      <c r="L244" s="205"/>
      <c r="M244" s="210"/>
      <c r="N244" s="211"/>
      <c r="O244" s="211"/>
      <c r="P244" s="211"/>
      <c r="Q244" s="211"/>
      <c r="R244" s="211"/>
      <c r="S244" s="211"/>
      <c r="T244" s="212"/>
      <c r="AT244" s="206" t="s">
        <v>203</v>
      </c>
      <c r="AU244" s="206" t="s">
        <v>211</v>
      </c>
      <c r="AV244" s="13" t="s">
        <v>201</v>
      </c>
      <c r="AW244" s="13" t="s">
        <v>39</v>
      </c>
      <c r="AX244" s="13" t="s">
        <v>83</v>
      </c>
      <c r="AY244" s="206" t="s">
        <v>195</v>
      </c>
    </row>
    <row r="245" spans="2:65" s="1" customFormat="1" ht="16.5" customHeight="1">
      <c r="B245" s="172"/>
      <c r="C245" s="213" t="s">
        <v>547</v>
      </c>
      <c r="D245" s="213" t="s">
        <v>316</v>
      </c>
      <c r="E245" s="214" t="s">
        <v>3814</v>
      </c>
      <c r="F245" s="215" t="s">
        <v>3815</v>
      </c>
      <c r="G245" s="216" t="s">
        <v>325</v>
      </c>
      <c r="H245" s="217">
        <v>196</v>
      </c>
      <c r="I245" s="218"/>
      <c r="J245" s="219">
        <f>ROUND(I245*H245,2)</f>
        <v>0</v>
      </c>
      <c r="K245" s="215"/>
      <c r="L245" s="220"/>
      <c r="M245" s="221" t="s">
        <v>5</v>
      </c>
      <c r="N245" s="222" t="s">
        <v>46</v>
      </c>
      <c r="O245" s="41"/>
      <c r="P245" s="182">
        <f>O245*H245</f>
        <v>0</v>
      </c>
      <c r="Q245" s="182">
        <v>0</v>
      </c>
      <c r="R245" s="182">
        <f>Q245*H245</f>
        <v>0</v>
      </c>
      <c r="S245" s="182">
        <v>0</v>
      </c>
      <c r="T245" s="183">
        <f>S245*H245</f>
        <v>0</v>
      </c>
      <c r="AR245" s="23" t="s">
        <v>403</v>
      </c>
      <c r="AT245" s="23" t="s">
        <v>316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307</v>
      </c>
      <c r="BM245" s="23" t="s">
        <v>4723</v>
      </c>
    </row>
    <row r="246" spans="2:65" s="11" customFormat="1">
      <c r="B246" s="185"/>
      <c r="D246" s="186" t="s">
        <v>203</v>
      </c>
      <c r="E246" s="187" t="s">
        <v>5</v>
      </c>
      <c r="F246" s="188" t="s">
        <v>4724</v>
      </c>
      <c r="H246" s="189">
        <v>196</v>
      </c>
      <c r="I246" s="190"/>
      <c r="L246" s="185"/>
      <c r="M246" s="191"/>
      <c r="N246" s="192"/>
      <c r="O246" s="192"/>
      <c r="P246" s="192"/>
      <c r="Q246" s="192"/>
      <c r="R246" s="192"/>
      <c r="S246" s="192"/>
      <c r="T246" s="193"/>
      <c r="AT246" s="187" t="s">
        <v>203</v>
      </c>
      <c r="AU246" s="187" t="s">
        <v>211</v>
      </c>
      <c r="AV246" s="11" t="s">
        <v>85</v>
      </c>
      <c r="AW246" s="11" t="s">
        <v>39</v>
      </c>
      <c r="AX246" s="11" t="s">
        <v>75</v>
      </c>
      <c r="AY246" s="187" t="s">
        <v>195</v>
      </c>
    </row>
    <row r="247" spans="2:65" s="13" customFormat="1">
      <c r="B247" s="205"/>
      <c r="D247" s="186" t="s">
        <v>203</v>
      </c>
      <c r="E247" s="206" t="s">
        <v>5</v>
      </c>
      <c r="F247" s="207" t="s">
        <v>254</v>
      </c>
      <c r="H247" s="208">
        <v>196</v>
      </c>
      <c r="I247" s="209"/>
      <c r="L247" s="205"/>
      <c r="M247" s="210"/>
      <c r="N247" s="211"/>
      <c r="O247" s="211"/>
      <c r="P247" s="211"/>
      <c r="Q247" s="211"/>
      <c r="R247" s="211"/>
      <c r="S247" s="211"/>
      <c r="T247" s="212"/>
      <c r="AT247" s="206" t="s">
        <v>203</v>
      </c>
      <c r="AU247" s="206" t="s">
        <v>211</v>
      </c>
      <c r="AV247" s="13" t="s">
        <v>201</v>
      </c>
      <c r="AW247" s="13" t="s">
        <v>39</v>
      </c>
      <c r="AX247" s="13" t="s">
        <v>83</v>
      </c>
      <c r="AY247" s="206" t="s">
        <v>195</v>
      </c>
    </row>
    <row r="248" spans="2:65" s="1" customFormat="1" ht="16.5" customHeight="1">
      <c r="B248" s="172"/>
      <c r="C248" s="173" t="s">
        <v>552</v>
      </c>
      <c r="D248" s="173" t="s">
        <v>197</v>
      </c>
      <c r="E248" s="174" t="s">
        <v>3817</v>
      </c>
      <c r="F248" s="175" t="s">
        <v>4725</v>
      </c>
      <c r="G248" s="176" t="s">
        <v>264</v>
      </c>
      <c r="H248" s="177">
        <v>2.6</v>
      </c>
      <c r="I248" s="178"/>
      <c r="J248" s="179">
        <f>ROUND(I248*H248,2)</f>
        <v>0</v>
      </c>
      <c r="K248" s="175"/>
      <c r="L248" s="40"/>
      <c r="M248" s="180" t="s">
        <v>5</v>
      </c>
      <c r="N248" s="181" t="s">
        <v>46</v>
      </c>
      <c r="O248" s="41"/>
      <c r="P248" s="182">
        <f>O248*H248</f>
        <v>0</v>
      </c>
      <c r="Q248" s="182">
        <v>0</v>
      </c>
      <c r="R248" s="182">
        <f>Q248*H248</f>
        <v>0</v>
      </c>
      <c r="S248" s="182">
        <v>0</v>
      </c>
      <c r="T248" s="183">
        <f>S248*H248</f>
        <v>0</v>
      </c>
      <c r="AR248" s="23" t="s">
        <v>307</v>
      </c>
      <c r="AT248" s="23" t="s">
        <v>197</v>
      </c>
      <c r="AU248" s="23" t="s">
        <v>211</v>
      </c>
      <c r="AY248" s="23" t="s">
        <v>195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23" t="s">
        <v>83</v>
      </c>
      <c r="BK248" s="184">
        <f>ROUND(I248*H248,2)</f>
        <v>0</v>
      </c>
      <c r="BL248" s="23" t="s">
        <v>307</v>
      </c>
      <c r="BM248" s="23" t="s">
        <v>4726</v>
      </c>
    </row>
    <row r="249" spans="2:65" s="1" customFormat="1" ht="16.5" customHeight="1">
      <c r="B249" s="172"/>
      <c r="C249" s="213" t="s">
        <v>557</v>
      </c>
      <c r="D249" s="213" t="s">
        <v>316</v>
      </c>
      <c r="E249" s="214" t="s">
        <v>3820</v>
      </c>
      <c r="F249" s="215" t="s">
        <v>3821</v>
      </c>
      <c r="G249" s="216" t="s">
        <v>325</v>
      </c>
      <c r="H249" s="217">
        <v>98</v>
      </c>
      <c r="I249" s="218"/>
      <c r="J249" s="219">
        <f>ROUND(I249*H249,2)</f>
        <v>0</v>
      </c>
      <c r="K249" s="215"/>
      <c r="L249" s="220"/>
      <c r="M249" s="221" t="s">
        <v>5</v>
      </c>
      <c r="N249" s="222" t="s">
        <v>46</v>
      </c>
      <c r="O249" s="41"/>
      <c r="P249" s="182">
        <f>O249*H249</f>
        <v>0</v>
      </c>
      <c r="Q249" s="182">
        <v>0</v>
      </c>
      <c r="R249" s="182">
        <f>Q249*H249</f>
        <v>0</v>
      </c>
      <c r="S249" s="182">
        <v>0</v>
      </c>
      <c r="T249" s="183">
        <f>S249*H249</f>
        <v>0</v>
      </c>
      <c r="AR249" s="23" t="s">
        <v>403</v>
      </c>
      <c r="AT249" s="23" t="s">
        <v>316</v>
      </c>
      <c r="AU249" s="23" t="s">
        <v>211</v>
      </c>
      <c r="AY249" s="23" t="s">
        <v>195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23" t="s">
        <v>83</v>
      </c>
      <c r="BK249" s="184">
        <f>ROUND(I249*H249,2)</f>
        <v>0</v>
      </c>
      <c r="BL249" s="23" t="s">
        <v>307</v>
      </c>
      <c r="BM249" s="23" t="s">
        <v>4727</v>
      </c>
    </row>
    <row r="250" spans="2:65" s="11" customFormat="1">
      <c r="B250" s="185"/>
      <c r="D250" s="186" t="s">
        <v>203</v>
      </c>
      <c r="E250" s="187" t="s">
        <v>5</v>
      </c>
      <c r="F250" s="188" t="s">
        <v>4728</v>
      </c>
      <c r="H250" s="189">
        <v>98</v>
      </c>
      <c r="I250" s="190"/>
      <c r="L250" s="185"/>
      <c r="M250" s="191"/>
      <c r="N250" s="192"/>
      <c r="O250" s="192"/>
      <c r="P250" s="192"/>
      <c r="Q250" s="192"/>
      <c r="R250" s="192"/>
      <c r="S250" s="192"/>
      <c r="T250" s="193"/>
      <c r="AT250" s="187" t="s">
        <v>203</v>
      </c>
      <c r="AU250" s="187" t="s">
        <v>211</v>
      </c>
      <c r="AV250" s="11" t="s">
        <v>85</v>
      </c>
      <c r="AW250" s="11" t="s">
        <v>39</v>
      </c>
      <c r="AX250" s="11" t="s">
        <v>75</v>
      </c>
      <c r="AY250" s="187" t="s">
        <v>195</v>
      </c>
    </row>
    <row r="251" spans="2:65" s="13" customFormat="1">
      <c r="B251" s="205"/>
      <c r="D251" s="186" t="s">
        <v>203</v>
      </c>
      <c r="E251" s="206" t="s">
        <v>5</v>
      </c>
      <c r="F251" s="207" t="s">
        <v>254</v>
      </c>
      <c r="H251" s="208">
        <v>98</v>
      </c>
      <c r="I251" s="209"/>
      <c r="L251" s="205"/>
      <c r="M251" s="210"/>
      <c r="N251" s="211"/>
      <c r="O251" s="211"/>
      <c r="P251" s="211"/>
      <c r="Q251" s="211"/>
      <c r="R251" s="211"/>
      <c r="S251" s="211"/>
      <c r="T251" s="212"/>
      <c r="AT251" s="206" t="s">
        <v>203</v>
      </c>
      <c r="AU251" s="206" t="s">
        <v>211</v>
      </c>
      <c r="AV251" s="13" t="s">
        <v>201</v>
      </c>
      <c r="AW251" s="13" t="s">
        <v>39</v>
      </c>
      <c r="AX251" s="13" t="s">
        <v>83</v>
      </c>
      <c r="AY251" s="206" t="s">
        <v>195</v>
      </c>
    </row>
    <row r="252" spans="2:65" s="10" customFormat="1" ht="22.35" customHeight="1">
      <c r="B252" s="159"/>
      <c r="D252" s="160" t="s">
        <v>74</v>
      </c>
      <c r="E252" s="170" t="s">
        <v>460</v>
      </c>
      <c r="F252" s="170" t="s">
        <v>2977</v>
      </c>
      <c r="I252" s="162"/>
      <c r="J252" s="171">
        <f>BK252</f>
        <v>0</v>
      </c>
      <c r="L252" s="159"/>
      <c r="M252" s="164"/>
      <c r="N252" s="165"/>
      <c r="O252" s="165"/>
      <c r="P252" s="166">
        <f>SUM(P253:P271)</f>
        <v>0</v>
      </c>
      <c r="Q252" s="165"/>
      <c r="R252" s="166">
        <f>SUM(R253:R271)</f>
        <v>7.0289999999999991E-2</v>
      </c>
      <c r="S252" s="165"/>
      <c r="T252" s="167">
        <f>SUM(T253:T271)</f>
        <v>0</v>
      </c>
      <c r="AR252" s="160" t="s">
        <v>83</v>
      </c>
      <c r="AT252" s="168" t="s">
        <v>74</v>
      </c>
      <c r="AU252" s="168" t="s">
        <v>85</v>
      </c>
      <c r="AY252" s="160" t="s">
        <v>195</v>
      </c>
      <c r="BK252" s="169">
        <f>SUM(BK253:BK271)</f>
        <v>0</v>
      </c>
    </row>
    <row r="253" spans="2:65" s="1" customFormat="1" ht="25.5" customHeight="1">
      <c r="B253" s="172"/>
      <c r="C253" s="173" t="s">
        <v>561</v>
      </c>
      <c r="D253" s="173" t="s">
        <v>197</v>
      </c>
      <c r="E253" s="174" t="s">
        <v>2985</v>
      </c>
      <c r="F253" s="175" t="s">
        <v>2986</v>
      </c>
      <c r="G253" s="176" t="s">
        <v>207</v>
      </c>
      <c r="H253" s="177">
        <v>8.8000000000000007</v>
      </c>
      <c r="I253" s="178"/>
      <c r="J253" s="179">
        <f>ROUND(I253*H253,2)</f>
        <v>0</v>
      </c>
      <c r="K253" s="175"/>
      <c r="L253" s="40"/>
      <c r="M253" s="180" t="s">
        <v>5</v>
      </c>
      <c r="N253" s="181" t="s">
        <v>46</v>
      </c>
      <c r="O253" s="41"/>
      <c r="P253" s="182">
        <f>O253*H253</f>
        <v>0</v>
      </c>
      <c r="Q253" s="182">
        <v>1.0000000000000001E-5</v>
      </c>
      <c r="R253" s="182">
        <f>Q253*H253</f>
        <v>8.8000000000000011E-5</v>
      </c>
      <c r="S253" s="182">
        <v>0</v>
      </c>
      <c r="T253" s="183">
        <f>S253*H253</f>
        <v>0</v>
      </c>
      <c r="AR253" s="23" t="s">
        <v>201</v>
      </c>
      <c r="AT253" s="23" t="s">
        <v>197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4729</v>
      </c>
    </row>
    <row r="254" spans="2:65" s="1" customFormat="1" ht="16.5" customHeight="1">
      <c r="B254" s="172"/>
      <c r="C254" s="213" t="s">
        <v>565</v>
      </c>
      <c r="D254" s="213" t="s">
        <v>316</v>
      </c>
      <c r="E254" s="214" t="s">
        <v>2988</v>
      </c>
      <c r="F254" s="215" t="s">
        <v>2989</v>
      </c>
      <c r="G254" s="216" t="s">
        <v>325</v>
      </c>
      <c r="H254" s="217">
        <v>9</v>
      </c>
      <c r="I254" s="218"/>
      <c r="J254" s="219">
        <f>ROUND(I254*H254,2)</f>
        <v>0</v>
      </c>
      <c r="K254" s="215"/>
      <c r="L254" s="220"/>
      <c r="M254" s="221" t="s">
        <v>5</v>
      </c>
      <c r="N254" s="222" t="s">
        <v>46</v>
      </c>
      <c r="O254" s="41"/>
      <c r="P254" s="182">
        <f>O254*H254</f>
        <v>0</v>
      </c>
      <c r="Q254" s="182">
        <v>3.6099999999999999E-3</v>
      </c>
      <c r="R254" s="182">
        <f>Q254*H254</f>
        <v>3.2489999999999998E-2</v>
      </c>
      <c r="S254" s="182">
        <v>0</v>
      </c>
      <c r="T254" s="183">
        <f>S254*H254</f>
        <v>0</v>
      </c>
      <c r="AR254" s="23" t="s">
        <v>255</v>
      </c>
      <c r="AT254" s="23" t="s">
        <v>316</v>
      </c>
      <c r="AU254" s="23" t="s">
        <v>211</v>
      </c>
      <c r="AY254" s="23" t="s">
        <v>195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23" t="s">
        <v>83</v>
      </c>
      <c r="BK254" s="184">
        <f>ROUND(I254*H254,2)</f>
        <v>0</v>
      </c>
      <c r="BL254" s="23" t="s">
        <v>201</v>
      </c>
      <c r="BM254" s="23" t="s">
        <v>4730</v>
      </c>
    </row>
    <row r="255" spans="2:65" s="1" customFormat="1" ht="40.5">
      <c r="B255" s="40"/>
      <c r="D255" s="186" t="s">
        <v>209</v>
      </c>
      <c r="F255" s="194" t="s">
        <v>2984</v>
      </c>
      <c r="I255" s="195"/>
      <c r="L255" s="40"/>
      <c r="M255" s="196"/>
      <c r="N255" s="41"/>
      <c r="O255" s="41"/>
      <c r="P255" s="41"/>
      <c r="Q255" s="41"/>
      <c r="R255" s="41"/>
      <c r="S255" s="41"/>
      <c r="T255" s="69"/>
      <c r="AT255" s="23" t="s">
        <v>209</v>
      </c>
      <c r="AU255" s="23" t="s">
        <v>211</v>
      </c>
    </row>
    <row r="256" spans="2:65" s="1" customFormat="1" ht="25.5" customHeight="1">
      <c r="B256" s="172"/>
      <c r="C256" s="173" t="s">
        <v>569</v>
      </c>
      <c r="D256" s="173" t="s">
        <v>197</v>
      </c>
      <c r="E256" s="174" t="s">
        <v>2991</v>
      </c>
      <c r="F256" s="175" t="s">
        <v>2992</v>
      </c>
      <c r="G256" s="176" t="s">
        <v>207</v>
      </c>
      <c r="H256" s="177">
        <v>3.2</v>
      </c>
      <c r="I256" s="178"/>
      <c r="J256" s="179">
        <f>ROUND(I256*H256,2)</f>
        <v>0</v>
      </c>
      <c r="K256" s="175"/>
      <c r="L256" s="40"/>
      <c r="M256" s="180" t="s">
        <v>5</v>
      </c>
      <c r="N256" s="181" t="s">
        <v>46</v>
      </c>
      <c r="O256" s="41"/>
      <c r="P256" s="182">
        <f>O256*H256</f>
        <v>0</v>
      </c>
      <c r="Q256" s="182">
        <v>1.0000000000000001E-5</v>
      </c>
      <c r="R256" s="182">
        <f>Q256*H256</f>
        <v>3.2000000000000005E-5</v>
      </c>
      <c r="S256" s="182">
        <v>0</v>
      </c>
      <c r="T256" s="183">
        <f>S256*H256</f>
        <v>0</v>
      </c>
      <c r="AR256" s="23" t="s">
        <v>201</v>
      </c>
      <c r="AT256" s="23" t="s">
        <v>197</v>
      </c>
      <c r="AU256" s="23" t="s">
        <v>211</v>
      </c>
      <c r="AY256" s="23" t="s">
        <v>195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23" t="s">
        <v>83</v>
      </c>
      <c r="BK256" s="184">
        <f>ROUND(I256*H256,2)</f>
        <v>0</v>
      </c>
      <c r="BL256" s="23" t="s">
        <v>201</v>
      </c>
      <c r="BM256" s="23" t="s">
        <v>4731</v>
      </c>
    </row>
    <row r="257" spans="2:65" s="1" customFormat="1" ht="16.5" customHeight="1">
      <c r="B257" s="172"/>
      <c r="C257" s="213" t="s">
        <v>573</v>
      </c>
      <c r="D257" s="213" t="s">
        <v>316</v>
      </c>
      <c r="E257" s="214" t="s">
        <v>2994</v>
      </c>
      <c r="F257" s="215" t="s">
        <v>2995</v>
      </c>
      <c r="G257" s="216" t="s">
        <v>325</v>
      </c>
      <c r="H257" s="217">
        <v>4</v>
      </c>
      <c r="I257" s="218"/>
      <c r="J257" s="219">
        <f>ROUND(I257*H257,2)</f>
        <v>0</v>
      </c>
      <c r="K257" s="215"/>
      <c r="L257" s="220"/>
      <c r="M257" s="221" t="s">
        <v>5</v>
      </c>
      <c r="N257" s="222" t="s">
        <v>46</v>
      </c>
      <c r="O257" s="41"/>
      <c r="P257" s="182">
        <f>O257*H257</f>
        <v>0</v>
      </c>
      <c r="Q257" s="182">
        <v>5.7000000000000002E-3</v>
      </c>
      <c r="R257" s="182">
        <f>Q257*H257</f>
        <v>2.2800000000000001E-2</v>
      </c>
      <c r="S257" s="182">
        <v>0</v>
      </c>
      <c r="T257" s="183">
        <f>S257*H257</f>
        <v>0</v>
      </c>
      <c r="AR257" s="23" t="s">
        <v>255</v>
      </c>
      <c r="AT257" s="23" t="s">
        <v>316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4732</v>
      </c>
    </row>
    <row r="258" spans="2:65" s="1" customFormat="1" ht="40.5">
      <c r="B258" s="40"/>
      <c r="D258" s="186" t="s">
        <v>209</v>
      </c>
      <c r="F258" s="194" t="s">
        <v>2984</v>
      </c>
      <c r="I258" s="195"/>
      <c r="L258" s="40"/>
      <c r="M258" s="196"/>
      <c r="N258" s="41"/>
      <c r="O258" s="41"/>
      <c r="P258" s="41"/>
      <c r="Q258" s="41"/>
      <c r="R258" s="41"/>
      <c r="S258" s="41"/>
      <c r="T258" s="69"/>
      <c r="AT258" s="23" t="s">
        <v>209</v>
      </c>
      <c r="AU258" s="23" t="s">
        <v>211</v>
      </c>
    </row>
    <row r="259" spans="2:65" s="1" customFormat="1" ht="25.5" customHeight="1">
      <c r="B259" s="172"/>
      <c r="C259" s="173" t="s">
        <v>578</v>
      </c>
      <c r="D259" s="173" t="s">
        <v>197</v>
      </c>
      <c r="E259" s="174" t="s">
        <v>3003</v>
      </c>
      <c r="F259" s="175" t="s">
        <v>3004</v>
      </c>
      <c r="G259" s="176" t="s">
        <v>325</v>
      </c>
      <c r="H259" s="177">
        <v>6</v>
      </c>
      <c r="I259" s="178"/>
      <c r="J259" s="179">
        <f>ROUND(I259*H259,2)</f>
        <v>0</v>
      </c>
      <c r="K259" s="175"/>
      <c r="L259" s="40"/>
      <c r="M259" s="180" t="s">
        <v>5</v>
      </c>
      <c r="N259" s="181" t="s">
        <v>46</v>
      </c>
      <c r="O259" s="41"/>
      <c r="P259" s="182">
        <f>O259*H259</f>
        <v>0</v>
      </c>
      <c r="Q259" s="182">
        <v>0</v>
      </c>
      <c r="R259" s="182">
        <f>Q259*H259</f>
        <v>0</v>
      </c>
      <c r="S259" s="182">
        <v>0</v>
      </c>
      <c r="T259" s="183">
        <f>S259*H259</f>
        <v>0</v>
      </c>
      <c r="AR259" s="23" t="s">
        <v>201</v>
      </c>
      <c r="AT259" s="23" t="s">
        <v>197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4733</v>
      </c>
    </row>
    <row r="260" spans="2:65" s="1" customFormat="1" ht="25.5" customHeight="1">
      <c r="B260" s="172"/>
      <c r="C260" s="213" t="s">
        <v>582</v>
      </c>
      <c r="D260" s="213" t="s">
        <v>316</v>
      </c>
      <c r="E260" s="214" t="s">
        <v>3009</v>
      </c>
      <c r="F260" s="215" t="s">
        <v>3010</v>
      </c>
      <c r="G260" s="216" t="s">
        <v>325</v>
      </c>
      <c r="H260" s="217">
        <v>6</v>
      </c>
      <c r="I260" s="218"/>
      <c r="J260" s="219">
        <f>ROUND(I260*H260,2)</f>
        <v>0</v>
      </c>
      <c r="K260" s="215"/>
      <c r="L260" s="220"/>
      <c r="M260" s="221" t="s">
        <v>5</v>
      </c>
      <c r="N260" s="222" t="s">
        <v>46</v>
      </c>
      <c r="O260" s="41"/>
      <c r="P260" s="182">
        <f>O260*H260</f>
        <v>0</v>
      </c>
      <c r="Q260" s="182">
        <v>7.3999999999999999E-4</v>
      </c>
      <c r="R260" s="182">
        <f>Q260*H260</f>
        <v>4.4399999999999995E-3</v>
      </c>
      <c r="S260" s="182">
        <v>0</v>
      </c>
      <c r="T260" s="183">
        <f>S260*H260</f>
        <v>0</v>
      </c>
      <c r="AR260" s="23" t="s">
        <v>255</v>
      </c>
      <c r="AT260" s="23" t="s">
        <v>316</v>
      </c>
      <c r="AU260" s="23" t="s">
        <v>211</v>
      </c>
      <c r="AY260" s="23" t="s">
        <v>195</v>
      </c>
      <c r="BE260" s="184">
        <f>IF(N260="základní",J260,0)</f>
        <v>0</v>
      </c>
      <c r="BF260" s="184">
        <f>IF(N260="snížená",J260,0)</f>
        <v>0</v>
      </c>
      <c r="BG260" s="184">
        <f>IF(N260="zákl. přenesená",J260,0)</f>
        <v>0</v>
      </c>
      <c r="BH260" s="184">
        <f>IF(N260="sníž. přenesená",J260,0)</f>
        <v>0</v>
      </c>
      <c r="BI260" s="184">
        <f>IF(N260="nulová",J260,0)</f>
        <v>0</v>
      </c>
      <c r="BJ260" s="23" t="s">
        <v>83</v>
      </c>
      <c r="BK260" s="184">
        <f>ROUND(I260*H260,2)</f>
        <v>0</v>
      </c>
      <c r="BL260" s="23" t="s">
        <v>201</v>
      </c>
      <c r="BM260" s="23" t="s">
        <v>4734</v>
      </c>
    </row>
    <row r="261" spans="2:65" s="1" customFormat="1" ht="40.5">
      <c r="B261" s="40"/>
      <c r="D261" s="186" t="s">
        <v>209</v>
      </c>
      <c r="F261" s="194" t="s">
        <v>2984</v>
      </c>
      <c r="I261" s="195"/>
      <c r="L261" s="40"/>
      <c r="M261" s="196"/>
      <c r="N261" s="41"/>
      <c r="O261" s="41"/>
      <c r="P261" s="41"/>
      <c r="Q261" s="41"/>
      <c r="R261" s="41"/>
      <c r="S261" s="41"/>
      <c r="T261" s="69"/>
      <c r="AT261" s="23" t="s">
        <v>209</v>
      </c>
      <c r="AU261" s="23" t="s">
        <v>211</v>
      </c>
    </row>
    <row r="262" spans="2:65" s="1" customFormat="1" ht="16.5" customHeight="1">
      <c r="B262" s="172"/>
      <c r="C262" s="173" t="s">
        <v>587</v>
      </c>
      <c r="D262" s="173" t="s">
        <v>197</v>
      </c>
      <c r="E262" s="174" t="s">
        <v>3054</v>
      </c>
      <c r="F262" s="175" t="s">
        <v>3055</v>
      </c>
      <c r="G262" s="176" t="s">
        <v>325</v>
      </c>
      <c r="H262" s="177">
        <v>3</v>
      </c>
      <c r="I262" s="178"/>
      <c r="J262" s="179">
        <f>ROUND(I262*H262,2)</f>
        <v>0</v>
      </c>
      <c r="K262" s="175"/>
      <c r="L262" s="40"/>
      <c r="M262" s="180" t="s">
        <v>5</v>
      </c>
      <c r="N262" s="181" t="s">
        <v>46</v>
      </c>
      <c r="O262" s="41"/>
      <c r="P262" s="182">
        <f>O262*H262</f>
        <v>0</v>
      </c>
      <c r="Q262" s="182">
        <v>0</v>
      </c>
      <c r="R262" s="182">
        <f>Q262*H262</f>
        <v>0</v>
      </c>
      <c r="S262" s="182">
        <v>0</v>
      </c>
      <c r="T262" s="183">
        <f>S262*H262</f>
        <v>0</v>
      </c>
      <c r="AR262" s="23" t="s">
        <v>201</v>
      </c>
      <c r="AT262" s="23" t="s">
        <v>197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4735</v>
      </c>
    </row>
    <row r="263" spans="2:65" s="1" customFormat="1" ht="16.5" customHeight="1">
      <c r="B263" s="172"/>
      <c r="C263" s="213" t="s">
        <v>591</v>
      </c>
      <c r="D263" s="213" t="s">
        <v>316</v>
      </c>
      <c r="E263" s="214" t="s">
        <v>3057</v>
      </c>
      <c r="F263" s="215" t="s">
        <v>3058</v>
      </c>
      <c r="G263" s="216" t="s">
        <v>325</v>
      </c>
      <c r="H263" s="217">
        <v>3</v>
      </c>
      <c r="I263" s="218"/>
      <c r="J263" s="219">
        <f>ROUND(I263*H263,2)</f>
        <v>0</v>
      </c>
      <c r="K263" s="215"/>
      <c r="L263" s="220"/>
      <c r="M263" s="221" t="s">
        <v>5</v>
      </c>
      <c r="N263" s="222" t="s">
        <v>46</v>
      </c>
      <c r="O263" s="41"/>
      <c r="P263" s="182">
        <f>O263*H263</f>
        <v>0</v>
      </c>
      <c r="Q263" s="182">
        <v>1.6000000000000001E-3</v>
      </c>
      <c r="R263" s="182">
        <f>Q263*H263</f>
        <v>4.8000000000000004E-3</v>
      </c>
      <c r="S263" s="182">
        <v>0</v>
      </c>
      <c r="T263" s="183">
        <f>S263*H263</f>
        <v>0</v>
      </c>
      <c r="AR263" s="23" t="s">
        <v>255</v>
      </c>
      <c r="AT263" s="23" t="s">
        <v>316</v>
      </c>
      <c r="AU263" s="23" t="s">
        <v>211</v>
      </c>
      <c r="AY263" s="23" t="s">
        <v>195</v>
      </c>
      <c r="BE263" s="184">
        <f>IF(N263="základní",J263,0)</f>
        <v>0</v>
      </c>
      <c r="BF263" s="184">
        <f>IF(N263="snížená",J263,0)</f>
        <v>0</v>
      </c>
      <c r="BG263" s="184">
        <f>IF(N263="zákl. přenesená",J263,0)</f>
        <v>0</v>
      </c>
      <c r="BH263" s="184">
        <f>IF(N263="sníž. přenesená",J263,0)</f>
        <v>0</v>
      </c>
      <c r="BI263" s="184">
        <f>IF(N263="nulová",J263,0)</f>
        <v>0</v>
      </c>
      <c r="BJ263" s="23" t="s">
        <v>83</v>
      </c>
      <c r="BK263" s="184">
        <f>ROUND(I263*H263,2)</f>
        <v>0</v>
      </c>
      <c r="BL263" s="23" t="s">
        <v>201</v>
      </c>
      <c r="BM263" s="23" t="s">
        <v>4736</v>
      </c>
    </row>
    <row r="264" spans="2:65" s="1" customFormat="1" ht="54">
      <c r="B264" s="40"/>
      <c r="D264" s="186" t="s">
        <v>209</v>
      </c>
      <c r="F264" s="194" t="s">
        <v>3053</v>
      </c>
      <c r="I264" s="195"/>
      <c r="L264" s="40"/>
      <c r="M264" s="196"/>
      <c r="N264" s="41"/>
      <c r="O264" s="41"/>
      <c r="P264" s="41"/>
      <c r="Q264" s="41"/>
      <c r="R264" s="41"/>
      <c r="S264" s="41"/>
      <c r="T264" s="69"/>
      <c r="AT264" s="23" t="s">
        <v>209</v>
      </c>
      <c r="AU264" s="23" t="s">
        <v>211</v>
      </c>
    </row>
    <row r="265" spans="2:65" s="1" customFormat="1" ht="25.5" customHeight="1">
      <c r="B265" s="172"/>
      <c r="C265" s="173" t="s">
        <v>595</v>
      </c>
      <c r="D265" s="173" t="s">
        <v>197</v>
      </c>
      <c r="E265" s="174" t="s">
        <v>3012</v>
      </c>
      <c r="F265" s="175" t="s">
        <v>3013</v>
      </c>
      <c r="G265" s="176" t="s">
        <v>325</v>
      </c>
      <c r="H265" s="177">
        <v>2</v>
      </c>
      <c r="I265" s="178"/>
      <c r="J265" s="179">
        <f>ROUND(I265*H265,2)</f>
        <v>0</v>
      </c>
      <c r="K265" s="175"/>
      <c r="L265" s="40"/>
      <c r="M265" s="180" t="s">
        <v>5</v>
      </c>
      <c r="N265" s="181" t="s">
        <v>46</v>
      </c>
      <c r="O265" s="41"/>
      <c r="P265" s="182">
        <f>O265*H265</f>
        <v>0</v>
      </c>
      <c r="Q265" s="182">
        <v>0</v>
      </c>
      <c r="R265" s="182">
        <f>Q265*H265</f>
        <v>0</v>
      </c>
      <c r="S265" s="182">
        <v>0</v>
      </c>
      <c r="T265" s="183">
        <f>S265*H265</f>
        <v>0</v>
      </c>
      <c r="AR265" s="23" t="s">
        <v>201</v>
      </c>
      <c r="AT265" s="23" t="s">
        <v>197</v>
      </c>
      <c r="AU265" s="23" t="s">
        <v>211</v>
      </c>
      <c r="AY265" s="23" t="s">
        <v>195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23" t="s">
        <v>83</v>
      </c>
      <c r="BK265" s="184">
        <f>ROUND(I265*H265,2)</f>
        <v>0</v>
      </c>
      <c r="BL265" s="23" t="s">
        <v>201</v>
      </c>
      <c r="BM265" s="23" t="s">
        <v>4737</v>
      </c>
    </row>
    <row r="266" spans="2:65" s="1" customFormat="1" ht="25.5" customHeight="1">
      <c r="B266" s="172"/>
      <c r="C266" s="213" t="s">
        <v>600</v>
      </c>
      <c r="D266" s="213" t="s">
        <v>316</v>
      </c>
      <c r="E266" s="214" t="s">
        <v>3511</v>
      </c>
      <c r="F266" s="215" t="s">
        <v>3512</v>
      </c>
      <c r="G266" s="216" t="s">
        <v>325</v>
      </c>
      <c r="H266" s="217">
        <v>2</v>
      </c>
      <c r="I266" s="218"/>
      <c r="J266" s="219">
        <f>ROUND(I266*H266,2)</f>
        <v>0</v>
      </c>
      <c r="K266" s="215"/>
      <c r="L266" s="220"/>
      <c r="M266" s="221" t="s">
        <v>5</v>
      </c>
      <c r="N266" s="222" t="s">
        <v>46</v>
      </c>
      <c r="O266" s="41"/>
      <c r="P266" s="182">
        <f>O266*H266</f>
        <v>0</v>
      </c>
      <c r="Q266" s="182">
        <v>1.92E-3</v>
      </c>
      <c r="R266" s="182">
        <f>Q266*H266</f>
        <v>3.8400000000000001E-3</v>
      </c>
      <c r="S266" s="182">
        <v>0</v>
      </c>
      <c r="T266" s="183">
        <f>S266*H266</f>
        <v>0</v>
      </c>
      <c r="AR266" s="23" t="s">
        <v>255</v>
      </c>
      <c r="AT266" s="23" t="s">
        <v>316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4738</v>
      </c>
    </row>
    <row r="267" spans="2:65" s="1" customFormat="1" ht="40.5">
      <c r="B267" s="40"/>
      <c r="D267" s="186" t="s">
        <v>209</v>
      </c>
      <c r="F267" s="194" t="s">
        <v>3514</v>
      </c>
      <c r="I267" s="195"/>
      <c r="L267" s="40"/>
      <c r="M267" s="196"/>
      <c r="N267" s="41"/>
      <c r="O267" s="41"/>
      <c r="P267" s="41"/>
      <c r="Q267" s="41"/>
      <c r="R267" s="41"/>
      <c r="S267" s="41"/>
      <c r="T267" s="69"/>
      <c r="AT267" s="23" t="s">
        <v>209</v>
      </c>
      <c r="AU267" s="23" t="s">
        <v>211</v>
      </c>
    </row>
    <row r="268" spans="2:65" s="1" customFormat="1" ht="16.5" customHeight="1">
      <c r="B268" s="172"/>
      <c r="C268" s="173" t="s">
        <v>604</v>
      </c>
      <c r="D268" s="173" t="s">
        <v>197</v>
      </c>
      <c r="E268" s="174" t="s">
        <v>3060</v>
      </c>
      <c r="F268" s="175" t="s">
        <v>3061</v>
      </c>
      <c r="G268" s="176" t="s">
        <v>325</v>
      </c>
      <c r="H268" s="177">
        <v>1</v>
      </c>
      <c r="I268" s="178"/>
      <c r="J268" s="179">
        <f>ROUND(I268*H268,2)</f>
        <v>0</v>
      </c>
      <c r="K268" s="175"/>
      <c r="L268" s="40"/>
      <c r="M268" s="180" t="s">
        <v>5</v>
      </c>
      <c r="N268" s="181" t="s">
        <v>46</v>
      </c>
      <c r="O268" s="41"/>
      <c r="P268" s="182">
        <f>O268*H268</f>
        <v>0</v>
      </c>
      <c r="Q268" s="182">
        <v>0</v>
      </c>
      <c r="R268" s="182">
        <f>Q268*H268</f>
        <v>0</v>
      </c>
      <c r="S268" s="182">
        <v>0</v>
      </c>
      <c r="T268" s="183">
        <f>S268*H268</f>
        <v>0</v>
      </c>
      <c r="AR268" s="23" t="s">
        <v>201</v>
      </c>
      <c r="AT268" s="23" t="s">
        <v>197</v>
      </c>
      <c r="AU268" s="23" t="s">
        <v>211</v>
      </c>
      <c r="AY268" s="23" t="s">
        <v>195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23" t="s">
        <v>83</v>
      </c>
      <c r="BK268" s="184">
        <f>ROUND(I268*H268,2)</f>
        <v>0</v>
      </c>
      <c r="BL268" s="23" t="s">
        <v>201</v>
      </c>
      <c r="BM268" s="23" t="s">
        <v>4739</v>
      </c>
    </row>
    <row r="269" spans="2:65" s="1" customFormat="1" ht="16.5" customHeight="1">
      <c r="B269" s="172"/>
      <c r="C269" s="213" t="s">
        <v>608</v>
      </c>
      <c r="D269" s="213" t="s">
        <v>316</v>
      </c>
      <c r="E269" s="214" t="s">
        <v>3063</v>
      </c>
      <c r="F269" s="215" t="s">
        <v>3064</v>
      </c>
      <c r="G269" s="216" t="s">
        <v>325</v>
      </c>
      <c r="H269" s="217">
        <v>1</v>
      </c>
      <c r="I269" s="218"/>
      <c r="J269" s="219">
        <f>ROUND(I269*H269,2)</f>
        <v>0</v>
      </c>
      <c r="K269" s="215"/>
      <c r="L269" s="220"/>
      <c r="M269" s="221" t="s">
        <v>5</v>
      </c>
      <c r="N269" s="222" t="s">
        <v>46</v>
      </c>
      <c r="O269" s="41"/>
      <c r="P269" s="182">
        <f>O269*H269</f>
        <v>0</v>
      </c>
      <c r="Q269" s="182">
        <v>1.8E-3</v>
      </c>
      <c r="R269" s="182">
        <f>Q269*H269</f>
        <v>1.8E-3</v>
      </c>
      <c r="S269" s="182">
        <v>0</v>
      </c>
      <c r="T269" s="183">
        <f>S269*H269</f>
        <v>0</v>
      </c>
      <c r="AR269" s="23" t="s">
        <v>255</v>
      </c>
      <c r="AT269" s="23" t="s">
        <v>316</v>
      </c>
      <c r="AU269" s="23" t="s">
        <v>211</v>
      </c>
      <c r="AY269" s="23" t="s">
        <v>195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23" t="s">
        <v>83</v>
      </c>
      <c r="BK269" s="184">
        <f>ROUND(I269*H269,2)</f>
        <v>0</v>
      </c>
      <c r="BL269" s="23" t="s">
        <v>201</v>
      </c>
      <c r="BM269" s="23" t="s">
        <v>4740</v>
      </c>
    </row>
    <row r="270" spans="2:65" s="1" customFormat="1" ht="54">
      <c r="B270" s="40"/>
      <c r="D270" s="186" t="s">
        <v>209</v>
      </c>
      <c r="F270" s="194" t="s">
        <v>3053</v>
      </c>
      <c r="I270" s="195"/>
      <c r="L270" s="40"/>
      <c r="M270" s="196"/>
      <c r="N270" s="41"/>
      <c r="O270" s="41"/>
      <c r="P270" s="41"/>
      <c r="Q270" s="41"/>
      <c r="R270" s="41"/>
      <c r="S270" s="41"/>
      <c r="T270" s="69"/>
      <c r="AT270" s="23" t="s">
        <v>209</v>
      </c>
      <c r="AU270" s="23" t="s">
        <v>211</v>
      </c>
    </row>
    <row r="271" spans="2:65" s="1" customFormat="1" ht="16.5" customHeight="1">
      <c r="B271" s="172"/>
      <c r="C271" s="173" t="s">
        <v>613</v>
      </c>
      <c r="D271" s="173" t="s">
        <v>197</v>
      </c>
      <c r="E271" s="174" t="s">
        <v>538</v>
      </c>
      <c r="F271" s="175" t="s">
        <v>539</v>
      </c>
      <c r="G271" s="176" t="s">
        <v>303</v>
      </c>
      <c r="H271" s="177">
        <v>7.0000000000000007E-2</v>
      </c>
      <c r="I271" s="178"/>
      <c r="J271" s="179">
        <f>ROUND(I271*H271,2)</f>
        <v>0</v>
      </c>
      <c r="K271" s="175"/>
      <c r="L271" s="40"/>
      <c r="M271" s="180" t="s">
        <v>5</v>
      </c>
      <c r="N271" s="181" t="s">
        <v>46</v>
      </c>
      <c r="O271" s="41"/>
      <c r="P271" s="182">
        <f>O271*H271</f>
        <v>0</v>
      </c>
      <c r="Q271" s="182">
        <v>0</v>
      </c>
      <c r="R271" s="182">
        <f>Q271*H271</f>
        <v>0</v>
      </c>
      <c r="S271" s="182">
        <v>0</v>
      </c>
      <c r="T271" s="183">
        <f>S271*H271</f>
        <v>0</v>
      </c>
      <c r="AR271" s="23" t="s">
        <v>201</v>
      </c>
      <c r="AT271" s="23" t="s">
        <v>197</v>
      </c>
      <c r="AU271" s="23" t="s">
        <v>211</v>
      </c>
      <c r="AY271" s="23" t="s">
        <v>195</v>
      </c>
      <c r="BE271" s="184">
        <f>IF(N271="základní",J271,0)</f>
        <v>0</v>
      </c>
      <c r="BF271" s="184">
        <f>IF(N271="snížená",J271,0)</f>
        <v>0</v>
      </c>
      <c r="BG271" s="184">
        <f>IF(N271="zákl. přenesená",J271,0)</f>
        <v>0</v>
      </c>
      <c r="BH271" s="184">
        <f>IF(N271="sníž. přenesená",J271,0)</f>
        <v>0</v>
      </c>
      <c r="BI271" s="184">
        <f>IF(N271="nulová",J271,0)</f>
        <v>0</v>
      </c>
      <c r="BJ271" s="23" t="s">
        <v>83</v>
      </c>
      <c r="BK271" s="184">
        <f>ROUND(I271*H271,2)</f>
        <v>0</v>
      </c>
      <c r="BL271" s="23" t="s">
        <v>201</v>
      </c>
      <c r="BM271" s="23" t="s">
        <v>4741</v>
      </c>
    </row>
    <row r="272" spans="2:65" s="10" customFormat="1" ht="22.35" customHeight="1">
      <c r="B272" s="159"/>
      <c r="D272" s="160" t="s">
        <v>74</v>
      </c>
      <c r="E272" s="170" t="s">
        <v>541</v>
      </c>
      <c r="F272" s="170" t="s">
        <v>3067</v>
      </c>
      <c r="I272" s="162"/>
      <c r="J272" s="171">
        <f>BK272</f>
        <v>0</v>
      </c>
      <c r="L272" s="159"/>
      <c r="M272" s="164"/>
      <c r="N272" s="165"/>
      <c r="O272" s="165"/>
      <c r="P272" s="166">
        <f>SUM(P273:P342)</f>
        <v>0</v>
      </c>
      <c r="Q272" s="165"/>
      <c r="R272" s="166">
        <f>SUM(R273:R342)</f>
        <v>15.898983159999995</v>
      </c>
      <c r="S272" s="165"/>
      <c r="T272" s="167">
        <f>SUM(T273:T342)</f>
        <v>4.2449999999999995E-2</v>
      </c>
      <c r="AR272" s="160" t="s">
        <v>83</v>
      </c>
      <c r="AT272" s="168" t="s">
        <v>74</v>
      </c>
      <c r="AU272" s="168" t="s">
        <v>85</v>
      </c>
      <c r="AY272" s="160" t="s">
        <v>195</v>
      </c>
      <c r="BK272" s="169">
        <f>SUM(BK273:BK342)</f>
        <v>0</v>
      </c>
    </row>
    <row r="273" spans="2:65" s="1" customFormat="1" ht="25.5" customHeight="1">
      <c r="B273" s="172"/>
      <c r="C273" s="173" t="s">
        <v>618</v>
      </c>
      <c r="D273" s="173" t="s">
        <v>197</v>
      </c>
      <c r="E273" s="174" t="s">
        <v>4742</v>
      </c>
      <c r="F273" s="175" t="s">
        <v>4743</v>
      </c>
      <c r="G273" s="176" t="s">
        <v>325</v>
      </c>
      <c r="H273" s="177">
        <v>2</v>
      </c>
      <c r="I273" s="178"/>
      <c r="J273" s="179">
        <f>ROUND(I273*H273,2)</f>
        <v>0</v>
      </c>
      <c r="K273" s="175"/>
      <c r="L273" s="40"/>
      <c r="M273" s="180" t="s">
        <v>5</v>
      </c>
      <c r="N273" s="181" t="s">
        <v>46</v>
      </c>
      <c r="O273" s="41"/>
      <c r="P273" s="182">
        <f>O273*H273</f>
        <v>0</v>
      </c>
      <c r="Q273" s="182">
        <v>2.5469400000000002</v>
      </c>
      <c r="R273" s="182">
        <f>Q273*H273</f>
        <v>5.0938800000000004</v>
      </c>
      <c r="S273" s="182">
        <v>0</v>
      </c>
      <c r="T273" s="183">
        <f>S273*H273</f>
        <v>0</v>
      </c>
      <c r="AR273" s="23" t="s">
        <v>201</v>
      </c>
      <c r="AT273" s="23" t="s">
        <v>197</v>
      </c>
      <c r="AU273" s="23" t="s">
        <v>211</v>
      </c>
      <c r="AY273" s="23" t="s">
        <v>195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23" t="s">
        <v>83</v>
      </c>
      <c r="BK273" s="184">
        <f>ROUND(I273*H273,2)</f>
        <v>0</v>
      </c>
      <c r="BL273" s="23" t="s">
        <v>201</v>
      </c>
      <c r="BM273" s="23" t="s">
        <v>4744</v>
      </c>
    </row>
    <row r="274" spans="2:65" s="1" customFormat="1" ht="189">
      <c r="B274" s="40"/>
      <c r="D274" s="186" t="s">
        <v>209</v>
      </c>
      <c r="F274" s="194" t="s">
        <v>3071</v>
      </c>
      <c r="I274" s="195"/>
      <c r="L274" s="40"/>
      <c r="M274" s="196"/>
      <c r="N274" s="41"/>
      <c r="O274" s="41"/>
      <c r="P274" s="41"/>
      <c r="Q274" s="41"/>
      <c r="R274" s="41"/>
      <c r="S274" s="41"/>
      <c r="T274" s="69"/>
      <c r="AT274" s="23" t="s">
        <v>209</v>
      </c>
      <c r="AU274" s="23" t="s">
        <v>211</v>
      </c>
    </row>
    <row r="275" spans="2:65" s="1" customFormat="1" ht="16.5" customHeight="1">
      <c r="B275" s="172"/>
      <c r="C275" s="213" t="s">
        <v>623</v>
      </c>
      <c r="D275" s="213" t="s">
        <v>316</v>
      </c>
      <c r="E275" s="214" t="s">
        <v>3075</v>
      </c>
      <c r="F275" s="215" t="s">
        <v>3076</v>
      </c>
      <c r="G275" s="216" t="s">
        <v>325</v>
      </c>
      <c r="H275" s="217">
        <v>1</v>
      </c>
      <c r="I275" s="218"/>
      <c r="J275" s="219">
        <f t="shared" ref="J275:J282" si="10">ROUND(I275*H275,2)</f>
        <v>0</v>
      </c>
      <c r="K275" s="215"/>
      <c r="L275" s="220"/>
      <c r="M275" s="221" t="s">
        <v>5</v>
      </c>
      <c r="N275" s="222" t="s">
        <v>46</v>
      </c>
      <c r="O275" s="41"/>
      <c r="P275" s="182">
        <f t="shared" ref="P275:P282" si="11">O275*H275</f>
        <v>0</v>
      </c>
      <c r="Q275" s="182">
        <v>0.04</v>
      </c>
      <c r="R275" s="182">
        <f t="shared" ref="R275:R282" si="12">Q275*H275</f>
        <v>0.04</v>
      </c>
      <c r="S275" s="182">
        <v>0</v>
      </c>
      <c r="T275" s="183">
        <f t="shared" ref="T275:T282" si="13">S275*H275</f>
        <v>0</v>
      </c>
      <c r="AR275" s="23" t="s">
        <v>255</v>
      </c>
      <c r="AT275" s="23" t="s">
        <v>316</v>
      </c>
      <c r="AU275" s="23" t="s">
        <v>211</v>
      </c>
      <c r="AY275" s="23" t="s">
        <v>195</v>
      </c>
      <c r="BE275" s="184">
        <f t="shared" ref="BE275:BE282" si="14">IF(N275="základní",J275,0)</f>
        <v>0</v>
      </c>
      <c r="BF275" s="184">
        <f t="shared" ref="BF275:BF282" si="15">IF(N275="snížená",J275,0)</f>
        <v>0</v>
      </c>
      <c r="BG275" s="184">
        <f t="shared" ref="BG275:BG282" si="16">IF(N275="zákl. přenesená",J275,0)</f>
        <v>0</v>
      </c>
      <c r="BH275" s="184">
        <f t="shared" ref="BH275:BH282" si="17">IF(N275="sníž. přenesená",J275,0)</f>
        <v>0</v>
      </c>
      <c r="BI275" s="184">
        <f t="shared" ref="BI275:BI282" si="18">IF(N275="nulová",J275,0)</f>
        <v>0</v>
      </c>
      <c r="BJ275" s="23" t="s">
        <v>83</v>
      </c>
      <c r="BK275" s="184">
        <f t="shared" ref="BK275:BK282" si="19">ROUND(I275*H275,2)</f>
        <v>0</v>
      </c>
      <c r="BL275" s="23" t="s">
        <v>201</v>
      </c>
      <c r="BM275" s="23" t="s">
        <v>4745</v>
      </c>
    </row>
    <row r="276" spans="2:65" s="1" customFormat="1" ht="16.5" customHeight="1">
      <c r="B276" s="172"/>
      <c r="C276" s="213" t="s">
        <v>628</v>
      </c>
      <c r="D276" s="213" t="s">
        <v>316</v>
      </c>
      <c r="E276" s="214" t="s">
        <v>3078</v>
      </c>
      <c r="F276" s="215" t="s">
        <v>3079</v>
      </c>
      <c r="G276" s="216" t="s">
        <v>325</v>
      </c>
      <c r="H276" s="217">
        <v>1</v>
      </c>
      <c r="I276" s="218"/>
      <c r="J276" s="219">
        <f t="shared" si="10"/>
        <v>0</v>
      </c>
      <c r="K276" s="215"/>
      <c r="L276" s="220"/>
      <c r="M276" s="221" t="s">
        <v>5</v>
      </c>
      <c r="N276" s="222" t="s">
        <v>46</v>
      </c>
      <c r="O276" s="41"/>
      <c r="P276" s="182">
        <f t="shared" si="11"/>
        <v>0</v>
      </c>
      <c r="Q276" s="182">
        <v>5.3999999999999999E-2</v>
      </c>
      <c r="R276" s="182">
        <f t="shared" si="12"/>
        <v>5.3999999999999999E-2</v>
      </c>
      <c r="S276" s="182">
        <v>0</v>
      </c>
      <c r="T276" s="183">
        <f t="shared" si="13"/>
        <v>0</v>
      </c>
      <c r="AR276" s="23" t="s">
        <v>255</v>
      </c>
      <c r="AT276" s="23" t="s">
        <v>316</v>
      </c>
      <c r="AU276" s="23" t="s">
        <v>211</v>
      </c>
      <c r="AY276" s="23" t="s">
        <v>195</v>
      </c>
      <c r="BE276" s="184">
        <f t="shared" si="14"/>
        <v>0</v>
      </c>
      <c r="BF276" s="184">
        <f t="shared" si="15"/>
        <v>0</v>
      </c>
      <c r="BG276" s="184">
        <f t="shared" si="16"/>
        <v>0</v>
      </c>
      <c r="BH276" s="184">
        <f t="shared" si="17"/>
        <v>0</v>
      </c>
      <c r="BI276" s="184">
        <f t="shared" si="18"/>
        <v>0</v>
      </c>
      <c r="BJ276" s="23" t="s">
        <v>83</v>
      </c>
      <c r="BK276" s="184">
        <f t="shared" si="19"/>
        <v>0</v>
      </c>
      <c r="BL276" s="23" t="s">
        <v>201</v>
      </c>
      <c r="BM276" s="23" t="s">
        <v>4746</v>
      </c>
    </row>
    <row r="277" spans="2:65" s="1" customFormat="1" ht="16.5" customHeight="1">
      <c r="B277" s="172"/>
      <c r="C277" s="213" t="s">
        <v>633</v>
      </c>
      <c r="D277" s="213" t="s">
        <v>316</v>
      </c>
      <c r="E277" s="214" t="s">
        <v>3087</v>
      </c>
      <c r="F277" s="215" t="s">
        <v>3088</v>
      </c>
      <c r="G277" s="216" t="s">
        <v>325</v>
      </c>
      <c r="H277" s="217">
        <v>2</v>
      </c>
      <c r="I277" s="218"/>
      <c r="J277" s="219">
        <f t="shared" si="10"/>
        <v>0</v>
      </c>
      <c r="K277" s="215"/>
      <c r="L277" s="220"/>
      <c r="M277" s="221" t="s">
        <v>5</v>
      </c>
      <c r="N277" s="222" t="s">
        <v>46</v>
      </c>
      <c r="O277" s="41"/>
      <c r="P277" s="182">
        <f t="shared" si="11"/>
        <v>0</v>
      </c>
      <c r="Q277" s="182">
        <v>0.58499999999999996</v>
      </c>
      <c r="R277" s="182">
        <f t="shared" si="12"/>
        <v>1.17</v>
      </c>
      <c r="S277" s="182">
        <v>0</v>
      </c>
      <c r="T277" s="183">
        <f t="shared" si="13"/>
        <v>0</v>
      </c>
      <c r="AR277" s="23" t="s">
        <v>255</v>
      </c>
      <c r="AT277" s="23" t="s">
        <v>316</v>
      </c>
      <c r="AU277" s="23" t="s">
        <v>211</v>
      </c>
      <c r="AY277" s="23" t="s">
        <v>195</v>
      </c>
      <c r="BE277" s="184">
        <f t="shared" si="14"/>
        <v>0</v>
      </c>
      <c r="BF277" s="184">
        <f t="shared" si="15"/>
        <v>0</v>
      </c>
      <c r="BG277" s="184">
        <f t="shared" si="16"/>
        <v>0</v>
      </c>
      <c r="BH277" s="184">
        <f t="shared" si="17"/>
        <v>0</v>
      </c>
      <c r="BI277" s="184">
        <f t="shared" si="18"/>
        <v>0</v>
      </c>
      <c r="BJ277" s="23" t="s">
        <v>83</v>
      </c>
      <c r="BK277" s="184">
        <f t="shared" si="19"/>
        <v>0</v>
      </c>
      <c r="BL277" s="23" t="s">
        <v>201</v>
      </c>
      <c r="BM277" s="23" t="s">
        <v>4747</v>
      </c>
    </row>
    <row r="278" spans="2:65" s="1" customFormat="1" ht="16.5" customHeight="1">
      <c r="B278" s="172"/>
      <c r="C278" s="213" t="s">
        <v>637</v>
      </c>
      <c r="D278" s="213" t="s">
        <v>316</v>
      </c>
      <c r="E278" s="214" t="s">
        <v>3095</v>
      </c>
      <c r="F278" s="215" t="s">
        <v>3096</v>
      </c>
      <c r="G278" s="216" t="s">
        <v>325</v>
      </c>
      <c r="H278" s="217">
        <v>1</v>
      </c>
      <c r="I278" s="218"/>
      <c r="J278" s="219">
        <f t="shared" si="10"/>
        <v>0</v>
      </c>
      <c r="K278" s="215"/>
      <c r="L278" s="220"/>
      <c r="M278" s="221" t="s">
        <v>5</v>
      </c>
      <c r="N278" s="222" t="s">
        <v>46</v>
      </c>
      <c r="O278" s="41"/>
      <c r="P278" s="182">
        <f t="shared" si="11"/>
        <v>0</v>
      </c>
      <c r="Q278" s="182">
        <v>0.25</v>
      </c>
      <c r="R278" s="182">
        <f t="shared" si="12"/>
        <v>0.25</v>
      </c>
      <c r="S278" s="182">
        <v>0</v>
      </c>
      <c r="T278" s="183">
        <f t="shared" si="13"/>
        <v>0</v>
      </c>
      <c r="AR278" s="23" t="s">
        <v>255</v>
      </c>
      <c r="AT278" s="23" t="s">
        <v>316</v>
      </c>
      <c r="AU278" s="23" t="s">
        <v>211</v>
      </c>
      <c r="AY278" s="23" t="s">
        <v>195</v>
      </c>
      <c r="BE278" s="184">
        <f t="shared" si="14"/>
        <v>0</v>
      </c>
      <c r="BF278" s="184">
        <f t="shared" si="15"/>
        <v>0</v>
      </c>
      <c r="BG278" s="184">
        <f t="shared" si="16"/>
        <v>0</v>
      </c>
      <c r="BH278" s="184">
        <f t="shared" si="17"/>
        <v>0</v>
      </c>
      <c r="BI278" s="184">
        <f t="shared" si="18"/>
        <v>0</v>
      </c>
      <c r="BJ278" s="23" t="s">
        <v>83</v>
      </c>
      <c r="BK278" s="184">
        <f t="shared" si="19"/>
        <v>0</v>
      </c>
      <c r="BL278" s="23" t="s">
        <v>201</v>
      </c>
      <c r="BM278" s="23" t="s">
        <v>4748</v>
      </c>
    </row>
    <row r="279" spans="2:65" s="1" customFormat="1" ht="16.5" customHeight="1">
      <c r="B279" s="172"/>
      <c r="C279" s="213" t="s">
        <v>422</v>
      </c>
      <c r="D279" s="213" t="s">
        <v>316</v>
      </c>
      <c r="E279" s="214" t="s">
        <v>3103</v>
      </c>
      <c r="F279" s="215" t="s">
        <v>3104</v>
      </c>
      <c r="G279" s="216" t="s">
        <v>325</v>
      </c>
      <c r="H279" s="217">
        <v>1</v>
      </c>
      <c r="I279" s="218"/>
      <c r="J279" s="219">
        <f t="shared" si="10"/>
        <v>0</v>
      </c>
      <c r="K279" s="215"/>
      <c r="L279" s="220"/>
      <c r="M279" s="221" t="s">
        <v>5</v>
      </c>
      <c r="N279" s="222" t="s">
        <v>46</v>
      </c>
      <c r="O279" s="41"/>
      <c r="P279" s="182">
        <f t="shared" si="11"/>
        <v>0</v>
      </c>
      <c r="Q279" s="182">
        <v>1</v>
      </c>
      <c r="R279" s="182">
        <f t="shared" si="12"/>
        <v>1</v>
      </c>
      <c r="S279" s="182">
        <v>0</v>
      </c>
      <c r="T279" s="183">
        <f t="shared" si="13"/>
        <v>0</v>
      </c>
      <c r="AR279" s="23" t="s">
        <v>255</v>
      </c>
      <c r="AT279" s="23" t="s">
        <v>316</v>
      </c>
      <c r="AU279" s="23" t="s">
        <v>211</v>
      </c>
      <c r="AY279" s="23" t="s">
        <v>195</v>
      </c>
      <c r="BE279" s="184">
        <f t="shared" si="14"/>
        <v>0</v>
      </c>
      <c r="BF279" s="184">
        <f t="shared" si="15"/>
        <v>0</v>
      </c>
      <c r="BG279" s="184">
        <f t="shared" si="16"/>
        <v>0</v>
      </c>
      <c r="BH279" s="184">
        <f t="shared" si="17"/>
        <v>0</v>
      </c>
      <c r="BI279" s="184">
        <f t="shared" si="18"/>
        <v>0</v>
      </c>
      <c r="BJ279" s="23" t="s">
        <v>83</v>
      </c>
      <c r="BK279" s="184">
        <f t="shared" si="19"/>
        <v>0</v>
      </c>
      <c r="BL279" s="23" t="s">
        <v>201</v>
      </c>
      <c r="BM279" s="23" t="s">
        <v>4749</v>
      </c>
    </row>
    <row r="280" spans="2:65" s="1" customFormat="1" ht="25.5" customHeight="1">
      <c r="B280" s="172"/>
      <c r="C280" s="213" t="s">
        <v>645</v>
      </c>
      <c r="D280" s="213" t="s">
        <v>316</v>
      </c>
      <c r="E280" s="214" t="s">
        <v>3111</v>
      </c>
      <c r="F280" s="215" t="s">
        <v>3112</v>
      </c>
      <c r="G280" s="216" t="s">
        <v>325</v>
      </c>
      <c r="H280" s="217">
        <v>2</v>
      </c>
      <c r="I280" s="218"/>
      <c r="J280" s="219">
        <f t="shared" si="10"/>
        <v>0</v>
      </c>
      <c r="K280" s="215"/>
      <c r="L280" s="220"/>
      <c r="M280" s="221" t="s">
        <v>5</v>
      </c>
      <c r="N280" s="222" t="s">
        <v>46</v>
      </c>
      <c r="O280" s="41"/>
      <c r="P280" s="182">
        <f t="shared" si="11"/>
        <v>0</v>
      </c>
      <c r="Q280" s="182">
        <v>1.87</v>
      </c>
      <c r="R280" s="182">
        <f t="shared" si="12"/>
        <v>3.74</v>
      </c>
      <c r="S280" s="182">
        <v>0</v>
      </c>
      <c r="T280" s="183">
        <f t="shared" si="13"/>
        <v>0</v>
      </c>
      <c r="AR280" s="23" t="s">
        <v>255</v>
      </c>
      <c r="AT280" s="23" t="s">
        <v>316</v>
      </c>
      <c r="AU280" s="23" t="s">
        <v>211</v>
      </c>
      <c r="AY280" s="23" t="s">
        <v>195</v>
      </c>
      <c r="BE280" s="184">
        <f t="shared" si="14"/>
        <v>0</v>
      </c>
      <c r="BF280" s="184">
        <f t="shared" si="15"/>
        <v>0</v>
      </c>
      <c r="BG280" s="184">
        <f t="shared" si="16"/>
        <v>0</v>
      </c>
      <c r="BH280" s="184">
        <f t="shared" si="17"/>
        <v>0</v>
      </c>
      <c r="BI280" s="184">
        <f t="shared" si="18"/>
        <v>0</v>
      </c>
      <c r="BJ280" s="23" t="s">
        <v>83</v>
      </c>
      <c r="BK280" s="184">
        <f t="shared" si="19"/>
        <v>0</v>
      </c>
      <c r="BL280" s="23" t="s">
        <v>201</v>
      </c>
      <c r="BM280" s="23" t="s">
        <v>4750</v>
      </c>
    </row>
    <row r="281" spans="2:65" s="1" customFormat="1" ht="16.5" customHeight="1">
      <c r="B281" s="172"/>
      <c r="C281" s="213" t="s">
        <v>460</v>
      </c>
      <c r="D281" s="213" t="s">
        <v>316</v>
      </c>
      <c r="E281" s="214" t="s">
        <v>3119</v>
      </c>
      <c r="F281" s="215" t="s">
        <v>3120</v>
      </c>
      <c r="G281" s="216" t="s">
        <v>325</v>
      </c>
      <c r="H281" s="217">
        <v>4</v>
      </c>
      <c r="I281" s="218"/>
      <c r="J281" s="219">
        <f t="shared" si="10"/>
        <v>0</v>
      </c>
      <c r="K281" s="215"/>
      <c r="L281" s="220"/>
      <c r="M281" s="221" t="s">
        <v>5</v>
      </c>
      <c r="N281" s="222" t="s">
        <v>46</v>
      </c>
      <c r="O281" s="41"/>
      <c r="P281" s="182">
        <f t="shared" si="11"/>
        <v>0</v>
      </c>
      <c r="Q281" s="182">
        <v>2E-3</v>
      </c>
      <c r="R281" s="182">
        <f t="shared" si="12"/>
        <v>8.0000000000000002E-3</v>
      </c>
      <c r="S281" s="182">
        <v>0</v>
      </c>
      <c r="T281" s="183">
        <f t="shared" si="13"/>
        <v>0</v>
      </c>
      <c r="AR281" s="23" t="s">
        <v>255</v>
      </c>
      <c r="AT281" s="23" t="s">
        <v>316</v>
      </c>
      <c r="AU281" s="23" t="s">
        <v>211</v>
      </c>
      <c r="AY281" s="23" t="s">
        <v>195</v>
      </c>
      <c r="BE281" s="184">
        <f t="shared" si="14"/>
        <v>0</v>
      </c>
      <c r="BF281" s="184">
        <f t="shared" si="15"/>
        <v>0</v>
      </c>
      <c r="BG281" s="184">
        <f t="shared" si="16"/>
        <v>0</v>
      </c>
      <c r="BH281" s="184">
        <f t="shared" si="17"/>
        <v>0</v>
      </c>
      <c r="BI281" s="184">
        <f t="shared" si="18"/>
        <v>0</v>
      </c>
      <c r="BJ281" s="23" t="s">
        <v>83</v>
      </c>
      <c r="BK281" s="184">
        <f t="shared" si="19"/>
        <v>0</v>
      </c>
      <c r="BL281" s="23" t="s">
        <v>201</v>
      </c>
      <c r="BM281" s="23" t="s">
        <v>4751</v>
      </c>
    </row>
    <row r="282" spans="2:65" s="1" customFormat="1" ht="16.5" customHeight="1">
      <c r="B282" s="172"/>
      <c r="C282" s="173" t="s">
        <v>654</v>
      </c>
      <c r="D282" s="173" t="s">
        <v>197</v>
      </c>
      <c r="E282" s="174" t="s">
        <v>3128</v>
      </c>
      <c r="F282" s="175" t="s">
        <v>3539</v>
      </c>
      <c r="G282" s="176" t="s">
        <v>325</v>
      </c>
      <c r="H282" s="177">
        <v>4</v>
      </c>
      <c r="I282" s="178"/>
      <c r="J282" s="179">
        <f t="shared" si="10"/>
        <v>0</v>
      </c>
      <c r="K282" s="175"/>
      <c r="L282" s="40"/>
      <c r="M282" s="180" t="s">
        <v>5</v>
      </c>
      <c r="N282" s="181" t="s">
        <v>46</v>
      </c>
      <c r="O282" s="41"/>
      <c r="P282" s="182">
        <f t="shared" si="11"/>
        <v>0</v>
      </c>
      <c r="Q282" s="182">
        <v>5.8029999999999998E-2</v>
      </c>
      <c r="R282" s="182">
        <f t="shared" si="12"/>
        <v>0.23211999999999999</v>
      </c>
      <c r="S282" s="182">
        <v>0</v>
      </c>
      <c r="T282" s="183">
        <f t="shared" si="13"/>
        <v>0</v>
      </c>
      <c r="AR282" s="23" t="s">
        <v>201</v>
      </c>
      <c r="AT282" s="23" t="s">
        <v>197</v>
      </c>
      <c r="AU282" s="23" t="s">
        <v>211</v>
      </c>
      <c r="AY282" s="23" t="s">
        <v>195</v>
      </c>
      <c r="BE282" s="184">
        <f t="shared" si="14"/>
        <v>0</v>
      </c>
      <c r="BF282" s="184">
        <f t="shared" si="15"/>
        <v>0</v>
      </c>
      <c r="BG282" s="184">
        <f t="shared" si="16"/>
        <v>0</v>
      </c>
      <c r="BH282" s="184">
        <f t="shared" si="17"/>
        <v>0</v>
      </c>
      <c r="BI282" s="184">
        <f t="shared" si="18"/>
        <v>0</v>
      </c>
      <c r="BJ282" s="23" t="s">
        <v>83</v>
      </c>
      <c r="BK282" s="184">
        <f t="shared" si="19"/>
        <v>0</v>
      </c>
      <c r="BL282" s="23" t="s">
        <v>201</v>
      </c>
      <c r="BM282" s="23" t="s">
        <v>4752</v>
      </c>
    </row>
    <row r="283" spans="2:65" s="1" customFormat="1" ht="202.5">
      <c r="B283" s="40"/>
      <c r="D283" s="186" t="s">
        <v>209</v>
      </c>
      <c r="F283" s="194" t="s">
        <v>3131</v>
      </c>
      <c r="I283" s="195"/>
      <c r="L283" s="40"/>
      <c r="M283" s="196"/>
      <c r="N283" s="41"/>
      <c r="O283" s="41"/>
      <c r="P283" s="41"/>
      <c r="Q283" s="41"/>
      <c r="R283" s="41"/>
      <c r="S283" s="41"/>
      <c r="T283" s="69"/>
      <c r="AT283" s="23" t="s">
        <v>209</v>
      </c>
      <c r="AU283" s="23" t="s">
        <v>211</v>
      </c>
    </row>
    <row r="284" spans="2:65" s="1" customFormat="1" ht="16.5" customHeight="1">
      <c r="B284" s="172"/>
      <c r="C284" s="173" t="s">
        <v>541</v>
      </c>
      <c r="D284" s="173" t="s">
        <v>197</v>
      </c>
      <c r="E284" s="174" t="s">
        <v>3133</v>
      </c>
      <c r="F284" s="175" t="s">
        <v>3134</v>
      </c>
      <c r="G284" s="176" t="s">
        <v>325</v>
      </c>
      <c r="H284" s="177">
        <v>3</v>
      </c>
      <c r="I284" s="178"/>
      <c r="J284" s="179">
        <f>ROUND(I284*H284,2)</f>
        <v>0</v>
      </c>
      <c r="K284" s="175"/>
      <c r="L284" s="40"/>
      <c r="M284" s="180" t="s">
        <v>5</v>
      </c>
      <c r="N284" s="181" t="s">
        <v>46</v>
      </c>
      <c r="O284" s="41"/>
      <c r="P284" s="182">
        <f>O284*H284</f>
        <v>0</v>
      </c>
      <c r="Q284" s="182">
        <v>5.8029999999999998E-2</v>
      </c>
      <c r="R284" s="182">
        <f>Q284*H284</f>
        <v>0.17408999999999999</v>
      </c>
      <c r="S284" s="182">
        <v>0</v>
      </c>
      <c r="T284" s="183">
        <f>S284*H284</f>
        <v>0</v>
      </c>
      <c r="AR284" s="23" t="s">
        <v>201</v>
      </c>
      <c r="AT284" s="23" t="s">
        <v>197</v>
      </c>
      <c r="AU284" s="23" t="s">
        <v>211</v>
      </c>
      <c r="AY284" s="23" t="s">
        <v>195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23" t="s">
        <v>83</v>
      </c>
      <c r="BK284" s="184">
        <f>ROUND(I284*H284,2)</f>
        <v>0</v>
      </c>
      <c r="BL284" s="23" t="s">
        <v>201</v>
      </c>
      <c r="BM284" s="23" t="s">
        <v>4753</v>
      </c>
    </row>
    <row r="285" spans="2:65" s="1" customFormat="1" ht="16.5" customHeight="1">
      <c r="B285" s="172"/>
      <c r="C285" s="173" t="s">
        <v>663</v>
      </c>
      <c r="D285" s="173" t="s">
        <v>197</v>
      </c>
      <c r="E285" s="174" t="s">
        <v>3145</v>
      </c>
      <c r="F285" s="175" t="s">
        <v>3146</v>
      </c>
      <c r="G285" s="176" t="s">
        <v>325</v>
      </c>
      <c r="H285" s="177">
        <v>1</v>
      </c>
      <c r="I285" s="178"/>
      <c r="J285" s="179">
        <f>ROUND(I285*H285,2)</f>
        <v>0</v>
      </c>
      <c r="K285" s="175"/>
      <c r="L285" s="40"/>
      <c r="M285" s="180" t="s">
        <v>5</v>
      </c>
      <c r="N285" s="181" t="s">
        <v>46</v>
      </c>
      <c r="O285" s="41"/>
      <c r="P285" s="182">
        <f>O285*H285</f>
        <v>0</v>
      </c>
      <c r="Q285" s="182">
        <v>6.4509999999999998E-2</v>
      </c>
      <c r="R285" s="182">
        <f>Q285*H285</f>
        <v>6.4509999999999998E-2</v>
      </c>
      <c r="S285" s="182">
        <v>0</v>
      </c>
      <c r="T285" s="183">
        <f>S285*H285</f>
        <v>0</v>
      </c>
      <c r="AR285" s="23" t="s">
        <v>201</v>
      </c>
      <c r="AT285" s="23" t="s">
        <v>197</v>
      </c>
      <c r="AU285" s="23" t="s">
        <v>211</v>
      </c>
      <c r="AY285" s="23" t="s">
        <v>195</v>
      </c>
      <c r="BE285" s="184">
        <f>IF(N285="základní",J285,0)</f>
        <v>0</v>
      </c>
      <c r="BF285" s="184">
        <f>IF(N285="snížená",J285,0)</f>
        <v>0</v>
      </c>
      <c r="BG285" s="184">
        <f>IF(N285="zákl. přenesená",J285,0)</f>
        <v>0</v>
      </c>
      <c r="BH285" s="184">
        <f>IF(N285="sníž. přenesená",J285,0)</f>
        <v>0</v>
      </c>
      <c r="BI285" s="184">
        <f>IF(N285="nulová",J285,0)</f>
        <v>0</v>
      </c>
      <c r="BJ285" s="23" t="s">
        <v>83</v>
      </c>
      <c r="BK285" s="184">
        <f>ROUND(I285*H285,2)</f>
        <v>0</v>
      </c>
      <c r="BL285" s="23" t="s">
        <v>201</v>
      </c>
      <c r="BM285" s="23" t="s">
        <v>4754</v>
      </c>
    </row>
    <row r="286" spans="2:65" s="1" customFormat="1" ht="25.5" customHeight="1">
      <c r="B286" s="172"/>
      <c r="C286" s="173" t="s">
        <v>661</v>
      </c>
      <c r="D286" s="173" t="s">
        <v>197</v>
      </c>
      <c r="E286" s="174" t="s">
        <v>3149</v>
      </c>
      <c r="F286" s="175" t="s">
        <v>3150</v>
      </c>
      <c r="G286" s="176" t="s">
        <v>325</v>
      </c>
      <c r="H286" s="177">
        <v>4</v>
      </c>
      <c r="I286" s="178"/>
      <c r="J286" s="179">
        <f>ROUND(I286*H286,2)</f>
        <v>0</v>
      </c>
      <c r="K286" s="175"/>
      <c r="L286" s="40"/>
      <c r="M286" s="180" t="s">
        <v>5</v>
      </c>
      <c r="N286" s="181" t="s">
        <v>46</v>
      </c>
      <c r="O286" s="41"/>
      <c r="P286" s="182">
        <f>O286*H286</f>
        <v>0</v>
      </c>
      <c r="Q286" s="182">
        <v>1.1350000000000001E-2</v>
      </c>
      <c r="R286" s="182">
        <f>Q286*H286</f>
        <v>4.5400000000000003E-2</v>
      </c>
      <c r="S286" s="182">
        <v>0</v>
      </c>
      <c r="T286" s="183">
        <f>S286*H286</f>
        <v>0</v>
      </c>
      <c r="AR286" s="23" t="s">
        <v>201</v>
      </c>
      <c r="AT286" s="23" t="s">
        <v>197</v>
      </c>
      <c r="AU286" s="23" t="s">
        <v>211</v>
      </c>
      <c r="AY286" s="23" t="s">
        <v>195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23" t="s">
        <v>83</v>
      </c>
      <c r="BK286" s="184">
        <f>ROUND(I286*H286,2)</f>
        <v>0</v>
      </c>
      <c r="BL286" s="23" t="s">
        <v>201</v>
      </c>
      <c r="BM286" s="23" t="s">
        <v>4755</v>
      </c>
    </row>
    <row r="287" spans="2:65" s="1" customFormat="1" ht="25.5" customHeight="1">
      <c r="B287" s="172"/>
      <c r="C287" s="173" t="s">
        <v>675</v>
      </c>
      <c r="D287" s="173" t="s">
        <v>197</v>
      </c>
      <c r="E287" s="174" t="s">
        <v>3157</v>
      </c>
      <c r="F287" s="175" t="s">
        <v>3158</v>
      </c>
      <c r="G287" s="176" t="s">
        <v>325</v>
      </c>
      <c r="H287" s="177">
        <v>13</v>
      </c>
      <c r="I287" s="178"/>
      <c r="J287" s="179">
        <f>ROUND(I287*H287,2)</f>
        <v>0</v>
      </c>
      <c r="K287" s="175"/>
      <c r="L287" s="40"/>
      <c r="M287" s="180" t="s">
        <v>5</v>
      </c>
      <c r="N287" s="181" t="s">
        <v>46</v>
      </c>
      <c r="O287" s="41"/>
      <c r="P287" s="182">
        <f>O287*H287</f>
        <v>0</v>
      </c>
      <c r="Q287" s="182">
        <v>7.0200000000000002E-3</v>
      </c>
      <c r="R287" s="182">
        <f>Q287*H287</f>
        <v>9.1260000000000008E-2</v>
      </c>
      <c r="S287" s="182">
        <v>0</v>
      </c>
      <c r="T287" s="183">
        <f>S287*H287</f>
        <v>0</v>
      </c>
      <c r="AR287" s="23" t="s">
        <v>201</v>
      </c>
      <c r="AT287" s="23" t="s">
        <v>197</v>
      </c>
      <c r="AU287" s="23" t="s">
        <v>211</v>
      </c>
      <c r="AY287" s="23" t="s">
        <v>195</v>
      </c>
      <c r="BE287" s="184">
        <f>IF(N287="základní",J287,0)</f>
        <v>0</v>
      </c>
      <c r="BF287" s="184">
        <f>IF(N287="snížená",J287,0)</f>
        <v>0</v>
      </c>
      <c r="BG287" s="184">
        <f>IF(N287="zákl. přenesená",J287,0)</f>
        <v>0</v>
      </c>
      <c r="BH287" s="184">
        <f>IF(N287="sníž. přenesená",J287,0)</f>
        <v>0</v>
      </c>
      <c r="BI287" s="184">
        <f>IF(N287="nulová",J287,0)</f>
        <v>0</v>
      </c>
      <c r="BJ287" s="23" t="s">
        <v>83</v>
      </c>
      <c r="BK287" s="184">
        <f>ROUND(I287*H287,2)</f>
        <v>0</v>
      </c>
      <c r="BL287" s="23" t="s">
        <v>201</v>
      </c>
      <c r="BM287" s="23" t="s">
        <v>4756</v>
      </c>
    </row>
    <row r="288" spans="2:65" s="1" customFormat="1" ht="16.5" customHeight="1">
      <c r="B288" s="172"/>
      <c r="C288" s="213" t="s">
        <v>681</v>
      </c>
      <c r="D288" s="213" t="s">
        <v>316</v>
      </c>
      <c r="E288" s="214" t="s">
        <v>3161</v>
      </c>
      <c r="F288" s="215" t="s">
        <v>3162</v>
      </c>
      <c r="G288" s="216" t="s">
        <v>325</v>
      </c>
      <c r="H288" s="217">
        <v>3</v>
      </c>
      <c r="I288" s="218"/>
      <c r="J288" s="219">
        <f>ROUND(I288*H288,2)</f>
        <v>0</v>
      </c>
      <c r="K288" s="215"/>
      <c r="L288" s="220"/>
      <c r="M288" s="221" t="s">
        <v>5</v>
      </c>
      <c r="N288" s="222" t="s">
        <v>46</v>
      </c>
      <c r="O288" s="41"/>
      <c r="P288" s="182">
        <f>O288*H288</f>
        <v>0</v>
      </c>
      <c r="Q288" s="182">
        <v>0.16500000000000001</v>
      </c>
      <c r="R288" s="182">
        <f>Q288*H288</f>
        <v>0.495</v>
      </c>
      <c r="S288" s="182">
        <v>0</v>
      </c>
      <c r="T288" s="183">
        <f>S288*H288</f>
        <v>0</v>
      </c>
      <c r="AR288" s="23" t="s">
        <v>255</v>
      </c>
      <c r="AT288" s="23" t="s">
        <v>316</v>
      </c>
      <c r="AU288" s="23" t="s">
        <v>211</v>
      </c>
      <c r="AY288" s="23" t="s">
        <v>195</v>
      </c>
      <c r="BE288" s="184">
        <f>IF(N288="základní",J288,0)</f>
        <v>0</v>
      </c>
      <c r="BF288" s="184">
        <f>IF(N288="snížená",J288,0)</f>
        <v>0</v>
      </c>
      <c r="BG288" s="184">
        <f>IF(N288="zákl. přenesená",J288,0)</f>
        <v>0</v>
      </c>
      <c r="BH288" s="184">
        <f>IF(N288="sníž. přenesená",J288,0)</f>
        <v>0</v>
      </c>
      <c r="BI288" s="184">
        <f>IF(N288="nulová",J288,0)</f>
        <v>0</v>
      </c>
      <c r="BJ288" s="23" t="s">
        <v>83</v>
      </c>
      <c r="BK288" s="184">
        <f>ROUND(I288*H288,2)</f>
        <v>0</v>
      </c>
      <c r="BL288" s="23" t="s">
        <v>201</v>
      </c>
      <c r="BM288" s="23" t="s">
        <v>4757</v>
      </c>
    </row>
    <row r="289" spans="2:65" s="1" customFormat="1" ht="27">
      <c r="B289" s="40"/>
      <c r="D289" s="186" t="s">
        <v>209</v>
      </c>
      <c r="F289" s="194" t="s">
        <v>3164</v>
      </c>
      <c r="I289" s="195"/>
      <c r="L289" s="40"/>
      <c r="M289" s="196"/>
      <c r="N289" s="41"/>
      <c r="O289" s="41"/>
      <c r="P289" s="41"/>
      <c r="Q289" s="41"/>
      <c r="R289" s="41"/>
      <c r="S289" s="41"/>
      <c r="T289" s="69"/>
      <c r="AT289" s="23" t="s">
        <v>209</v>
      </c>
      <c r="AU289" s="23" t="s">
        <v>211</v>
      </c>
    </row>
    <row r="290" spans="2:65" s="11" customFormat="1">
      <c r="B290" s="185"/>
      <c r="D290" s="186" t="s">
        <v>203</v>
      </c>
      <c r="E290" s="187" t="s">
        <v>5</v>
      </c>
      <c r="F290" s="188" t="s">
        <v>83</v>
      </c>
      <c r="H290" s="189">
        <v>1</v>
      </c>
      <c r="I290" s="190"/>
      <c r="L290" s="185"/>
      <c r="M290" s="191"/>
      <c r="N290" s="192"/>
      <c r="O290" s="192"/>
      <c r="P290" s="192"/>
      <c r="Q290" s="192"/>
      <c r="R290" s="192"/>
      <c r="S290" s="192"/>
      <c r="T290" s="193"/>
      <c r="AT290" s="187" t="s">
        <v>203</v>
      </c>
      <c r="AU290" s="187" t="s">
        <v>211</v>
      </c>
      <c r="AV290" s="11" t="s">
        <v>85</v>
      </c>
      <c r="AW290" s="11" t="s">
        <v>39</v>
      </c>
      <c r="AX290" s="11" t="s">
        <v>75</v>
      </c>
      <c r="AY290" s="187" t="s">
        <v>195</v>
      </c>
    </row>
    <row r="291" spans="2:65" s="12" customFormat="1">
      <c r="B291" s="197"/>
      <c r="D291" s="186" t="s">
        <v>203</v>
      </c>
      <c r="E291" s="198" t="s">
        <v>5</v>
      </c>
      <c r="F291" s="199" t="s">
        <v>2809</v>
      </c>
      <c r="H291" s="200">
        <v>1</v>
      </c>
      <c r="I291" s="201"/>
      <c r="L291" s="197"/>
      <c r="M291" s="202"/>
      <c r="N291" s="203"/>
      <c r="O291" s="203"/>
      <c r="P291" s="203"/>
      <c r="Q291" s="203"/>
      <c r="R291" s="203"/>
      <c r="S291" s="203"/>
      <c r="T291" s="204"/>
      <c r="AT291" s="198" t="s">
        <v>203</v>
      </c>
      <c r="AU291" s="198" t="s">
        <v>211</v>
      </c>
      <c r="AV291" s="12" t="s">
        <v>211</v>
      </c>
      <c r="AW291" s="12" t="s">
        <v>39</v>
      </c>
      <c r="AX291" s="12" t="s">
        <v>75</v>
      </c>
      <c r="AY291" s="198" t="s">
        <v>195</v>
      </c>
    </row>
    <row r="292" spans="2:65" s="11" customFormat="1">
      <c r="B292" s="185"/>
      <c r="D292" s="186" t="s">
        <v>203</v>
      </c>
      <c r="E292" s="187" t="s">
        <v>5</v>
      </c>
      <c r="F292" s="188" t="s">
        <v>85</v>
      </c>
      <c r="H292" s="189">
        <v>2</v>
      </c>
      <c r="I292" s="190"/>
      <c r="L292" s="185"/>
      <c r="M292" s="191"/>
      <c r="N292" s="192"/>
      <c r="O292" s="192"/>
      <c r="P292" s="192"/>
      <c r="Q292" s="192"/>
      <c r="R292" s="192"/>
      <c r="S292" s="192"/>
      <c r="T292" s="193"/>
      <c r="AT292" s="187" t="s">
        <v>203</v>
      </c>
      <c r="AU292" s="187" t="s">
        <v>211</v>
      </c>
      <c r="AV292" s="11" t="s">
        <v>85</v>
      </c>
      <c r="AW292" s="11" t="s">
        <v>39</v>
      </c>
      <c r="AX292" s="11" t="s">
        <v>75</v>
      </c>
      <c r="AY292" s="187" t="s">
        <v>195</v>
      </c>
    </row>
    <row r="293" spans="2:65" s="12" customFormat="1">
      <c r="B293" s="197"/>
      <c r="D293" s="186" t="s">
        <v>203</v>
      </c>
      <c r="E293" s="198" t="s">
        <v>5</v>
      </c>
      <c r="F293" s="199" t="s">
        <v>2811</v>
      </c>
      <c r="H293" s="200">
        <v>2</v>
      </c>
      <c r="I293" s="201"/>
      <c r="L293" s="197"/>
      <c r="M293" s="202"/>
      <c r="N293" s="203"/>
      <c r="O293" s="203"/>
      <c r="P293" s="203"/>
      <c r="Q293" s="203"/>
      <c r="R293" s="203"/>
      <c r="S293" s="203"/>
      <c r="T293" s="204"/>
      <c r="AT293" s="198" t="s">
        <v>203</v>
      </c>
      <c r="AU293" s="198" t="s">
        <v>211</v>
      </c>
      <c r="AV293" s="12" t="s">
        <v>211</v>
      </c>
      <c r="AW293" s="12" t="s">
        <v>39</v>
      </c>
      <c r="AX293" s="12" t="s">
        <v>75</v>
      </c>
      <c r="AY293" s="198" t="s">
        <v>195</v>
      </c>
    </row>
    <row r="294" spans="2:65" s="13" customFormat="1">
      <c r="B294" s="205"/>
      <c r="D294" s="186" t="s">
        <v>203</v>
      </c>
      <c r="E294" s="206" t="s">
        <v>5</v>
      </c>
      <c r="F294" s="207" t="s">
        <v>254</v>
      </c>
      <c r="H294" s="208">
        <v>3</v>
      </c>
      <c r="I294" s="209"/>
      <c r="L294" s="205"/>
      <c r="M294" s="210"/>
      <c r="N294" s="211"/>
      <c r="O294" s="211"/>
      <c r="P294" s="211"/>
      <c r="Q294" s="211"/>
      <c r="R294" s="211"/>
      <c r="S294" s="211"/>
      <c r="T294" s="212"/>
      <c r="AT294" s="206" t="s">
        <v>203</v>
      </c>
      <c r="AU294" s="206" t="s">
        <v>211</v>
      </c>
      <c r="AV294" s="13" t="s">
        <v>201</v>
      </c>
      <c r="AW294" s="13" t="s">
        <v>39</v>
      </c>
      <c r="AX294" s="13" t="s">
        <v>83</v>
      </c>
      <c r="AY294" s="206" t="s">
        <v>195</v>
      </c>
    </row>
    <row r="295" spans="2:65" s="1" customFormat="1" ht="16.5" customHeight="1">
      <c r="B295" s="172"/>
      <c r="C295" s="213" t="s">
        <v>685</v>
      </c>
      <c r="D295" s="213" t="s">
        <v>316</v>
      </c>
      <c r="E295" s="214" t="s">
        <v>3552</v>
      </c>
      <c r="F295" s="215" t="s">
        <v>3553</v>
      </c>
      <c r="G295" s="216" t="s">
        <v>325</v>
      </c>
      <c r="H295" s="217">
        <v>6</v>
      </c>
      <c r="I295" s="218"/>
      <c r="J295" s="219">
        <f>ROUND(I295*H295,2)</f>
        <v>0</v>
      </c>
      <c r="K295" s="215"/>
      <c r="L295" s="220"/>
      <c r="M295" s="221" t="s">
        <v>5</v>
      </c>
      <c r="N295" s="222" t="s">
        <v>46</v>
      </c>
      <c r="O295" s="41"/>
      <c r="P295" s="182">
        <f>O295*H295</f>
        <v>0</v>
      </c>
      <c r="Q295" s="182">
        <v>0.12</v>
      </c>
      <c r="R295" s="182">
        <f>Q295*H295</f>
        <v>0.72</v>
      </c>
      <c r="S295" s="182">
        <v>0</v>
      </c>
      <c r="T295" s="183">
        <f>S295*H295</f>
        <v>0</v>
      </c>
      <c r="AR295" s="23" t="s">
        <v>255</v>
      </c>
      <c r="AT295" s="23" t="s">
        <v>316</v>
      </c>
      <c r="AU295" s="23" t="s">
        <v>211</v>
      </c>
      <c r="AY295" s="23" t="s">
        <v>195</v>
      </c>
      <c r="BE295" s="184">
        <f>IF(N295="základní",J295,0)</f>
        <v>0</v>
      </c>
      <c r="BF295" s="184">
        <f>IF(N295="snížená",J295,0)</f>
        <v>0</v>
      </c>
      <c r="BG295" s="184">
        <f>IF(N295="zákl. přenesená",J295,0)</f>
        <v>0</v>
      </c>
      <c r="BH295" s="184">
        <f>IF(N295="sníž. přenesená",J295,0)</f>
        <v>0</v>
      </c>
      <c r="BI295" s="184">
        <f>IF(N295="nulová",J295,0)</f>
        <v>0</v>
      </c>
      <c r="BJ295" s="23" t="s">
        <v>83</v>
      </c>
      <c r="BK295" s="184">
        <f>ROUND(I295*H295,2)</f>
        <v>0</v>
      </c>
      <c r="BL295" s="23" t="s">
        <v>201</v>
      </c>
      <c r="BM295" s="23" t="s">
        <v>4758</v>
      </c>
    </row>
    <row r="296" spans="2:65" s="1" customFormat="1" ht="40.5">
      <c r="B296" s="40"/>
      <c r="D296" s="186" t="s">
        <v>209</v>
      </c>
      <c r="F296" s="194" t="s">
        <v>3555</v>
      </c>
      <c r="I296" s="195"/>
      <c r="L296" s="40"/>
      <c r="M296" s="196"/>
      <c r="N296" s="41"/>
      <c r="O296" s="41"/>
      <c r="P296" s="41"/>
      <c r="Q296" s="41"/>
      <c r="R296" s="41"/>
      <c r="S296" s="41"/>
      <c r="T296" s="69"/>
      <c r="AT296" s="23" t="s">
        <v>209</v>
      </c>
      <c r="AU296" s="23" t="s">
        <v>211</v>
      </c>
    </row>
    <row r="297" spans="2:65" s="11" customFormat="1">
      <c r="B297" s="185"/>
      <c r="D297" s="186" t="s">
        <v>203</v>
      </c>
      <c r="E297" s="187" t="s">
        <v>5</v>
      </c>
      <c r="F297" s="188" t="s">
        <v>83</v>
      </c>
      <c r="H297" s="189">
        <v>1</v>
      </c>
      <c r="I297" s="190"/>
      <c r="L297" s="185"/>
      <c r="M297" s="191"/>
      <c r="N297" s="192"/>
      <c r="O297" s="192"/>
      <c r="P297" s="192"/>
      <c r="Q297" s="192"/>
      <c r="R297" s="192"/>
      <c r="S297" s="192"/>
      <c r="T297" s="193"/>
      <c r="AT297" s="187" t="s">
        <v>203</v>
      </c>
      <c r="AU297" s="187" t="s">
        <v>211</v>
      </c>
      <c r="AV297" s="11" t="s">
        <v>85</v>
      </c>
      <c r="AW297" s="11" t="s">
        <v>39</v>
      </c>
      <c r="AX297" s="11" t="s">
        <v>75</v>
      </c>
      <c r="AY297" s="187" t="s">
        <v>195</v>
      </c>
    </row>
    <row r="298" spans="2:65" s="12" customFormat="1">
      <c r="B298" s="197"/>
      <c r="D298" s="186" t="s">
        <v>203</v>
      </c>
      <c r="E298" s="198" t="s">
        <v>5</v>
      </c>
      <c r="F298" s="199" t="s">
        <v>2809</v>
      </c>
      <c r="H298" s="200">
        <v>1</v>
      </c>
      <c r="I298" s="201"/>
      <c r="L298" s="197"/>
      <c r="M298" s="202"/>
      <c r="N298" s="203"/>
      <c r="O298" s="203"/>
      <c r="P298" s="203"/>
      <c r="Q298" s="203"/>
      <c r="R298" s="203"/>
      <c r="S298" s="203"/>
      <c r="T298" s="204"/>
      <c r="AT298" s="198" t="s">
        <v>203</v>
      </c>
      <c r="AU298" s="198" t="s">
        <v>211</v>
      </c>
      <c r="AV298" s="12" t="s">
        <v>211</v>
      </c>
      <c r="AW298" s="12" t="s">
        <v>39</v>
      </c>
      <c r="AX298" s="12" t="s">
        <v>75</v>
      </c>
      <c r="AY298" s="198" t="s">
        <v>195</v>
      </c>
    </row>
    <row r="299" spans="2:65" s="11" customFormat="1">
      <c r="B299" s="185"/>
      <c r="D299" s="186" t="s">
        <v>203</v>
      </c>
      <c r="E299" s="187" t="s">
        <v>5</v>
      </c>
      <c r="F299" s="188" t="s">
        <v>220</v>
      </c>
      <c r="H299" s="189">
        <v>5</v>
      </c>
      <c r="I299" s="190"/>
      <c r="L299" s="185"/>
      <c r="M299" s="191"/>
      <c r="N299" s="192"/>
      <c r="O299" s="192"/>
      <c r="P299" s="192"/>
      <c r="Q299" s="192"/>
      <c r="R299" s="192"/>
      <c r="S299" s="192"/>
      <c r="T299" s="193"/>
      <c r="AT299" s="187" t="s">
        <v>203</v>
      </c>
      <c r="AU299" s="187" t="s">
        <v>211</v>
      </c>
      <c r="AV299" s="11" t="s">
        <v>85</v>
      </c>
      <c r="AW299" s="11" t="s">
        <v>39</v>
      </c>
      <c r="AX299" s="11" t="s">
        <v>75</v>
      </c>
      <c r="AY299" s="187" t="s">
        <v>195</v>
      </c>
    </row>
    <row r="300" spans="2:65" s="12" customFormat="1">
      <c r="B300" s="197"/>
      <c r="D300" s="186" t="s">
        <v>203</v>
      </c>
      <c r="E300" s="198" t="s">
        <v>5</v>
      </c>
      <c r="F300" s="199" t="s">
        <v>2811</v>
      </c>
      <c r="H300" s="200">
        <v>5</v>
      </c>
      <c r="I300" s="201"/>
      <c r="L300" s="197"/>
      <c r="M300" s="202"/>
      <c r="N300" s="203"/>
      <c r="O300" s="203"/>
      <c r="P300" s="203"/>
      <c r="Q300" s="203"/>
      <c r="R300" s="203"/>
      <c r="S300" s="203"/>
      <c r="T300" s="204"/>
      <c r="AT300" s="198" t="s">
        <v>203</v>
      </c>
      <c r="AU300" s="198" t="s">
        <v>211</v>
      </c>
      <c r="AV300" s="12" t="s">
        <v>211</v>
      </c>
      <c r="AW300" s="12" t="s">
        <v>39</v>
      </c>
      <c r="AX300" s="12" t="s">
        <v>75</v>
      </c>
      <c r="AY300" s="198" t="s">
        <v>195</v>
      </c>
    </row>
    <row r="301" spans="2:65" s="13" customFormat="1">
      <c r="B301" s="205"/>
      <c r="D301" s="186" t="s">
        <v>203</v>
      </c>
      <c r="E301" s="206" t="s">
        <v>5</v>
      </c>
      <c r="F301" s="207" t="s">
        <v>254</v>
      </c>
      <c r="H301" s="208">
        <v>6</v>
      </c>
      <c r="I301" s="209"/>
      <c r="L301" s="205"/>
      <c r="M301" s="210"/>
      <c r="N301" s="211"/>
      <c r="O301" s="211"/>
      <c r="P301" s="211"/>
      <c r="Q301" s="211"/>
      <c r="R301" s="211"/>
      <c r="S301" s="211"/>
      <c r="T301" s="212"/>
      <c r="AT301" s="206" t="s">
        <v>203</v>
      </c>
      <c r="AU301" s="206" t="s">
        <v>211</v>
      </c>
      <c r="AV301" s="13" t="s">
        <v>201</v>
      </c>
      <c r="AW301" s="13" t="s">
        <v>39</v>
      </c>
      <c r="AX301" s="13" t="s">
        <v>83</v>
      </c>
      <c r="AY301" s="206" t="s">
        <v>195</v>
      </c>
    </row>
    <row r="302" spans="2:65" s="1" customFormat="1" ht="16.5" customHeight="1">
      <c r="B302" s="172"/>
      <c r="C302" s="213" t="s">
        <v>689</v>
      </c>
      <c r="D302" s="213" t="s">
        <v>316</v>
      </c>
      <c r="E302" s="214" t="s">
        <v>3171</v>
      </c>
      <c r="F302" s="215" t="s">
        <v>3172</v>
      </c>
      <c r="G302" s="216" t="s">
        <v>325</v>
      </c>
      <c r="H302" s="217">
        <v>4</v>
      </c>
      <c r="I302" s="218"/>
      <c r="J302" s="219">
        <f>ROUND(I302*H302,2)</f>
        <v>0</v>
      </c>
      <c r="K302" s="215"/>
      <c r="L302" s="220"/>
      <c r="M302" s="221" t="s">
        <v>5</v>
      </c>
      <c r="N302" s="222" t="s">
        <v>46</v>
      </c>
      <c r="O302" s="41"/>
      <c r="P302" s="182">
        <f>O302*H302</f>
        <v>0</v>
      </c>
      <c r="Q302" s="182">
        <v>3.7999999999999999E-2</v>
      </c>
      <c r="R302" s="182">
        <f>Q302*H302</f>
        <v>0.152</v>
      </c>
      <c r="S302" s="182">
        <v>0</v>
      </c>
      <c r="T302" s="183">
        <f>S302*H302</f>
        <v>0</v>
      </c>
      <c r="AR302" s="23" t="s">
        <v>255</v>
      </c>
      <c r="AT302" s="23" t="s">
        <v>316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4759</v>
      </c>
    </row>
    <row r="303" spans="2:65" s="1" customFormat="1" ht="40.5">
      <c r="B303" s="40"/>
      <c r="D303" s="186" t="s">
        <v>209</v>
      </c>
      <c r="F303" s="194" t="s">
        <v>3174</v>
      </c>
      <c r="I303" s="195"/>
      <c r="L303" s="40"/>
      <c r="M303" s="196"/>
      <c r="N303" s="41"/>
      <c r="O303" s="41"/>
      <c r="P303" s="41"/>
      <c r="Q303" s="41"/>
      <c r="R303" s="41"/>
      <c r="S303" s="41"/>
      <c r="T303" s="69"/>
      <c r="AT303" s="23" t="s">
        <v>209</v>
      </c>
      <c r="AU303" s="23" t="s">
        <v>211</v>
      </c>
    </row>
    <row r="304" spans="2:65" s="1" customFormat="1" ht="16.5" customHeight="1">
      <c r="B304" s="172"/>
      <c r="C304" s="213" t="s">
        <v>1123</v>
      </c>
      <c r="D304" s="213" t="s">
        <v>316</v>
      </c>
      <c r="E304" s="214" t="s">
        <v>3176</v>
      </c>
      <c r="F304" s="215" t="s">
        <v>3177</v>
      </c>
      <c r="G304" s="216" t="s">
        <v>325</v>
      </c>
      <c r="H304" s="217">
        <v>4</v>
      </c>
      <c r="I304" s="218"/>
      <c r="J304" s="219">
        <f>ROUND(I304*H304,2)</f>
        <v>0</v>
      </c>
      <c r="K304" s="215"/>
      <c r="L304" s="220"/>
      <c r="M304" s="221" t="s">
        <v>5</v>
      </c>
      <c r="N304" s="222" t="s">
        <v>46</v>
      </c>
      <c r="O304" s="41"/>
      <c r="P304" s="182">
        <f>O304*H304</f>
        <v>0</v>
      </c>
      <c r="Q304" s="182">
        <v>6.1399999999999996E-3</v>
      </c>
      <c r="R304" s="182">
        <f>Q304*H304</f>
        <v>2.4559999999999998E-2</v>
      </c>
      <c r="S304" s="182">
        <v>0</v>
      </c>
      <c r="T304" s="183">
        <f>S304*H304</f>
        <v>0</v>
      </c>
      <c r="AR304" s="23" t="s">
        <v>255</v>
      </c>
      <c r="AT304" s="23" t="s">
        <v>316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4760</v>
      </c>
    </row>
    <row r="305" spans="2:65" s="1" customFormat="1" ht="25.5" customHeight="1">
      <c r="B305" s="172"/>
      <c r="C305" s="173" t="s">
        <v>670</v>
      </c>
      <c r="D305" s="173" t="s">
        <v>197</v>
      </c>
      <c r="E305" s="174" t="s">
        <v>3192</v>
      </c>
      <c r="F305" s="175" t="s">
        <v>3193</v>
      </c>
      <c r="G305" s="176" t="s">
        <v>207</v>
      </c>
      <c r="H305" s="177">
        <v>0.15</v>
      </c>
      <c r="I305" s="178"/>
      <c r="J305" s="179">
        <f>ROUND(I305*H305,2)</f>
        <v>0</v>
      </c>
      <c r="K305" s="175"/>
      <c r="L305" s="40"/>
      <c r="M305" s="180" t="s">
        <v>5</v>
      </c>
      <c r="N305" s="181" t="s">
        <v>46</v>
      </c>
      <c r="O305" s="41"/>
      <c r="P305" s="182">
        <f>O305*H305</f>
        <v>0</v>
      </c>
      <c r="Q305" s="182">
        <v>4.3400000000000001E-3</v>
      </c>
      <c r="R305" s="182">
        <f>Q305*H305</f>
        <v>6.5099999999999999E-4</v>
      </c>
      <c r="S305" s="182">
        <v>0.28299999999999997</v>
      </c>
      <c r="T305" s="183">
        <f>S305*H305</f>
        <v>4.2449999999999995E-2</v>
      </c>
      <c r="AR305" s="23" t="s">
        <v>201</v>
      </c>
      <c r="AT305" s="23" t="s">
        <v>197</v>
      </c>
      <c r="AU305" s="23" t="s">
        <v>211</v>
      </c>
      <c r="AY305" s="23" t="s">
        <v>195</v>
      </c>
      <c r="BE305" s="184">
        <f>IF(N305="základní",J305,0)</f>
        <v>0</v>
      </c>
      <c r="BF305" s="184">
        <f>IF(N305="snížená",J305,0)</f>
        <v>0</v>
      </c>
      <c r="BG305" s="184">
        <f>IF(N305="zákl. přenesená",J305,0)</f>
        <v>0</v>
      </c>
      <c r="BH305" s="184">
        <f>IF(N305="sníž. přenesená",J305,0)</f>
        <v>0</v>
      </c>
      <c r="BI305" s="184">
        <f>IF(N305="nulová",J305,0)</f>
        <v>0</v>
      </c>
      <c r="BJ305" s="23" t="s">
        <v>83</v>
      </c>
      <c r="BK305" s="184">
        <f>ROUND(I305*H305,2)</f>
        <v>0</v>
      </c>
      <c r="BL305" s="23" t="s">
        <v>201</v>
      </c>
      <c r="BM305" s="23" t="s">
        <v>4761</v>
      </c>
    </row>
    <row r="306" spans="2:65" s="1" customFormat="1" ht="27">
      <c r="B306" s="40"/>
      <c r="D306" s="186" t="s">
        <v>209</v>
      </c>
      <c r="F306" s="194" t="s">
        <v>3195</v>
      </c>
      <c r="I306" s="195"/>
      <c r="L306" s="40"/>
      <c r="M306" s="196"/>
      <c r="N306" s="41"/>
      <c r="O306" s="41"/>
      <c r="P306" s="41"/>
      <c r="Q306" s="41"/>
      <c r="R306" s="41"/>
      <c r="S306" s="41"/>
      <c r="T306" s="69"/>
      <c r="AT306" s="23" t="s">
        <v>209</v>
      </c>
      <c r="AU306" s="23" t="s">
        <v>211</v>
      </c>
    </row>
    <row r="307" spans="2:65" s="11" customFormat="1">
      <c r="B307" s="185"/>
      <c r="D307" s="186" t="s">
        <v>203</v>
      </c>
      <c r="E307" s="187" t="s">
        <v>5</v>
      </c>
      <c r="F307" s="188" t="s">
        <v>3929</v>
      </c>
      <c r="H307" s="189">
        <v>0.15</v>
      </c>
      <c r="I307" s="190"/>
      <c r="L307" s="185"/>
      <c r="M307" s="191"/>
      <c r="N307" s="192"/>
      <c r="O307" s="192"/>
      <c r="P307" s="192"/>
      <c r="Q307" s="192"/>
      <c r="R307" s="192"/>
      <c r="S307" s="192"/>
      <c r="T307" s="193"/>
      <c r="AT307" s="187" t="s">
        <v>203</v>
      </c>
      <c r="AU307" s="187" t="s">
        <v>211</v>
      </c>
      <c r="AV307" s="11" t="s">
        <v>85</v>
      </c>
      <c r="AW307" s="11" t="s">
        <v>39</v>
      </c>
      <c r="AX307" s="11" t="s">
        <v>83</v>
      </c>
      <c r="AY307" s="187" t="s">
        <v>195</v>
      </c>
    </row>
    <row r="308" spans="2:65" s="1" customFormat="1" ht="16.5" customHeight="1">
      <c r="B308" s="172"/>
      <c r="C308" s="213" t="s">
        <v>1126</v>
      </c>
      <c r="D308" s="213" t="s">
        <v>316</v>
      </c>
      <c r="E308" s="214" t="s">
        <v>3198</v>
      </c>
      <c r="F308" s="215" t="s">
        <v>3199</v>
      </c>
      <c r="G308" s="216" t="s">
        <v>325</v>
      </c>
      <c r="H308" s="217">
        <v>1</v>
      </c>
      <c r="I308" s="218"/>
      <c r="J308" s="219">
        <f>ROUND(I308*H308,2)</f>
        <v>0</v>
      </c>
      <c r="K308" s="215"/>
      <c r="L308" s="220"/>
      <c r="M308" s="221" t="s">
        <v>5</v>
      </c>
      <c r="N308" s="222" t="s">
        <v>46</v>
      </c>
      <c r="O308" s="41"/>
      <c r="P308" s="182">
        <f>O308*H308</f>
        <v>0</v>
      </c>
      <c r="Q308" s="182">
        <v>3.0000000000000001E-3</v>
      </c>
      <c r="R308" s="182">
        <f>Q308*H308</f>
        <v>3.0000000000000001E-3</v>
      </c>
      <c r="S308" s="182">
        <v>0</v>
      </c>
      <c r="T308" s="183">
        <f>S308*H308</f>
        <v>0</v>
      </c>
      <c r="AR308" s="23" t="s">
        <v>255</v>
      </c>
      <c r="AT308" s="23" t="s">
        <v>316</v>
      </c>
      <c r="AU308" s="23" t="s">
        <v>211</v>
      </c>
      <c r="AY308" s="23" t="s">
        <v>195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23" t="s">
        <v>83</v>
      </c>
      <c r="BK308" s="184">
        <f>ROUND(I308*H308,2)</f>
        <v>0</v>
      </c>
      <c r="BL308" s="23" t="s">
        <v>201</v>
      </c>
      <c r="BM308" s="23" t="s">
        <v>4762</v>
      </c>
    </row>
    <row r="309" spans="2:65" s="1" customFormat="1" ht="54">
      <c r="B309" s="40"/>
      <c r="D309" s="186" t="s">
        <v>209</v>
      </c>
      <c r="F309" s="194" t="s">
        <v>3201</v>
      </c>
      <c r="I309" s="195"/>
      <c r="L309" s="40"/>
      <c r="M309" s="196"/>
      <c r="N309" s="41"/>
      <c r="O309" s="41"/>
      <c r="P309" s="41"/>
      <c r="Q309" s="41"/>
      <c r="R309" s="41"/>
      <c r="S309" s="41"/>
      <c r="T309" s="69"/>
      <c r="AT309" s="23" t="s">
        <v>209</v>
      </c>
      <c r="AU309" s="23" t="s">
        <v>211</v>
      </c>
    </row>
    <row r="310" spans="2:65" s="1" customFormat="1" ht="25.5" customHeight="1">
      <c r="B310" s="172"/>
      <c r="C310" s="173" t="s">
        <v>1435</v>
      </c>
      <c r="D310" s="173" t="s">
        <v>197</v>
      </c>
      <c r="E310" s="174" t="s">
        <v>3217</v>
      </c>
      <c r="F310" s="175" t="s">
        <v>3218</v>
      </c>
      <c r="G310" s="176" t="s">
        <v>228</v>
      </c>
      <c r="H310" s="177">
        <v>1.024</v>
      </c>
      <c r="I310" s="178"/>
      <c r="J310" s="179">
        <f>ROUND(I310*H310,2)</f>
        <v>0</v>
      </c>
      <c r="K310" s="175"/>
      <c r="L310" s="40"/>
      <c r="M310" s="180" t="s">
        <v>5</v>
      </c>
      <c r="N310" s="181" t="s">
        <v>46</v>
      </c>
      <c r="O310" s="41"/>
      <c r="P310" s="182">
        <f>O310*H310</f>
        <v>0</v>
      </c>
      <c r="Q310" s="182">
        <v>2.2563399999999998</v>
      </c>
      <c r="R310" s="182">
        <f>Q310*H310</f>
        <v>2.3104921599999999</v>
      </c>
      <c r="S310" s="182">
        <v>0</v>
      </c>
      <c r="T310" s="183">
        <f>S310*H310</f>
        <v>0</v>
      </c>
      <c r="AR310" s="23" t="s">
        <v>201</v>
      </c>
      <c r="AT310" s="23" t="s">
        <v>197</v>
      </c>
      <c r="AU310" s="23" t="s">
        <v>211</v>
      </c>
      <c r="AY310" s="23" t="s">
        <v>195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23" t="s">
        <v>83</v>
      </c>
      <c r="BK310" s="184">
        <f>ROUND(I310*H310,2)</f>
        <v>0</v>
      </c>
      <c r="BL310" s="23" t="s">
        <v>201</v>
      </c>
      <c r="BM310" s="23" t="s">
        <v>4763</v>
      </c>
    </row>
    <row r="311" spans="2:65" s="1" customFormat="1" ht="81">
      <c r="B311" s="40"/>
      <c r="D311" s="186" t="s">
        <v>209</v>
      </c>
      <c r="F311" s="194" t="s">
        <v>4764</v>
      </c>
      <c r="I311" s="195"/>
      <c r="L311" s="40"/>
      <c r="M311" s="196"/>
      <c r="N311" s="41"/>
      <c r="O311" s="41"/>
      <c r="P311" s="41"/>
      <c r="Q311" s="41"/>
      <c r="R311" s="41"/>
      <c r="S311" s="41"/>
      <c r="T311" s="69"/>
      <c r="AT311" s="23" t="s">
        <v>209</v>
      </c>
      <c r="AU311" s="23" t="s">
        <v>211</v>
      </c>
    </row>
    <row r="312" spans="2:65" s="11" customFormat="1">
      <c r="B312" s="185"/>
      <c r="D312" s="186" t="s">
        <v>203</v>
      </c>
      <c r="E312" s="187" t="s">
        <v>5</v>
      </c>
      <c r="F312" s="188" t="s">
        <v>4765</v>
      </c>
      <c r="H312" s="189">
        <v>1.024</v>
      </c>
      <c r="I312" s="190"/>
      <c r="L312" s="185"/>
      <c r="M312" s="191"/>
      <c r="N312" s="192"/>
      <c r="O312" s="192"/>
      <c r="P312" s="192"/>
      <c r="Q312" s="192"/>
      <c r="R312" s="192"/>
      <c r="S312" s="192"/>
      <c r="T312" s="193"/>
      <c r="AT312" s="187" t="s">
        <v>203</v>
      </c>
      <c r="AU312" s="187" t="s">
        <v>211</v>
      </c>
      <c r="AV312" s="11" t="s">
        <v>85</v>
      </c>
      <c r="AW312" s="11" t="s">
        <v>39</v>
      </c>
      <c r="AX312" s="11" t="s">
        <v>83</v>
      </c>
      <c r="AY312" s="187" t="s">
        <v>195</v>
      </c>
    </row>
    <row r="313" spans="2:65" s="1" customFormat="1" ht="16.5" customHeight="1">
      <c r="B313" s="172"/>
      <c r="C313" s="173" t="s">
        <v>1438</v>
      </c>
      <c r="D313" s="173" t="s">
        <v>197</v>
      </c>
      <c r="E313" s="174" t="s">
        <v>4766</v>
      </c>
      <c r="F313" s="175" t="s">
        <v>4767</v>
      </c>
      <c r="G313" s="176" t="s">
        <v>325</v>
      </c>
      <c r="H313" s="177">
        <v>2</v>
      </c>
      <c r="I313" s="178"/>
      <c r="J313" s="179">
        <f>ROUND(I313*H313,2)</f>
        <v>0</v>
      </c>
      <c r="K313" s="175"/>
      <c r="L313" s="40"/>
      <c r="M313" s="180" t="s">
        <v>5</v>
      </c>
      <c r="N313" s="181" t="s">
        <v>46</v>
      </c>
      <c r="O313" s="41"/>
      <c r="P313" s="182">
        <f>O313*H313</f>
        <v>0</v>
      </c>
      <c r="Q313" s="182">
        <v>1.0000000000000001E-5</v>
      </c>
      <c r="R313" s="182">
        <f>Q313*H313</f>
        <v>2.0000000000000002E-5</v>
      </c>
      <c r="S313" s="182">
        <v>0</v>
      </c>
      <c r="T313" s="183">
        <f>S313*H313</f>
        <v>0</v>
      </c>
      <c r="AR313" s="23" t="s">
        <v>201</v>
      </c>
      <c r="AT313" s="23" t="s">
        <v>197</v>
      </c>
      <c r="AU313" s="23" t="s">
        <v>211</v>
      </c>
      <c r="AY313" s="23" t="s">
        <v>195</v>
      </c>
      <c r="BE313" s="184">
        <f>IF(N313="základní",J313,0)</f>
        <v>0</v>
      </c>
      <c r="BF313" s="184">
        <f>IF(N313="snížená",J313,0)</f>
        <v>0</v>
      </c>
      <c r="BG313" s="184">
        <f>IF(N313="zákl. přenesená",J313,0)</f>
        <v>0</v>
      </c>
      <c r="BH313" s="184">
        <f>IF(N313="sníž. přenesená",J313,0)</f>
        <v>0</v>
      </c>
      <c r="BI313" s="184">
        <f>IF(N313="nulová",J313,0)</f>
        <v>0</v>
      </c>
      <c r="BJ313" s="23" t="s">
        <v>83</v>
      </c>
      <c r="BK313" s="184">
        <f>ROUND(I313*H313,2)</f>
        <v>0</v>
      </c>
      <c r="BL313" s="23" t="s">
        <v>201</v>
      </c>
      <c r="BM313" s="23" t="s">
        <v>4768</v>
      </c>
    </row>
    <row r="314" spans="2:65" s="1" customFormat="1" ht="54">
      <c r="B314" s="40"/>
      <c r="D314" s="186" t="s">
        <v>209</v>
      </c>
      <c r="F314" s="194" t="s">
        <v>4769</v>
      </c>
      <c r="I314" s="195"/>
      <c r="L314" s="40"/>
      <c r="M314" s="196"/>
      <c r="N314" s="41"/>
      <c r="O314" s="41"/>
      <c r="P314" s="41"/>
      <c r="Q314" s="41"/>
      <c r="R314" s="41"/>
      <c r="S314" s="41"/>
      <c r="T314" s="69"/>
      <c r="AT314" s="23" t="s">
        <v>209</v>
      </c>
      <c r="AU314" s="23" t="s">
        <v>211</v>
      </c>
    </row>
    <row r="315" spans="2:65" s="1" customFormat="1" ht="16.5" customHeight="1">
      <c r="B315" s="172"/>
      <c r="C315" s="213" t="s">
        <v>1440</v>
      </c>
      <c r="D315" s="213" t="s">
        <v>316</v>
      </c>
      <c r="E315" s="214" t="s">
        <v>4770</v>
      </c>
      <c r="F315" s="215" t="s">
        <v>4771</v>
      </c>
      <c r="G315" s="216" t="s">
        <v>325</v>
      </c>
      <c r="H315" s="217">
        <v>2</v>
      </c>
      <c r="I315" s="218"/>
      <c r="J315" s="219">
        <f>ROUND(I315*H315,2)</f>
        <v>0</v>
      </c>
      <c r="K315" s="215"/>
      <c r="L315" s="220"/>
      <c r="M315" s="221" t="s">
        <v>5</v>
      </c>
      <c r="N315" s="222" t="s">
        <v>46</v>
      </c>
      <c r="O315" s="41"/>
      <c r="P315" s="182">
        <f>O315*H315</f>
        <v>0</v>
      </c>
      <c r="Q315" s="182">
        <v>2.8000000000000001E-2</v>
      </c>
      <c r="R315" s="182">
        <f>Q315*H315</f>
        <v>5.6000000000000001E-2</v>
      </c>
      <c r="S315" s="182">
        <v>0</v>
      </c>
      <c r="T315" s="183">
        <f>S315*H315</f>
        <v>0</v>
      </c>
      <c r="AR315" s="23" t="s">
        <v>255</v>
      </c>
      <c r="AT315" s="23" t="s">
        <v>316</v>
      </c>
      <c r="AU315" s="23" t="s">
        <v>211</v>
      </c>
      <c r="AY315" s="23" t="s">
        <v>195</v>
      </c>
      <c r="BE315" s="184">
        <f>IF(N315="základní",J315,0)</f>
        <v>0</v>
      </c>
      <c r="BF315" s="184">
        <f>IF(N315="snížená",J315,0)</f>
        <v>0</v>
      </c>
      <c r="BG315" s="184">
        <f>IF(N315="zákl. přenesená",J315,0)</f>
        <v>0</v>
      </c>
      <c r="BH315" s="184">
        <f>IF(N315="sníž. přenesená",J315,0)</f>
        <v>0</v>
      </c>
      <c r="BI315" s="184">
        <f>IF(N315="nulová",J315,0)</f>
        <v>0</v>
      </c>
      <c r="BJ315" s="23" t="s">
        <v>83</v>
      </c>
      <c r="BK315" s="184">
        <f>ROUND(I315*H315,2)</f>
        <v>0</v>
      </c>
      <c r="BL315" s="23" t="s">
        <v>201</v>
      </c>
      <c r="BM315" s="23" t="s">
        <v>4772</v>
      </c>
    </row>
    <row r="316" spans="2:65" s="1" customFormat="1" ht="54">
      <c r="B316" s="40"/>
      <c r="D316" s="186" t="s">
        <v>209</v>
      </c>
      <c r="F316" s="194" t="s">
        <v>4773</v>
      </c>
      <c r="I316" s="195"/>
      <c r="L316" s="40"/>
      <c r="M316" s="196"/>
      <c r="N316" s="41"/>
      <c r="O316" s="41"/>
      <c r="P316" s="41"/>
      <c r="Q316" s="41"/>
      <c r="R316" s="41"/>
      <c r="S316" s="41"/>
      <c r="T316" s="69"/>
      <c r="AT316" s="23" t="s">
        <v>209</v>
      </c>
      <c r="AU316" s="23" t="s">
        <v>211</v>
      </c>
    </row>
    <row r="317" spans="2:65" s="1" customFormat="1" ht="16.5" customHeight="1">
      <c r="B317" s="172"/>
      <c r="C317" s="213" t="s">
        <v>1442</v>
      </c>
      <c r="D317" s="213" t="s">
        <v>316</v>
      </c>
      <c r="E317" s="214" t="s">
        <v>4774</v>
      </c>
      <c r="F317" s="215" t="s">
        <v>4775</v>
      </c>
      <c r="G317" s="216" t="s">
        <v>207</v>
      </c>
      <c r="H317" s="217">
        <v>1</v>
      </c>
      <c r="I317" s="218"/>
      <c r="J317" s="219">
        <f>ROUND(I317*H317,2)</f>
        <v>0</v>
      </c>
      <c r="K317" s="215"/>
      <c r="L317" s="220"/>
      <c r="M317" s="221" t="s">
        <v>5</v>
      </c>
      <c r="N317" s="222" t="s">
        <v>46</v>
      </c>
      <c r="O317" s="41"/>
      <c r="P317" s="182">
        <f>O317*H317</f>
        <v>0</v>
      </c>
      <c r="Q317" s="182">
        <v>0.17399999999999999</v>
      </c>
      <c r="R317" s="182">
        <f>Q317*H317</f>
        <v>0.17399999999999999</v>
      </c>
      <c r="S317" s="182">
        <v>0</v>
      </c>
      <c r="T317" s="183">
        <f>S317*H317</f>
        <v>0</v>
      </c>
      <c r="AR317" s="23" t="s">
        <v>255</v>
      </c>
      <c r="AT317" s="23" t="s">
        <v>316</v>
      </c>
      <c r="AU317" s="23" t="s">
        <v>211</v>
      </c>
      <c r="AY317" s="23" t="s">
        <v>195</v>
      </c>
      <c r="BE317" s="184">
        <f>IF(N317="základní",J317,0)</f>
        <v>0</v>
      </c>
      <c r="BF317" s="184">
        <f>IF(N317="snížená",J317,0)</f>
        <v>0</v>
      </c>
      <c r="BG317" s="184">
        <f>IF(N317="zákl. přenesená",J317,0)</f>
        <v>0</v>
      </c>
      <c r="BH317" s="184">
        <f>IF(N317="sníž. přenesená",J317,0)</f>
        <v>0</v>
      </c>
      <c r="BI317" s="184">
        <f>IF(N317="nulová",J317,0)</f>
        <v>0</v>
      </c>
      <c r="BJ317" s="23" t="s">
        <v>83</v>
      </c>
      <c r="BK317" s="184">
        <f>ROUND(I317*H317,2)</f>
        <v>0</v>
      </c>
      <c r="BL317" s="23" t="s">
        <v>201</v>
      </c>
      <c r="BM317" s="23" t="s">
        <v>4776</v>
      </c>
    </row>
    <row r="318" spans="2:65" s="1" customFormat="1" ht="16.5" customHeight="1">
      <c r="B318" s="172"/>
      <c r="C318" s="173" t="s">
        <v>2041</v>
      </c>
      <c r="D318" s="173" t="s">
        <v>197</v>
      </c>
      <c r="E318" s="174" t="s">
        <v>3273</v>
      </c>
      <c r="F318" s="175" t="s">
        <v>3274</v>
      </c>
      <c r="G318" s="176" t="s">
        <v>207</v>
      </c>
      <c r="H318" s="177">
        <v>152.76</v>
      </c>
      <c r="I318" s="178"/>
      <c r="J318" s="179">
        <f>ROUND(I318*H318,2)</f>
        <v>0</v>
      </c>
      <c r="K318" s="175"/>
      <c r="L318" s="40"/>
      <c r="M318" s="180" t="s">
        <v>5</v>
      </c>
      <c r="N318" s="181" t="s">
        <v>46</v>
      </c>
      <c r="O318" s="41"/>
      <c r="P318" s="182">
        <f>O318*H318</f>
        <v>0</v>
      </c>
      <c r="Q318" s="182">
        <v>0</v>
      </c>
      <c r="R318" s="182">
        <f>Q318*H318</f>
        <v>0</v>
      </c>
      <c r="S318" s="182">
        <v>0</v>
      </c>
      <c r="T318" s="183">
        <f>S318*H318</f>
        <v>0</v>
      </c>
      <c r="AR318" s="23" t="s">
        <v>201</v>
      </c>
      <c r="AT318" s="23" t="s">
        <v>197</v>
      </c>
      <c r="AU318" s="23" t="s">
        <v>211</v>
      </c>
      <c r="AY318" s="23" t="s">
        <v>195</v>
      </c>
      <c r="BE318" s="184">
        <f>IF(N318="základní",J318,0)</f>
        <v>0</v>
      </c>
      <c r="BF318" s="184">
        <f>IF(N318="snížená",J318,0)</f>
        <v>0</v>
      </c>
      <c r="BG318" s="184">
        <f>IF(N318="zákl. přenesená",J318,0)</f>
        <v>0</v>
      </c>
      <c r="BH318" s="184">
        <f>IF(N318="sníž. přenesená",J318,0)</f>
        <v>0</v>
      </c>
      <c r="BI318" s="184">
        <f>IF(N318="nulová",J318,0)</f>
        <v>0</v>
      </c>
      <c r="BJ318" s="23" t="s">
        <v>83</v>
      </c>
      <c r="BK318" s="184">
        <f>ROUND(I318*H318,2)</f>
        <v>0</v>
      </c>
      <c r="BL318" s="23" t="s">
        <v>201</v>
      </c>
      <c r="BM318" s="23" t="s">
        <v>4777</v>
      </c>
    </row>
    <row r="319" spans="2:65" s="1" customFormat="1" ht="40.5">
      <c r="B319" s="40"/>
      <c r="D319" s="186" t="s">
        <v>209</v>
      </c>
      <c r="F319" s="194" t="s">
        <v>3276</v>
      </c>
      <c r="I319" s="195"/>
      <c r="L319" s="40"/>
      <c r="M319" s="196"/>
      <c r="N319" s="41"/>
      <c r="O319" s="41"/>
      <c r="P319" s="41"/>
      <c r="Q319" s="41"/>
      <c r="R319" s="41"/>
      <c r="S319" s="41"/>
      <c r="T319" s="69"/>
      <c r="AT319" s="23" t="s">
        <v>209</v>
      </c>
      <c r="AU319" s="23" t="s">
        <v>211</v>
      </c>
    </row>
    <row r="320" spans="2:65" s="11" customFormat="1">
      <c r="B320" s="185"/>
      <c r="D320" s="186" t="s">
        <v>203</v>
      </c>
      <c r="E320" s="187" t="s">
        <v>5</v>
      </c>
      <c r="F320" s="188" t="s">
        <v>4778</v>
      </c>
      <c r="H320" s="189">
        <v>140.76</v>
      </c>
      <c r="I320" s="190"/>
      <c r="L320" s="185"/>
      <c r="M320" s="191"/>
      <c r="N320" s="192"/>
      <c r="O320" s="192"/>
      <c r="P320" s="192"/>
      <c r="Q320" s="192"/>
      <c r="R320" s="192"/>
      <c r="S320" s="192"/>
      <c r="T320" s="193"/>
      <c r="AT320" s="187" t="s">
        <v>203</v>
      </c>
      <c r="AU320" s="187" t="s">
        <v>211</v>
      </c>
      <c r="AV320" s="11" t="s">
        <v>85</v>
      </c>
      <c r="AW320" s="11" t="s">
        <v>39</v>
      </c>
      <c r="AX320" s="11" t="s">
        <v>75</v>
      </c>
      <c r="AY320" s="187" t="s">
        <v>195</v>
      </c>
    </row>
    <row r="321" spans="2:65" s="12" customFormat="1">
      <c r="B321" s="197"/>
      <c r="D321" s="186" t="s">
        <v>203</v>
      </c>
      <c r="E321" s="198" t="s">
        <v>5</v>
      </c>
      <c r="F321" s="199" t="s">
        <v>4779</v>
      </c>
      <c r="H321" s="200">
        <v>140.76</v>
      </c>
      <c r="I321" s="201"/>
      <c r="L321" s="197"/>
      <c r="M321" s="202"/>
      <c r="N321" s="203"/>
      <c r="O321" s="203"/>
      <c r="P321" s="203"/>
      <c r="Q321" s="203"/>
      <c r="R321" s="203"/>
      <c r="S321" s="203"/>
      <c r="T321" s="204"/>
      <c r="AT321" s="198" t="s">
        <v>203</v>
      </c>
      <c r="AU321" s="198" t="s">
        <v>211</v>
      </c>
      <c r="AV321" s="12" t="s">
        <v>211</v>
      </c>
      <c r="AW321" s="12" t="s">
        <v>39</v>
      </c>
      <c r="AX321" s="12" t="s">
        <v>75</v>
      </c>
      <c r="AY321" s="198" t="s">
        <v>195</v>
      </c>
    </row>
    <row r="322" spans="2:65" s="11" customFormat="1">
      <c r="B322" s="185"/>
      <c r="D322" s="186" t="s">
        <v>203</v>
      </c>
      <c r="E322" s="187" t="s">
        <v>5</v>
      </c>
      <c r="F322" s="188" t="s">
        <v>284</v>
      </c>
      <c r="H322" s="189">
        <v>12</v>
      </c>
      <c r="I322" s="190"/>
      <c r="L322" s="185"/>
      <c r="M322" s="191"/>
      <c r="N322" s="192"/>
      <c r="O322" s="192"/>
      <c r="P322" s="192"/>
      <c r="Q322" s="192"/>
      <c r="R322" s="192"/>
      <c r="S322" s="192"/>
      <c r="T322" s="193"/>
      <c r="AT322" s="187" t="s">
        <v>203</v>
      </c>
      <c r="AU322" s="187" t="s">
        <v>211</v>
      </c>
      <c r="AV322" s="11" t="s">
        <v>85</v>
      </c>
      <c r="AW322" s="11" t="s">
        <v>39</v>
      </c>
      <c r="AX322" s="11" t="s">
        <v>75</v>
      </c>
      <c r="AY322" s="187" t="s">
        <v>195</v>
      </c>
    </row>
    <row r="323" spans="2:65" s="12" customFormat="1">
      <c r="B323" s="197"/>
      <c r="D323" s="186" t="s">
        <v>203</v>
      </c>
      <c r="E323" s="198" t="s">
        <v>5</v>
      </c>
      <c r="F323" s="199" t="s">
        <v>250</v>
      </c>
      <c r="H323" s="200">
        <v>12</v>
      </c>
      <c r="I323" s="201"/>
      <c r="L323" s="197"/>
      <c r="M323" s="202"/>
      <c r="N323" s="203"/>
      <c r="O323" s="203"/>
      <c r="P323" s="203"/>
      <c r="Q323" s="203"/>
      <c r="R323" s="203"/>
      <c r="S323" s="203"/>
      <c r="T323" s="204"/>
      <c r="AT323" s="198" t="s">
        <v>203</v>
      </c>
      <c r="AU323" s="198" t="s">
        <v>211</v>
      </c>
      <c r="AV323" s="12" t="s">
        <v>211</v>
      </c>
      <c r="AW323" s="12" t="s">
        <v>39</v>
      </c>
      <c r="AX323" s="12" t="s">
        <v>75</v>
      </c>
      <c r="AY323" s="198" t="s">
        <v>195</v>
      </c>
    </row>
    <row r="324" spans="2:65" s="13" customFormat="1">
      <c r="B324" s="205"/>
      <c r="D324" s="186" t="s">
        <v>203</v>
      </c>
      <c r="E324" s="206" t="s">
        <v>5</v>
      </c>
      <c r="F324" s="207" t="s">
        <v>254</v>
      </c>
      <c r="H324" s="208">
        <v>152.76</v>
      </c>
      <c r="I324" s="209"/>
      <c r="L324" s="205"/>
      <c r="M324" s="210"/>
      <c r="N324" s="211"/>
      <c r="O324" s="211"/>
      <c r="P324" s="211"/>
      <c r="Q324" s="211"/>
      <c r="R324" s="211"/>
      <c r="S324" s="211"/>
      <c r="T324" s="212"/>
      <c r="AT324" s="206" t="s">
        <v>203</v>
      </c>
      <c r="AU324" s="206" t="s">
        <v>211</v>
      </c>
      <c r="AV324" s="13" t="s">
        <v>201</v>
      </c>
      <c r="AW324" s="13" t="s">
        <v>39</v>
      </c>
      <c r="AX324" s="13" t="s">
        <v>83</v>
      </c>
      <c r="AY324" s="206" t="s">
        <v>195</v>
      </c>
    </row>
    <row r="325" spans="2:65" s="1" customFormat="1" ht="16.5" customHeight="1">
      <c r="B325" s="172"/>
      <c r="C325" s="173" t="s">
        <v>2043</v>
      </c>
      <c r="D325" s="173" t="s">
        <v>197</v>
      </c>
      <c r="E325" s="174" t="s">
        <v>3941</v>
      </c>
      <c r="F325" s="175" t="s">
        <v>3942</v>
      </c>
      <c r="G325" s="176" t="s">
        <v>207</v>
      </c>
      <c r="H325" s="177">
        <v>111.88</v>
      </c>
      <c r="I325" s="178"/>
      <c r="J325" s="179">
        <f>ROUND(I325*H325,2)</f>
        <v>0</v>
      </c>
      <c r="K325" s="175"/>
      <c r="L325" s="40"/>
      <c r="M325" s="180" t="s">
        <v>5</v>
      </c>
      <c r="N325" s="181" t="s">
        <v>46</v>
      </c>
      <c r="O325" s="41"/>
      <c r="P325" s="182">
        <f>O325*H325</f>
        <v>0</v>
      </c>
      <c r="Q325" s="182">
        <v>0</v>
      </c>
      <c r="R325" s="182">
        <f>Q325*H325</f>
        <v>0</v>
      </c>
      <c r="S325" s="182">
        <v>0</v>
      </c>
      <c r="T325" s="183">
        <f>S325*H325</f>
        <v>0</v>
      </c>
      <c r="AR325" s="23" t="s">
        <v>201</v>
      </c>
      <c r="AT325" s="23" t="s">
        <v>197</v>
      </c>
      <c r="AU325" s="23" t="s">
        <v>211</v>
      </c>
      <c r="AY325" s="23" t="s">
        <v>195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23" t="s">
        <v>83</v>
      </c>
      <c r="BK325" s="184">
        <f>ROUND(I325*H325,2)</f>
        <v>0</v>
      </c>
      <c r="BL325" s="23" t="s">
        <v>201</v>
      </c>
      <c r="BM325" s="23" t="s">
        <v>4780</v>
      </c>
    </row>
    <row r="326" spans="2:65" s="1" customFormat="1" ht="40.5">
      <c r="B326" s="40"/>
      <c r="D326" s="186" t="s">
        <v>209</v>
      </c>
      <c r="F326" s="194" t="s">
        <v>3276</v>
      </c>
      <c r="I326" s="195"/>
      <c r="L326" s="40"/>
      <c r="M326" s="196"/>
      <c r="N326" s="41"/>
      <c r="O326" s="41"/>
      <c r="P326" s="41"/>
      <c r="Q326" s="41"/>
      <c r="R326" s="41"/>
      <c r="S326" s="41"/>
      <c r="T326" s="69"/>
      <c r="AT326" s="23" t="s">
        <v>209</v>
      </c>
      <c r="AU326" s="23" t="s">
        <v>211</v>
      </c>
    </row>
    <row r="327" spans="2:65" s="11" customFormat="1">
      <c r="B327" s="185"/>
      <c r="D327" s="186" t="s">
        <v>203</v>
      </c>
      <c r="E327" s="187" t="s">
        <v>5</v>
      </c>
      <c r="F327" s="188" t="s">
        <v>4781</v>
      </c>
      <c r="H327" s="189">
        <v>111.88</v>
      </c>
      <c r="I327" s="190"/>
      <c r="L327" s="185"/>
      <c r="M327" s="191"/>
      <c r="N327" s="192"/>
      <c r="O327" s="192"/>
      <c r="P327" s="192"/>
      <c r="Q327" s="192"/>
      <c r="R327" s="192"/>
      <c r="S327" s="192"/>
      <c r="T327" s="193"/>
      <c r="AT327" s="187" t="s">
        <v>203</v>
      </c>
      <c r="AU327" s="187" t="s">
        <v>211</v>
      </c>
      <c r="AV327" s="11" t="s">
        <v>85</v>
      </c>
      <c r="AW327" s="11" t="s">
        <v>39</v>
      </c>
      <c r="AX327" s="11" t="s">
        <v>75</v>
      </c>
      <c r="AY327" s="187" t="s">
        <v>195</v>
      </c>
    </row>
    <row r="328" spans="2:65" s="12" customFormat="1">
      <c r="B328" s="197"/>
      <c r="D328" s="186" t="s">
        <v>203</v>
      </c>
      <c r="E328" s="198" t="s">
        <v>5</v>
      </c>
      <c r="F328" s="199" t="s">
        <v>4782</v>
      </c>
      <c r="H328" s="200">
        <v>111.88</v>
      </c>
      <c r="I328" s="201"/>
      <c r="L328" s="197"/>
      <c r="M328" s="202"/>
      <c r="N328" s="203"/>
      <c r="O328" s="203"/>
      <c r="P328" s="203"/>
      <c r="Q328" s="203"/>
      <c r="R328" s="203"/>
      <c r="S328" s="203"/>
      <c r="T328" s="204"/>
      <c r="AT328" s="198" t="s">
        <v>203</v>
      </c>
      <c r="AU328" s="198" t="s">
        <v>211</v>
      </c>
      <c r="AV328" s="12" t="s">
        <v>211</v>
      </c>
      <c r="AW328" s="12" t="s">
        <v>39</v>
      </c>
      <c r="AX328" s="12" t="s">
        <v>83</v>
      </c>
      <c r="AY328" s="198" t="s">
        <v>195</v>
      </c>
    </row>
    <row r="329" spans="2:65" s="1" customFormat="1" ht="16.5" customHeight="1">
      <c r="B329" s="172"/>
      <c r="C329" s="173" t="s">
        <v>2045</v>
      </c>
      <c r="D329" s="173" t="s">
        <v>197</v>
      </c>
      <c r="E329" s="174" t="s">
        <v>3283</v>
      </c>
      <c r="F329" s="175" t="s">
        <v>3284</v>
      </c>
      <c r="G329" s="176" t="s">
        <v>325</v>
      </c>
      <c r="H329" s="177">
        <v>18</v>
      </c>
      <c r="I329" s="178"/>
      <c r="J329" s="179">
        <f>ROUND(I329*H329,2)</f>
        <v>0</v>
      </c>
      <c r="K329" s="175"/>
      <c r="L329" s="40"/>
      <c r="M329" s="180" t="s">
        <v>5</v>
      </c>
      <c r="N329" s="181" t="s">
        <v>46</v>
      </c>
      <c r="O329" s="4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AR329" s="23" t="s">
        <v>201</v>
      </c>
      <c r="AT329" s="23" t="s">
        <v>197</v>
      </c>
      <c r="AU329" s="23" t="s">
        <v>211</v>
      </c>
      <c r="AY329" s="23" t="s">
        <v>195</v>
      </c>
      <c r="BE329" s="184">
        <f>IF(N329="základní",J329,0)</f>
        <v>0</v>
      </c>
      <c r="BF329" s="184">
        <f>IF(N329="snížená",J329,0)</f>
        <v>0</v>
      </c>
      <c r="BG329" s="184">
        <f>IF(N329="zákl. přenesená",J329,0)</f>
        <v>0</v>
      </c>
      <c r="BH329" s="184">
        <f>IF(N329="sníž. přenesená",J329,0)</f>
        <v>0</v>
      </c>
      <c r="BI329" s="184">
        <f>IF(N329="nulová",J329,0)</f>
        <v>0</v>
      </c>
      <c r="BJ329" s="23" t="s">
        <v>83</v>
      </c>
      <c r="BK329" s="184">
        <f>ROUND(I329*H329,2)</f>
        <v>0</v>
      </c>
      <c r="BL329" s="23" t="s">
        <v>201</v>
      </c>
      <c r="BM329" s="23" t="s">
        <v>4783</v>
      </c>
    </row>
    <row r="330" spans="2:65" s="1" customFormat="1" ht="27">
      <c r="B330" s="40"/>
      <c r="D330" s="186" t="s">
        <v>209</v>
      </c>
      <c r="F330" s="194" t="s">
        <v>3286</v>
      </c>
      <c r="I330" s="195"/>
      <c r="L330" s="40"/>
      <c r="M330" s="196"/>
      <c r="N330" s="41"/>
      <c r="O330" s="41"/>
      <c r="P330" s="41"/>
      <c r="Q330" s="41"/>
      <c r="R330" s="41"/>
      <c r="S330" s="41"/>
      <c r="T330" s="69"/>
      <c r="AT330" s="23" t="s">
        <v>209</v>
      </c>
      <c r="AU330" s="23" t="s">
        <v>211</v>
      </c>
    </row>
    <row r="331" spans="2:65" s="11" customFormat="1">
      <c r="B331" s="185"/>
      <c r="D331" s="186" t="s">
        <v>203</v>
      </c>
      <c r="E331" s="187" t="s">
        <v>5</v>
      </c>
      <c r="F331" s="188" t="s">
        <v>297</v>
      </c>
      <c r="H331" s="189">
        <v>14</v>
      </c>
      <c r="I331" s="190"/>
      <c r="L331" s="185"/>
      <c r="M331" s="191"/>
      <c r="N331" s="192"/>
      <c r="O331" s="192"/>
      <c r="P331" s="192"/>
      <c r="Q331" s="192"/>
      <c r="R331" s="192"/>
      <c r="S331" s="192"/>
      <c r="T331" s="193"/>
      <c r="AT331" s="187" t="s">
        <v>203</v>
      </c>
      <c r="AU331" s="187" t="s">
        <v>211</v>
      </c>
      <c r="AV331" s="11" t="s">
        <v>85</v>
      </c>
      <c r="AW331" s="11" t="s">
        <v>39</v>
      </c>
      <c r="AX331" s="11" t="s">
        <v>75</v>
      </c>
      <c r="AY331" s="187" t="s">
        <v>195</v>
      </c>
    </row>
    <row r="332" spans="2:65" s="12" customFormat="1">
      <c r="B332" s="197"/>
      <c r="D332" s="186" t="s">
        <v>203</v>
      </c>
      <c r="E332" s="198" t="s">
        <v>5</v>
      </c>
      <c r="F332" s="199" t="s">
        <v>3287</v>
      </c>
      <c r="H332" s="200">
        <v>14</v>
      </c>
      <c r="I332" s="201"/>
      <c r="L332" s="197"/>
      <c r="M332" s="202"/>
      <c r="N332" s="203"/>
      <c r="O332" s="203"/>
      <c r="P332" s="203"/>
      <c r="Q332" s="203"/>
      <c r="R332" s="203"/>
      <c r="S332" s="203"/>
      <c r="T332" s="204"/>
      <c r="AT332" s="198" t="s">
        <v>203</v>
      </c>
      <c r="AU332" s="198" t="s">
        <v>211</v>
      </c>
      <c r="AV332" s="12" t="s">
        <v>211</v>
      </c>
      <c r="AW332" s="12" t="s">
        <v>39</v>
      </c>
      <c r="AX332" s="12" t="s">
        <v>75</v>
      </c>
      <c r="AY332" s="198" t="s">
        <v>195</v>
      </c>
    </row>
    <row r="333" spans="2:65" s="11" customFormat="1">
      <c r="B333" s="185"/>
      <c r="D333" s="186" t="s">
        <v>203</v>
      </c>
      <c r="E333" s="187" t="s">
        <v>5</v>
      </c>
      <c r="F333" s="188" t="s">
        <v>201</v>
      </c>
      <c r="H333" s="189">
        <v>4</v>
      </c>
      <c r="I333" s="190"/>
      <c r="L333" s="185"/>
      <c r="M333" s="191"/>
      <c r="N333" s="192"/>
      <c r="O333" s="192"/>
      <c r="P333" s="192"/>
      <c r="Q333" s="192"/>
      <c r="R333" s="192"/>
      <c r="S333" s="192"/>
      <c r="T333" s="193"/>
      <c r="AT333" s="187" t="s">
        <v>203</v>
      </c>
      <c r="AU333" s="187" t="s">
        <v>211</v>
      </c>
      <c r="AV333" s="11" t="s">
        <v>85</v>
      </c>
      <c r="AW333" s="11" t="s">
        <v>39</v>
      </c>
      <c r="AX333" s="11" t="s">
        <v>75</v>
      </c>
      <c r="AY333" s="187" t="s">
        <v>195</v>
      </c>
    </row>
    <row r="334" spans="2:65" s="12" customFormat="1">
      <c r="B334" s="197"/>
      <c r="D334" s="186" t="s">
        <v>203</v>
      </c>
      <c r="E334" s="198" t="s">
        <v>5</v>
      </c>
      <c r="F334" s="199" t="s">
        <v>3288</v>
      </c>
      <c r="H334" s="200">
        <v>4</v>
      </c>
      <c r="I334" s="201"/>
      <c r="L334" s="197"/>
      <c r="M334" s="202"/>
      <c r="N334" s="203"/>
      <c r="O334" s="203"/>
      <c r="P334" s="203"/>
      <c r="Q334" s="203"/>
      <c r="R334" s="203"/>
      <c r="S334" s="203"/>
      <c r="T334" s="204"/>
      <c r="AT334" s="198" t="s">
        <v>203</v>
      </c>
      <c r="AU334" s="198" t="s">
        <v>211</v>
      </c>
      <c r="AV334" s="12" t="s">
        <v>211</v>
      </c>
      <c r="AW334" s="12" t="s">
        <v>39</v>
      </c>
      <c r="AX334" s="12" t="s">
        <v>75</v>
      </c>
      <c r="AY334" s="198" t="s">
        <v>195</v>
      </c>
    </row>
    <row r="335" spans="2:65" s="13" customFormat="1">
      <c r="B335" s="205"/>
      <c r="D335" s="186" t="s">
        <v>203</v>
      </c>
      <c r="E335" s="206" t="s">
        <v>5</v>
      </c>
      <c r="F335" s="207" t="s">
        <v>254</v>
      </c>
      <c r="H335" s="208">
        <v>18</v>
      </c>
      <c r="I335" s="209"/>
      <c r="L335" s="205"/>
      <c r="M335" s="210"/>
      <c r="N335" s="211"/>
      <c r="O335" s="211"/>
      <c r="P335" s="211"/>
      <c r="Q335" s="211"/>
      <c r="R335" s="211"/>
      <c r="S335" s="211"/>
      <c r="T335" s="212"/>
      <c r="AT335" s="206" t="s">
        <v>203</v>
      </c>
      <c r="AU335" s="206" t="s">
        <v>211</v>
      </c>
      <c r="AV335" s="13" t="s">
        <v>201</v>
      </c>
      <c r="AW335" s="13" t="s">
        <v>39</v>
      </c>
      <c r="AX335" s="13" t="s">
        <v>83</v>
      </c>
      <c r="AY335" s="206" t="s">
        <v>195</v>
      </c>
    </row>
    <row r="336" spans="2:65" s="1" customFormat="1" ht="16.5" customHeight="1">
      <c r="B336" s="172"/>
      <c r="C336" s="173" t="s">
        <v>2047</v>
      </c>
      <c r="D336" s="173" t="s">
        <v>197</v>
      </c>
      <c r="E336" s="174" t="s">
        <v>3290</v>
      </c>
      <c r="F336" s="175" t="s">
        <v>3291</v>
      </c>
      <c r="G336" s="176" t="s">
        <v>325</v>
      </c>
      <c r="H336" s="177">
        <v>9</v>
      </c>
      <c r="I336" s="178"/>
      <c r="J336" s="179">
        <f>ROUND(I336*H336,2)</f>
        <v>0</v>
      </c>
      <c r="K336" s="175"/>
      <c r="L336" s="40"/>
      <c r="M336" s="180" t="s">
        <v>5</v>
      </c>
      <c r="N336" s="181" t="s">
        <v>46</v>
      </c>
      <c r="O336" s="41"/>
      <c r="P336" s="182">
        <f>O336*H336</f>
        <v>0</v>
      </c>
      <c r="Q336" s="182">
        <v>0</v>
      </c>
      <c r="R336" s="182">
        <f>Q336*H336</f>
        <v>0</v>
      </c>
      <c r="S336" s="182">
        <v>0</v>
      </c>
      <c r="T336" s="183">
        <f>S336*H336</f>
        <v>0</v>
      </c>
      <c r="AR336" s="23" t="s">
        <v>201</v>
      </c>
      <c r="AT336" s="23" t="s">
        <v>197</v>
      </c>
      <c r="AU336" s="23" t="s">
        <v>211</v>
      </c>
      <c r="AY336" s="23" t="s">
        <v>195</v>
      </c>
      <c r="BE336" s="184">
        <f>IF(N336="základní",J336,0)</f>
        <v>0</v>
      </c>
      <c r="BF336" s="184">
        <f>IF(N336="snížená",J336,0)</f>
        <v>0</v>
      </c>
      <c r="BG336" s="184">
        <f>IF(N336="zákl. přenesená",J336,0)</f>
        <v>0</v>
      </c>
      <c r="BH336" s="184">
        <f>IF(N336="sníž. přenesená",J336,0)</f>
        <v>0</v>
      </c>
      <c r="BI336" s="184">
        <f>IF(N336="nulová",J336,0)</f>
        <v>0</v>
      </c>
      <c r="BJ336" s="23" t="s">
        <v>83</v>
      </c>
      <c r="BK336" s="184">
        <f>ROUND(I336*H336,2)</f>
        <v>0</v>
      </c>
      <c r="BL336" s="23" t="s">
        <v>201</v>
      </c>
      <c r="BM336" s="23" t="s">
        <v>4784</v>
      </c>
    </row>
    <row r="337" spans="2:65" s="1" customFormat="1" ht="16.5" customHeight="1">
      <c r="B337" s="172"/>
      <c r="C337" s="173" t="s">
        <v>2049</v>
      </c>
      <c r="D337" s="173" t="s">
        <v>197</v>
      </c>
      <c r="E337" s="174" t="s">
        <v>3294</v>
      </c>
      <c r="F337" s="175" t="s">
        <v>3295</v>
      </c>
      <c r="G337" s="176" t="s">
        <v>207</v>
      </c>
      <c r="H337" s="177">
        <v>505.28</v>
      </c>
      <c r="I337" s="178"/>
      <c r="J337" s="179">
        <f>ROUND(I337*H337,2)</f>
        <v>0</v>
      </c>
      <c r="K337" s="175"/>
      <c r="L337" s="40"/>
      <c r="M337" s="180" t="s">
        <v>5</v>
      </c>
      <c r="N337" s="181" t="s">
        <v>46</v>
      </c>
      <c r="O337" s="41"/>
      <c r="P337" s="182">
        <f>O337*H337</f>
        <v>0</v>
      </c>
      <c r="Q337" s="182">
        <v>0</v>
      </c>
      <c r="R337" s="182">
        <f>Q337*H337</f>
        <v>0</v>
      </c>
      <c r="S337" s="182">
        <v>0</v>
      </c>
      <c r="T337" s="183">
        <f>S337*H337</f>
        <v>0</v>
      </c>
      <c r="AR337" s="23" t="s">
        <v>201</v>
      </c>
      <c r="AT337" s="23" t="s">
        <v>197</v>
      </c>
      <c r="AU337" s="23" t="s">
        <v>211</v>
      </c>
      <c r="AY337" s="23" t="s">
        <v>195</v>
      </c>
      <c r="BE337" s="184">
        <f>IF(N337="základní",J337,0)</f>
        <v>0</v>
      </c>
      <c r="BF337" s="184">
        <f>IF(N337="snížená",J337,0)</f>
        <v>0</v>
      </c>
      <c r="BG337" s="184">
        <f>IF(N337="zákl. přenesená",J337,0)</f>
        <v>0</v>
      </c>
      <c r="BH337" s="184">
        <f>IF(N337="sníž. přenesená",J337,0)</f>
        <v>0</v>
      </c>
      <c r="BI337" s="184">
        <f>IF(N337="nulová",J337,0)</f>
        <v>0</v>
      </c>
      <c r="BJ337" s="23" t="s">
        <v>83</v>
      </c>
      <c r="BK337" s="184">
        <f>ROUND(I337*H337,2)</f>
        <v>0</v>
      </c>
      <c r="BL337" s="23" t="s">
        <v>201</v>
      </c>
      <c r="BM337" s="23" t="s">
        <v>4785</v>
      </c>
    </row>
    <row r="338" spans="2:65" s="1" customFormat="1" ht="27">
      <c r="B338" s="40"/>
      <c r="D338" s="186" t="s">
        <v>209</v>
      </c>
      <c r="F338" s="194" t="s">
        <v>4786</v>
      </c>
      <c r="I338" s="195"/>
      <c r="L338" s="40"/>
      <c r="M338" s="196"/>
      <c r="N338" s="41"/>
      <c r="O338" s="41"/>
      <c r="P338" s="41"/>
      <c r="Q338" s="41"/>
      <c r="R338" s="41"/>
      <c r="S338" s="41"/>
      <c r="T338" s="69"/>
      <c r="AT338" s="23" t="s">
        <v>209</v>
      </c>
      <c r="AU338" s="23" t="s">
        <v>211</v>
      </c>
    </row>
    <row r="339" spans="2:65" s="11" customFormat="1">
      <c r="B339" s="185"/>
      <c r="D339" s="186" t="s">
        <v>203</v>
      </c>
      <c r="E339" s="187" t="s">
        <v>5</v>
      </c>
      <c r="F339" s="188" t="s">
        <v>4787</v>
      </c>
      <c r="H339" s="189">
        <v>505.28</v>
      </c>
      <c r="I339" s="190"/>
      <c r="L339" s="185"/>
      <c r="M339" s="191"/>
      <c r="N339" s="192"/>
      <c r="O339" s="192"/>
      <c r="P339" s="192"/>
      <c r="Q339" s="192"/>
      <c r="R339" s="192"/>
      <c r="S339" s="192"/>
      <c r="T339" s="193"/>
      <c r="AT339" s="187" t="s">
        <v>203</v>
      </c>
      <c r="AU339" s="187" t="s">
        <v>211</v>
      </c>
      <c r="AV339" s="11" t="s">
        <v>85</v>
      </c>
      <c r="AW339" s="11" t="s">
        <v>39</v>
      </c>
      <c r="AX339" s="11" t="s">
        <v>75</v>
      </c>
      <c r="AY339" s="187" t="s">
        <v>195</v>
      </c>
    </row>
    <row r="340" spans="2:65" s="12" customFormat="1">
      <c r="B340" s="197"/>
      <c r="D340" s="186" t="s">
        <v>203</v>
      </c>
      <c r="E340" s="198" t="s">
        <v>5</v>
      </c>
      <c r="F340" s="199" t="s">
        <v>4788</v>
      </c>
      <c r="H340" s="200">
        <v>505.28</v>
      </c>
      <c r="I340" s="201"/>
      <c r="L340" s="197"/>
      <c r="M340" s="202"/>
      <c r="N340" s="203"/>
      <c r="O340" s="203"/>
      <c r="P340" s="203"/>
      <c r="Q340" s="203"/>
      <c r="R340" s="203"/>
      <c r="S340" s="203"/>
      <c r="T340" s="204"/>
      <c r="AT340" s="198" t="s">
        <v>203</v>
      </c>
      <c r="AU340" s="198" t="s">
        <v>211</v>
      </c>
      <c r="AV340" s="12" t="s">
        <v>211</v>
      </c>
      <c r="AW340" s="12" t="s">
        <v>39</v>
      </c>
      <c r="AX340" s="12" t="s">
        <v>75</v>
      </c>
      <c r="AY340" s="198" t="s">
        <v>195</v>
      </c>
    </row>
    <row r="341" spans="2:65" s="13" customFormat="1">
      <c r="B341" s="205"/>
      <c r="D341" s="186" t="s">
        <v>203</v>
      </c>
      <c r="E341" s="206" t="s">
        <v>5</v>
      </c>
      <c r="F341" s="207" t="s">
        <v>254</v>
      </c>
      <c r="H341" s="208">
        <v>505.28</v>
      </c>
      <c r="I341" s="209"/>
      <c r="L341" s="205"/>
      <c r="M341" s="210"/>
      <c r="N341" s="211"/>
      <c r="O341" s="211"/>
      <c r="P341" s="211"/>
      <c r="Q341" s="211"/>
      <c r="R341" s="211"/>
      <c r="S341" s="211"/>
      <c r="T341" s="212"/>
      <c r="AT341" s="206" t="s">
        <v>203</v>
      </c>
      <c r="AU341" s="206" t="s">
        <v>211</v>
      </c>
      <c r="AV341" s="13" t="s">
        <v>201</v>
      </c>
      <c r="AW341" s="13" t="s">
        <v>39</v>
      </c>
      <c r="AX341" s="13" t="s">
        <v>83</v>
      </c>
      <c r="AY341" s="206" t="s">
        <v>195</v>
      </c>
    </row>
    <row r="342" spans="2:65" s="1" customFormat="1" ht="16.5" customHeight="1">
      <c r="B342" s="172"/>
      <c r="C342" s="173" t="s">
        <v>2051</v>
      </c>
      <c r="D342" s="173" t="s">
        <v>197</v>
      </c>
      <c r="E342" s="174" t="s">
        <v>3306</v>
      </c>
      <c r="F342" s="175" t="s">
        <v>3307</v>
      </c>
      <c r="G342" s="176" t="s">
        <v>303</v>
      </c>
      <c r="H342" s="177">
        <v>15.898999999999999</v>
      </c>
      <c r="I342" s="178"/>
      <c r="J342" s="179">
        <f>ROUND(I342*H342,2)</f>
        <v>0</v>
      </c>
      <c r="K342" s="175"/>
      <c r="L342" s="40"/>
      <c r="M342" s="180" t="s">
        <v>5</v>
      </c>
      <c r="N342" s="181" t="s">
        <v>46</v>
      </c>
      <c r="O342" s="41"/>
      <c r="P342" s="182">
        <f>O342*H342</f>
        <v>0</v>
      </c>
      <c r="Q342" s="182">
        <v>0</v>
      </c>
      <c r="R342" s="182">
        <f>Q342*H342</f>
        <v>0</v>
      </c>
      <c r="S342" s="182">
        <v>0</v>
      </c>
      <c r="T342" s="183">
        <f>S342*H342</f>
        <v>0</v>
      </c>
      <c r="AR342" s="23" t="s">
        <v>201</v>
      </c>
      <c r="AT342" s="23" t="s">
        <v>197</v>
      </c>
      <c r="AU342" s="23" t="s">
        <v>211</v>
      </c>
      <c r="AY342" s="23" t="s">
        <v>195</v>
      </c>
      <c r="BE342" s="184">
        <f>IF(N342="základní",J342,0)</f>
        <v>0</v>
      </c>
      <c r="BF342" s="184">
        <f>IF(N342="snížená",J342,0)</f>
        <v>0</v>
      </c>
      <c r="BG342" s="184">
        <f>IF(N342="zákl. přenesená",J342,0)</f>
        <v>0</v>
      </c>
      <c r="BH342" s="184">
        <f>IF(N342="sníž. přenesená",J342,0)</f>
        <v>0</v>
      </c>
      <c r="BI342" s="184">
        <f>IF(N342="nulová",J342,0)</f>
        <v>0</v>
      </c>
      <c r="BJ342" s="23" t="s">
        <v>83</v>
      </c>
      <c r="BK342" s="184">
        <f>ROUND(I342*H342,2)</f>
        <v>0</v>
      </c>
      <c r="BL342" s="23" t="s">
        <v>201</v>
      </c>
      <c r="BM342" s="23" t="s">
        <v>4789</v>
      </c>
    </row>
    <row r="343" spans="2:65" s="10" customFormat="1" ht="29.85" customHeight="1">
      <c r="B343" s="159"/>
      <c r="D343" s="160" t="s">
        <v>74</v>
      </c>
      <c r="E343" s="170" t="s">
        <v>261</v>
      </c>
      <c r="F343" s="170" t="s">
        <v>3309</v>
      </c>
      <c r="I343" s="162"/>
      <c r="J343" s="171">
        <f>BK343</f>
        <v>0</v>
      </c>
      <c r="L343" s="159"/>
      <c r="M343" s="164"/>
      <c r="N343" s="165"/>
      <c r="O343" s="165"/>
      <c r="P343" s="166">
        <f>P344+P350</f>
        <v>0</v>
      </c>
      <c r="Q343" s="165"/>
      <c r="R343" s="166">
        <f>R344+R350</f>
        <v>6.318E-2</v>
      </c>
      <c r="S343" s="165"/>
      <c r="T343" s="167">
        <f>T344+T350</f>
        <v>8.938600000000001</v>
      </c>
      <c r="AR343" s="160" t="s">
        <v>83</v>
      </c>
      <c r="AT343" s="168" t="s">
        <v>74</v>
      </c>
      <c r="AU343" s="168" t="s">
        <v>83</v>
      </c>
      <c r="AY343" s="160" t="s">
        <v>195</v>
      </c>
      <c r="BK343" s="169">
        <f>BK344+BK350</f>
        <v>0</v>
      </c>
    </row>
    <row r="344" spans="2:65" s="10" customFormat="1" ht="14.85" customHeight="1">
      <c r="B344" s="159"/>
      <c r="D344" s="160" t="s">
        <v>74</v>
      </c>
      <c r="E344" s="170" t="s">
        <v>661</v>
      </c>
      <c r="F344" s="170" t="s">
        <v>662</v>
      </c>
      <c r="I344" s="162"/>
      <c r="J344" s="171">
        <f>BK344</f>
        <v>0</v>
      </c>
      <c r="L344" s="159"/>
      <c r="M344" s="164"/>
      <c r="N344" s="165"/>
      <c r="O344" s="165"/>
      <c r="P344" s="166">
        <f>SUM(P345:P349)</f>
        <v>0</v>
      </c>
      <c r="Q344" s="165"/>
      <c r="R344" s="166">
        <f>SUM(R345:R349)</f>
        <v>0</v>
      </c>
      <c r="S344" s="165"/>
      <c r="T344" s="167">
        <f>SUM(T345:T349)</f>
        <v>0</v>
      </c>
      <c r="AR344" s="160" t="s">
        <v>83</v>
      </c>
      <c r="AT344" s="168" t="s">
        <v>74</v>
      </c>
      <c r="AU344" s="168" t="s">
        <v>85</v>
      </c>
      <c r="AY344" s="160" t="s">
        <v>195</v>
      </c>
      <c r="BK344" s="169">
        <f>SUM(BK345:BK349)</f>
        <v>0</v>
      </c>
    </row>
    <row r="345" spans="2:65" s="1" customFormat="1" ht="16.5" customHeight="1">
      <c r="B345" s="172"/>
      <c r="C345" s="173" t="s">
        <v>2053</v>
      </c>
      <c r="D345" s="173" t="s">
        <v>197</v>
      </c>
      <c r="E345" s="174" t="s">
        <v>664</v>
      </c>
      <c r="F345" s="175" t="s">
        <v>665</v>
      </c>
      <c r="G345" s="176" t="s">
        <v>207</v>
      </c>
      <c r="H345" s="177">
        <v>9.6</v>
      </c>
      <c r="I345" s="178"/>
      <c r="J345" s="179">
        <f>ROUND(I345*H345,2)</f>
        <v>0</v>
      </c>
      <c r="K345" s="175"/>
      <c r="L345" s="40"/>
      <c r="M345" s="180" t="s">
        <v>5</v>
      </c>
      <c r="N345" s="181" t="s">
        <v>46</v>
      </c>
      <c r="O345" s="41"/>
      <c r="P345" s="182">
        <f>O345*H345</f>
        <v>0</v>
      </c>
      <c r="Q345" s="182">
        <v>0</v>
      </c>
      <c r="R345" s="182">
        <f>Q345*H345</f>
        <v>0</v>
      </c>
      <c r="S345" s="182">
        <v>0</v>
      </c>
      <c r="T345" s="183">
        <f>S345*H345</f>
        <v>0</v>
      </c>
      <c r="AR345" s="23" t="s">
        <v>201</v>
      </c>
      <c r="AT345" s="23" t="s">
        <v>197</v>
      </c>
      <c r="AU345" s="23" t="s">
        <v>211</v>
      </c>
      <c r="AY345" s="23" t="s">
        <v>195</v>
      </c>
      <c r="BE345" s="184">
        <f>IF(N345="základní",J345,0)</f>
        <v>0</v>
      </c>
      <c r="BF345" s="184">
        <f>IF(N345="snížená",J345,0)</f>
        <v>0</v>
      </c>
      <c r="BG345" s="184">
        <f>IF(N345="zákl. přenesená",J345,0)</f>
        <v>0</v>
      </c>
      <c r="BH345" s="184">
        <f>IF(N345="sníž. přenesená",J345,0)</f>
        <v>0</v>
      </c>
      <c r="BI345" s="184">
        <f>IF(N345="nulová",J345,0)</f>
        <v>0</v>
      </c>
      <c r="BJ345" s="23" t="s">
        <v>83</v>
      </c>
      <c r="BK345" s="184">
        <f>ROUND(I345*H345,2)</f>
        <v>0</v>
      </c>
      <c r="BL345" s="23" t="s">
        <v>201</v>
      </c>
      <c r="BM345" s="23" t="s">
        <v>4790</v>
      </c>
    </row>
    <row r="346" spans="2:65" s="1" customFormat="1" ht="27">
      <c r="B346" s="40"/>
      <c r="D346" s="186" t="s">
        <v>209</v>
      </c>
      <c r="F346" s="194" t="s">
        <v>667</v>
      </c>
      <c r="I346" s="195"/>
      <c r="L346" s="40"/>
      <c r="M346" s="196"/>
      <c r="N346" s="41"/>
      <c r="O346" s="41"/>
      <c r="P346" s="41"/>
      <c r="Q346" s="41"/>
      <c r="R346" s="41"/>
      <c r="S346" s="41"/>
      <c r="T346" s="69"/>
      <c r="AT346" s="23" t="s">
        <v>209</v>
      </c>
      <c r="AU346" s="23" t="s">
        <v>211</v>
      </c>
    </row>
    <row r="347" spans="2:65" s="11" customFormat="1">
      <c r="B347" s="185"/>
      <c r="D347" s="186" t="s">
        <v>203</v>
      </c>
      <c r="E347" s="187" t="s">
        <v>5</v>
      </c>
      <c r="F347" s="188" t="s">
        <v>4237</v>
      </c>
      <c r="H347" s="189">
        <v>9.6</v>
      </c>
      <c r="I347" s="190"/>
      <c r="L347" s="185"/>
      <c r="M347" s="191"/>
      <c r="N347" s="192"/>
      <c r="O347" s="192"/>
      <c r="P347" s="192"/>
      <c r="Q347" s="192"/>
      <c r="R347" s="192"/>
      <c r="S347" s="192"/>
      <c r="T347" s="193"/>
      <c r="AT347" s="187" t="s">
        <v>203</v>
      </c>
      <c r="AU347" s="187" t="s">
        <v>211</v>
      </c>
      <c r="AV347" s="11" t="s">
        <v>85</v>
      </c>
      <c r="AW347" s="11" t="s">
        <v>39</v>
      </c>
      <c r="AX347" s="11" t="s">
        <v>75</v>
      </c>
      <c r="AY347" s="187" t="s">
        <v>195</v>
      </c>
    </row>
    <row r="348" spans="2:65" s="12" customFormat="1">
      <c r="B348" s="197"/>
      <c r="D348" s="186" t="s">
        <v>203</v>
      </c>
      <c r="E348" s="198" t="s">
        <v>5</v>
      </c>
      <c r="F348" s="199" t="s">
        <v>4598</v>
      </c>
      <c r="H348" s="200">
        <v>9.6</v>
      </c>
      <c r="I348" s="201"/>
      <c r="L348" s="197"/>
      <c r="M348" s="202"/>
      <c r="N348" s="203"/>
      <c r="O348" s="203"/>
      <c r="P348" s="203"/>
      <c r="Q348" s="203"/>
      <c r="R348" s="203"/>
      <c r="S348" s="203"/>
      <c r="T348" s="204"/>
      <c r="AT348" s="198" t="s">
        <v>203</v>
      </c>
      <c r="AU348" s="198" t="s">
        <v>211</v>
      </c>
      <c r="AV348" s="12" t="s">
        <v>211</v>
      </c>
      <c r="AW348" s="12" t="s">
        <v>39</v>
      </c>
      <c r="AX348" s="12" t="s">
        <v>75</v>
      </c>
      <c r="AY348" s="198" t="s">
        <v>195</v>
      </c>
    </row>
    <row r="349" spans="2:65" s="13" customFormat="1">
      <c r="B349" s="205"/>
      <c r="D349" s="186" t="s">
        <v>203</v>
      </c>
      <c r="E349" s="206" t="s">
        <v>5</v>
      </c>
      <c r="F349" s="207" t="s">
        <v>254</v>
      </c>
      <c r="H349" s="208">
        <v>9.6</v>
      </c>
      <c r="I349" s="209"/>
      <c r="L349" s="205"/>
      <c r="M349" s="210"/>
      <c r="N349" s="211"/>
      <c r="O349" s="211"/>
      <c r="P349" s="211"/>
      <c r="Q349" s="211"/>
      <c r="R349" s="211"/>
      <c r="S349" s="211"/>
      <c r="T349" s="212"/>
      <c r="AT349" s="206" t="s">
        <v>203</v>
      </c>
      <c r="AU349" s="206" t="s">
        <v>211</v>
      </c>
      <c r="AV349" s="13" t="s">
        <v>201</v>
      </c>
      <c r="AW349" s="13" t="s">
        <v>39</v>
      </c>
      <c r="AX349" s="13" t="s">
        <v>83</v>
      </c>
      <c r="AY349" s="206" t="s">
        <v>195</v>
      </c>
    </row>
    <row r="350" spans="2:65" s="10" customFormat="1" ht="22.35" customHeight="1">
      <c r="B350" s="159"/>
      <c r="D350" s="160" t="s">
        <v>74</v>
      </c>
      <c r="E350" s="170" t="s">
        <v>670</v>
      </c>
      <c r="F350" s="170" t="s">
        <v>671</v>
      </c>
      <c r="I350" s="162"/>
      <c r="J350" s="171">
        <f>BK350</f>
        <v>0</v>
      </c>
      <c r="L350" s="159"/>
      <c r="M350" s="164"/>
      <c r="N350" s="165"/>
      <c r="O350" s="165"/>
      <c r="P350" s="166">
        <f>SUM(P351:P368)</f>
        <v>0</v>
      </c>
      <c r="Q350" s="165"/>
      <c r="R350" s="166">
        <f>SUM(R351:R368)</f>
        <v>6.318E-2</v>
      </c>
      <c r="S350" s="165"/>
      <c r="T350" s="167">
        <f>SUM(T351:T368)</f>
        <v>8.938600000000001</v>
      </c>
      <c r="AR350" s="160" t="s">
        <v>83</v>
      </c>
      <c r="AT350" s="168" t="s">
        <v>74</v>
      </c>
      <c r="AU350" s="168" t="s">
        <v>85</v>
      </c>
      <c r="AY350" s="160" t="s">
        <v>195</v>
      </c>
      <c r="BK350" s="169">
        <f>SUM(BK351:BK368)</f>
        <v>0</v>
      </c>
    </row>
    <row r="351" spans="2:65" s="1" customFormat="1" ht="25.5" customHeight="1">
      <c r="B351" s="172"/>
      <c r="C351" s="173" t="s">
        <v>2057</v>
      </c>
      <c r="D351" s="173" t="s">
        <v>197</v>
      </c>
      <c r="E351" s="174" t="s">
        <v>3319</v>
      </c>
      <c r="F351" s="175" t="s">
        <v>3586</v>
      </c>
      <c r="G351" s="176" t="s">
        <v>228</v>
      </c>
      <c r="H351" s="177">
        <v>4.0629999999999997</v>
      </c>
      <c r="I351" s="178"/>
      <c r="J351" s="179">
        <f>ROUND(I351*H351,2)</f>
        <v>0</v>
      </c>
      <c r="K351" s="175"/>
      <c r="L351" s="40"/>
      <c r="M351" s="180" t="s">
        <v>5</v>
      </c>
      <c r="N351" s="181" t="s">
        <v>46</v>
      </c>
      <c r="O351" s="41"/>
      <c r="P351" s="182">
        <f>O351*H351</f>
        <v>0</v>
      </c>
      <c r="Q351" s="182">
        <v>0</v>
      </c>
      <c r="R351" s="182">
        <f>Q351*H351</f>
        <v>0</v>
      </c>
      <c r="S351" s="182">
        <v>2.2000000000000002</v>
      </c>
      <c r="T351" s="183">
        <f>S351*H351</f>
        <v>8.938600000000001</v>
      </c>
      <c r="AR351" s="23" t="s">
        <v>201</v>
      </c>
      <c r="AT351" s="23" t="s">
        <v>197</v>
      </c>
      <c r="AU351" s="23" t="s">
        <v>211</v>
      </c>
      <c r="AY351" s="23" t="s">
        <v>195</v>
      </c>
      <c r="BE351" s="184">
        <f>IF(N351="základní",J351,0)</f>
        <v>0</v>
      </c>
      <c r="BF351" s="184">
        <f>IF(N351="snížená",J351,0)</f>
        <v>0</v>
      </c>
      <c r="BG351" s="184">
        <f>IF(N351="zákl. přenesená",J351,0)</f>
        <v>0</v>
      </c>
      <c r="BH351" s="184">
        <f>IF(N351="sníž. přenesená",J351,0)</f>
        <v>0</v>
      </c>
      <c r="BI351" s="184">
        <f>IF(N351="nulová",J351,0)</f>
        <v>0</v>
      </c>
      <c r="BJ351" s="23" t="s">
        <v>83</v>
      </c>
      <c r="BK351" s="184">
        <f>ROUND(I351*H351,2)</f>
        <v>0</v>
      </c>
      <c r="BL351" s="23" t="s">
        <v>201</v>
      </c>
      <c r="BM351" s="23" t="s">
        <v>4791</v>
      </c>
    </row>
    <row r="352" spans="2:65" s="11" customFormat="1">
      <c r="B352" s="185"/>
      <c r="D352" s="186" t="s">
        <v>203</v>
      </c>
      <c r="E352" s="187" t="s">
        <v>5</v>
      </c>
      <c r="F352" s="188" t="s">
        <v>4792</v>
      </c>
      <c r="H352" s="189">
        <v>1.1299999999999999</v>
      </c>
      <c r="I352" s="190"/>
      <c r="L352" s="185"/>
      <c r="M352" s="191"/>
      <c r="N352" s="192"/>
      <c r="O352" s="192"/>
      <c r="P352" s="192"/>
      <c r="Q352" s="192"/>
      <c r="R352" s="192"/>
      <c r="S352" s="192"/>
      <c r="T352" s="193"/>
      <c r="AT352" s="187" t="s">
        <v>203</v>
      </c>
      <c r="AU352" s="187" t="s">
        <v>211</v>
      </c>
      <c r="AV352" s="11" t="s">
        <v>85</v>
      </c>
      <c r="AW352" s="11" t="s">
        <v>39</v>
      </c>
      <c r="AX352" s="11" t="s">
        <v>75</v>
      </c>
      <c r="AY352" s="187" t="s">
        <v>195</v>
      </c>
    </row>
    <row r="353" spans="2:65" s="12" customFormat="1">
      <c r="B353" s="197"/>
      <c r="D353" s="186" t="s">
        <v>203</v>
      </c>
      <c r="E353" s="198" t="s">
        <v>5</v>
      </c>
      <c r="F353" s="199" t="s">
        <v>3325</v>
      </c>
      <c r="H353" s="200">
        <v>1.1299999999999999</v>
      </c>
      <c r="I353" s="201"/>
      <c r="L353" s="197"/>
      <c r="M353" s="202"/>
      <c r="N353" s="203"/>
      <c r="O353" s="203"/>
      <c r="P353" s="203"/>
      <c r="Q353" s="203"/>
      <c r="R353" s="203"/>
      <c r="S353" s="203"/>
      <c r="T353" s="204"/>
      <c r="AT353" s="198" t="s">
        <v>203</v>
      </c>
      <c r="AU353" s="198" t="s">
        <v>211</v>
      </c>
      <c r="AV353" s="12" t="s">
        <v>211</v>
      </c>
      <c r="AW353" s="12" t="s">
        <v>39</v>
      </c>
      <c r="AX353" s="12" t="s">
        <v>75</v>
      </c>
      <c r="AY353" s="198" t="s">
        <v>195</v>
      </c>
    </row>
    <row r="354" spans="2:65" s="11" customFormat="1">
      <c r="B354" s="185"/>
      <c r="D354" s="186" t="s">
        <v>203</v>
      </c>
      <c r="E354" s="187" t="s">
        <v>5</v>
      </c>
      <c r="F354" s="188" t="s">
        <v>4793</v>
      </c>
      <c r="H354" s="189">
        <v>2.9329999999999998</v>
      </c>
      <c r="I354" s="190"/>
      <c r="L354" s="185"/>
      <c r="M354" s="191"/>
      <c r="N354" s="192"/>
      <c r="O354" s="192"/>
      <c r="P354" s="192"/>
      <c r="Q354" s="192"/>
      <c r="R354" s="192"/>
      <c r="S354" s="192"/>
      <c r="T354" s="193"/>
      <c r="AT354" s="187" t="s">
        <v>203</v>
      </c>
      <c r="AU354" s="187" t="s">
        <v>211</v>
      </c>
      <c r="AV354" s="11" t="s">
        <v>85</v>
      </c>
      <c r="AW354" s="11" t="s">
        <v>39</v>
      </c>
      <c r="AX354" s="11" t="s">
        <v>75</v>
      </c>
      <c r="AY354" s="187" t="s">
        <v>195</v>
      </c>
    </row>
    <row r="355" spans="2:65" s="12" customFormat="1">
      <c r="B355" s="197"/>
      <c r="D355" s="186" t="s">
        <v>203</v>
      </c>
      <c r="E355" s="198" t="s">
        <v>5</v>
      </c>
      <c r="F355" s="199" t="s">
        <v>3329</v>
      </c>
      <c r="H355" s="200">
        <v>2.9329999999999998</v>
      </c>
      <c r="I355" s="201"/>
      <c r="L355" s="197"/>
      <c r="M355" s="202"/>
      <c r="N355" s="203"/>
      <c r="O355" s="203"/>
      <c r="P355" s="203"/>
      <c r="Q355" s="203"/>
      <c r="R355" s="203"/>
      <c r="S355" s="203"/>
      <c r="T355" s="204"/>
      <c r="AT355" s="198" t="s">
        <v>203</v>
      </c>
      <c r="AU355" s="198" t="s">
        <v>211</v>
      </c>
      <c r="AV355" s="12" t="s">
        <v>211</v>
      </c>
      <c r="AW355" s="12" t="s">
        <v>39</v>
      </c>
      <c r="AX355" s="12" t="s">
        <v>75</v>
      </c>
      <c r="AY355" s="198" t="s">
        <v>195</v>
      </c>
    </row>
    <row r="356" spans="2:65" s="13" customFormat="1">
      <c r="B356" s="205"/>
      <c r="D356" s="186" t="s">
        <v>203</v>
      </c>
      <c r="E356" s="206" t="s">
        <v>5</v>
      </c>
      <c r="F356" s="207" t="s">
        <v>254</v>
      </c>
      <c r="H356" s="208">
        <v>4.0629999999999997</v>
      </c>
      <c r="I356" s="209"/>
      <c r="L356" s="205"/>
      <c r="M356" s="210"/>
      <c r="N356" s="211"/>
      <c r="O356" s="211"/>
      <c r="P356" s="211"/>
      <c r="Q356" s="211"/>
      <c r="R356" s="211"/>
      <c r="S356" s="211"/>
      <c r="T356" s="212"/>
      <c r="AT356" s="206" t="s">
        <v>203</v>
      </c>
      <c r="AU356" s="206" t="s">
        <v>211</v>
      </c>
      <c r="AV356" s="13" t="s">
        <v>201</v>
      </c>
      <c r="AW356" s="13" t="s">
        <v>39</v>
      </c>
      <c r="AX356" s="13" t="s">
        <v>83</v>
      </c>
      <c r="AY356" s="206" t="s">
        <v>195</v>
      </c>
    </row>
    <row r="357" spans="2:65" s="1" customFormat="1" ht="16.5" customHeight="1">
      <c r="B357" s="172"/>
      <c r="C357" s="173" t="s">
        <v>2059</v>
      </c>
      <c r="D357" s="173" t="s">
        <v>197</v>
      </c>
      <c r="E357" s="174" t="s">
        <v>3339</v>
      </c>
      <c r="F357" s="175" t="s">
        <v>3340</v>
      </c>
      <c r="G357" s="176" t="s">
        <v>325</v>
      </c>
      <c r="H357" s="177">
        <v>9</v>
      </c>
      <c r="I357" s="178"/>
      <c r="J357" s="179">
        <f>ROUND(I357*H357,2)</f>
        <v>0</v>
      </c>
      <c r="K357" s="175"/>
      <c r="L357" s="40"/>
      <c r="M357" s="180" t="s">
        <v>5</v>
      </c>
      <c r="N357" s="181" t="s">
        <v>46</v>
      </c>
      <c r="O357" s="41"/>
      <c r="P357" s="182">
        <f>O357*H357</f>
        <v>0</v>
      </c>
      <c r="Q357" s="182">
        <v>7.0200000000000002E-3</v>
      </c>
      <c r="R357" s="182">
        <f>Q357*H357</f>
        <v>6.318E-2</v>
      </c>
      <c r="S357" s="182">
        <v>0</v>
      </c>
      <c r="T357" s="183">
        <f>S357*H357</f>
        <v>0</v>
      </c>
      <c r="AR357" s="23" t="s">
        <v>201</v>
      </c>
      <c r="AT357" s="23" t="s">
        <v>197</v>
      </c>
      <c r="AU357" s="23" t="s">
        <v>211</v>
      </c>
      <c r="AY357" s="23" t="s">
        <v>195</v>
      </c>
      <c r="BE357" s="184">
        <f>IF(N357="základní",J357,0)</f>
        <v>0</v>
      </c>
      <c r="BF357" s="184">
        <f>IF(N357="snížená",J357,0)</f>
        <v>0</v>
      </c>
      <c r="BG357" s="184">
        <f>IF(N357="zákl. přenesená",J357,0)</f>
        <v>0</v>
      </c>
      <c r="BH357" s="184">
        <f>IF(N357="sníž. přenesená",J357,0)</f>
        <v>0</v>
      </c>
      <c r="BI357" s="184">
        <f>IF(N357="nulová",J357,0)</f>
        <v>0</v>
      </c>
      <c r="BJ357" s="23" t="s">
        <v>83</v>
      </c>
      <c r="BK357" s="184">
        <f>ROUND(I357*H357,2)</f>
        <v>0</v>
      </c>
      <c r="BL357" s="23" t="s">
        <v>201</v>
      </c>
      <c r="BM357" s="23" t="s">
        <v>4794</v>
      </c>
    </row>
    <row r="358" spans="2:65" s="1" customFormat="1" ht="40.5">
      <c r="B358" s="40"/>
      <c r="D358" s="186" t="s">
        <v>209</v>
      </c>
      <c r="F358" s="194" t="s">
        <v>4795</v>
      </c>
      <c r="I358" s="195"/>
      <c r="L358" s="40"/>
      <c r="M358" s="196"/>
      <c r="N358" s="41"/>
      <c r="O358" s="41"/>
      <c r="P358" s="41"/>
      <c r="Q358" s="41"/>
      <c r="R358" s="41"/>
      <c r="S358" s="41"/>
      <c r="T358" s="69"/>
      <c r="AT358" s="23" t="s">
        <v>209</v>
      </c>
      <c r="AU358" s="23" t="s">
        <v>211</v>
      </c>
    </row>
    <row r="359" spans="2:65" s="1" customFormat="1" ht="16.5" customHeight="1">
      <c r="B359" s="172"/>
      <c r="C359" s="173" t="s">
        <v>2062</v>
      </c>
      <c r="D359" s="173" t="s">
        <v>197</v>
      </c>
      <c r="E359" s="174" t="s">
        <v>672</v>
      </c>
      <c r="F359" s="175" t="s">
        <v>673</v>
      </c>
      <c r="G359" s="176" t="s">
        <v>303</v>
      </c>
      <c r="H359" s="177">
        <v>17.736000000000001</v>
      </c>
      <c r="I359" s="178"/>
      <c r="J359" s="179">
        <f>ROUND(I359*H359,2)</f>
        <v>0</v>
      </c>
      <c r="K359" s="175"/>
      <c r="L359" s="40"/>
      <c r="M359" s="180" t="s">
        <v>5</v>
      </c>
      <c r="N359" s="181" t="s">
        <v>46</v>
      </c>
      <c r="O359" s="41"/>
      <c r="P359" s="182">
        <f>O359*H359</f>
        <v>0</v>
      </c>
      <c r="Q359" s="182">
        <v>0</v>
      </c>
      <c r="R359" s="182">
        <f>Q359*H359</f>
        <v>0</v>
      </c>
      <c r="S359" s="182">
        <v>0</v>
      </c>
      <c r="T359" s="183">
        <f>S359*H359</f>
        <v>0</v>
      </c>
      <c r="AR359" s="23" t="s">
        <v>201</v>
      </c>
      <c r="AT359" s="23" t="s">
        <v>197</v>
      </c>
      <c r="AU359" s="23" t="s">
        <v>211</v>
      </c>
      <c r="AY359" s="23" t="s">
        <v>195</v>
      </c>
      <c r="BE359" s="184">
        <f>IF(N359="základní",J359,0)</f>
        <v>0</v>
      </c>
      <c r="BF359" s="184">
        <f>IF(N359="snížená",J359,0)</f>
        <v>0</v>
      </c>
      <c r="BG359" s="184">
        <f>IF(N359="zákl. přenesená",J359,0)</f>
        <v>0</v>
      </c>
      <c r="BH359" s="184">
        <f>IF(N359="sníž. přenesená",J359,0)</f>
        <v>0</v>
      </c>
      <c r="BI359" s="184">
        <f>IF(N359="nulová",J359,0)</f>
        <v>0</v>
      </c>
      <c r="BJ359" s="23" t="s">
        <v>83</v>
      </c>
      <c r="BK359" s="184">
        <f>ROUND(I359*H359,2)</f>
        <v>0</v>
      </c>
      <c r="BL359" s="23" t="s">
        <v>201</v>
      </c>
      <c r="BM359" s="23" t="s">
        <v>4796</v>
      </c>
    </row>
    <row r="360" spans="2:65" s="1" customFormat="1" ht="16.5" customHeight="1">
      <c r="B360" s="172"/>
      <c r="C360" s="173" t="s">
        <v>2064</v>
      </c>
      <c r="D360" s="173" t="s">
        <v>197</v>
      </c>
      <c r="E360" s="174" t="s">
        <v>676</v>
      </c>
      <c r="F360" s="175" t="s">
        <v>677</v>
      </c>
      <c r="G360" s="176" t="s">
        <v>303</v>
      </c>
      <c r="H360" s="177">
        <v>159.624</v>
      </c>
      <c r="I360" s="178"/>
      <c r="J360" s="179">
        <f>ROUND(I360*H360,2)</f>
        <v>0</v>
      </c>
      <c r="K360" s="175"/>
      <c r="L360" s="40"/>
      <c r="M360" s="180" t="s">
        <v>5</v>
      </c>
      <c r="N360" s="181" t="s">
        <v>46</v>
      </c>
      <c r="O360" s="41"/>
      <c r="P360" s="182">
        <f>O360*H360</f>
        <v>0</v>
      </c>
      <c r="Q360" s="182">
        <v>0</v>
      </c>
      <c r="R360" s="182">
        <f>Q360*H360</f>
        <v>0</v>
      </c>
      <c r="S360" s="182">
        <v>0</v>
      </c>
      <c r="T360" s="183">
        <f>S360*H360</f>
        <v>0</v>
      </c>
      <c r="AR360" s="23" t="s">
        <v>201</v>
      </c>
      <c r="AT360" s="23" t="s">
        <v>197</v>
      </c>
      <c r="AU360" s="23" t="s">
        <v>211</v>
      </c>
      <c r="AY360" s="23" t="s">
        <v>195</v>
      </c>
      <c r="BE360" s="184">
        <f>IF(N360="základní",J360,0)</f>
        <v>0</v>
      </c>
      <c r="BF360" s="184">
        <f>IF(N360="snížená",J360,0)</f>
        <v>0</v>
      </c>
      <c r="BG360" s="184">
        <f>IF(N360="zákl. přenesená",J360,0)</f>
        <v>0</v>
      </c>
      <c r="BH360" s="184">
        <f>IF(N360="sníž. přenesená",J360,0)</f>
        <v>0</v>
      </c>
      <c r="BI360" s="184">
        <f>IF(N360="nulová",J360,0)</f>
        <v>0</v>
      </c>
      <c r="BJ360" s="23" t="s">
        <v>83</v>
      </c>
      <c r="BK360" s="184">
        <f>ROUND(I360*H360,2)</f>
        <v>0</v>
      </c>
      <c r="BL360" s="23" t="s">
        <v>201</v>
      </c>
      <c r="BM360" s="23" t="s">
        <v>4797</v>
      </c>
    </row>
    <row r="361" spans="2:65" s="1" customFormat="1" ht="54">
      <c r="B361" s="40"/>
      <c r="D361" s="186" t="s">
        <v>209</v>
      </c>
      <c r="F361" s="194" t="s">
        <v>679</v>
      </c>
      <c r="I361" s="195"/>
      <c r="L361" s="40"/>
      <c r="M361" s="196"/>
      <c r="N361" s="41"/>
      <c r="O361" s="41"/>
      <c r="P361" s="41"/>
      <c r="Q361" s="41"/>
      <c r="R361" s="41"/>
      <c r="S361" s="41"/>
      <c r="T361" s="69"/>
      <c r="AT361" s="23" t="s">
        <v>209</v>
      </c>
      <c r="AU361" s="23" t="s">
        <v>211</v>
      </c>
    </row>
    <row r="362" spans="2:65" s="11" customFormat="1">
      <c r="B362" s="185"/>
      <c r="D362" s="186" t="s">
        <v>203</v>
      </c>
      <c r="F362" s="188" t="s">
        <v>4798</v>
      </c>
      <c r="H362" s="189">
        <v>159.624</v>
      </c>
      <c r="I362" s="190"/>
      <c r="L362" s="185"/>
      <c r="M362" s="191"/>
      <c r="N362" s="192"/>
      <c r="O362" s="192"/>
      <c r="P362" s="192"/>
      <c r="Q362" s="192"/>
      <c r="R362" s="192"/>
      <c r="S362" s="192"/>
      <c r="T362" s="193"/>
      <c r="AT362" s="187" t="s">
        <v>203</v>
      </c>
      <c r="AU362" s="187" t="s">
        <v>211</v>
      </c>
      <c r="AV362" s="11" t="s">
        <v>85</v>
      </c>
      <c r="AW362" s="11" t="s">
        <v>6</v>
      </c>
      <c r="AX362" s="11" t="s">
        <v>83</v>
      </c>
      <c r="AY362" s="187" t="s">
        <v>195</v>
      </c>
    </row>
    <row r="363" spans="2:65" s="1" customFormat="1" ht="16.5" customHeight="1">
      <c r="B363" s="172"/>
      <c r="C363" s="173" t="s">
        <v>2066</v>
      </c>
      <c r="D363" s="173" t="s">
        <v>197</v>
      </c>
      <c r="E363" s="174" t="s">
        <v>682</v>
      </c>
      <c r="F363" s="175" t="s">
        <v>683</v>
      </c>
      <c r="G363" s="176" t="s">
        <v>303</v>
      </c>
      <c r="H363" s="177">
        <v>17.736000000000001</v>
      </c>
      <c r="I363" s="178"/>
      <c r="J363" s="179">
        <f>ROUND(I363*H363,2)</f>
        <v>0</v>
      </c>
      <c r="K363" s="175"/>
      <c r="L363" s="40"/>
      <c r="M363" s="180" t="s">
        <v>5</v>
      </c>
      <c r="N363" s="181" t="s">
        <v>46</v>
      </c>
      <c r="O363" s="41"/>
      <c r="P363" s="182">
        <f>O363*H363</f>
        <v>0</v>
      </c>
      <c r="Q363" s="182">
        <v>0</v>
      </c>
      <c r="R363" s="182">
        <f>Q363*H363</f>
        <v>0</v>
      </c>
      <c r="S363" s="182">
        <v>0</v>
      </c>
      <c r="T363" s="183">
        <f>S363*H363</f>
        <v>0</v>
      </c>
      <c r="AR363" s="23" t="s">
        <v>201</v>
      </c>
      <c r="AT363" s="23" t="s">
        <v>197</v>
      </c>
      <c r="AU363" s="23" t="s">
        <v>211</v>
      </c>
      <c r="AY363" s="23" t="s">
        <v>195</v>
      </c>
      <c r="BE363" s="184">
        <f>IF(N363="základní",J363,0)</f>
        <v>0</v>
      </c>
      <c r="BF363" s="184">
        <f>IF(N363="snížená",J363,0)</f>
        <v>0</v>
      </c>
      <c r="BG363" s="184">
        <f>IF(N363="zákl. přenesená",J363,0)</f>
        <v>0</v>
      </c>
      <c r="BH363" s="184">
        <f>IF(N363="sníž. přenesená",J363,0)</f>
        <v>0</v>
      </c>
      <c r="BI363" s="184">
        <f>IF(N363="nulová",J363,0)</f>
        <v>0</v>
      </c>
      <c r="BJ363" s="23" t="s">
        <v>83</v>
      </c>
      <c r="BK363" s="184">
        <f>ROUND(I363*H363,2)</f>
        <v>0</v>
      </c>
      <c r="BL363" s="23" t="s">
        <v>201</v>
      </c>
      <c r="BM363" s="23" t="s">
        <v>4799</v>
      </c>
    </row>
    <row r="364" spans="2:65" s="1" customFormat="1" ht="25.5" customHeight="1">
      <c r="B364" s="172"/>
      <c r="C364" s="173" t="s">
        <v>3090</v>
      </c>
      <c r="D364" s="173" t="s">
        <v>197</v>
      </c>
      <c r="E364" s="174" t="s">
        <v>686</v>
      </c>
      <c r="F364" s="175" t="s">
        <v>687</v>
      </c>
      <c r="G364" s="176" t="s">
        <v>303</v>
      </c>
      <c r="H364" s="177">
        <v>1.82</v>
      </c>
      <c r="I364" s="178"/>
      <c r="J364" s="179">
        <f>ROUND(I364*H364,2)</f>
        <v>0</v>
      </c>
      <c r="K364" s="175"/>
      <c r="L364" s="40"/>
      <c r="M364" s="180" t="s">
        <v>5</v>
      </c>
      <c r="N364" s="181" t="s">
        <v>46</v>
      </c>
      <c r="O364" s="41"/>
      <c r="P364" s="182">
        <f>O364*H364</f>
        <v>0</v>
      </c>
      <c r="Q364" s="182">
        <v>0</v>
      </c>
      <c r="R364" s="182">
        <f>Q364*H364</f>
        <v>0</v>
      </c>
      <c r="S364" s="182">
        <v>0</v>
      </c>
      <c r="T364" s="183">
        <f>S364*H364</f>
        <v>0</v>
      </c>
      <c r="AR364" s="23" t="s">
        <v>201</v>
      </c>
      <c r="AT364" s="23" t="s">
        <v>197</v>
      </c>
      <c r="AU364" s="23" t="s">
        <v>211</v>
      </c>
      <c r="AY364" s="23" t="s">
        <v>195</v>
      </c>
      <c r="BE364" s="184">
        <f>IF(N364="základní",J364,0)</f>
        <v>0</v>
      </c>
      <c r="BF364" s="184">
        <f>IF(N364="snížená",J364,0)</f>
        <v>0</v>
      </c>
      <c r="BG364" s="184">
        <f>IF(N364="zákl. přenesená",J364,0)</f>
        <v>0</v>
      </c>
      <c r="BH364" s="184">
        <f>IF(N364="sníž. přenesená",J364,0)</f>
        <v>0</v>
      </c>
      <c r="BI364" s="184">
        <f>IF(N364="nulová",J364,0)</f>
        <v>0</v>
      </c>
      <c r="BJ364" s="23" t="s">
        <v>83</v>
      </c>
      <c r="BK364" s="184">
        <f>ROUND(I364*H364,2)</f>
        <v>0</v>
      </c>
      <c r="BL364" s="23" t="s">
        <v>201</v>
      </c>
      <c r="BM364" s="23" t="s">
        <v>4800</v>
      </c>
    </row>
    <row r="365" spans="2:65" s="1" customFormat="1" ht="27">
      <c r="B365" s="40"/>
      <c r="D365" s="186" t="s">
        <v>209</v>
      </c>
      <c r="F365" s="194" t="s">
        <v>305</v>
      </c>
      <c r="I365" s="195"/>
      <c r="L365" s="40"/>
      <c r="M365" s="196"/>
      <c r="N365" s="41"/>
      <c r="O365" s="41"/>
      <c r="P365" s="41"/>
      <c r="Q365" s="41"/>
      <c r="R365" s="41"/>
      <c r="S365" s="41"/>
      <c r="T365" s="69"/>
      <c r="AT365" s="23" t="s">
        <v>209</v>
      </c>
      <c r="AU365" s="23" t="s">
        <v>211</v>
      </c>
    </row>
    <row r="366" spans="2:65" s="1" customFormat="1" ht="16.5" customHeight="1">
      <c r="B366" s="172"/>
      <c r="C366" s="173" t="s">
        <v>3094</v>
      </c>
      <c r="D366" s="173" t="s">
        <v>197</v>
      </c>
      <c r="E366" s="174" t="s">
        <v>690</v>
      </c>
      <c r="F366" s="175" t="s">
        <v>691</v>
      </c>
      <c r="G366" s="176" t="s">
        <v>303</v>
      </c>
      <c r="H366" s="177">
        <v>15.916</v>
      </c>
      <c r="I366" s="178"/>
      <c r="J366" s="179">
        <f>ROUND(I366*H366,2)</f>
        <v>0</v>
      </c>
      <c r="K366" s="175"/>
      <c r="L366" s="40"/>
      <c r="M366" s="180" t="s">
        <v>5</v>
      </c>
      <c r="N366" s="181" t="s">
        <v>46</v>
      </c>
      <c r="O366" s="41"/>
      <c r="P366" s="182">
        <f>O366*H366</f>
        <v>0</v>
      </c>
      <c r="Q366" s="182">
        <v>0</v>
      </c>
      <c r="R366" s="182">
        <f>Q366*H366</f>
        <v>0</v>
      </c>
      <c r="S366" s="182">
        <v>0</v>
      </c>
      <c r="T366" s="183">
        <f>S366*H366</f>
        <v>0</v>
      </c>
      <c r="AR366" s="23" t="s">
        <v>201</v>
      </c>
      <c r="AT366" s="23" t="s">
        <v>197</v>
      </c>
      <c r="AU366" s="23" t="s">
        <v>211</v>
      </c>
      <c r="AY366" s="23" t="s">
        <v>195</v>
      </c>
      <c r="BE366" s="184">
        <f>IF(N366="základní",J366,0)</f>
        <v>0</v>
      </c>
      <c r="BF366" s="184">
        <f>IF(N366="snížená",J366,0)</f>
        <v>0</v>
      </c>
      <c r="BG366" s="184">
        <f>IF(N366="zákl. přenesená",J366,0)</f>
        <v>0</v>
      </c>
      <c r="BH366" s="184">
        <f>IF(N366="sníž. přenesená",J366,0)</f>
        <v>0</v>
      </c>
      <c r="BI366" s="184">
        <f>IF(N366="nulová",J366,0)</f>
        <v>0</v>
      </c>
      <c r="BJ366" s="23" t="s">
        <v>83</v>
      </c>
      <c r="BK366" s="184">
        <f>ROUND(I366*H366,2)</f>
        <v>0</v>
      </c>
      <c r="BL366" s="23" t="s">
        <v>201</v>
      </c>
      <c r="BM366" s="23" t="s">
        <v>4801</v>
      </c>
    </row>
    <row r="367" spans="2:65" s="1" customFormat="1" ht="27">
      <c r="B367" s="40"/>
      <c r="D367" s="186" t="s">
        <v>209</v>
      </c>
      <c r="F367" s="194" t="s">
        <v>305</v>
      </c>
      <c r="I367" s="195"/>
      <c r="L367" s="40"/>
      <c r="M367" s="196"/>
      <c r="N367" s="41"/>
      <c r="O367" s="41"/>
      <c r="P367" s="41"/>
      <c r="Q367" s="41"/>
      <c r="R367" s="41"/>
      <c r="S367" s="41"/>
      <c r="T367" s="69"/>
      <c r="AT367" s="23" t="s">
        <v>209</v>
      </c>
      <c r="AU367" s="23" t="s">
        <v>211</v>
      </c>
    </row>
    <row r="368" spans="2:65" s="11" customFormat="1">
      <c r="B368" s="185"/>
      <c r="D368" s="186" t="s">
        <v>203</v>
      </c>
      <c r="E368" s="187" t="s">
        <v>5</v>
      </c>
      <c r="F368" s="188" t="s">
        <v>4802</v>
      </c>
      <c r="H368" s="189">
        <v>15.916</v>
      </c>
      <c r="I368" s="190"/>
      <c r="L368" s="185"/>
      <c r="M368" s="223"/>
      <c r="N368" s="224"/>
      <c r="O368" s="224"/>
      <c r="P368" s="224"/>
      <c r="Q368" s="224"/>
      <c r="R368" s="224"/>
      <c r="S368" s="224"/>
      <c r="T368" s="225"/>
      <c r="AT368" s="187" t="s">
        <v>203</v>
      </c>
      <c r="AU368" s="187" t="s">
        <v>211</v>
      </c>
      <c r="AV368" s="11" t="s">
        <v>85</v>
      </c>
      <c r="AW368" s="11" t="s">
        <v>39</v>
      </c>
      <c r="AX368" s="11" t="s">
        <v>83</v>
      </c>
      <c r="AY368" s="187" t="s">
        <v>195</v>
      </c>
    </row>
    <row r="369" spans="2:12" s="1" customFormat="1" ht="6.95" customHeight="1">
      <c r="B369" s="55"/>
      <c r="C369" s="56"/>
      <c r="D369" s="56"/>
      <c r="E369" s="56"/>
      <c r="F369" s="56"/>
      <c r="G369" s="56"/>
      <c r="H369" s="56"/>
      <c r="I369" s="126"/>
      <c r="J369" s="56"/>
      <c r="K369" s="56"/>
      <c r="L369" s="40"/>
    </row>
  </sheetData>
  <autoFilter ref="C90:K368"/>
  <mergeCells count="10">
    <mergeCell ref="J51:J52"/>
    <mergeCell ref="E81:H81"/>
    <mergeCell ref="E83:H83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90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443"/>
  <sheetViews>
    <sheetView showGridLines="0" workbookViewId="0">
      <pane ySplit="1" topLeftCell="A394" activePane="bottomLeft" state="frozen"/>
      <selection pane="bottomLeft" activeCell="K90" sqref="K90:K443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148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4803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ROUND(SUM(BE90:BE442), 2)</f>
        <v>0</v>
      </c>
      <c r="G30" s="41"/>
      <c r="H30" s="41"/>
      <c r="I30" s="118">
        <v>0.21</v>
      </c>
      <c r="J30" s="117">
        <f>ROUND(ROUND((SUM(BE90:BE442)),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ROUND(SUM(BF90:BF442), 2)</f>
        <v>0</v>
      </c>
      <c r="G31" s="41"/>
      <c r="H31" s="41"/>
      <c r="I31" s="118">
        <v>0.15</v>
      </c>
      <c r="J31" s="117">
        <f>ROUND(ROUND((SUM(BF90:BF442)),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ROUND(SUM(BG90:BG442),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ROUND(SUM(BH90:BH442),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ROUND(SUM(BI90:BI442),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18_2017_25 - SO 25 Ul. Hviezdoslavova - kanalizace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2644</v>
      </c>
      <c r="E59" s="144"/>
      <c r="F59" s="144"/>
      <c r="G59" s="144"/>
      <c r="H59" s="144"/>
      <c r="I59" s="145"/>
      <c r="J59" s="146">
        <f>J197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J218</f>
        <v>0</v>
      </c>
      <c r="K60" s="147"/>
    </row>
    <row r="61" spans="2:47" s="8" customFormat="1" ht="19.899999999999999" customHeight="1">
      <c r="B61" s="141"/>
      <c r="C61" s="142"/>
      <c r="D61" s="143" t="s">
        <v>2645</v>
      </c>
      <c r="E61" s="144"/>
      <c r="F61" s="144"/>
      <c r="G61" s="144"/>
      <c r="H61" s="144"/>
      <c r="I61" s="145"/>
      <c r="J61" s="146">
        <f>J231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J232</f>
        <v>0</v>
      </c>
      <c r="K62" s="147"/>
    </row>
    <row r="63" spans="2:47" s="8" customFormat="1" ht="19.899999999999999" customHeight="1">
      <c r="B63" s="141"/>
      <c r="C63" s="142"/>
      <c r="D63" s="143" t="s">
        <v>172</v>
      </c>
      <c r="E63" s="144"/>
      <c r="F63" s="144"/>
      <c r="G63" s="144"/>
      <c r="H63" s="144"/>
      <c r="I63" s="145"/>
      <c r="J63" s="146">
        <f>J258</f>
        <v>0</v>
      </c>
      <c r="K63" s="147"/>
    </row>
    <row r="64" spans="2:47" s="8" customFormat="1" ht="14.85" customHeight="1">
      <c r="B64" s="141"/>
      <c r="C64" s="142"/>
      <c r="D64" s="143" t="s">
        <v>2647</v>
      </c>
      <c r="E64" s="144"/>
      <c r="F64" s="144"/>
      <c r="G64" s="144"/>
      <c r="H64" s="144"/>
      <c r="I64" s="145"/>
      <c r="J64" s="146">
        <f>J259</f>
        <v>0</v>
      </c>
      <c r="K64" s="147"/>
    </row>
    <row r="65" spans="2:12" s="8" customFormat="1" ht="14.85" customHeight="1">
      <c r="B65" s="141"/>
      <c r="C65" s="142"/>
      <c r="D65" s="143" t="s">
        <v>2648</v>
      </c>
      <c r="E65" s="144"/>
      <c r="F65" s="144"/>
      <c r="G65" s="144"/>
      <c r="H65" s="144"/>
      <c r="I65" s="145"/>
      <c r="J65" s="146">
        <f>J270</f>
        <v>0</v>
      </c>
      <c r="K65" s="147"/>
    </row>
    <row r="66" spans="2:12" s="8" customFormat="1" ht="14.85" customHeight="1">
      <c r="B66" s="141"/>
      <c r="C66" s="142"/>
      <c r="D66" s="143" t="s">
        <v>2649</v>
      </c>
      <c r="E66" s="144"/>
      <c r="F66" s="144"/>
      <c r="G66" s="144"/>
      <c r="H66" s="144"/>
      <c r="I66" s="145"/>
      <c r="J66" s="146">
        <f>J299</f>
        <v>0</v>
      </c>
      <c r="K66" s="147"/>
    </row>
    <row r="67" spans="2:12" s="8" customFormat="1" ht="14.85" customHeight="1">
      <c r="B67" s="141"/>
      <c r="C67" s="142"/>
      <c r="D67" s="143" t="s">
        <v>2650</v>
      </c>
      <c r="E67" s="144"/>
      <c r="F67" s="144"/>
      <c r="G67" s="144"/>
      <c r="H67" s="144"/>
      <c r="I67" s="145"/>
      <c r="J67" s="146">
        <f>J334</f>
        <v>0</v>
      </c>
      <c r="K67" s="147"/>
    </row>
    <row r="68" spans="2:12" s="8" customFormat="1" ht="19.899999999999999" customHeight="1">
      <c r="B68" s="141"/>
      <c r="C68" s="142"/>
      <c r="D68" s="143" t="s">
        <v>2651</v>
      </c>
      <c r="E68" s="144"/>
      <c r="F68" s="144"/>
      <c r="G68" s="144"/>
      <c r="H68" s="144"/>
      <c r="I68" s="145"/>
      <c r="J68" s="146">
        <f>J405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J406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J419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18_2017_25 - SO 25 Ul. Hviezdoslavova - kanalizace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635.70306855000001</v>
      </c>
      <c r="S90" s="67"/>
      <c r="T90" s="157">
        <f>T91</f>
        <v>119.26708000000001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P92+P197+P218+P231+P258+P405</f>
        <v>0</v>
      </c>
      <c r="Q91" s="165"/>
      <c r="R91" s="166">
        <f>R92+R197+R218+R231+R258+R405</f>
        <v>635.70306855000001</v>
      </c>
      <c r="S91" s="165"/>
      <c r="T91" s="167">
        <f>T92+T197+T218+T231+T258+T405</f>
        <v>119.26708000000001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BK92+BK197+BK218+BK231+BK258+BK405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SUM(P93:P196)</f>
        <v>0</v>
      </c>
      <c r="Q92" s="165"/>
      <c r="R92" s="166">
        <f>SUM(R93:R196)</f>
        <v>412.17512614999998</v>
      </c>
      <c r="S92" s="165"/>
      <c r="T92" s="167">
        <f>SUM(T93:T196)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SUM(BK93:BK196)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2652</v>
      </c>
      <c r="F93" s="175" t="s">
        <v>2653</v>
      </c>
      <c r="G93" s="176" t="s">
        <v>2654</v>
      </c>
      <c r="H93" s="177">
        <v>614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4804</v>
      </c>
    </row>
    <row r="94" spans="2:65" s="1" customFormat="1" ht="81">
      <c r="B94" s="40"/>
      <c r="D94" s="186" t="s">
        <v>209</v>
      </c>
      <c r="F94" s="194" t="s">
        <v>2656</v>
      </c>
      <c r="I94" s="195"/>
      <c r="L94" s="40"/>
      <c r="M94" s="196"/>
      <c r="N94" s="41"/>
      <c r="O94" s="41"/>
      <c r="P94" s="41"/>
      <c r="Q94" s="41"/>
      <c r="R94" s="41"/>
      <c r="S94" s="41"/>
      <c r="T94" s="69"/>
      <c r="AT94" s="23" t="s">
        <v>209</v>
      </c>
      <c r="AU94" s="23" t="s">
        <v>85</v>
      </c>
    </row>
    <row r="95" spans="2:65" s="1" customFormat="1" ht="25.5" customHeight="1">
      <c r="B95" s="172"/>
      <c r="C95" s="173" t="s">
        <v>85</v>
      </c>
      <c r="D95" s="173" t="s">
        <v>197</v>
      </c>
      <c r="E95" s="174" t="s">
        <v>2661</v>
      </c>
      <c r="F95" s="175" t="s">
        <v>2662</v>
      </c>
      <c r="G95" s="176" t="s">
        <v>2663</v>
      </c>
      <c r="H95" s="177">
        <v>26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0</v>
      </c>
      <c r="R95" s="182">
        <f>Q95*H95</f>
        <v>0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4805</v>
      </c>
    </row>
    <row r="96" spans="2:65" s="1" customFormat="1" ht="25.5" customHeight="1">
      <c r="B96" s="172"/>
      <c r="C96" s="173" t="s">
        <v>211</v>
      </c>
      <c r="D96" s="173" t="s">
        <v>197</v>
      </c>
      <c r="E96" s="174" t="s">
        <v>205</v>
      </c>
      <c r="F96" s="175" t="s">
        <v>3360</v>
      </c>
      <c r="G96" s="176" t="s">
        <v>207</v>
      </c>
      <c r="H96" s="177">
        <v>14</v>
      </c>
      <c r="I96" s="178"/>
      <c r="J96" s="179">
        <f>ROUND(I96*H96,2)</f>
        <v>0</v>
      </c>
      <c r="K96" s="175"/>
      <c r="L96" s="40"/>
      <c r="M96" s="180" t="s">
        <v>5</v>
      </c>
      <c r="N96" s="181" t="s">
        <v>46</v>
      </c>
      <c r="O96" s="41"/>
      <c r="P96" s="182">
        <f>O96*H96</f>
        <v>0</v>
      </c>
      <c r="Q96" s="182">
        <v>8.6800000000000002E-3</v>
      </c>
      <c r="R96" s="182">
        <f>Q96*H96</f>
        <v>0.12152</v>
      </c>
      <c r="S96" s="182">
        <v>0</v>
      </c>
      <c r="T96" s="183">
        <f>S96*H96</f>
        <v>0</v>
      </c>
      <c r="AR96" s="23" t="s">
        <v>201</v>
      </c>
      <c r="AT96" s="23" t="s">
        <v>197</v>
      </c>
      <c r="AU96" s="23" t="s">
        <v>85</v>
      </c>
      <c r="AY96" s="23" t="s">
        <v>195</v>
      </c>
      <c r="BE96" s="184">
        <f>IF(N96="základní",J96,0)</f>
        <v>0</v>
      </c>
      <c r="BF96" s="184">
        <f>IF(N96="snížená",J96,0)</f>
        <v>0</v>
      </c>
      <c r="BG96" s="184">
        <f>IF(N96="zákl. přenesená",J96,0)</f>
        <v>0</v>
      </c>
      <c r="BH96" s="184">
        <f>IF(N96="sníž. přenesená",J96,0)</f>
        <v>0</v>
      </c>
      <c r="BI96" s="184">
        <f>IF(N96="nulová",J96,0)</f>
        <v>0</v>
      </c>
      <c r="BJ96" s="23" t="s">
        <v>83</v>
      </c>
      <c r="BK96" s="184">
        <f>ROUND(I96*H96,2)</f>
        <v>0</v>
      </c>
      <c r="BL96" s="23" t="s">
        <v>201</v>
      </c>
      <c r="BM96" s="23" t="s">
        <v>4806</v>
      </c>
    </row>
    <row r="97" spans="2:65" s="1" customFormat="1" ht="81">
      <c r="B97" s="40"/>
      <c r="D97" s="186" t="s">
        <v>209</v>
      </c>
      <c r="F97" s="194" t="s">
        <v>210</v>
      </c>
      <c r="I97" s="195"/>
      <c r="L97" s="40"/>
      <c r="M97" s="196"/>
      <c r="N97" s="41"/>
      <c r="O97" s="41"/>
      <c r="P97" s="41"/>
      <c r="Q97" s="41"/>
      <c r="R97" s="41"/>
      <c r="S97" s="41"/>
      <c r="T97" s="69"/>
      <c r="AT97" s="23" t="s">
        <v>209</v>
      </c>
      <c r="AU97" s="23" t="s">
        <v>85</v>
      </c>
    </row>
    <row r="98" spans="2:65" s="1" customFormat="1" ht="25.5" customHeight="1">
      <c r="B98" s="172"/>
      <c r="C98" s="173" t="s">
        <v>201</v>
      </c>
      <c r="D98" s="173" t="s">
        <v>197</v>
      </c>
      <c r="E98" s="174" t="s">
        <v>212</v>
      </c>
      <c r="F98" s="175" t="s">
        <v>213</v>
      </c>
      <c r="G98" s="176" t="s">
        <v>207</v>
      </c>
      <c r="H98" s="177">
        <v>14</v>
      </c>
      <c r="I98" s="178"/>
      <c r="J98" s="179">
        <f>ROUND(I98*H98,2)</f>
        <v>0</v>
      </c>
      <c r="K98" s="175"/>
      <c r="L98" s="40"/>
      <c r="M98" s="180" t="s">
        <v>5</v>
      </c>
      <c r="N98" s="181" t="s">
        <v>46</v>
      </c>
      <c r="O98" s="41"/>
      <c r="P98" s="182">
        <f>O98*H98</f>
        <v>0</v>
      </c>
      <c r="Q98" s="182">
        <v>8.6800000000000002E-3</v>
      </c>
      <c r="R98" s="182">
        <f>Q98*H98</f>
        <v>0.12152</v>
      </c>
      <c r="S98" s="182">
        <v>0</v>
      </c>
      <c r="T98" s="183">
        <f>S98*H98</f>
        <v>0</v>
      </c>
      <c r="AR98" s="23" t="s">
        <v>201</v>
      </c>
      <c r="AT98" s="23" t="s">
        <v>197</v>
      </c>
      <c r="AU98" s="23" t="s">
        <v>85</v>
      </c>
      <c r="AY98" s="23" t="s">
        <v>195</v>
      </c>
      <c r="BE98" s="184">
        <f>IF(N98="základní",J98,0)</f>
        <v>0</v>
      </c>
      <c r="BF98" s="184">
        <f>IF(N98="snížená",J98,0)</f>
        <v>0</v>
      </c>
      <c r="BG98" s="184">
        <f>IF(N98="zákl. přenesená",J98,0)</f>
        <v>0</v>
      </c>
      <c r="BH98" s="184">
        <f>IF(N98="sníž. přenesená",J98,0)</f>
        <v>0</v>
      </c>
      <c r="BI98" s="184">
        <f>IF(N98="nulová",J98,0)</f>
        <v>0</v>
      </c>
      <c r="BJ98" s="23" t="s">
        <v>83</v>
      </c>
      <c r="BK98" s="184">
        <f>ROUND(I98*H98,2)</f>
        <v>0</v>
      </c>
      <c r="BL98" s="23" t="s">
        <v>201</v>
      </c>
      <c r="BM98" s="23" t="s">
        <v>4807</v>
      </c>
    </row>
    <row r="99" spans="2:65" s="1" customFormat="1" ht="121.5">
      <c r="B99" s="40"/>
      <c r="D99" s="186" t="s">
        <v>209</v>
      </c>
      <c r="F99" s="194" t="s">
        <v>2670</v>
      </c>
      <c r="I99" s="195"/>
      <c r="L99" s="40"/>
      <c r="M99" s="196"/>
      <c r="N99" s="41"/>
      <c r="O99" s="41"/>
      <c r="P99" s="41"/>
      <c r="Q99" s="41"/>
      <c r="R99" s="41"/>
      <c r="S99" s="41"/>
      <c r="T99" s="69"/>
      <c r="AT99" s="23" t="s">
        <v>209</v>
      </c>
      <c r="AU99" s="23" t="s">
        <v>85</v>
      </c>
    </row>
    <row r="100" spans="2:65" s="1" customFormat="1" ht="16.5" customHeight="1">
      <c r="B100" s="172"/>
      <c r="C100" s="173" t="s">
        <v>220</v>
      </c>
      <c r="D100" s="173" t="s">
        <v>197</v>
      </c>
      <c r="E100" s="174" t="s">
        <v>226</v>
      </c>
      <c r="F100" s="175" t="s">
        <v>227</v>
      </c>
      <c r="G100" s="176" t="s">
        <v>228</v>
      </c>
      <c r="H100" s="177">
        <v>124.822</v>
      </c>
      <c r="I100" s="178"/>
      <c r="J100" s="179">
        <f>ROUND(I100*H100,2)</f>
        <v>0</v>
      </c>
      <c r="K100" s="175"/>
      <c r="L100" s="40"/>
      <c r="M100" s="180" t="s">
        <v>5</v>
      </c>
      <c r="N100" s="181" t="s">
        <v>46</v>
      </c>
      <c r="O100" s="41"/>
      <c r="P100" s="182">
        <f>O100*H100</f>
        <v>0</v>
      </c>
      <c r="Q100" s="182">
        <v>0</v>
      </c>
      <c r="R100" s="182">
        <f>Q100*H100</f>
        <v>0</v>
      </c>
      <c r="S100" s="182">
        <v>0</v>
      </c>
      <c r="T100" s="183">
        <f>S100*H100</f>
        <v>0</v>
      </c>
      <c r="AR100" s="23" t="s">
        <v>201</v>
      </c>
      <c r="AT100" s="23" t="s">
        <v>197</v>
      </c>
      <c r="AU100" s="23" t="s">
        <v>85</v>
      </c>
      <c r="AY100" s="23" t="s">
        <v>195</v>
      </c>
      <c r="BE100" s="184">
        <f>IF(N100="základní",J100,0)</f>
        <v>0</v>
      </c>
      <c r="BF100" s="184">
        <f>IF(N100="snížená",J100,0)</f>
        <v>0</v>
      </c>
      <c r="BG100" s="184">
        <f>IF(N100="zákl. přenesená",J100,0)</f>
        <v>0</v>
      </c>
      <c r="BH100" s="184">
        <f>IF(N100="sníž. přenesená",J100,0)</f>
        <v>0</v>
      </c>
      <c r="BI100" s="184">
        <f>IF(N100="nulová",J100,0)</f>
        <v>0</v>
      </c>
      <c r="BJ100" s="23" t="s">
        <v>83</v>
      </c>
      <c r="BK100" s="184">
        <f>ROUND(I100*H100,2)</f>
        <v>0</v>
      </c>
      <c r="BL100" s="23" t="s">
        <v>201</v>
      </c>
      <c r="BM100" s="23" t="s">
        <v>4808</v>
      </c>
    </row>
    <row r="101" spans="2:65" s="1" customFormat="1" ht="40.5">
      <c r="B101" s="40"/>
      <c r="D101" s="186" t="s">
        <v>209</v>
      </c>
      <c r="F101" s="194" t="s">
        <v>230</v>
      </c>
      <c r="I101" s="195"/>
      <c r="L101" s="40"/>
      <c r="M101" s="196"/>
      <c r="N101" s="41"/>
      <c r="O101" s="41"/>
      <c r="P101" s="41"/>
      <c r="Q101" s="41"/>
      <c r="R101" s="41"/>
      <c r="S101" s="41"/>
      <c r="T101" s="69"/>
      <c r="AT101" s="23" t="s">
        <v>209</v>
      </c>
      <c r="AU101" s="23" t="s">
        <v>85</v>
      </c>
    </row>
    <row r="102" spans="2:65" s="11" customFormat="1">
      <c r="B102" s="185"/>
      <c r="D102" s="186" t="s">
        <v>203</v>
      </c>
      <c r="E102" s="187" t="s">
        <v>5</v>
      </c>
      <c r="F102" s="188" t="s">
        <v>4809</v>
      </c>
      <c r="H102" s="189">
        <v>124.822</v>
      </c>
      <c r="I102" s="190"/>
      <c r="L102" s="185"/>
      <c r="M102" s="191"/>
      <c r="N102" s="192"/>
      <c r="O102" s="192"/>
      <c r="P102" s="192"/>
      <c r="Q102" s="192"/>
      <c r="R102" s="192"/>
      <c r="S102" s="192"/>
      <c r="T102" s="193"/>
      <c r="AT102" s="187" t="s">
        <v>203</v>
      </c>
      <c r="AU102" s="187" t="s">
        <v>85</v>
      </c>
      <c r="AV102" s="11" t="s">
        <v>85</v>
      </c>
      <c r="AW102" s="11" t="s">
        <v>39</v>
      </c>
      <c r="AX102" s="11" t="s">
        <v>83</v>
      </c>
      <c r="AY102" s="187" t="s">
        <v>195</v>
      </c>
    </row>
    <row r="103" spans="2:65" s="1" customFormat="1" ht="16.5" customHeight="1">
      <c r="B103" s="172"/>
      <c r="C103" s="173" t="s">
        <v>225</v>
      </c>
      <c r="D103" s="173" t="s">
        <v>197</v>
      </c>
      <c r="E103" s="174" t="s">
        <v>233</v>
      </c>
      <c r="F103" s="175" t="s">
        <v>234</v>
      </c>
      <c r="G103" s="176" t="s">
        <v>228</v>
      </c>
      <c r="H103" s="177">
        <v>277.38200000000001</v>
      </c>
      <c r="I103" s="178"/>
      <c r="J103" s="179">
        <f>ROUND(I103*H103,2)</f>
        <v>0</v>
      </c>
      <c r="K103" s="175"/>
      <c r="L103" s="40"/>
      <c r="M103" s="180" t="s">
        <v>5</v>
      </c>
      <c r="N103" s="181" t="s">
        <v>46</v>
      </c>
      <c r="O103" s="41"/>
      <c r="P103" s="182">
        <f>O103*H103</f>
        <v>0</v>
      </c>
      <c r="Q103" s="182">
        <v>0</v>
      </c>
      <c r="R103" s="182">
        <f>Q103*H103</f>
        <v>0</v>
      </c>
      <c r="S103" s="182">
        <v>0</v>
      </c>
      <c r="T103" s="183">
        <f>S103*H103</f>
        <v>0</v>
      </c>
      <c r="AR103" s="23" t="s">
        <v>201</v>
      </c>
      <c r="AT103" s="23" t="s">
        <v>197</v>
      </c>
      <c r="AU103" s="23" t="s">
        <v>85</v>
      </c>
      <c r="AY103" s="23" t="s">
        <v>195</v>
      </c>
      <c r="BE103" s="184">
        <f>IF(N103="základní",J103,0)</f>
        <v>0</v>
      </c>
      <c r="BF103" s="184">
        <f>IF(N103="snížená",J103,0)</f>
        <v>0</v>
      </c>
      <c r="BG103" s="184">
        <f>IF(N103="zákl. přenesená",J103,0)</f>
        <v>0</v>
      </c>
      <c r="BH103" s="184">
        <f>IF(N103="sníž. přenesená",J103,0)</f>
        <v>0</v>
      </c>
      <c r="BI103" s="184">
        <f>IF(N103="nulová",J103,0)</f>
        <v>0</v>
      </c>
      <c r="BJ103" s="23" t="s">
        <v>83</v>
      </c>
      <c r="BK103" s="184">
        <f>ROUND(I103*H103,2)</f>
        <v>0</v>
      </c>
      <c r="BL103" s="23" t="s">
        <v>201</v>
      </c>
      <c r="BM103" s="23" t="s">
        <v>4810</v>
      </c>
    </row>
    <row r="104" spans="2:65" s="1" customFormat="1" ht="40.5">
      <c r="B104" s="40"/>
      <c r="D104" s="186" t="s">
        <v>209</v>
      </c>
      <c r="F104" s="194" t="s">
        <v>236</v>
      </c>
      <c r="I104" s="195"/>
      <c r="L104" s="40"/>
      <c r="M104" s="196"/>
      <c r="N104" s="41"/>
      <c r="O104" s="41"/>
      <c r="P104" s="41"/>
      <c r="Q104" s="41"/>
      <c r="R104" s="41"/>
      <c r="S104" s="41"/>
      <c r="T104" s="69"/>
      <c r="AT104" s="23" t="s">
        <v>209</v>
      </c>
      <c r="AU104" s="23" t="s">
        <v>85</v>
      </c>
    </row>
    <row r="105" spans="2:65" s="11" customFormat="1">
      <c r="B105" s="185"/>
      <c r="D105" s="186" t="s">
        <v>203</v>
      </c>
      <c r="E105" s="187" t="s">
        <v>5</v>
      </c>
      <c r="F105" s="188" t="s">
        <v>4811</v>
      </c>
      <c r="H105" s="189">
        <v>9.32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75</v>
      </c>
      <c r="AY105" s="187" t="s">
        <v>195</v>
      </c>
    </row>
    <row r="106" spans="2:65" s="12" customFormat="1">
      <c r="B106" s="197"/>
      <c r="D106" s="186" t="s">
        <v>203</v>
      </c>
      <c r="E106" s="198" t="s">
        <v>5</v>
      </c>
      <c r="F106" s="199" t="s">
        <v>3990</v>
      </c>
      <c r="H106" s="200">
        <v>9.32</v>
      </c>
      <c r="I106" s="201"/>
      <c r="L106" s="197"/>
      <c r="M106" s="202"/>
      <c r="N106" s="203"/>
      <c r="O106" s="203"/>
      <c r="P106" s="203"/>
      <c r="Q106" s="203"/>
      <c r="R106" s="203"/>
      <c r="S106" s="203"/>
      <c r="T106" s="204"/>
      <c r="AT106" s="198" t="s">
        <v>203</v>
      </c>
      <c r="AU106" s="198" t="s">
        <v>85</v>
      </c>
      <c r="AV106" s="12" t="s">
        <v>211</v>
      </c>
      <c r="AW106" s="12" t="s">
        <v>39</v>
      </c>
      <c r="AX106" s="12" t="s">
        <v>75</v>
      </c>
      <c r="AY106" s="198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4812</v>
      </c>
      <c r="H107" s="189">
        <v>14.098000000000001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4813</v>
      </c>
      <c r="H108" s="189">
        <v>7.5570000000000004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4814</v>
      </c>
      <c r="H109" s="189">
        <v>5.1120000000000001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4815</v>
      </c>
      <c r="H110" s="189">
        <v>13.632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4816</v>
      </c>
      <c r="H111" s="189">
        <v>11.88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4817</v>
      </c>
      <c r="H112" s="189">
        <v>13.228999999999999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51" s="11" customFormat="1">
      <c r="B113" s="185"/>
      <c r="D113" s="186" t="s">
        <v>203</v>
      </c>
      <c r="E113" s="187" t="s">
        <v>5</v>
      </c>
      <c r="F113" s="188" t="s">
        <v>4818</v>
      </c>
      <c r="H113" s="189">
        <v>12.243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51" s="11" customFormat="1">
      <c r="B114" s="185"/>
      <c r="D114" s="186" t="s">
        <v>203</v>
      </c>
      <c r="E114" s="187" t="s">
        <v>5</v>
      </c>
      <c r="F114" s="188" t="s">
        <v>4819</v>
      </c>
      <c r="H114" s="189">
        <v>5.84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51" s="11" customFormat="1">
      <c r="B115" s="185"/>
      <c r="D115" s="186" t="s">
        <v>203</v>
      </c>
      <c r="E115" s="187" t="s">
        <v>5</v>
      </c>
      <c r="F115" s="188" t="s">
        <v>4820</v>
      </c>
      <c r="H115" s="189">
        <v>5.9660000000000002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51" s="11" customFormat="1">
      <c r="B116" s="185"/>
      <c r="D116" s="186" t="s">
        <v>203</v>
      </c>
      <c r="E116" s="187" t="s">
        <v>5</v>
      </c>
      <c r="F116" s="188" t="s">
        <v>4821</v>
      </c>
      <c r="H116" s="189">
        <v>11.653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51" s="11" customFormat="1">
      <c r="B117" s="185"/>
      <c r="D117" s="186" t="s">
        <v>203</v>
      </c>
      <c r="E117" s="187" t="s">
        <v>5</v>
      </c>
      <c r="F117" s="188" t="s">
        <v>4822</v>
      </c>
      <c r="H117" s="189">
        <v>12.856999999999999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51" s="11" customFormat="1">
      <c r="B118" s="185"/>
      <c r="D118" s="186" t="s">
        <v>203</v>
      </c>
      <c r="E118" s="187" t="s">
        <v>5</v>
      </c>
      <c r="F118" s="188" t="s">
        <v>4823</v>
      </c>
      <c r="H118" s="189">
        <v>14.259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51" s="11" customFormat="1">
      <c r="B119" s="185"/>
      <c r="D119" s="186" t="s">
        <v>203</v>
      </c>
      <c r="E119" s="187" t="s">
        <v>5</v>
      </c>
      <c r="F119" s="188" t="s">
        <v>4824</v>
      </c>
      <c r="H119" s="189">
        <v>14.464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75</v>
      </c>
      <c r="AY119" s="187" t="s">
        <v>195</v>
      </c>
    </row>
    <row r="120" spans="2:51" s="11" customFormat="1">
      <c r="B120" s="185"/>
      <c r="D120" s="186" t="s">
        <v>203</v>
      </c>
      <c r="E120" s="187" t="s">
        <v>5</v>
      </c>
      <c r="F120" s="188" t="s">
        <v>4825</v>
      </c>
      <c r="H120" s="189">
        <v>14.416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51" s="11" customFormat="1">
      <c r="B121" s="185"/>
      <c r="D121" s="186" t="s">
        <v>203</v>
      </c>
      <c r="E121" s="187" t="s">
        <v>5</v>
      </c>
      <c r="F121" s="188" t="s">
        <v>4826</v>
      </c>
      <c r="H121" s="189">
        <v>8.1340000000000003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51" s="11" customFormat="1">
      <c r="B122" s="185"/>
      <c r="D122" s="186" t="s">
        <v>203</v>
      </c>
      <c r="E122" s="187" t="s">
        <v>5</v>
      </c>
      <c r="F122" s="188" t="s">
        <v>4827</v>
      </c>
      <c r="H122" s="189">
        <v>6.1529999999999996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51" s="11" customFormat="1">
      <c r="B123" s="185"/>
      <c r="D123" s="186" t="s">
        <v>203</v>
      </c>
      <c r="E123" s="187" t="s">
        <v>5</v>
      </c>
      <c r="F123" s="188" t="s">
        <v>4828</v>
      </c>
      <c r="H123" s="189">
        <v>14.35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75</v>
      </c>
      <c r="AY123" s="187" t="s">
        <v>195</v>
      </c>
    </row>
    <row r="124" spans="2:51" s="11" customFormat="1">
      <c r="B124" s="185"/>
      <c r="D124" s="186" t="s">
        <v>203</v>
      </c>
      <c r="E124" s="187" t="s">
        <v>5</v>
      </c>
      <c r="F124" s="188" t="s">
        <v>4829</v>
      </c>
      <c r="H124" s="189">
        <v>6.4820000000000002</v>
      </c>
      <c r="I124" s="190"/>
      <c r="L124" s="185"/>
      <c r="M124" s="191"/>
      <c r="N124" s="192"/>
      <c r="O124" s="192"/>
      <c r="P124" s="192"/>
      <c r="Q124" s="192"/>
      <c r="R124" s="192"/>
      <c r="S124" s="192"/>
      <c r="T124" s="193"/>
      <c r="AT124" s="187" t="s">
        <v>203</v>
      </c>
      <c r="AU124" s="187" t="s">
        <v>85</v>
      </c>
      <c r="AV124" s="11" t="s">
        <v>85</v>
      </c>
      <c r="AW124" s="11" t="s">
        <v>39</v>
      </c>
      <c r="AX124" s="11" t="s">
        <v>75</v>
      </c>
      <c r="AY124" s="187" t="s">
        <v>195</v>
      </c>
    </row>
    <row r="125" spans="2:51" s="11" customFormat="1">
      <c r="B125" s="185"/>
      <c r="D125" s="186" t="s">
        <v>203</v>
      </c>
      <c r="E125" s="187" t="s">
        <v>5</v>
      </c>
      <c r="F125" s="188" t="s">
        <v>4830</v>
      </c>
      <c r="H125" s="189">
        <v>4.59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51" s="11" customFormat="1">
      <c r="B126" s="185"/>
      <c r="D126" s="186" t="s">
        <v>203</v>
      </c>
      <c r="E126" s="187" t="s">
        <v>5</v>
      </c>
      <c r="F126" s="188" t="s">
        <v>4831</v>
      </c>
      <c r="H126" s="189">
        <v>11.789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85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51" s="11" customFormat="1">
      <c r="B127" s="185"/>
      <c r="D127" s="186" t="s">
        <v>203</v>
      </c>
      <c r="E127" s="187" t="s">
        <v>5</v>
      </c>
      <c r="F127" s="188" t="s">
        <v>4832</v>
      </c>
      <c r="H127" s="189">
        <v>5.585</v>
      </c>
      <c r="I127" s="190"/>
      <c r="L127" s="185"/>
      <c r="M127" s="191"/>
      <c r="N127" s="192"/>
      <c r="O127" s="192"/>
      <c r="P127" s="192"/>
      <c r="Q127" s="192"/>
      <c r="R127" s="192"/>
      <c r="S127" s="192"/>
      <c r="T127" s="193"/>
      <c r="AT127" s="187" t="s">
        <v>203</v>
      </c>
      <c r="AU127" s="187" t="s">
        <v>85</v>
      </c>
      <c r="AV127" s="11" t="s">
        <v>85</v>
      </c>
      <c r="AW127" s="11" t="s">
        <v>39</v>
      </c>
      <c r="AX127" s="11" t="s">
        <v>75</v>
      </c>
      <c r="AY127" s="187" t="s">
        <v>195</v>
      </c>
    </row>
    <row r="128" spans="2:51" s="11" customFormat="1">
      <c r="B128" s="185"/>
      <c r="D128" s="186" t="s">
        <v>203</v>
      </c>
      <c r="E128" s="187" t="s">
        <v>5</v>
      </c>
      <c r="F128" s="188" t="s">
        <v>4833</v>
      </c>
      <c r="H128" s="189">
        <v>13.957000000000001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85</v>
      </c>
      <c r="AV128" s="11" t="s">
        <v>85</v>
      </c>
      <c r="AW128" s="11" t="s">
        <v>39</v>
      </c>
      <c r="AX128" s="11" t="s">
        <v>75</v>
      </c>
      <c r="AY128" s="187" t="s">
        <v>195</v>
      </c>
    </row>
    <row r="129" spans="2:65" s="11" customFormat="1">
      <c r="B129" s="185"/>
      <c r="D129" s="186" t="s">
        <v>203</v>
      </c>
      <c r="E129" s="187" t="s">
        <v>5</v>
      </c>
      <c r="F129" s="188" t="s">
        <v>4834</v>
      </c>
      <c r="H129" s="189">
        <v>5.9939999999999998</v>
      </c>
      <c r="I129" s="190"/>
      <c r="L129" s="185"/>
      <c r="M129" s="191"/>
      <c r="N129" s="192"/>
      <c r="O129" s="192"/>
      <c r="P129" s="192"/>
      <c r="Q129" s="192"/>
      <c r="R129" s="192"/>
      <c r="S129" s="192"/>
      <c r="T129" s="193"/>
      <c r="AT129" s="187" t="s">
        <v>203</v>
      </c>
      <c r="AU129" s="187" t="s">
        <v>85</v>
      </c>
      <c r="AV129" s="11" t="s">
        <v>85</v>
      </c>
      <c r="AW129" s="11" t="s">
        <v>39</v>
      </c>
      <c r="AX129" s="11" t="s">
        <v>75</v>
      </c>
      <c r="AY129" s="187" t="s">
        <v>195</v>
      </c>
    </row>
    <row r="130" spans="2:65" s="11" customFormat="1">
      <c r="B130" s="185"/>
      <c r="D130" s="186" t="s">
        <v>203</v>
      </c>
      <c r="E130" s="187" t="s">
        <v>5</v>
      </c>
      <c r="F130" s="188" t="s">
        <v>4835</v>
      </c>
      <c r="H130" s="189">
        <v>7.4619999999999997</v>
      </c>
      <c r="I130" s="190"/>
      <c r="L130" s="185"/>
      <c r="M130" s="191"/>
      <c r="N130" s="192"/>
      <c r="O130" s="192"/>
      <c r="P130" s="192"/>
      <c r="Q130" s="192"/>
      <c r="R130" s="192"/>
      <c r="S130" s="192"/>
      <c r="T130" s="193"/>
      <c r="AT130" s="187" t="s">
        <v>203</v>
      </c>
      <c r="AU130" s="187" t="s">
        <v>85</v>
      </c>
      <c r="AV130" s="11" t="s">
        <v>85</v>
      </c>
      <c r="AW130" s="11" t="s">
        <v>39</v>
      </c>
      <c r="AX130" s="11" t="s">
        <v>75</v>
      </c>
      <c r="AY130" s="187" t="s">
        <v>195</v>
      </c>
    </row>
    <row r="131" spans="2:65" s="11" customFormat="1">
      <c r="B131" s="185"/>
      <c r="D131" s="186" t="s">
        <v>203</v>
      </c>
      <c r="E131" s="187" t="s">
        <v>5</v>
      </c>
      <c r="F131" s="188" t="s">
        <v>4836</v>
      </c>
      <c r="H131" s="189">
        <v>7.093</v>
      </c>
      <c r="I131" s="190"/>
      <c r="L131" s="185"/>
      <c r="M131" s="191"/>
      <c r="N131" s="192"/>
      <c r="O131" s="192"/>
      <c r="P131" s="192"/>
      <c r="Q131" s="192"/>
      <c r="R131" s="192"/>
      <c r="S131" s="192"/>
      <c r="T131" s="193"/>
      <c r="AT131" s="187" t="s">
        <v>203</v>
      </c>
      <c r="AU131" s="187" t="s">
        <v>85</v>
      </c>
      <c r="AV131" s="11" t="s">
        <v>85</v>
      </c>
      <c r="AW131" s="11" t="s">
        <v>39</v>
      </c>
      <c r="AX131" s="11" t="s">
        <v>75</v>
      </c>
      <c r="AY131" s="187" t="s">
        <v>195</v>
      </c>
    </row>
    <row r="132" spans="2:65" s="12" customFormat="1">
      <c r="B132" s="197"/>
      <c r="D132" s="186" t="s">
        <v>203</v>
      </c>
      <c r="E132" s="198" t="s">
        <v>5</v>
      </c>
      <c r="F132" s="199" t="s">
        <v>250</v>
      </c>
      <c r="H132" s="200">
        <v>248.79499999999999</v>
      </c>
      <c r="I132" s="201"/>
      <c r="L132" s="197"/>
      <c r="M132" s="202"/>
      <c r="N132" s="203"/>
      <c r="O132" s="203"/>
      <c r="P132" s="203"/>
      <c r="Q132" s="203"/>
      <c r="R132" s="203"/>
      <c r="S132" s="203"/>
      <c r="T132" s="204"/>
      <c r="AT132" s="198" t="s">
        <v>203</v>
      </c>
      <c r="AU132" s="198" t="s">
        <v>85</v>
      </c>
      <c r="AV132" s="12" t="s">
        <v>211</v>
      </c>
      <c r="AW132" s="12" t="s">
        <v>39</v>
      </c>
      <c r="AX132" s="12" t="s">
        <v>75</v>
      </c>
      <c r="AY132" s="198" t="s">
        <v>195</v>
      </c>
    </row>
    <row r="133" spans="2:65" s="11" customFormat="1">
      <c r="B133" s="185"/>
      <c r="D133" s="186" t="s">
        <v>203</v>
      </c>
      <c r="E133" s="187" t="s">
        <v>5</v>
      </c>
      <c r="F133" s="188" t="s">
        <v>4837</v>
      </c>
      <c r="H133" s="189">
        <v>-35.792999999999999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75</v>
      </c>
      <c r="AY133" s="187" t="s">
        <v>195</v>
      </c>
    </row>
    <row r="134" spans="2:65" s="11" customFormat="1">
      <c r="B134" s="185"/>
      <c r="D134" s="186" t="s">
        <v>203</v>
      </c>
      <c r="E134" s="187" t="s">
        <v>5</v>
      </c>
      <c r="F134" s="188" t="s">
        <v>4013</v>
      </c>
      <c r="H134" s="189">
        <v>-1.64</v>
      </c>
      <c r="I134" s="190"/>
      <c r="L134" s="185"/>
      <c r="M134" s="191"/>
      <c r="N134" s="192"/>
      <c r="O134" s="192"/>
      <c r="P134" s="192"/>
      <c r="Q134" s="192"/>
      <c r="R134" s="192"/>
      <c r="S134" s="192"/>
      <c r="T134" s="193"/>
      <c r="AT134" s="187" t="s">
        <v>203</v>
      </c>
      <c r="AU134" s="187" t="s">
        <v>85</v>
      </c>
      <c r="AV134" s="11" t="s">
        <v>85</v>
      </c>
      <c r="AW134" s="11" t="s">
        <v>39</v>
      </c>
      <c r="AX134" s="11" t="s">
        <v>75</v>
      </c>
      <c r="AY134" s="187" t="s">
        <v>195</v>
      </c>
    </row>
    <row r="135" spans="2:65" s="12" customFormat="1">
      <c r="B135" s="197"/>
      <c r="D135" s="186" t="s">
        <v>203</v>
      </c>
      <c r="E135" s="198" t="s">
        <v>5</v>
      </c>
      <c r="F135" s="199" t="s">
        <v>2718</v>
      </c>
      <c r="H135" s="200">
        <v>-37.433</v>
      </c>
      <c r="I135" s="201"/>
      <c r="L135" s="197"/>
      <c r="M135" s="202"/>
      <c r="N135" s="203"/>
      <c r="O135" s="203"/>
      <c r="P135" s="203"/>
      <c r="Q135" s="203"/>
      <c r="R135" s="203"/>
      <c r="S135" s="203"/>
      <c r="T135" s="204"/>
      <c r="AT135" s="198" t="s">
        <v>203</v>
      </c>
      <c r="AU135" s="198" t="s">
        <v>85</v>
      </c>
      <c r="AV135" s="12" t="s">
        <v>211</v>
      </c>
      <c r="AW135" s="12" t="s">
        <v>39</v>
      </c>
      <c r="AX135" s="12" t="s">
        <v>75</v>
      </c>
      <c r="AY135" s="198" t="s">
        <v>195</v>
      </c>
    </row>
    <row r="136" spans="2:65" s="11" customFormat="1">
      <c r="B136" s="185"/>
      <c r="D136" s="186" t="s">
        <v>203</v>
      </c>
      <c r="E136" s="187" t="s">
        <v>5</v>
      </c>
      <c r="F136" s="188" t="s">
        <v>4838</v>
      </c>
      <c r="H136" s="189">
        <v>56.7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2" customFormat="1">
      <c r="B137" s="197"/>
      <c r="D137" s="186" t="s">
        <v>203</v>
      </c>
      <c r="E137" s="198" t="s">
        <v>5</v>
      </c>
      <c r="F137" s="199" t="s">
        <v>4014</v>
      </c>
      <c r="H137" s="200">
        <v>56.7</v>
      </c>
      <c r="I137" s="201"/>
      <c r="L137" s="197"/>
      <c r="M137" s="202"/>
      <c r="N137" s="203"/>
      <c r="O137" s="203"/>
      <c r="P137" s="203"/>
      <c r="Q137" s="203"/>
      <c r="R137" s="203"/>
      <c r="S137" s="203"/>
      <c r="T137" s="204"/>
      <c r="AT137" s="198" t="s">
        <v>203</v>
      </c>
      <c r="AU137" s="198" t="s">
        <v>85</v>
      </c>
      <c r="AV137" s="12" t="s">
        <v>211</v>
      </c>
      <c r="AW137" s="12" t="s">
        <v>39</v>
      </c>
      <c r="AX137" s="12" t="s">
        <v>75</v>
      </c>
      <c r="AY137" s="198" t="s">
        <v>195</v>
      </c>
    </row>
    <row r="138" spans="2:65" s="13" customFormat="1">
      <c r="B138" s="205"/>
      <c r="D138" s="186" t="s">
        <v>203</v>
      </c>
      <c r="E138" s="206" t="s">
        <v>5</v>
      </c>
      <c r="F138" s="207" t="s">
        <v>254</v>
      </c>
      <c r="H138" s="208">
        <v>277.38200000000001</v>
      </c>
      <c r="I138" s="209"/>
      <c r="L138" s="205"/>
      <c r="M138" s="210"/>
      <c r="N138" s="211"/>
      <c r="O138" s="211"/>
      <c r="P138" s="211"/>
      <c r="Q138" s="211"/>
      <c r="R138" s="211"/>
      <c r="S138" s="211"/>
      <c r="T138" s="212"/>
      <c r="AT138" s="206" t="s">
        <v>203</v>
      </c>
      <c r="AU138" s="206" t="s">
        <v>85</v>
      </c>
      <c r="AV138" s="13" t="s">
        <v>201</v>
      </c>
      <c r="AW138" s="13" t="s">
        <v>39</v>
      </c>
      <c r="AX138" s="13" t="s">
        <v>83</v>
      </c>
      <c r="AY138" s="206" t="s">
        <v>195</v>
      </c>
    </row>
    <row r="139" spans="2:65" s="1" customFormat="1" ht="16.5" customHeight="1">
      <c r="B139" s="172"/>
      <c r="C139" s="173" t="s">
        <v>232</v>
      </c>
      <c r="D139" s="173" t="s">
        <v>197</v>
      </c>
      <c r="E139" s="174" t="s">
        <v>256</v>
      </c>
      <c r="F139" s="175" t="s">
        <v>257</v>
      </c>
      <c r="G139" s="176" t="s">
        <v>228</v>
      </c>
      <c r="H139" s="177">
        <v>138.691</v>
      </c>
      <c r="I139" s="178"/>
      <c r="J139" s="179">
        <f>ROUND(I139*H139,2)</f>
        <v>0</v>
      </c>
      <c r="K139" s="175"/>
      <c r="L139" s="40"/>
      <c r="M139" s="180" t="s">
        <v>5</v>
      </c>
      <c r="N139" s="181" t="s">
        <v>46</v>
      </c>
      <c r="O139" s="41"/>
      <c r="P139" s="182">
        <f>O139*H139</f>
        <v>0</v>
      </c>
      <c r="Q139" s="182">
        <v>0</v>
      </c>
      <c r="R139" s="182">
        <f>Q139*H139</f>
        <v>0</v>
      </c>
      <c r="S139" s="182">
        <v>0</v>
      </c>
      <c r="T139" s="183">
        <f>S139*H139</f>
        <v>0</v>
      </c>
      <c r="AR139" s="23" t="s">
        <v>201</v>
      </c>
      <c r="AT139" s="23" t="s">
        <v>197</v>
      </c>
      <c r="AU139" s="23" t="s">
        <v>85</v>
      </c>
      <c r="AY139" s="23" t="s">
        <v>195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23" t="s">
        <v>83</v>
      </c>
      <c r="BK139" s="184">
        <f>ROUND(I139*H139,2)</f>
        <v>0</v>
      </c>
      <c r="BL139" s="23" t="s">
        <v>201</v>
      </c>
      <c r="BM139" s="23" t="s">
        <v>4839</v>
      </c>
    </row>
    <row r="140" spans="2:65" s="1" customFormat="1" ht="54">
      <c r="B140" s="40"/>
      <c r="D140" s="186" t="s">
        <v>209</v>
      </c>
      <c r="F140" s="194" t="s">
        <v>259</v>
      </c>
      <c r="I140" s="195"/>
      <c r="L140" s="40"/>
      <c r="M140" s="196"/>
      <c r="N140" s="41"/>
      <c r="O140" s="41"/>
      <c r="P140" s="41"/>
      <c r="Q140" s="41"/>
      <c r="R140" s="41"/>
      <c r="S140" s="41"/>
      <c r="T140" s="69"/>
      <c r="AT140" s="23" t="s">
        <v>209</v>
      </c>
      <c r="AU140" s="23" t="s">
        <v>85</v>
      </c>
    </row>
    <row r="141" spans="2:65" s="11" customFormat="1">
      <c r="B141" s="185"/>
      <c r="D141" s="186" t="s">
        <v>203</v>
      </c>
      <c r="E141" s="187" t="s">
        <v>5</v>
      </c>
      <c r="F141" s="188" t="s">
        <v>4840</v>
      </c>
      <c r="H141" s="189">
        <v>138.691</v>
      </c>
      <c r="I141" s="190"/>
      <c r="L141" s="185"/>
      <c r="M141" s="191"/>
      <c r="N141" s="192"/>
      <c r="O141" s="192"/>
      <c r="P141" s="192"/>
      <c r="Q141" s="192"/>
      <c r="R141" s="192"/>
      <c r="S141" s="192"/>
      <c r="T141" s="193"/>
      <c r="AT141" s="187" t="s">
        <v>203</v>
      </c>
      <c r="AU141" s="187" t="s">
        <v>85</v>
      </c>
      <c r="AV141" s="11" t="s">
        <v>85</v>
      </c>
      <c r="AW141" s="11" t="s">
        <v>39</v>
      </c>
      <c r="AX141" s="11" t="s">
        <v>83</v>
      </c>
      <c r="AY141" s="187" t="s">
        <v>195</v>
      </c>
    </row>
    <row r="142" spans="2:65" s="1" customFormat="1" ht="16.5" customHeight="1">
      <c r="B142" s="172"/>
      <c r="C142" s="173" t="s">
        <v>255</v>
      </c>
      <c r="D142" s="173" t="s">
        <v>197</v>
      </c>
      <c r="E142" s="174" t="s">
        <v>2723</v>
      </c>
      <c r="F142" s="175" t="s">
        <v>2724</v>
      </c>
      <c r="G142" s="176" t="s">
        <v>264</v>
      </c>
      <c r="H142" s="177">
        <v>457.63099999999997</v>
      </c>
      <c r="I142" s="178"/>
      <c r="J142" s="179">
        <f>ROUND(I142*H142,2)</f>
        <v>0</v>
      </c>
      <c r="K142" s="175"/>
      <c r="L142" s="40"/>
      <c r="M142" s="180" t="s">
        <v>5</v>
      </c>
      <c r="N142" s="181" t="s">
        <v>46</v>
      </c>
      <c r="O142" s="41"/>
      <c r="P142" s="182">
        <f>O142*H142</f>
        <v>0</v>
      </c>
      <c r="Q142" s="182">
        <v>8.4999999999999995E-4</v>
      </c>
      <c r="R142" s="182">
        <f>Q142*H142</f>
        <v>0.38898634999999998</v>
      </c>
      <c r="S142" s="182">
        <v>0</v>
      </c>
      <c r="T142" s="183">
        <f>S142*H142</f>
        <v>0</v>
      </c>
      <c r="AR142" s="23" t="s">
        <v>201</v>
      </c>
      <c r="AT142" s="23" t="s">
        <v>197</v>
      </c>
      <c r="AU142" s="23" t="s">
        <v>85</v>
      </c>
      <c r="AY142" s="23" t="s">
        <v>195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23" t="s">
        <v>83</v>
      </c>
      <c r="BK142" s="184">
        <f>ROUND(I142*H142,2)</f>
        <v>0</v>
      </c>
      <c r="BL142" s="23" t="s">
        <v>201</v>
      </c>
      <c r="BM142" s="23" t="s">
        <v>4841</v>
      </c>
    </row>
    <row r="143" spans="2:65" s="11" customFormat="1">
      <c r="B143" s="185"/>
      <c r="D143" s="186" t="s">
        <v>203</v>
      </c>
      <c r="E143" s="187" t="s">
        <v>5</v>
      </c>
      <c r="F143" s="188" t="s">
        <v>4842</v>
      </c>
      <c r="H143" s="189">
        <v>28.196000000000002</v>
      </c>
      <c r="I143" s="190"/>
      <c r="L143" s="185"/>
      <c r="M143" s="191"/>
      <c r="N143" s="192"/>
      <c r="O143" s="192"/>
      <c r="P143" s="192"/>
      <c r="Q143" s="192"/>
      <c r="R143" s="192"/>
      <c r="S143" s="192"/>
      <c r="T143" s="193"/>
      <c r="AT143" s="187" t="s">
        <v>203</v>
      </c>
      <c r="AU143" s="187" t="s">
        <v>85</v>
      </c>
      <c r="AV143" s="11" t="s">
        <v>85</v>
      </c>
      <c r="AW143" s="11" t="s">
        <v>39</v>
      </c>
      <c r="AX143" s="11" t="s">
        <v>75</v>
      </c>
      <c r="AY143" s="187" t="s">
        <v>195</v>
      </c>
    </row>
    <row r="144" spans="2:65" s="11" customFormat="1">
      <c r="B144" s="185"/>
      <c r="D144" s="186" t="s">
        <v>203</v>
      </c>
      <c r="E144" s="187" t="s">
        <v>5</v>
      </c>
      <c r="F144" s="188" t="s">
        <v>4843</v>
      </c>
      <c r="H144" s="189">
        <v>10.224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203</v>
      </c>
      <c r="AU144" s="187" t="s">
        <v>85</v>
      </c>
      <c r="AV144" s="11" t="s">
        <v>85</v>
      </c>
      <c r="AW144" s="11" t="s">
        <v>39</v>
      </c>
      <c r="AX144" s="11" t="s">
        <v>75</v>
      </c>
      <c r="AY144" s="187" t="s">
        <v>195</v>
      </c>
    </row>
    <row r="145" spans="2:51" s="11" customFormat="1">
      <c r="B145" s="185"/>
      <c r="D145" s="186" t="s">
        <v>203</v>
      </c>
      <c r="E145" s="187" t="s">
        <v>5</v>
      </c>
      <c r="F145" s="188" t="s">
        <v>4844</v>
      </c>
      <c r="H145" s="189">
        <v>27.263999999999999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203</v>
      </c>
      <c r="AU145" s="187" t="s">
        <v>85</v>
      </c>
      <c r="AV145" s="11" t="s">
        <v>85</v>
      </c>
      <c r="AW145" s="11" t="s">
        <v>39</v>
      </c>
      <c r="AX145" s="11" t="s">
        <v>75</v>
      </c>
      <c r="AY145" s="187" t="s">
        <v>195</v>
      </c>
    </row>
    <row r="146" spans="2:51" s="11" customFormat="1">
      <c r="B146" s="185"/>
      <c r="D146" s="186" t="s">
        <v>203</v>
      </c>
      <c r="E146" s="187" t="s">
        <v>5</v>
      </c>
      <c r="F146" s="188" t="s">
        <v>4845</v>
      </c>
      <c r="H146" s="189">
        <v>11.88</v>
      </c>
      <c r="I146" s="190"/>
      <c r="L146" s="185"/>
      <c r="M146" s="191"/>
      <c r="N146" s="192"/>
      <c r="O146" s="192"/>
      <c r="P146" s="192"/>
      <c r="Q146" s="192"/>
      <c r="R146" s="192"/>
      <c r="S146" s="192"/>
      <c r="T146" s="193"/>
      <c r="AT146" s="187" t="s">
        <v>203</v>
      </c>
      <c r="AU146" s="187" t="s">
        <v>85</v>
      </c>
      <c r="AV146" s="11" t="s">
        <v>85</v>
      </c>
      <c r="AW146" s="11" t="s">
        <v>39</v>
      </c>
      <c r="AX146" s="11" t="s">
        <v>75</v>
      </c>
      <c r="AY146" s="187" t="s">
        <v>195</v>
      </c>
    </row>
    <row r="147" spans="2:51" s="11" customFormat="1">
      <c r="B147" s="185"/>
      <c r="D147" s="186" t="s">
        <v>203</v>
      </c>
      <c r="E147" s="187" t="s">
        <v>5</v>
      </c>
      <c r="F147" s="188" t="s">
        <v>4846</v>
      </c>
      <c r="H147" s="189">
        <v>26.459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51" s="11" customFormat="1">
      <c r="B148" s="185"/>
      <c r="D148" s="186" t="s">
        <v>203</v>
      </c>
      <c r="E148" s="187" t="s">
        <v>5</v>
      </c>
      <c r="F148" s="188" t="s">
        <v>4847</v>
      </c>
      <c r="H148" s="189">
        <v>24.484999999999999</v>
      </c>
      <c r="I148" s="190"/>
      <c r="L148" s="185"/>
      <c r="M148" s="191"/>
      <c r="N148" s="192"/>
      <c r="O148" s="192"/>
      <c r="P148" s="192"/>
      <c r="Q148" s="192"/>
      <c r="R148" s="192"/>
      <c r="S148" s="192"/>
      <c r="T148" s="193"/>
      <c r="AT148" s="187" t="s">
        <v>203</v>
      </c>
      <c r="AU148" s="187" t="s">
        <v>85</v>
      </c>
      <c r="AV148" s="11" t="s">
        <v>85</v>
      </c>
      <c r="AW148" s="11" t="s">
        <v>39</v>
      </c>
      <c r="AX148" s="11" t="s">
        <v>75</v>
      </c>
      <c r="AY148" s="187" t="s">
        <v>195</v>
      </c>
    </row>
    <row r="149" spans="2:51" s="11" customFormat="1">
      <c r="B149" s="185"/>
      <c r="D149" s="186" t="s">
        <v>203</v>
      </c>
      <c r="E149" s="187" t="s">
        <v>5</v>
      </c>
      <c r="F149" s="188" t="s">
        <v>4848</v>
      </c>
      <c r="H149" s="189">
        <v>11.68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75</v>
      </c>
      <c r="AY149" s="187" t="s">
        <v>195</v>
      </c>
    </row>
    <row r="150" spans="2:51" s="11" customFormat="1">
      <c r="B150" s="185"/>
      <c r="D150" s="186" t="s">
        <v>203</v>
      </c>
      <c r="E150" s="187" t="s">
        <v>5</v>
      </c>
      <c r="F150" s="188" t="s">
        <v>4849</v>
      </c>
      <c r="H150" s="189">
        <v>11.930999999999999</v>
      </c>
      <c r="I150" s="190"/>
      <c r="L150" s="185"/>
      <c r="M150" s="191"/>
      <c r="N150" s="192"/>
      <c r="O150" s="192"/>
      <c r="P150" s="192"/>
      <c r="Q150" s="192"/>
      <c r="R150" s="192"/>
      <c r="S150" s="192"/>
      <c r="T150" s="193"/>
      <c r="AT150" s="187" t="s">
        <v>203</v>
      </c>
      <c r="AU150" s="187" t="s">
        <v>85</v>
      </c>
      <c r="AV150" s="11" t="s">
        <v>85</v>
      </c>
      <c r="AW150" s="11" t="s">
        <v>39</v>
      </c>
      <c r="AX150" s="11" t="s">
        <v>75</v>
      </c>
      <c r="AY150" s="187" t="s">
        <v>195</v>
      </c>
    </row>
    <row r="151" spans="2:51" s="11" customFormat="1">
      <c r="B151" s="185"/>
      <c r="D151" s="186" t="s">
        <v>203</v>
      </c>
      <c r="E151" s="187" t="s">
        <v>5</v>
      </c>
      <c r="F151" s="188" t="s">
        <v>4850</v>
      </c>
      <c r="H151" s="189">
        <v>23.306000000000001</v>
      </c>
      <c r="I151" s="190"/>
      <c r="L151" s="185"/>
      <c r="M151" s="191"/>
      <c r="N151" s="192"/>
      <c r="O151" s="192"/>
      <c r="P151" s="192"/>
      <c r="Q151" s="192"/>
      <c r="R151" s="192"/>
      <c r="S151" s="192"/>
      <c r="T151" s="193"/>
      <c r="AT151" s="187" t="s">
        <v>203</v>
      </c>
      <c r="AU151" s="187" t="s">
        <v>85</v>
      </c>
      <c r="AV151" s="11" t="s">
        <v>85</v>
      </c>
      <c r="AW151" s="11" t="s">
        <v>39</v>
      </c>
      <c r="AX151" s="11" t="s">
        <v>75</v>
      </c>
      <c r="AY151" s="187" t="s">
        <v>195</v>
      </c>
    </row>
    <row r="152" spans="2:51" s="11" customFormat="1">
      <c r="B152" s="185"/>
      <c r="D152" s="186" t="s">
        <v>203</v>
      </c>
      <c r="E152" s="187" t="s">
        <v>5</v>
      </c>
      <c r="F152" s="188" t="s">
        <v>4851</v>
      </c>
      <c r="H152" s="189">
        <v>25.713999999999999</v>
      </c>
      <c r="I152" s="190"/>
      <c r="L152" s="185"/>
      <c r="M152" s="191"/>
      <c r="N152" s="192"/>
      <c r="O152" s="192"/>
      <c r="P152" s="192"/>
      <c r="Q152" s="192"/>
      <c r="R152" s="192"/>
      <c r="S152" s="192"/>
      <c r="T152" s="193"/>
      <c r="AT152" s="187" t="s">
        <v>203</v>
      </c>
      <c r="AU152" s="187" t="s">
        <v>85</v>
      </c>
      <c r="AV152" s="11" t="s">
        <v>85</v>
      </c>
      <c r="AW152" s="11" t="s">
        <v>39</v>
      </c>
      <c r="AX152" s="11" t="s">
        <v>75</v>
      </c>
      <c r="AY152" s="187" t="s">
        <v>195</v>
      </c>
    </row>
    <row r="153" spans="2:51" s="11" customFormat="1">
      <c r="B153" s="185"/>
      <c r="D153" s="186" t="s">
        <v>203</v>
      </c>
      <c r="E153" s="187" t="s">
        <v>5</v>
      </c>
      <c r="F153" s="188" t="s">
        <v>4852</v>
      </c>
      <c r="H153" s="189">
        <v>28.518000000000001</v>
      </c>
      <c r="I153" s="190"/>
      <c r="L153" s="185"/>
      <c r="M153" s="191"/>
      <c r="N153" s="192"/>
      <c r="O153" s="192"/>
      <c r="P153" s="192"/>
      <c r="Q153" s="192"/>
      <c r="R153" s="192"/>
      <c r="S153" s="192"/>
      <c r="T153" s="193"/>
      <c r="AT153" s="187" t="s">
        <v>203</v>
      </c>
      <c r="AU153" s="187" t="s">
        <v>85</v>
      </c>
      <c r="AV153" s="11" t="s">
        <v>85</v>
      </c>
      <c r="AW153" s="11" t="s">
        <v>39</v>
      </c>
      <c r="AX153" s="11" t="s">
        <v>75</v>
      </c>
      <c r="AY153" s="187" t="s">
        <v>195</v>
      </c>
    </row>
    <row r="154" spans="2:51" s="11" customFormat="1">
      <c r="B154" s="185"/>
      <c r="D154" s="186" t="s">
        <v>203</v>
      </c>
      <c r="E154" s="187" t="s">
        <v>5</v>
      </c>
      <c r="F154" s="188" t="s">
        <v>4853</v>
      </c>
      <c r="H154" s="189">
        <v>28.928000000000001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75</v>
      </c>
      <c r="AY154" s="187" t="s">
        <v>195</v>
      </c>
    </row>
    <row r="155" spans="2:51" s="11" customFormat="1">
      <c r="B155" s="185"/>
      <c r="D155" s="186" t="s">
        <v>203</v>
      </c>
      <c r="E155" s="187" t="s">
        <v>5</v>
      </c>
      <c r="F155" s="188" t="s">
        <v>4854</v>
      </c>
      <c r="H155" s="189">
        <v>28.832999999999998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203</v>
      </c>
      <c r="AU155" s="187" t="s">
        <v>85</v>
      </c>
      <c r="AV155" s="11" t="s">
        <v>85</v>
      </c>
      <c r="AW155" s="11" t="s">
        <v>39</v>
      </c>
      <c r="AX155" s="11" t="s">
        <v>75</v>
      </c>
      <c r="AY155" s="187" t="s">
        <v>195</v>
      </c>
    </row>
    <row r="156" spans="2:51" s="11" customFormat="1">
      <c r="B156" s="185"/>
      <c r="D156" s="186" t="s">
        <v>203</v>
      </c>
      <c r="E156" s="187" t="s">
        <v>5</v>
      </c>
      <c r="F156" s="188" t="s">
        <v>4855</v>
      </c>
      <c r="H156" s="189">
        <v>16.268000000000001</v>
      </c>
      <c r="I156" s="190"/>
      <c r="L156" s="185"/>
      <c r="M156" s="191"/>
      <c r="N156" s="192"/>
      <c r="O156" s="192"/>
      <c r="P156" s="192"/>
      <c r="Q156" s="192"/>
      <c r="R156" s="192"/>
      <c r="S156" s="192"/>
      <c r="T156" s="193"/>
      <c r="AT156" s="187" t="s">
        <v>203</v>
      </c>
      <c r="AU156" s="187" t="s">
        <v>85</v>
      </c>
      <c r="AV156" s="11" t="s">
        <v>85</v>
      </c>
      <c r="AW156" s="11" t="s">
        <v>39</v>
      </c>
      <c r="AX156" s="11" t="s">
        <v>75</v>
      </c>
      <c r="AY156" s="187" t="s">
        <v>195</v>
      </c>
    </row>
    <row r="157" spans="2:51" s="11" customFormat="1">
      <c r="B157" s="185"/>
      <c r="D157" s="186" t="s">
        <v>203</v>
      </c>
      <c r="E157" s="187" t="s">
        <v>5</v>
      </c>
      <c r="F157" s="188" t="s">
        <v>4856</v>
      </c>
      <c r="H157" s="189">
        <v>12.305999999999999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51" s="11" customFormat="1">
      <c r="B158" s="185"/>
      <c r="D158" s="186" t="s">
        <v>203</v>
      </c>
      <c r="E158" s="187" t="s">
        <v>5</v>
      </c>
      <c r="F158" s="188" t="s">
        <v>4857</v>
      </c>
      <c r="H158" s="189">
        <v>28.7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203</v>
      </c>
      <c r="AU158" s="187" t="s">
        <v>85</v>
      </c>
      <c r="AV158" s="11" t="s">
        <v>85</v>
      </c>
      <c r="AW158" s="11" t="s">
        <v>39</v>
      </c>
      <c r="AX158" s="11" t="s">
        <v>75</v>
      </c>
      <c r="AY158" s="187" t="s">
        <v>195</v>
      </c>
    </row>
    <row r="159" spans="2:51" s="11" customFormat="1">
      <c r="B159" s="185"/>
      <c r="D159" s="186" t="s">
        <v>203</v>
      </c>
      <c r="E159" s="187" t="s">
        <v>5</v>
      </c>
      <c r="F159" s="188" t="s">
        <v>4858</v>
      </c>
      <c r="H159" s="189">
        <v>9.18</v>
      </c>
      <c r="I159" s="190"/>
      <c r="L159" s="185"/>
      <c r="M159" s="191"/>
      <c r="N159" s="192"/>
      <c r="O159" s="192"/>
      <c r="P159" s="192"/>
      <c r="Q159" s="192"/>
      <c r="R159" s="192"/>
      <c r="S159" s="192"/>
      <c r="T159" s="193"/>
      <c r="AT159" s="187" t="s">
        <v>203</v>
      </c>
      <c r="AU159" s="187" t="s">
        <v>85</v>
      </c>
      <c r="AV159" s="11" t="s">
        <v>85</v>
      </c>
      <c r="AW159" s="11" t="s">
        <v>39</v>
      </c>
      <c r="AX159" s="11" t="s">
        <v>75</v>
      </c>
      <c r="AY159" s="187" t="s">
        <v>195</v>
      </c>
    </row>
    <row r="160" spans="2:51" s="11" customFormat="1">
      <c r="B160" s="185"/>
      <c r="D160" s="186" t="s">
        <v>203</v>
      </c>
      <c r="E160" s="187" t="s">
        <v>5</v>
      </c>
      <c r="F160" s="188" t="s">
        <v>4859</v>
      </c>
      <c r="H160" s="189">
        <v>23.577000000000002</v>
      </c>
      <c r="I160" s="190"/>
      <c r="L160" s="185"/>
      <c r="M160" s="191"/>
      <c r="N160" s="192"/>
      <c r="O160" s="192"/>
      <c r="P160" s="192"/>
      <c r="Q160" s="192"/>
      <c r="R160" s="192"/>
      <c r="S160" s="192"/>
      <c r="T160" s="193"/>
      <c r="AT160" s="187" t="s">
        <v>203</v>
      </c>
      <c r="AU160" s="187" t="s">
        <v>85</v>
      </c>
      <c r="AV160" s="11" t="s">
        <v>85</v>
      </c>
      <c r="AW160" s="11" t="s">
        <v>39</v>
      </c>
      <c r="AX160" s="11" t="s">
        <v>75</v>
      </c>
      <c r="AY160" s="187" t="s">
        <v>195</v>
      </c>
    </row>
    <row r="161" spans="2:65" s="11" customFormat="1">
      <c r="B161" s="185"/>
      <c r="D161" s="186" t="s">
        <v>203</v>
      </c>
      <c r="E161" s="187" t="s">
        <v>5</v>
      </c>
      <c r="F161" s="188" t="s">
        <v>4860</v>
      </c>
      <c r="H161" s="189">
        <v>11.170999999999999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203</v>
      </c>
      <c r="AU161" s="187" t="s">
        <v>85</v>
      </c>
      <c r="AV161" s="11" t="s">
        <v>85</v>
      </c>
      <c r="AW161" s="11" t="s">
        <v>39</v>
      </c>
      <c r="AX161" s="11" t="s">
        <v>75</v>
      </c>
      <c r="AY161" s="187" t="s">
        <v>195</v>
      </c>
    </row>
    <row r="162" spans="2:65" s="11" customFormat="1">
      <c r="B162" s="185"/>
      <c r="D162" s="186" t="s">
        <v>203</v>
      </c>
      <c r="E162" s="187" t="s">
        <v>5</v>
      </c>
      <c r="F162" s="188" t="s">
        <v>4861</v>
      </c>
      <c r="H162" s="189">
        <v>27.913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75</v>
      </c>
      <c r="AY162" s="187" t="s">
        <v>195</v>
      </c>
    </row>
    <row r="163" spans="2:65" s="11" customFormat="1">
      <c r="B163" s="185"/>
      <c r="D163" s="186" t="s">
        <v>203</v>
      </c>
      <c r="E163" s="187" t="s">
        <v>5</v>
      </c>
      <c r="F163" s="188" t="s">
        <v>4862</v>
      </c>
      <c r="H163" s="189">
        <v>11.988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75</v>
      </c>
      <c r="AY163" s="187" t="s">
        <v>195</v>
      </c>
    </row>
    <row r="164" spans="2:65" s="11" customFormat="1">
      <c r="B164" s="185"/>
      <c r="D164" s="186" t="s">
        <v>203</v>
      </c>
      <c r="E164" s="187" t="s">
        <v>5</v>
      </c>
      <c r="F164" s="188" t="s">
        <v>4863</v>
      </c>
      <c r="H164" s="189">
        <v>14.923999999999999</v>
      </c>
      <c r="I164" s="190"/>
      <c r="L164" s="185"/>
      <c r="M164" s="191"/>
      <c r="N164" s="192"/>
      <c r="O164" s="192"/>
      <c r="P164" s="192"/>
      <c r="Q164" s="192"/>
      <c r="R164" s="192"/>
      <c r="S164" s="192"/>
      <c r="T164" s="193"/>
      <c r="AT164" s="187" t="s">
        <v>203</v>
      </c>
      <c r="AU164" s="187" t="s">
        <v>85</v>
      </c>
      <c r="AV164" s="11" t="s">
        <v>85</v>
      </c>
      <c r="AW164" s="11" t="s">
        <v>39</v>
      </c>
      <c r="AX164" s="11" t="s">
        <v>75</v>
      </c>
      <c r="AY164" s="187" t="s">
        <v>195</v>
      </c>
    </row>
    <row r="165" spans="2:65" s="11" customFormat="1">
      <c r="B165" s="185"/>
      <c r="D165" s="186" t="s">
        <v>203</v>
      </c>
      <c r="E165" s="187" t="s">
        <v>5</v>
      </c>
      <c r="F165" s="188" t="s">
        <v>4864</v>
      </c>
      <c r="H165" s="189">
        <v>14.186</v>
      </c>
      <c r="I165" s="190"/>
      <c r="L165" s="185"/>
      <c r="M165" s="191"/>
      <c r="N165" s="192"/>
      <c r="O165" s="192"/>
      <c r="P165" s="192"/>
      <c r="Q165" s="192"/>
      <c r="R165" s="192"/>
      <c r="S165" s="192"/>
      <c r="T165" s="193"/>
      <c r="AT165" s="187" t="s">
        <v>203</v>
      </c>
      <c r="AU165" s="187" t="s">
        <v>85</v>
      </c>
      <c r="AV165" s="11" t="s">
        <v>85</v>
      </c>
      <c r="AW165" s="11" t="s">
        <v>39</v>
      </c>
      <c r="AX165" s="11" t="s">
        <v>75</v>
      </c>
      <c r="AY165" s="187" t="s">
        <v>195</v>
      </c>
    </row>
    <row r="166" spans="2:65" s="12" customFormat="1">
      <c r="B166" s="197"/>
      <c r="D166" s="186" t="s">
        <v>203</v>
      </c>
      <c r="E166" s="198" t="s">
        <v>5</v>
      </c>
      <c r="F166" s="199" t="s">
        <v>250</v>
      </c>
      <c r="H166" s="200">
        <v>457.63099999999997</v>
      </c>
      <c r="I166" s="201"/>
      <c r="L166" s="197"/>
      <c r="M166" s="202"/>
      <c r="N166" s="203"/>
      <c r="O166" s="203"/>
      <c r="P166" s="203"/>
      <c r="Q166" s="203"/>
      <c r="R166" s="203"/>
      <c r="S166" s="203"/>
      <c r="T166" s="204"/>
      <c r="AT166" s="198" t="s">
        <v>203</v>
      </c>
      <c r="AU166" s="198" t="s">
        <v>85</v>
      </c>
      <c r="AV166" s="12" t="s">
        <v>211</v>
      </c>
      <c r="AW166" s="12" t="s">
        <v>39</v>
      </c>
      <c r="AX166" s="12" t="s">
        <v>83</v>
      </c>
      <c r="AY166" s="198" t="s">
        <v>195</v>
      </c>
    </row>
    <row r="167" spans="2:65" s="1" customFormat="1" ht="16.5" customHeight="1">
      <c r="B167" s="172"/>
      <c r="C167" s="173" t="s">
        <v>261</v>
      </c>
      <c r="D167" s="173" t="s">
        <v>197</v>
      </c>
      <c r="E167" s="174" t="s">
        <v>2743</v>
      </c>
      <c r="F167" s="175" t="s">
        <v>2744</v>
      </c>
      <c r="G167" s="176" t="s">
        <v>264</v>
      </c>
      <c r="H167" s="177">
        <v>457.63099999999997</v>
      </c>
      <c r="I167" s="178"/>
      <c r="J167" s="179">
        <f>ROUND(I167*H167,2)</f>
        <v>0</v>
      </c>
      <c r="K167" s="175"/>
      <c r="L167" s="40"/>
      <c r="M167" s="180" t="s">
        <v>5</v>
      </c>
      <c r="N167" s="181" t="s">
        <v>46</v>
      </c>
      <c r="O167" s="41"/>
      <c r="P167" s="182">
        <f>O167*H167</f>
        <v>0</v>
      </c>
      <c r="Q167" s="182">
        <v>0</v>
      </c>
      <c r="R167" s="182">
        <f>Q167*H167</f>
        <v>0</v>
      </c>
      <c r="S167" s="182">
        <v>0</v>
      </c>
      <c r="T167" s="183">
        <f>S167*H167</f>
        <v>0</v>
      </c>
      <c r="AR167" s="23" t="s">
        <v>201</v>
      </c>
      <c r="AT167" s="23" t="s">
        <v>197</v>
      </c>
      <c r="AU167" s="23" t="s">
        <v>85</v>
      </c>
      <c r="AY167" s="23" t="s">
        <v>195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23" t="s">
        <v>83</v>
      </c>
      <c r="BK167" s="184">
        <f>ROUND(I167*H167,2)</f>
        <v>0</v>
      </c>
      <c r="BL167" s="23" t="s">
        <v>201</v>
      </c>
      <c r="BM167" s="23" t="s">
        <v>4865</v>
      </c>
    </row>
    <row r="168" spans="2:65" s="1" customFormat="1" ht="16.5" customHeight="1">
      <c r="B168" s="172"/>
      <c r="C168" s="173" t="s">
        <v>274</v>
      </c>
      <c r="D168" s="173" t="s">
        <v>197</v>
      </c>
      <c r="E168" s="174" t="s">
        <v>2746</v>
      </c>
      <c r="F168" s="175" t="s">
        <v>2747</v>
      </c>
      <c r="G168" s="176" t="s">
        <v>264</v>
      </c>
      <c r="H168" s="177">
        <v>13.98</v>
      </c>
      <c r="I168" s="178"/>
      <c r="J168" s="179">
        <f>ROUND(I168*H168,2)</f>
        <v>0</v>
      </c>
      <c r="K168" s="175"/>
      <c r="L168" s="40"/>
      <c r="M168" s="180" t="s">
        <v>5</v>
      </c>
      <c r="N168" s="181" t="s">
        <v>46</v>
      </c>
      <c r="O168" s="41"/>
      <c r="P168" s="182">
        <f>O168*H168</f>
        <v>0</v>
      </c>
      <c r="Q168" s="182">
        <v>2.0100000000000001E-3</v>
      </c>
      <c r="R168" s="182">
        <f>Q168*H168</f>
        <v>2.8099800000000001E-2</v>
      </c>
      <c r="S168" s="182">
        <v>0</v>
      </c>
      <c r="T168" s="183">
        <f>S168*H168</f>
        <v>0</v>
      </c>
      <c r="AR168" s="23" t="s">
        <v>201</v>
      </c>
      <c r="AT168" s="23" t="s">
        <v>197</v>
      </c>
      <c r="AU168" s="23" t="s">
        <v>85</v>
      </c>
      <c r="AY168" s="23" t="s">
        <v>195</v>
      </c>
      <c r="BE168" s="184">
        <f>IF(N168="základní",J168,0)</f>
        <v>0</v>
      </c>
      <c r="BF168" s="184">
        <f>IF(N168="snížená",J168,0)</f>
        <v>0</v>
      </c>
      <c r="BG168" s="184">
        <f>IF(N168="zákl. přenesená",J168,0)</f>
        <v>0</v>
      </c>
      <c r="BH168" s="184">
        <f>IF(N168="sníž. přenesená",J168,0)</f>
        <v>0</v>
      </c>
      <c r="BI168" s="184">
        <f>IF(N168="nulová",J168,0)</f>
        <v>0</v>
      </c>
      <c r="BJ168" s="23" t="s">
        <v>83</v>
      </c>
      <c r="BK168" s="184">
        <f>ROUND(I168*H168,2)</f>
        <v>0</v>
      </c>
      <c r="BL168" s="23" t="s">
        <v>201</v>
      </c>
      <c r="BM168" s="23" t="s">
        <v>4866</v>
      </c>
    </row>
    <row r="169" spans="2:65" s="11" customFormat="1">
      <c r="B169" s="185"/>
      <c r="D169" s="186" t="s">
        <v>203</v>
      </c>
      <c r="E169" s="187" t="s">
        <v>5</v>
      </c>
      <c r="F169" s="188" t="s">
        <v>4867</v>
      </c>
      <c r="H169" s="189">
        <v>13.98</v>
      </c>
      <c r="I169" s="190"/>
      <c r="L169" s="185"/>
      <c r="M169" s="191"/>
      <c r="N169" s="192"/>
      <c r="O169" s="192"/>
      <c r="P169" s="192"/>
      <c r="Q169" s="192"/>
      <c r="R169" s="192"/>
      <c r="S169" s="192"/>
      <c r="T169" s="193"/>
      <c r="AT169" s="187" t="s">
        <v>203</v>
      </c>
      <c r="AU169" s="187" t="s">
        <v>85</v>
      </c>
      <c r="AV169" s="11" t="s">
        <v>85</v>
      </c>
      <c r="AW169" s="11" t="s">
        <v>39</v>
      </c>
      <c r="AX169" s="11" t="s">
        <v>75</v>
      </c>
      <c r="AY169" s="187" t="s">
        <v>195</v>
      </c>
    </row>
    <row r="170" spans="2:65" s="12" customFormat="1">
      <c r="B170" s="197"/>
      <c r="D170" s="186" t="s">
        <v>203</v>
      </c>
      <c r="E170" s="198" t="s">
        <v>5</v>
      </c>
      <c r="F170" s="199" t="s">
        <v>3990</v>
      </c>
      <c r="H170" s="200">
        <v>13.98</v>
      </c>
      <c r="I170" s="201"/>
      <c r="L170" s="197"/>
      <c r="M170" s="202"/>
      <c r="N170" s="203"/>
      <c r="O170" s="203"/>
      <c r="P170" s="203"/>
      <c r="Q170" s="203"/>
      <c r="R170" s="203"/>
      <c r="S170" s="203"/>
      <c r="T170" s="204"/>
      <c r="AT170" s="198" t="s">
        <v>203</v>
      </c>
      <c r="AU170" s="198" t="s">
        <v>85</v>
      </c>
      <c r="AV170" s="12" t="s">
        <v>211</v>
      </c>
      <c r="AW170" s="12" t="s">
        <v>39</v>
      </c>
      <c r="AX170" s="12" t="s">
        <v>83</v>
      </c>
      <c r="AY170" s="198" t="s">
        <v>195</v>
      </c>
    </row>
    <row r="171" spans="2:65" s="1" customFormat="1" ht="16.5" customHeight="1">
      <c r="B171" s="172"/>
      <c r="C171" s="173" t="s">
        <v>279</v>
      </c>
      <c r="D171" s="173" t="s">
        <v>197</v>
      </c>
      <c r="E171" s="174" t="s">
        <v>2760</v>
      </c>
      <c r="F171" s="175" t="s">
        <v>2761</v>
      </c>
      <c r="G171" s="176" t="s">
        <v>264</v>
      </c>
      <c r="H171" s="177">
        <v>13.98</v>
      </c>
      <c r="I171" s="178"/>
      <c r="J171" s="179">
        <f>ROUND(I171*H171,2)</f>
        <v>0</v>
      </c>
      <c r="K171" s="175"/>
      <c r="L171" s="40"/>
      <c r="M171" s="180" t="s">
        <v>5</v>
      </c>
      <c r="N171" s="181" t="s">
        <v>46</v>
      </c>
      <c r="O171" s="41"/>
      <c r="P171" s="182">
        <f>O171*H171</f>
        <v>0</v>
      </c>
      <c r="Q171" s="182">
        <v>0</v>
      </c>
      <c r="R171" s="182">
        <f>Q171*H171</f>
        <v>0</v>
      </c>
      <c r="S171" s="182">
        <v>0</v>
      </c>
      <c r="T171" s="183">
        <f>S171*H171</f>
        <v>0</v>
      </c>
      <c r="AR171" s="23" t="s">
        <v>201</v>
      </c>
      <c r="AT171" s="23" t="s">
        <v>197</v>
      </c>
      <c r="AU171" s="23" t="s">
        <v>85</v>
      </c>
      <c r="AY171" s="23" t="s">
        <v>195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23" t="s">
        <v>83</v>
      </c>
      <c r="BK171" s="184">
        <f>ROUND(I171*H171,2)</f>
        <v>0</v>
      </c>
      <c r="BL171" s="23" t="s">
        <v>201</v>
      </c>
      <c r="BM171" s="23" t="s">
        <v>4868</v>
      </c>
    </row>
    <row r="172" spans="2:65" s="1" customFormat="1" ht="16.5" customHeight="1">
      <c r="B172" s="172"/>
      <c r="C172" s="173" t="s">
        <v>284</v>
      </c>
      <c r="D172" s="173" t="s">
        <v>197</v>
      </c>
      <c r="E172" s="174" t="s">
        <v>280</v>
      </c>
      <c r="F172" s="175" t="s">
        <v>281</v>
      </c>
      <c r="G172" s="176" t="s">
        <v>228</v>
      </c>
      <c r="H172" s="177">
        <v>277.38200000000001</v>
      </c>
      <c r="I172" s="178"/>
      <c r="J172" s="179">
        <f>ROUND(I172*H172,2)</f>
        <v>0</v>
      </c>
      <c r="K172" s="175"/>
      <c r="L172" s="40"/>
      <c r="M172" s="180" t="s">
        <v>5</v>
      </c>
      <c r="N172" s="181" t="s">
        <v>46</v>
      </c>
      <c r="O172" s="41"/>
      <c r="P172" s="182">
        <f>O172*H172</f>
        <v>0</v>
      </c>
      <c r="Q172" s="182">
        <v>0</v>
      </c>
      <c r="R172" s="182">
        <f>Q172*H172</f>
        <v>0</v>
      </c>
      <c r="S172" s="182">
        <v>0</v>
      </c>
      <c r="T172" s="183">
        <f>S172*H172</f>
        <v>0</v>
      </c>
      <c r="AR172" s="23" t="s">
        <v>201</v>
      </c>
      <c r="AT172" s="23" t="s">
        <v>197</v>
      </c>
      <c r="AU172" s="23" t="s">
        <v>85</v>
      </c>
      <c r="AY172" s="23" t="s">
        <v>195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23" t="s">
        <v>83</v>
      </c>
      <c r="BK172" s="184">
        <f>ROUND(I172*H172,2)</f>
        <v>0</v>
      </c>
      <c r="BL172" s="23" t="s">
        <v>201</v>
      </c>
      <c r="BM172" s="23" t="s">
        <v>4869</v>
      </c>
    </row>
    <row r="173" spans="2:65" s="1" customFormat="1" ht="54">
      <c r="B173" s="40"/>
      <c r="D173" s="186" t="s">
        <v>209</v>
      </c>
      <c r="F173" s="194" t="s">
        <v>283</v>
      </c>
      <c r="I173" s="195"/>
      <c r="L173" s="40"/>
      <c r="M173" s="196"/>
      <c r="N173" s="41"/>
      <c r="O173" s="41"/>
      <c r="P173" s="41"/>
      <c r="Q173" s="41"/>
      <c r="R173" s="41"/>
      <c r="S173" s="41"/>
      <c r="T173" s="69"/>
      <c r="AT173" s="23" t="s">
        <v>209</v>
      </c>
      <c r="AU173" s="23" t="s">
        <v>85</v>
      </c>
    </row>
    <row r="174" spans="2:65" s="1" customFormat="1" ht="16.5" customHeight="1">
      <c r="B174" s="172"/>
      <c r="C174" s="173" t="s">
        <v>293</v>
      </c>
      <c r="D174" s="173" t="s">
        <v>197</v>
      </c>
      <c r="E174" s="174" t="s">
        <v>285</v>
      </c>
      <c r="F174" s="175" t="s">
        <v>286</v>
      </c>
      <c r="G174" s="176" t="s">
        <v>228</v>
      </c>
      <c r="H174" s="177">
        <v>277.38200000000001</v>
      </c>
      <c r="I174" s="178"/>
      <c r="J174" s="179">
        <f>ROUND(I174*H174,2)</f>
        <v>0</v>
      </c>
      <c r="K174" s="175"/>
      <c r="L174" s="40"/>
      <c r="M174" s="180" t="s">
        <v>5</v>
      </c>
      <c r="N174" s="181" t="s">
        <v>46</v>
      </c>
      <c r="O174" s="41"/>
      <c r="P174" s="182">
        <f>O174*H174</f>
        <v>0</v>
      </c>
      <c r="Q174" s="182">
        <v>0</v>
      </c>
      <c r="R174" s="182">
        <f>Q174*H174</f>
        <v>0</v>
      </c>
      <c r="S174" s="182">
        <v>0</v>
      </c>
      <c r="T174" s="183">
        <f>S174*H174</f>
        <v>0</v>
      </c>
      <c r="AR174" s="23" t="s">
        <v>201</v>
      </c>
      <c r="AT174" s="23" t="s">
        <v>197</v>
      </c>
      <c r="AU174" s="23" t="s">
        <v>85</v>
      </c>
      <c r="AY174" s="23" t="s">
        <v>195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23" t="s">
        <v>83</v>
      </c>
      <c r="BK174" s="184">
        <f>ROUND(I174*H174,2)</f>
        <v>0</v>
      </c>
      <c r="BL174" s="23" t="s">
        <v>201</v>
      </c>
      <c r="BM174" s="23" t="s">
        <v>4870</v>
      </c>
    </row>
    <row r="175" spans="2:65" s="1" customFormat="1" ht="67.5">
      <c r="B175" s="40"/>
      <c r="D175" s="186" t="s">
        <v>209</v>
      </c>
      <c r="F175" s="194" t="s">
        <v>288</v>
      </c>
      <c r="I175" s="195"/>
      <c r="L175" s="40"/>
      <c r="M175" s="196"/>
      <c r="N175" s="41"/>
      <c r="O175" s="41"/>
      <c r="P175" s="41"/>
      <c r="Q175" s="41"/>
      <c r="R175" s="41"/>
      <c r="S175" s="41"/>
      <c r="T175" s="69"/>
      <c r="AT175" s="23" t="s">
        <v>209</v>
      </c>
      <c r="AU175" s="23" t="s">
        <v>85</v>
      </c>
    </row>
    <row r="176" spans="2:65" s="1" customFormat="1" ht="16.5" customHeight="1">
      <c r="B176" s="172"/>
      <c r="C176" s="173" t="s">
        <v>297</v>
      </c>
      <c r="D176" s="173" t="s">
        <v>197</v>
      </c>
      <c r="E176" s="174" t="s">
        <v>294</v>
      </c>
      <c r="F176" s="175" t="s">
        <v>295</v>
      </c>
      <c r="G176" s="176" t="s">
        <v>228</v>
      </c>
      <c r="H176" s="177">
        <v>277.38200000000001</v>
      </c>
      <c r="I176" s="178"/>
      <c r="J176" s="179">
        <f>ROUND(I176*H176,2)</f>
        <v>0</v>
      </c>
      <c r="K176" s="175"/>
      <c r="L176" s="40"/>
      <c r="M176" s="180" t="s">
        <v>5</v>
      </c>
      <c r="N176" s="181" t="s">
        <v>46</v>
      </c>
      <c r="O176" s="41"/>
      <c r="P176" s="182">
        <f>O176*H176</f>
        <v>0</v>
      </c>
      <c r="Q176" s="182">
        <v>0</v>
      </c>
      <c r="R176" s="182">
        <f>Q176*H176</f>
        <v>0</v>
      </c>
      <c r="S176" s="182">
        <v>0</v>
      </c>
      <c r="T176" s="183">
        <f>S176*H176</f>
        <v>0</v>
      </c>
      <c r="AR176" s="23" t="s">
        <v>201</v>
      </c>
      <c r="AT176" s="23" t="s">
        <v>197</v>
      </c>
      <c r="AU176" s="23" t="s">
        <v>85</v>
      </c>
      <c r="AY176" s="23" t="s">
        <v>195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23" t="s">
        <v>83</v>
      </c>
      <c r="BK176" s="184">
        <f>ROUND(I176*H176,2)</f>
        <v>0</v>
      </c>
      <c r="BL176" s="23" t="s">
        <v>201</v>
      </c>
      <c r="BM176" s="23" t="s">
        <v>4871</v>
      </c>
    </row>
    <row r="177" spans="2:65" s="1" customFormat="1" ht="16.5" customHeight="1">
      <c r="B177" s="172"/>
      <c r="C177" s="173" t="s">
        <v>11</v>
      </c>
      <c r="D177" s="173" t="s">
        <v>197</v>
      </c>
      <c r="E177" s="174" t="s">
        <v>298</v>
      </c>
      <c r="F177" s="175" t="s">
        <v>299</v>
      </c>
      <c r="G177" s="176" t="s">
        <v>228</v>
      </c>
      <c r="H177" s="177">
        <v>277.38200000000001</v>
      </c>
      <c r="I177" s="178"/>
      <c r="J177" s="179">
        <f>ROUND(I177*H177,2)</f>
        <v>0</v>
      </c>
      <c r="K177" s="175"/>
      <c r="L177" s="40"/>
      <c r="M177" s="180" t="s">
        <v>5</v>
      </c>
      <c r="N177" s="181" t="s">
        <v>46</v>
      </c>
      <c r="O177" s="41"/>
      <c r="P177" s="182">
        <f>O177*H177</f>
        <v>0</v>
      </c>
      <c r="Q177" s="182">
        <v>0</v>
      </c>
      <c r="R177" s="182">
        <f>Q177*H177</f>
        <v>0</v>
      </c>
      <c r="S177" s="182">
        <v>0</v>
      </c>
      <c r="T177" s="183">
        <f>S177*H177</f>
        <v>0</v>
      </c>
      <c r="AR177" s="23" t="s">
        <v>201</v>
      </c>
      <c r="AT177" s="23" t="s">
        <v>197</v>
      </c>
      <c r="AU177" s="23" t="s">
        <v>85</v>
      </c>
      <c r="AY177" s="23" t="s">
        <v>195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23" t="s">
        <v>83</v>
      </c>
      <c r="BK177" s="184">
        <f>ROUND(I177*H177,2)</f>
        <v>0</v>
      </c>
      <c r="BL177" s="23" t="s">
        <v>201</v>
      </c>
      <c r="BM177" s="23" t="s">
        <v>4872</v>
      </c>
    </row>
    <row r="178" spans="2:65" s="1" customFormat="1" ht="16.5" customHeight="1">
      <c r="B178" s="172"/>
      <c r="C178" s="173" t="s">
        <v>307</v>
      </c>
      <c r="D178" s="173" t="s">
        <v>197</v>
      </c>
      <c r="E178" s="174" t="s">
        <v>301</v>
      </c>
      <c r="F178" s="175" t="s">
        <v>302</v>
      </c>
      <c r="G178" s="176" t="s">
        <v>303</v>
      </c>
      <c r="H178" s="177">
        <v>457.68</v>
      </c>
      <c r="I178" s="178"/>
      <c r="J178" s="179">
        <f>ROUND(I178*H178,2)</f>
        <v>0</v>
      </c>
      <c r="K178" s="175"/>
      <c r="L178" s="40"/>
      <c r="M178" s="180" t="s">
        <v>5</v>
      </c>
      <c r="N178" s="181" t="s">
        <v>46</v>
      </c>
      <c r="O178" s="41"/>
      <c r="P178" s="182">
        <f>O178*H178</f>
        <v>0</v>
      </c>
      <c r="Q178" s="182">
        <v>0</v>
      </c>
      <c r="R178" s="182">
        <f>Q178*H178</f>
        <v>0</v>
      </c>
      <c r="S178" s="182">
        <v>0</v>
      </c>
      <c r="T178" s="183">
        <f>S178*H178</f>
        <v>0</v>
      </c>
      <c r="AR178" s="23" t="s">
        <v>201</v>
      </c>
      <c r="AT178" s="23" t="s">
        <v>197</v>
      </c>
      <c r="AU178" s="23" t="s">
        <v>85</v>
      </c>
      <c r="AY178" s="23" t="s">
        <v>195</v>
      </c>
      <c r="BE178" s="184">
        <f>IF(N178="základní",J178,0)</f>
        <v>0</v>
      </c>
      <c r="BF178" s="184">
        <f>IF(N178="snížená",J178,0)</f>
        <v>0</v>
      </c>
      <c r="BG178" s="184">
        <f>IF(N178="zákl. přenesená",J178,0)</f>
        <v>0</v>
      </c>
      <c r="BH178" s="184">
        <f>IF(N178="sníž. přenesená",J178,0)</f>
        <v>0</v>
      </c>
      <c r="BI178" s="184">
        <f>IF(N178="nulová",J178,0)</f>
        <v>0</v>
      </c>
      <c r="BJ178" s="23" t="s">
        <v>83</v>
      </c>
      <c r="BK178" s="184">
        <f>ROUND(I178*H178,2)</f>
        <v>0</v>
      </c>
      <c r="BL178" s="23" t="s">
        <v>201</v>
      </c>
      <c r="BM178" s="23" t="s">
        <v>4873</v>
      </c>
    </row>
    <row r="179" spans="2:65" s="1" customFormat="1" ht="27">
      <c r="B179" s="40"/>
      <c r="D179" s="186" t="s">
        <v>209</v>
      </c>
      <c r="F179" s="194" t="s">
        <v>305</v>
      </c>
      <c r="I179" s="195"/>
      <c r="L179" s="40"/>
      <c r="M179" s="196"/>
      <c r="N179" s="41"/>
      <c r="O179" s="41"/>
      <c r="P179" s="41"/>
      <c r="Q179" s="41"/>
      <c r="R179" s="41"/>
      <c r="S179" s="41"/>
      <c r="T179" s="69"/>
      <c r="AT179" s="23" t="s">
        <v>209</v>
      </c>
      <c r="AU179" s="23" t="s">
        <v>85</v>
      </c>
    </row>
    <row r="180" spans="2:65" s="11" customFormat="1">
      <c r="B180" s="185"/>
      <c r="D180" s="186" t="s">
        <v>203</v>
      </c>
      <c r="E180" s="187" t="s">
        <v>5</v>
      </c>
      <c r="F180" s="188" t="s">
        <v>4874</v>
      </c>
      <c r="H180" s="189">
        <v>457.68</v>
      </c>
      <c r="I180" s="190"/>
      <c r="L180" s="185"/>
      <c r="M180" s="191"/>
      <c r="N180" s="192"/>
      <c r="O180" s="192"/>
      <c r="P180" s="192"/>
      <c r="Q180" s="192"/>
      <c r="R180" s="192"/>
      <c r="S180" s="192"/>
      <c r="T180" s="193"/>
      <c r="AT180" s="187" t="s">
        <v>203</v>
      </c>
      <c r="AU180" s="187" t="s">
        <v>85</v>
      </c>
      <c r="AV180" s="11" t="s">
        <v>85</v>
      </c>
      <c r="AW180" s="11" t="s">
        <v>39</v>
      </c>
      <c r="AX180" s="11" t="s">
        <v>83</v>
      </c>
      <c r="AY180" s="187" t="s">
        <v>195</v>
      </c>
    </row>
    <row r="181" spans="2:65" s="1" customFormat="1" ht="16.5" customHeight="1">
      <c r="B181" s="172"/>
      <c r="C181" s="173" t="s">
        <v>315</v>
      </c>
      <c r="D181" s="173" t="s">
        <v>197</v>
      </c>
      <c r="E181" s="174" t="s">
        <v>308</v>
      </c>
      <c r="F181" s="175" t="s">
        <v>309</v>
      </c>
      <c r="G181" s="176" t="s">
        <v>228</v>
      </c>
      <c r="H181" s="177">
        <v>216.58699999999999</v>
      </c>
      <c r="I181" s="178"/>
      <c r="J181" s="179">
        <f>ROUND(I181*H181,2)</f>
        <v>0</v>
      </c>
      <c r="K181" s="175"/>
      <c r="L181" s="40"/>
      <c r="M181" s="180" t="s">
        <v>5</v>
      </c>
      <c r="N181" s="181" t="s">
        <v>46</v>
      </c>
      <c r="O181" s="41"/>
      <c r="P181" s="182">
        <f>O181*H181</f>
        <v>0</v>
      </c>
      <c r="Q181" s="182">
        <v>0</v>
      </c>
      <c r="R181" s="182">
        <f>Q181*H181</f>
        <v>0</v>
      </c>
      <c r="S181" s="182">
        <v>0</v>
      </c>
      <c r="T181" s="183">
        <f>S181*H181</f>
        <v>0</v>
      </c>
      <c r="AR181" s="23" t="s">
        <v>201</v>
      </c>
      <c r="AT181" s="23" t="s">
        <v>197</v>
      </c>
      <c r="AU181" s="23" t="s">
        <v>85</v>
      </c>
      <c r="AY181" s="23" t="s">
        <v>195</v>
      </c>
      <c r="BE181" s="184">
        <f>IF(N181="základní",J181,0)</f>
        <v>0</v>
      </c>
      <c r="BF181" s="184">
        <f>IF(N181="snížená",J181,0)</f>
        <v>0</v>
      </c>
      <c r="BG181" s="184">
        <f>IF(N181="zákl. přenesená",J181,0)</f>
        <v>0</v>
      </c>
      <c r="BH181" s="184">
        <f>IF(N181="sníž. přenesená",J181,0)</f>
        <v>0</v>
      </c>
      <c r="BI181" s="184">
        <f>IF(N181="nulová",J181,0)</f>
        <v>0</v>
      </c>
      <c r="BJ181" s="23" t="s">
        <v>83</v>
      </c>
      <c r="BK181" s="184">
        <f>ROUND(I181*H181,2)</f>
        <v>0</v>
      </c>
      <c r="BL181" s="23" t="s">
        <v>201</v>
      </c>
      <c r="BM181" s="23" t="s">
        <v>4875</v>
      </c>
    </row>
    <row r="182" spans="2:65" s="1" customFormat="1" ht="81">
      <c r="B182" s="40"/>
      <c r="D182" s="186" t="s">
        <v>209</v>
      </c>
      <c r="F182" s="194" t="s">
        <v>311</v>
      </c>
      <c r="I182" s="195"/>
      <c r="L182" s="40"/>
      <c r="M182" s="196"/>
      <c r="N182" s="41"/>
      <c r="O182" s="41"/>
      <c r="P182" s="41"/>
      <c r="Q182" s="41"/>
      <c r="R182" s="41"/>
      <c r="S182" s="41"/>
      <c r="T182" s="69"/>
      <c r="AT182" s="23" t="s">
        <v>209</v>
      </c>
      <c r="AU182" s="23" t="s">
        <v>85</v>
      </c>
    </row>
    <row r="183" spans="2:65" s="11" customFormat="1">
      <c r="B183" s="185"/>
      <c r="D183" s="186" t="s">
        <v>203</v>
      </c>
      <c r="E183" s="187" t="s">
        <v>5</v>
      </c>
      <c r="F183" s="188" t="s">
        <v>4876</v>
      </c>
      <c r="H183" s="189">
        <v>277.38200000000001</v>
      </c>
      <c r="I183" s="190"/>
      <c r="L183" s="185"/>
      <c r="M183" s="191"/>
      <c r="N183" s="192"/>
      <c r="O183" s="192"/>
      <c r="P183" s="192"/>
      <c r="Q183" s="192"/>
      <c r="R183" s="192"/>
      <c r="S183" s="192"/>
      <c r="T183" s="193"/>
      <c r="AT183" s="187" t="s">
        <v>203</v>
      </c>
      <c r="AU183" s="187" t="s">
        <v>85</v>
      </c>
      <c r="AV183" s="11" t="s">
        <v>85</v>
      </c>
      <c r="AW183" s="11" t="s">
        <v>39</v>
      </c>
      <c r="AX183" s="11" t="s">
        <v>75</v>
      </c>
      <c r="AY183" s="187" t="s">
        <v>195</v>
      </c>
    </row>
    <row r="184" spans="2:65" s="12" customFormat="1">
      <c r="B184" s="197"/>
      <c r="D184" s="186" t="s">
        <v>203</v>
      </c>
      <c r="E184" s="198" t="s">
        <v>5</v>
      </c>
      <c r="F184" s="199" t="s">
        <v>290</v>
      </c>
      <c r="H184" s="200">
        <v>277.38200000000001</v>
      </c>
      <c r="I184" s="201"/>
      <c r="L184" s="197"/>
      <c r="M184" s="202"/>
      <c r="N184" s="203"/>
      <c r="O184" s="203"/>
      <c r="P184" s="203"/>
      <c r="Q184" s="203"/>
      <c r="R184" s="203"/>
      <c r="S184" s="203"/>
      <c r="T184" s="204"/>
      <c r="AT184" s="198" t="s">
        <v>203</v>
      </c>
      <c r="AU184" s="198" t="s">
        <v>85</v>
      </c>
      <c r="AV184" s="12" t="s">
        <v>211</v>
      </c>
      <c r="AW184" s="12" t="s">
        <v>39</v>
      </c>
      <c r="AX184" s="12" t="s">
        <v>75</v>
      </c>
      <c r="AY184" s="198" t="s">
        <v>195</v>
      </c>
    </row>
    <row r="185" spans="2:65" s="11" customFormat="1">
      <c r="B185" s="185"/>
      <c r="D185" s="186" t="s">
        <v>203</v>
      </c>
      <c r="E185" s="187" t="s">
        <v>5</v>
      </c>
      <c r="F185" s="188" t="s">
        <v>4048</v>
      </c>
      <c r="H185" s="189">
        <v>-0.22500000000000001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203</v>
      </c>
      <c r="AU185" s="187" t="s">
        <v>85</v>
      </c>
      <c r="AV185" s="11" t="s">
        <v>85</v>
      </c>
      <c r="AW185" s="11" t="s">
        <v>39</v>
      </c>
      <c r="AX185" s="11" t="s">
        <v>75</v>
      </c>
      <c r="AY185" s="187" t="s">
        <v>195</v>
      </c>
    </row>
    <row r="186" spans="2:65" s="12" customFormat="1">
      <c r="B186" s="197"/>
      <c r="D186" s="186" t="s">
        <v>203</v>
      </c>
      <c r="E186" s="198" t="s">
        <v>5</v>
      </c>
      <c r="F186" s="199" t="s">
        <v>2781</v>
      </c>
      <c r="H186" s="200">
        <v>-0.22500000000000001</v>
      </c>
      <c r="I186" s="201"/>
      <c r="L186" s="197"/>
      <c r="M186" s="202"/>
      <c r="N186" s="203"/>
      <c r="O186" s="203"/>
      <c r="P186" s="203"/>
      <c r="Q186" s="203"/>
      <c r="R186" s="203"/>
      <c r="S186" s="203"/>
      <c r="T186" s="204"/>
      <c r="AT186" s="198" t="s">
        <v>203</v>
      </c>
      <c r="AU186" s="198" t="s">
        <v>85</v>
      </c>
      <c r="AV186" s="12" t="s">
        <v>211</v>
      </c>
      <c r="AW186" s="12" t="s">
        <v>39</v>
      </c>
      <c r="AX186" s="12" t="s">
        <v>75</v>
      </c>
      <c r="AY186" s="198" t="s">
        <v>195</v>
      </c>
    </row>
    <row r="187" spans="2:65" s="11" customFormat="1">
      <c r="B187" s="185"/>
      <c r="D187" s="186" t="s">
        <v>203</v>
      </c>
      <c r="E187" s="187" t="s">
        <v>5</v>
      </c>
      <c r="F187" s="188" t="s">
        <v>4877</v>
      </c>
      <c r="H187" s="189">
        <v>-37.68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203</v>
      </c>
      <c r="AU187" s="187" t="s">
        <v>85</v>
      </c>
      <c r="AV187" s="11" t="s">
        <v>85</v>
      </c>
      <c r="AW187" s="11" t="s">
        <v>39</v>
      </c>
      <c r="AX187" s="11" t="s">
        <v>75</v>
      </c>
      <c r="AY187" s="187" t="s">
        <v>195</v>
      </c>
    </row>
    <row r="188" spans="2:65" s="11" customFormat="1">
      <c r="B188" s="185"/>
      <c r="D188" s="186" t="s">
        <v>203</v>
      </c>
      <c r="E188" s="187" t="s">
        <v>5</v>
      </c>
      <c r="F188" s="188" t="s">
        <v>4878</v>
      </c>
      <c r="H188" s="189">
        <v>-22.89</v>
      </c>
      <c r="I188" s="190"/>
      <c r="L188" s="185"/>
      <c r="M188" s="191"/>
      <c r="N188" s="192"/>
      <c r="O188" s="192"/>
      <c r="P188" s="192"/>
      <c r="Q188" s="192"/>
      <c r="R188" s="192"/>
      <c r="S188" s="192"/>
      <c r="T188" s="193"/>
      <c r="AT188" s="187" t="s">
        <v>203</v>
      </c>
      <c r="AU188" s="187" t="s">
        <v>85</v>
      </c>
      <c r="AV188" s="11" t="s">
        <v>85</v>
      </c>
      <c r="AW188" s="11" t="s">
        <v>39</v>
      </c>
      <c r="AX188" s="11" t="s">
        <v>75</v>
      </c>
      <c r="AY188" s="187" t="s">
        <v>195</v>
      </c>
    </row>
    <row r="189" spans="2:65" s="12" customFormat="1">
      <c r="B189" s="197"/>
      <c r="D189" s="186" t="s">
        <v>203</v>
      </c>
      <c r="E189" s="198" t="s">
        <v>5</v>
      </c>
      <c r="F189" s="199" t="s">
        <v>2788</v>
      </c>
      <c r="H189" s="200">
        <v>-60.57</v>
      </c>
      <c r="I189" s="201"/>
      <c r="L189" s="197"/>
      <c r="M189" s="202"/>
      <c r="N189" s="203"/>
      <c r="O189" s="203"/>
      <c r="P189" s="203"/>
      <c r="Q189" s="203"/>
      <c r="R189" s="203"/>
      <c r="S189" s="203"/>
      <c r="T189" s="204"/>
      <c r="AT189" s="198" t="s">
        <v>203</v>
      </c>
      <c r="AU189" s="198" t="s">
        <v>85</v>
      </c>
      <c r="AV189" s="12" t="s">
        <v>211</v>
      </c>
      <c r="AW189" s="12" t="s">
        <v>39</v>
      </c>
      <c r="AX189" s="12" t="s">
        <v>75</v>
      </c>
      <c r="AY189" s="198" t="s">
        <v>195</v>
      </c>
    </row>
    <row r="190" spans="2:65" s="13" customFormat="1">
      <c r="B190" s="205"/>
      <c r="D190" s="186" t="s">
        <v>203</v>
      </c>
      <c r="E190" s="206" t="s">
        <v>5</v>
      </c>
      <c r="F190" s="207" t="s">
        <v>254</v>
      </c>
      <c r="H190" s="208">
        <v>216.58699999999999</v>
      </c>
      <c r="I190" s="209"/>
      <c r="L190" s="205"/>
      <c r="M190" s="210"/>
      <c r="N190" s="211"/>
      <c r="O190" s="211"/>
      <c r="P190" s="211"/>
      <c r="Q190" s="211"/>
      <c r="R190" s="211"/>
      <c r="S190" s="211"/>
      <c r="T190" s="212"/>
      <c r="AT190" s="206" t="s">
        <v>203</v>
      </c>
      <c r="AU190" s="206" t="s">
        <v>85</v>
      </c>
      <c r="AV190" s="13" t="s">
        <v>201</v>
      </c>
      <c r="AW190" s="13" t="s">
        <v>39</v>
      </c>
      <c r="AX190" s="13" t="s">
        <v>83</v>
      </c>
      <c r="AY190" s="206" t="s">
        <v>195</v>
      </c>
    </row>
    <row r="191" spans="2:65" s="1" customFormat="1" ht="16.5" customHeight="1">
      <c r="B191" s="172"/>
      <c r="C191" s="213" t="s">
        <v>322</v>
      </c>
      <c r="D191" s="213" t="s">
        <v>316</v>
      </c>
      <c r="E191" s="214" t="s">
        <v>317</v>
      </c>
      <c r="F191" s="215" t="s">
        <v>318</v>
      </c>
      <c r="G191" s="216" t="s">
        <v>303</v>
      </c>
      <c r="H191" s="217">
        <v>411.51499999999999</v>
      </c>
      <c r="I191" s="218"/>
      <c r="J191" s="219">
        <f>ROUND(I191*H191,2)</f>
        <v>0</v>
      </c>
      <c r="K191" s="215"/>
      <c r="L191" s="220"/>
      <c r="M191" s="221" t="s">
        <v>5</v>
      </c>
      <c r="N191" s="222" t="s">
        <v>46</v>
      </c>
      <c r="O191" s="41"/>
      <c r="P191" s="182">
        <f>O191*H191</f>
        <v>0</v>
      </c>
      <c r="Q191" s="182">
        <v>1</v>
      </c>
      <c r="R191" s="182">
        <f>Q191*H191</f>
        <v>411.51499999999999</v>
      </c>
      <c r="S191" s="182">
        <v>0</v>
      </c>
      <c r="T191" s="183">
        <f>S191*H191</f>
        <v>0</v>
      </c>
      <c r="AR191" s="23" t="s">
        <v>255</v>
      </c>
      <c r="AT191" s="23" t="s">
        <v>316</v>
      </c>
      <c r="AU191" s="23" t="s">
        <v>85</v>
      </c>
      <c r="AY191" s="23" t="s">
        <v>195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23" t="s">
        <v>83</v>
      </c>
      <c r="BK191" s="184">
        <f>ROUND(I191*H191,2)</f>
        <v>0</v>
      </c>
      <c r="BL191" s="23" t="s">
        <v>201</v>
      </c>
      <c r="BM191" s="23" t="s">
        <v>4879</v>
      </c>
    </row>
    <row r="192" spans="2:65" s="1" customFormat="1" ht="27">
      <c r="B192" s="40"/>
      <c r="D192" s="186" t="s">
        <v>209</v>
      </c>
      <c r="F192" s="194" t="s">
        <v>320</v>
      </c>
      <c r="I192" s="195"/>
      <c r="L192" s="40"/>
      <c r="M192" s="196"/>
      <c r="N192" s="41"/>
      <c r="O192" s="41"/>
      <c r="P192" s="41"/>
      <c r="Q192" s="41"/>
      <c r="R192" s="41"/>
      <c r="S192" s="41"/>
      <c r="T192" s="69"/>
      <c r="AT192" s="23" t="s">
        <v>209</v>
      </c>
      <c r="AU192" s="23" t="s">
        <v>85</v>
      </c>
    </row>
    <row r="193" spans="2:65" s="11" customFormat="1">
      <c r="B193" s="185"/>
      <c r="D193" s="186" t="s">
        <v>203</v>
      </c>
      <c r="E193" s="187" t="s">
        <v>5</v>
      </c>
      <c r="F193" s="188" t="s">
        <v>4880</v>
      </c>
      <c r="H193" s="189">
        <v>411.51499999999999</v>
      </c>
      <c r="I193" s="190"/>
      <c r="L193" s="185"/>
      <c r="M193" s="191"/>
      <c r="N193" s="192"/>
      <c r="O193" s="192"/>
      <c r="P193" s="192"/>
      <c r="Q193" s="192"/>
      <c r="R193" s="192"/>
      <c r="S193" s="192"/>
      <c r="T193" s="193"/>
      <c r="AT193" s="187" t="s">
        <v>203</v>
      </c>
      <c r="AU193" s="187" t="s">
        <v>85</v>
      </c>
      <c r="AV193" s="11" t="s">
        <v>85</v>
      </c>
      <c r="AW193" s="11" t="s">
        <v>39</v>
      </c>
      <c r="AX193" s="11" t="s">
        <v>83</v>
      </c>
      <c r="AY193" s="187" t="s">
        <v>195</v>
      </c>
    </row>
    <row r="194" spans="2:65" s="1" customFormat="1" ht="16.5" customHeight="1">
      <c r="B194" s="172"/>
      <c r="C194" s="173" t="s">
        <v>328</v>
      </c>
      <c r="D194" s="173" t="s">
        <v>197</v>
      </c>
      <c r="E194" s="174" t="s">
        <v>323</v>
      </c>
      <c r="F194" s="175" t="s">
        <v>324</v>
      </c>
      <c r="G194" s="176" t="s">
        <v>325</v>
      </c>
      <c r="H194" s="177">
        <v>2</v>
      </c>
      <c r="I194" s="178"/>
      <c r="J194" s="179">
        <f>ROUND(I194*H194,2)</f>
        <v>0</v>
      </c>
      <c r="K194" s="175"/>
      <c r="L194" s="40"/>
      <c r="M194" s="180" t="s">
        <v>5</v>
      </c>
      <c r="N194" s="181" t="s">
        <v>46</v>
      </c>
      <c r="O194" s="41"/>
      <c r="P194" s="182">
        <f>O194*H194</f>
        <v>0</v>
      </c>
      <c r="Q194" s="182">
        <v>0</v>
      </c>
      <c r="R194" s="182">
        <f>Q194*H194</f>
        <v>0</v>
      </c>
      <c r="S194" s="182">
        <v>0</v>
      </c>
      <c r="T194" s="183">
        <f>S194*H194</f>
        <v>0</v>
      </c>
      <c r="AR194" s="23" t="s">
        <v>201</v>
      </c>
      <c r="AT194" s="23" t="s">
        <v>197</v>
      </c>
      <c r="AU194" s="23" t="s">
        <v>85</v>
      </c>
      <c r="AY194" s="23" t="s">
        <v>195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23" t="s">
        <v>83</v>
      </c>
      <c r="BK194" s="184">
        <f>ROUND(I194*H194,2)</f>
        <v>0</v>
      </c>
      <c r="BL194" s="23" t="s">
        <v>201</v>
      </c>
      <c r="BM194" s="23" t="s">
        <v>4881</v>
      </c>
    </row>
    <row r="195" spans="2:65" s="1" customFormat="1" ht="54">
      <c r="B195" s="40"/>
      <c r="D195" s="186" t="s">
        <v>209</v>
      </c>
      <c r="F195" s="194" t="s">
        <v>4882</v>
      </c>
      <c r="I195" s="195"/>
      <c r="L195" s="40"/>
      <c r="M195" s="196"/>
      <c r="N195" s="41"/>
      <c r="O195" s="41"/>
      <c r="P195" s="41"/>
      <c r="Q195" s="41"/>
      <c r="R195" s="41"/>
      <c r="S195" s="41"/>
      <c r="T195" s="69"/>
      <c r="AT195" s="23" t="s">
        <v>209</v>
      </c>
      <c r="AU195" s="23" t="s">
        <v>85</v>
      </c>
    </row>
    <row r="196" spans="2:65" s="1" customFormat="1" ht="16.5" customHeight="1">
      <c r="B196" s="172"/>
      <c r="C196" s="173" t="s">
        <v>334</v>
      </c>
      <c r="D196" s="173" t="s">
        <v>197</v>
      </c>
      <c r="E196" s="174" t="s">
        <v>345</v>
      </c>
      <c r="F196" s="175" t="s">
        <v>346</v>
      </c>
      <c r="G196" s="176" t="s">
        <v>303</v>
      </c>
      <c r="H196" s="177">
        <v>412.17500000000001</v>
      </c>
      <c r="I196" s="178"/>
      <c r="J196" s="179">
        <f>ROUND(I196*H196,2)</f>
        <v>0</v>
      </c>
      <c r="K196" s="175"/>
      <c r="L196" s="40"/>
      <c r="M196" s="180" t="s">
        <v>5</v>
      </c>
      <c r="N196" s="181" t="s">
        <v>46</v>
      </c>
      <c r="O196" s="41"/>
      <c r="P196" s="182">
        <f>O196*H196</f>
        <v>0</v>
      </c>
      <c r="Q196" s="182">
        <v>0</v>
      </c>
      <c r="R196" s="182">
        <f>Q196*H196</f>
        <v>0</v>
      </c>
      <c r="S196" s="182">
        <v>0</v>
      </c>
      <c r="T196" s="183">
        <f>S196*H196</f>
        <v>0</v>
      </c>
      <c r="AR196" s="23" t="s">
        <v>201</v>
      </c>
      <c r="AT196" s="23" t="s">
        <v>197</v>
      </c>
      <c r="AU196" s="23" t="s">
        <v>85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4883</v>
      </c>
    </row>
    <row r="197" spans="2:65" s="10" customFormat="1" ht="29.85" customHeight="1">
      <c r="B197" s="159"/>
      <c r="D197" s="160" t="s">
        <v>74</v>
      </c>
      <c r="E197" s="170" t="s">
        <v>279</v>
      </c>
      <c r="F197" s="170" t="s">
        <v>2800</v>
      </c>
      <c r="I197" s="162"/>
      <c r="J197" s="171">
        <f>BK197</f>
        <v>0</v>
      </c>
      <c r="L197" s="159"/>
      <c r="M197" s="164"/>
      <c r="N197" s="165"/>
      <c r="O197" s="165"/>
      <c r="P197" s="166">
        <f>SUM(P198:P217)</f>
        <v>0</v>
      </c>
      <c r="Q197" s="165"/>
      <c r="R197" s="166">
        <f>SUM(R198:R217)</f>
        <v>0</v>
      </c>
      <c r="S197" s="165"/>
      <c r="T197" s="167">
        <f>SUM(T198:T217)</f>
        <v>93.236230000000006</v>
      </c>
      <c r="AR197" s="160" t="s">
        <v>83</v>
      </c>
      <c r="AT197" s="168" t="s">
        <v>74</v>
      </c>
      <c r="AU197" s="168" t="s">
        <v>83</v>
      </c>
      <c r="AY197" s="160" t="s">
        <v>195</v>
      </c>
      <c r="BK197" s="169">
        <f>SUM(BK198:BK217)</f>
        <v>0</v>
      </c>
    </row>
    <row r="198" spans="2:65" s="1" customFormat="1" ht="16.5" customHeight="1">
      <c r="B198" s="172"/>
      <c r="C198" s="173" t="s">
        <v>10</v>
      </c>
      <c r="D198" s="173" t="s">
        <v>197</v>
      </c>
      <c r="E198" s="174" t="s">
        <v>356</v>
      </c>
      <c r="F198" s="175" t="s">
        <v>357</v>
      </c>
      <c r="G198" s="176" t="s">
        <v>264</v>
      </c>
      <c r="H198" s="177">
        <v>102.55</v>
      </c>
      <c r="I198" s="178"/>
      <c r="J198" s="179">
        <f>ROUND(I198*H198,2)</f>
        <v>0</v>
      </c>
      <c r="K198" s="175"/>
      <c r="L198" s="40"/>
      <c r="M198" s="180" t="s">
        <v>5</v>
      </c>
      <c r="N198" s="181" t="s">
        <v>46</v>
      </c>
      <c r="O198" s="41"/>
      <c r="P198" s="182">
        <f>O198*H198</f>
        <v>0</v>
      </c>
      <c r="Q198" s="182">
        <v>0</v>
      </c>
      <c r="R198" s="182">
        <f>Q198*H198</f>
        <v>0</v>
      </c>
      <c r="S198" s="182">
        <v>0.44</v>
      </c>
      <c r="T198" s="183">
        <f>S198*H198</f>
        <v>45.122</v>
      </c>
      <c r="AR198" s="23" t="s">
        <v>201</v>
      </c>
      <c r="AT198" s="23" t="s">
        <v>197</v>
      </c>
      <c r="AU198" s="23" t="s">
        <v>85</v>
      </c>
      <c r="AY198" s="23" t="s">
        <v>195</v>
      </c>
      <c r="BE198" s="184">
        <f>IF(N198="základní",J198,0)</f>
        <v>0</v>
      </c>
      <c r="BF198" s="184">
        <f>IF(N198="snížená",J198,0)</f>
        <v>0</v>
      </c>
      <c r="BG198" s="184">
        <f>IF(N198="zákl. přenesená",J198,0)</f>
        <v>0</v>
      </c>
      <c r="BH198" s="184">
        <f>IF(N198="sníž. přenesená",J198,0)</f>
        <v>0</v>
      </c>
      <c r="BI198" s="184">
        <f>IF(N198="nulová",J198,0)</f>
        <v>0</v>
      </c>
      <c r="BJ198" s="23" t="s">
        <v>83</v>
      </c>
      <c r="BK198" s="184">
        <f>ROUND(I198*H198,2)</f>
        <v>0</v>
      </c>
      <c r="BL198" s="23" t="s">
        <v>201</v>
      </c>
      <c r="BM198" s="23" t="s">
        <v>4884</v>
      </c>
    </row>
    <row r="199" spans="2:65" s="1" customFormat="1" ht="67.5">
      <c r="B199" s="40"/>
      <c r="D199" s="186" t="s">
        <v>209</v>
      </c>
      <c r="F199" s="194" t="s">
        <v>359</v>
      </c>
      <c r="I199" s="195"/>
      <c r="L199" s="40"/>
      <c r="M199" s="196"/>
      <c r="N199" s="41"/>
      <c r="O199" s="41"/>
      <c r="P199" s="41"/>
      <c r="Q199" s="41"/>
      <c r="R199" s="41"/>
      <c r="S199" s="41"/>
      <c r="T199" s="69"/>
      <c r="AT199" s="23" t="s">
        <v>209</v>
      </c>
      <c r="AU199" s="23" t="s">
        <v>85</v>
      </c>
    </row>
    <row r="200" spans="2:65" s="11" customFormat="1">
      <c r="B200" s="185"/>
      <c r="D200" s="186" t="s">
        <v>203</v>
      </c>
      <c r="E200" s="187" t="s">
        <v>5</v>
      </c>
      <c r="F200" s="188" t="s">
        <v>4058</v>
      </c>
      <c r="H200" s="189">
        <v>4</v>
      </c>
      <c r="I200" s="190"/>
      <c r="L200" s="185"/>
      <c r="M200" s="191"/>
      <c r="N200" s="192"/>
      <c r="O200" s="192"/>
      <c r="P200" s="192"/>
      <c r="Q200" s="192"/>
      <c r="R200" s="192"/>
      <c r="S200" s="192"/>
      <c r="T200" s="193"/>
      <c r="AT200" s="187" t="s">
        <v>203</v>
      </c>
      <c r="AU200" s="187" t="s">
        <v>85</v>
      </c>
      <c r="AV200" s="11" t="s">
        <v>85</v>
      </c>
      <c r="AW200" s="11" t="s">
        <v>39</v>
      </c>
      <c r="AX200" s="11" t="s">
        <v>75</v>
      </c>
      <c r="AY200" s="187" t="s">
        <v>195</v>
      </c>
    </row>
    <row r="201" spans="2:65" s="12" customFormat="1">
      <c r="B201" s="197"/>
      <c r="D201" s="186" t="s">
        <v>203</v>
      </c>
      <c r="E201" s="198" t="s">
        <v>5</v>
      </c>
      <c r="F201" s="199" t="s">
        <v>4059</v>
      </c>
      <c r="H201" s="200">
        <v>4</v>
      </c>
      <c r="I201" s="201"/>
      <c r="L201" s="197"/>
      <c r="M201" s="202"/>
      <c r="N201" s="203"/>
      <c r="O201" s="203"/>
      <c r="P201" s="203"/>
      <c r="Q201" s="203"/>
      <c r="R201" s="203"/>
      <c r="S201" s="203"/>
      <c r="T201" s="204"/>
      <c r="AT201" s="198" t="s">
        <v>203</v>
      </c>
      <c r="AU201" s="198" t="s">
        <v>85</v>
      </c>
      <c r="AV201" s="12" t="s">
        <v>211</v>
      </c>
      <c r="AW201" s="12" t="s">
        <v>39</v>
      </c>
      <c r="AX201" s="12" t="s">
        <v>75</v>
      </c>
      <c r="AY201" s="198" t="s">
        <v>195</v>
      </c>
    </row>
    <row r="202" spans="2:65" s="11" customFormat="1">
      <c r="B202" s="185"/>
      <c r="D202" s="186" t="s">
        <v>203</v>
      </c>
      <c r="E202" s="187" t="s">
        <v>5</v>
      </c>
      <c r="F202" s="188" t="s">
        <v>3714</v>
      </c>
      <c r="H202" s="189">
        <v>11.25</v>
      </c>
      <c r="I202" s="190"/>
      <c r="L202" s="185"/>
      <c r="M202" s="191"/>
      <c r="N202" s="192"/>
      <c r="O202" s="192"/>
      <c r="P202" s="192"/>
      <c r="Q202" s="192"/>
      <c r="R202" s="192"/>
      <c r="S202" s="192"/>
      <c r="T202" s="193"/>
      <c r="AT202" s="187" t="s">
        <v>203</v>
      </c>
      <c r="AU202" s="187" t="s">
        <v>85</v>
      </c>
      <c r="AV202" s="11" t="s">
        <v>85</v>
      </c>
      <c r="AW202" s="11" t="s">
        <v>39</v>
      </c>
      <c r="AX202" s="11" t="s">
        <v>75</v>
      </c>
      <c r="AY202" s="187" t="s">
        <v>195</v>
      </c>
    </row>
    <row r="203" spans="2:65" s="12" customFormat="1">
      <c r="B203" s="197"/>
      <c r="D203" s="186" t="s">
        <v>203</v>
      </c>
      <c r="E203" s="198" t="s">
        <v>5</v>
      </c>
      <c r="F203" s="199" t="s">
        <v>2811</v>
      </c>
      <c r="H203" s="200">
        <v>11.25</v>
      </c>
      <c r="I203" s="201"/>
      <c r="L203" s="197"/>
      <c r="M203" s="202"/>
      <c r="N203" s="203"/>
      <c r="O203" s="203"/>
      <c r="P203" s="203"/>
      <c r="Q203" s="203"/>
      <c r="R203" s="203"/>
      <c r="S203" s="203"/>
      <c r="T203" s="204"/>
      <c r="AT203" s="198" t="s">
        <v>203</v>
      </c>
      <c r="AU203" s="198" t="s">
        <v>85</v>
      </c>
      <c r="AV203" s="12" t="s">
        <v>211</v>
      </c>
      <c r="AW203" s="12" t="s">
        <v>39</v>
      </c>
      <c r="AX203" s="12" t="s">
        <v>75</v>
      </c>
      <c r="AY203" s="198" t="s">
        <v>195</v>
      </c>
    </row>
    <row r="204" spans="2:65" s="11" customFormat="1">
      <c r="B204" s="185"/>
      <c r="D204" s="186" t="s">
        <v>203</v>
      </c>
      <c r="E204" s="187" t="s">
        <v>5</v>
      </c>
      <c r="F204" s="188" t="s">
        <v>4885</v>
      </c>
      <c r="H204" s="189">
        <v>87.3</v>
      </c>
      <c r="I204" s="190"/>
      <c r="L204" s="185"/>
      <c r="M204" s="191"/>
      <c r="N204" s="192"/>
      <c r="O204" s="192"/>
      <c r="P204" s="192"/>
      <c r="Q204" s="192"/>
      <c r="R204" s="192"/>
      <c r="S204" s="192"/>
      <c r="T204" s="193"/>
      <c r="AT204" s="187" t="s">
        <v>203</v>
      </c>
      <c r="AU204" s="187" t="s">
        <v>85</v>
      </c>
      <c r="AV204" s="11" t="s">
        <v>85</v>
      </c>
      <c r="AW204" s="11" t="s">
        <v>39</v>
      </c>
      <c r="AX204" s="11" t="s">
        <v>75</v>
      </c>
      <c r="AY204" s="187" t="s">
        <v>195</v>
      </c>
    </row>
    <row r="205" spans="2:65" s="12" customFormat="1">
      <c r="B205" s="197"/>
      <c r="D205" s="186" t="s">
        <v>203</v>
      </c>
      <c r="E205" s="198" t="s">
        <v>5</v>
      </c>
      <c r="F205" s="199" t="s">
        <v>250</v>
      </c>
      <c r="H205" s="200">
        <v>87.3</v>
      </c>
      <c r="I205" s="201"/>
      <c r="L205" s="197"/>
      <c r="M205" s="202"/>
      <c r="N205" s="203"/>
      <c r="O205" s="203"/>
      <c r="P205" s="203"/>
      <c r="Q205" s="203"/>
      <c r="R205" s="203"/>
      <c r="S205" s="203"/>
      <c r="T205" s="204"/>
      <c r="AT205" s="198" t="s">
        <v>203</v>
      </c>
      <c r="AU205" s="198" t="s">
        <v>85</v>
      </c>
      <c r="AV205" s="12" t="s">
        <v>211</v>
      </c>
      <c r="AW205" s="12" t="s">
        <v>39</v>
      </c>
      <c r="AX205" s="12" t="s">
        <v>75</v>
      </c>
      <c r="AY205" s="198" t="s">
        <v>195</v>
      </c>
    </row>
    <row r="206" spans="2:65" s="13" customFormat="1">
      <c r="B206" s="205"/>
      <c r="D206" s="186" t="s">
        <v>203</v>
      </c>
      <c r="E206" s="206" t="s">
        <v>5</v>
      </c>
      <c r="F206" s="207" t="s">
        <v>254</v>
      </c>
      <c r="H206" s="208">
        <v>102.55</v>
      </c>
      <c r="I206" s="209"/>
      <c r="L206" s="205"/>
      <c r="M206" s="210"/>
      <c r="N206" s="211"/>
      <c r="O206" s="211"/>
      <c r="P206" s="211"/>
      <c r="Q206" s="211"/>
      <c r="R206" s="211"/>
      <c r="S206" s="211"/>
      <c r="T206" s="212"/>
      <c r="AT206" s="206" t="s">
        <v>203</v>
      </c>
      <c r="AU206" s="206" t="s">
        <v>85</v>
      </c>
      <c r="AV206" s="13" t="s">
        <v>201</v>
      </c>
      <c r="AW206" s="13" t="s">
        <v>39</v>
      </c>
      <c r="AX206" s="13" t="s">
        <v>83</v>
      </c>
      <c r="AY206" s="206" t="s">
        <v>195</v>
      </c>
    </row>
    <row r="207" spans="2:65" s="1" customFormat="1" ht="16.5" customHeight="1">
      <c r="B207" s="172"/>
      <c r="C207" s="173" t="s">
        <v>344</v>
      </c>
      <c r="D207" s="173" t="s">
        <v>197</v>
      </c>
      <c r="E207" s="174" t="s">
        <v>363</v>
      </c>
      <c r="F207" s="175" t="s">
        <v>364</v>
      </c>
      <c r="G207" s="176" t="s">
        <v>264</v>
      </c>
      <c r="H207" s="177">
        <v>146.03</v>
      </c>
      <c r="I207" s="178"/>
      <c r="J207" s="179">
        <f>ROUND(I207*H207,2)</f>
        <v>0</v>
      </c>
      <c r="K207" s="175"/>
      <c r="L207" s="40"/>
      <c r="M207" s="180" t="s">
        <v>5</v>
      </c>
      <c r="N207" s="181" t="s">
        <v>46</v>
      </c>
      <c r="O207" s="41"/>
      <c r="P207" s="182">
        <f>O207*H207</f>
        <v>0</v>
      </c>
      <c r="Q207" s="182">
        <v>0</v>
      </c>
      <c r="R207" s="182">
        <f>Q207*H207</f>
        <v>0</v>
      </c>
      <c r="S207" s="182">
        <v>0.316</v>
      </c>
      <c r="T207" s="183">
        <f>S207*H207</f>
        <v>46.145479999999999</v>
      </c>
      <c r="AR207" s="23" t="s">
        <v>201</v>
      </c>
      <c r="AT207" s="23" t="s">
        <v>197</v>
      </c>
      <c r="AU207" s="23" t="s">
        <v>85</v>
      </c>
      <c r="AY207" s="23" t="s">
        <v>195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23" t="s">
        <v>83</v>
      </c>
      <c r="BK207" s="184">
        <f>ROUND(I207*H207,2)</f>
        <v>0</v>
      </c>
      <c r="BL207" s="23" t="s">
        <v>201</v>
      </c>
      <c r="BM207" s="23" t="s">
        <v>4886</v>
      </c>
    </row>
    <row r="208" spans="2:65" s="1" customFormat="1" ht="67.5">
      <c r="B208" s="40"/>
      <c r="D208" s="186" t="s">
        <v>209</v>
      </c>
      <c r="F208" s="194" t="s">
        <v>366</v>
      </c>
      <c r="I208" s="195"/>
      <c r="L208" s="40"/>
      <c r="M208" s="196"/>
      <c r="N208" s="41"/>
      <c r="O208" s="41"/>
      <c r="P208" s="41"/>
      <c r="Q208" s="41"/>
      <c r="R208" s="41"/>
      <c r="S208" s="41"/>
      <c r="T208" s="69"/>
      <c r="AT208" s="23" t="s">
        <v>209</v>
      </c>
      <c r="AU208" s="23" t="s">
        <v>85</v>
      </c>
    </row>
    <row r="209" spans="2:65" s="11" customFormat="1">
      <c r="B209" s="185"/>
      <c r="D209" s="186" t="s">
        <v>203</v>
      </c>
      <c r="E209" s="187" t="s">
        <v>5</v>
      </c>
      <c r="F209" s="188" t="s">
        <v>4063</v>
      </c>
      <c r="H209" s="189">
        <v>5.76</v>
      </c>
      <c r="I209" s="190"/>
      <c r="L209" s="185"/>
      <c r="M209" s="191"/>
      <c r="N209" s="192"/>
      <c r="O209" s="192"/>
      <c r="P209" s="192"/>
      <c r="Q209" s="192"/>
      <c r="R209" s="192"/>
      <c r="S209" s="192"/>
      <c r="T209" s="193"/>
      <c r="AT209" s="187" t="s">
        <v>203</v>
      </c>
      <c r="AU209" s="187" t="s">
        <v>85</v>
      </c>
      <c r="AV209" s="11" t="s">
        <v>85</v>
      </c>
      <c r="AW209" s="11" t="s">
        <v>39</v>
      </c>
      <c r="AX209" s="11" t="s">
        <v>75</v>
      </c>
      <c r="AY209" s="187" t="s">
        <v>195</v>
      </c>
    </row>
    <row r="210" spans="2:65" s="12" customFormat="1">
      <c r="B210" s="197"/>
      <c r="D210" s="186" t="s">
        <v>203</v>
      </c>
      <c r="E210" s="198" t="s">
        <v>5</v>
      </c>
      <c r="F210" s="199" t="s">
        <v>4059</v>
      </c>
      <c r="H210" s="200">
        <v>5.76</v>
      </c>
      <c r="I210" s="201"/>
      <c r="L210" s="197"/>
      <c r="M210" s="202"/>
      <c r="N210" s="203"/>
      <c r="O210" s="203"/>
      <c r="P210" s="203"/>
      <c r="Q210" s="203"/>
      <c r="R210" s="203"/>
      <c r="S210" s="203"/>
      <c r="T210" s="204"/>
      <c r="AT210" s="198" t="s">
        <v>203</v>
      </c>
      <c r="AU210" s="198" t="s">
        <v>85</v>
      </c>
      <c r="AV210" s="12" t="s">
        <v>211</v>
      </c>
      <c r="AW210" s="12" t="s">
        <v>39</v>
      </c>
      <c r="AX210" s="12" t="s">
        <v>75</v>
      </c>
      <c r="AY210" s="198" t="s">
        <v>195</v>
      </c>
    </row>
    <row r="211" spans="2:65" s="11" customFormat="1">
      <c r="B211" s="185"/>
      <c r="D211" s="186" t="s">
        <v>203</v>
      </c>
      <c r="E211" s="187" t="s">
        <v>5</v>
      </c>
      <c r="F211" s="188" t="s">
        <v>3719</v>
      </c>
      <c r="H211" s="189">
        <v>18.05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203</v>
      </c>
      <c r="AU211" s="187" t="s">
        <v>85</v>
      </c>
      <c r="AV211" s="11" t="s">
        <v>85</v>
      </c>
      <c r="AW211" s="11" t="s">
        <v>39</v>
      </c>
      <c r="AX211" s="11" t="s">
        <v>75</v>
      </c>
      <c r="AY211" s="187" t="s">
        <v>195</v>
      </c>
    </row>
    <row r="212" spans="2:65" s="12" customFormat="1">
      <c r="B212" s="197"/>
      <c r="D212" s="186" t="s">
        <v>203</v>
      </c>
      <c r="E212" s="198" t="s">
        <v>5</v>
      </c>
      <c r="F212" s="199" t="s">
        <v>2811</v>
      </c>
      <c r="H212" s="200">
        <v>18.05</v>
      </c>
      <c r="I212" s="201"/>
      <c r="L212" s="197"/>
      <c r="M212" s="202"/>
      <c r="N212" s="203"/>
      <c r="O212" s="203"/>
      <c r="P212" s="203"/>
      <c r="Q212" s="203"/>
      <c r="R212" s="203"/>
      <c r="S212" s="203"/>
      <c r="T212" s="204"/>
      <c r="AT212" s="198" t="s">
        <v>203</v>
      </c>
      <c r="AU212" s="198" t="s">
        <v>85</v>
      </c>
      <c r="AV212" s="12" t="s">
        <v>211</v>
      </c>
      <c r="AW212" s="12" t="s">
        <v>39</v>
      </c>
      <c r="AX212" s="12" t="s">
        <v>75</v>
      </c>
      <c r="AY212" s="198" t="s">
        <v>195</v>
      </c>
    </row>
    <row r="213" spans="2:65" s="11" customFormat="1">
      <c r="B213" s="185"/>
      <c r="D213" s="186" t="s">
        <v>203</v>
      </c>
      <c r="E213" s="187" t="s">
        <v>5</v>
      </c>
      <c r="F213" s="188" t="s">
        <v>4887</v>
      </c>
      <c r="H213" s="189">
        <v>122.22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203</v>
      </c>
      <c r="AU213" s="187" t="s">
        <v>85</v>
      </c>
      <c r="AV213" s="11" t="s">
        <v>85</v>
      </c>
      <c r="AW213" s="11" t="s">
        <v>39</v>
      </c>
      <c r="AX213" s="11" t="s">
        <v>75</v>
      </c>
      <c r="AY213" s="187" t="s">
        <v>195</v>
      </c>
    </row>
    <row r="214" spans="2:65" s="12" customFormat="1">
      <c r="B214" s="197"/>
      <c r="D214" s="186" t="s">
        <v>203</v>
      </c>
      <c r="E214" s="198" t="s">
        <v>5</v>
      </c>
      <c r="F214" s="199" t="s">
        <v>250</v>
      </c>
      <c r="H214" s="200">
        <v>122.22</v>
      </c>
      <c r="I214" s="201"/>
      <c r="L214" s="197"/>
      <c r="M214" s="202"/>
      <c r="N214" s="203"/>
      <c r="O214" s="203"/>
      <c r="P214" s="203"/>
      <c r="Q214" s="203"/>
      <c r="R214" s="203"/>
      <c r="S214" s="203"/>
      <c r="T214" s="204"/>
      <c r="AT214" s="198" t="s">
        <v>203</v>
      </c>
      <c r="AU214" s="198" t="s">
        <v>85</v>
      </c>
      <c r="AV214" s="12" t="s">
        <v>211</v>
      </c>
      <c r="AW214" s="12" t="s">
        <v>39</v>
      </c>
      <c r="AX214" s="12" t="s">
        <v>75</v>
      </c>
      <c r="AY214" s="198" t="s">
        <v>195</v>
      </c>
    </row>
    <row r="215" spans="2:65" s="13" customFormat="1">
      <c r="B215" s="205"/>
      <c r="D215" s="186" t="s">
        <v>203</v>
      </c>
      <c r="E215" s="206" t="s">
        <v>5</v>
      </c>
      <c r="F215" s="207" t="s">
        <v>254</v>
      </c>
      <c r="H215" s="208">
        <v>146.03</v>
      </c>
      <c r="I215" s="209"/>
      <c r="L215" s="205"/>
      <c r="M215" s="210"/>
      <c r="N215" s="211"/>
      <c r="O215" s="211"/>
      <c r="P215" s="211"/>
      <c r="Q215" s="211"/>
      <c r="R215" s="211"/>
      <c r="S215" s="211"/>
      <c r="T215" s="212"/>
      <c r="AT215" s="206" t="s">
        <v>203</v>
      </c>
      <c r="AU215" s="206" t="s">
        <v>85</v>
      </c>
      <c r="AV215" s="13" t="s">
        <v>201</v>
      </c>
      <c r="AW215" s="13" t="s">
        <v>39</v>
      </c>
      <c r="AX215" s="13" t="s">
        <v>83</v>
      </c>
      <c r="AY215" s="206" t="s">
        <v>195</v>
      </c>
    </row>
    <row r="216" spans="2:65" s="1" customFormat="1" ht="25.5" customHeight="1">
      <c r="B216" s="172"/>
      <c r="C216" s="173" t="s">
        <v>349</v>
      </c>
      <c r="D216" s="173" t="s">
        <v>197</v>
      </c>
      <c r="E216" s="174" t="s">
        <v>885</v>
      </c>
      <c r="F216" s="175" t="s">
        <v>886</v>
      </c>
      <c r="G216" s="176" t="s">
        <v>264</v>
      </c>
      <c r="H216" s="177">
        <v>3.15</v>
      </c>
      <c r="I216" s="178"/>
      <c r="J216" s="179">
        <f>ROUND(I216*H216,2)</f>
        <v>0</v>
      </c>
      <c r="K216" s="175"/>
      <c r="L216" s="40"/>
      <c r="M216" s="180" t="s">
        <v>5</v>
      </c>
      <c r="N216" s="181" t="s">
        <v>46</v>
      </c>
      <c r="O216" s="41"/>
      <c r="P216" s="182">
        <f>O216*H216</f>
        <v>0</v>
      </c>
      <c r="Q216" s="182">
        <v>0</v>
      </c>
      <c r="R216" s="182">
        <f>Q216*H216</f>
        <v>0</v>
      </c>
      <c r="S216" s="182">
        <v>0.625</v>
      </c>
      <c r="T216" s="183">
        <f>S216*H216</f>
        <v>1.96875</v>
      </c>
      <c r="AR216" s="23" t="s">
        <v>201</v>
      </c>
      <c r="AT216" s="23" t="s">
        <v>197</v>
      </c>
      <c r="AU216" s="23" t="s">
        <v>85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4888</v>
      </c>
    </row>
    <row r="217" spans="2:65" s="11" customFormat="1">
      <c r="B217" s="185"/>
      <c r="D217" s="186" t="s">
        <v>203</v>
      </c>
      <c r="E217" s="187" t="s">
        <v>5</v>
      </c>
      <c r="F217" s="188" t="s">
        <v>4889</v>
      </c>
      <c r="H217" s="189">
        <v>3.15</v>
      </c>
      <c r="I217" s="190"/>
      <c r="L217" s="185"/>
      <c r="M217" s="191"/>
      <c r="N217" s="192"/>
      <c r="O217" s="192"/>
      <c r="P217" s="192"/>
      <c r="Q217" s="192"/>
      <c r="R217" s="192"/>
      <c r="S217" s="192"/>
      <c r="T217" s="193"/>
      <c r="AT217" s="187" t="s">
        <v>203</v>
      </c>
      <c r="AU217" s="187" t="s">
        <v>85</v>
      </c>
      <c r="AV217" s="11" t="s">
        <v>85</v>
      </c>
      <c r="AW217" s="11" t="s">
        <v>39</v>
      </c>
      <c r="AX217" s="11" t="s">
        <v>83</v>
      </c>
      <c r="AY217" s="187" t="s">
        <v>195</v>
      </c>
    </row>
    <row r="218" spans="2:65" s="10" customFormat="1" ht="29.85" customHeight="1">
      <c r="B218" s="159"/>
      <c r="D218" s="160" t="s">
        <v>74</v>
      </c>
      <c r="E218" s="170" t="s">
        <v>201</v>
      </c>
      <c r="F218" s="170" t="s">
        <v>369</v>
      </c>
      <c r="I218" s="162"/>
      <c r="J218" s="171">
        <f>BK218</f>
        <v>0</v>
      </c>
      <c r="L218" s="159"/>
      <c r="M218" s="164"/>
      <c r="N218" s="165"/>
      <c r="O218" s="165"/>
      <c r="P218" s="166">
        <f>SUM(P219:P230)</f>
        <v>0</v>
      </c>
      <c r="Q218" s="165"/>
      <c r="R218" s="166">
        <f>SUM(R219:R230)</f>
        <v>115.02658890000001</v>
      </c>
      <c r="S218" s="165"/>
      <c r="T218" s="167">
        <f>SUM(T219:T230)</f>
        <v>0</v>
      </c>
      <c r="AR218" s="160" t="s">
        <v>83</v>
      </c>
      <c r="AT218" s="168" t="s">
        <v>74</v>
      </c>
      <c r="AU218" s="168" t="s">
        <v>83</v>
      </c>
      <c r="AY218" s="160" t="s">
        <v>195</v>
      </c>
      <c r="BK218" s="169">
        <f>SUM(BK219:BK230)</f>
        <v>0</v>
      </c>
    </row>
    <row r="219" spans="2:65" s="1" customFormat="1" ht="16.5" customHeight="1">
      <c r="B219" s="172"/>
      <c r="C219" s="173" t="s">
        <v>355</v>
      </c>
      <c r="D219" s="173" t="s">
        <v>197</v>
      </c>
      <c r="E219" s="174" t="s">
        <v>2826</v>
      </c>
      <c r="F219" s="175" t="s">
        <v>2827</v>
      </c>
      <c r="G219" s="176" t="s">
        <v>325</v>
      </c>
      <c r="H219" s="177">
        <v>2</v>
      </c>
      <c r="I219" s="178"/>
      <c r="J219" s="179">
        <f>ROUND(I219*H219,2)</f>
        <v>0</v>
      </c>
      <c r="K219" s="175"/>
      <c r="L219" s="40"/>
      <c r="M219" s="180" t="s">
        <v>5</v>
      </c>
      <c r="N219" s="181" t="s">
        <v>46</v>
      </c>
      <c r="O219" s="41"/>
      <c r="P219" s="182">
        <f>O219*H219</f>
        <v>0</v>
      </c>
      <c r="Q219" s="182">
        <v>0</v>
      </c>
      <c r="R219" s="182">
        <f>Q219*H219</f>
        <v>0</v>
      </c>
      <c r="S219" s="182">
        <v>0</v>
      </c>
      <c r="T219" s="183">
        <f>S219*H219</f>
        <v>0</v>
      </c>
      <c r="AR219" s="23" t="s">
        <v>201</v>
      </c>
      <c r="AT219" s="23" t="s">
        <v>197</v>
      </c>
      <c r="AU219" s="23" t="s">
        <v>85</v>
      </c>
      <c r="AY219" s="23" t="s">
        <v>195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23" t="s">
        <v>83</v>
      </c>
      <c r="BK219" s="184">
        <f>ROUND(I219*H219,2)</f>
        <v>0</v>
      </c>
      <c r="BL219" s="23" t="s">
        <v>201</v>
      </c>
      <c r="BM219" s="23" t="s">
        <v>4890</v>
      </c>
    </row>
    <row r="220" spans="2:65" s="1" customFormat="1" ht="27">
      <c r="B220" s="40"/>
      <c r="D220" s="186" t="s">
        <v>209</v>
      </c>
      <c r="F220" s="194" t="s">
        <v>4067</v>
      </c>
      <c r="I220" s="195"/>
      <c r="L220" s="40"/>
      <c r="M220" s="196"/>
      <c r="N220" s="41"/>
      <c r="O220" s="41"/>
      <c r="P220" s="41"/>
      <c r="Q220" s="41"/>
      <c r="R220" s="41"/>
      <c r="S220" s="41"/>
      <c r="T220" s="69"/>
      <c r="AT220" s="23" t="s">
        <v>209</v>
      </c>
      <c r="AU220" s="23" t="s">
        <v>85</v>
      </c>
    </row>
    <row r="221" spans="2:65" s="1" customFormat="1" ht="16.5" customHeight="1">
      <c r="B221" s="172"/>
      <c r="C221" s="173" t="s">
        <v>362</v>
      </c>
      <c r="D221" s="173" t="s">
        <v>197</v>
      </c>
      <c r="E221" s="174" t="s">
        <v>2849</v>
      </c>
      <c r="F221" s="175" t="s">
        <v>2850</v>
      </c>
      <c r="G221" s="176" t="s">
        <v>228</v>
      </c>
      <c r="H221" s="177">
        <v>60.57</v>
      </c>
      <c r="I221" s="178"/>
      <c r="J221" s="179">
        <f>ROUND(I221*H221,2)</f>
        <v>0</v>
      </c>
      <c r="K221" s="175"/>
      <c r="L221" s="40"/>
      <c r="M221" s="180" t="s">
        <v>5</v>
      </c>
      <c r="N221" s="181" t="s">
        <v>46</v>
      </c>
      <c r="O221" s="41"/>
      <c r="P221" s="182">
        <f>O221*H221</f>
        <v>0</v>
      </c>
      <c r="Q221" s="182">
        <v>1.8907700000000001</v>
      </c>
      <c r="R221" s="182">
        <f>Q221*H221</f>
        <v>114.5239389</v>
      </c>
      <c r="S221" s="182">
        <v>0</v>
      </c>
      <c r="T221" s="183">
        <f>S221*H221</f>
        <v>0</v>
      </c>
      <c r="AR221" s="23" t="s">
        <v>201</v>
      </c>
      <c r="AT221" s="23" t="s">
        <v>197</v>
      </c>
      <c r="AU221" s="23" t="s">
        <v>85</v>
      </c>
      <c r="AY221" s="23" t="s">
        <v>195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23" t="s">
        <v>83</v>
      </c>
      <c r="BK221" s="184">
        <f>ROUND(I221*H221,2)</f>
        <v>0</v>
      </c>
      <c r="BL221" s="23" t="s">
        <v>201</v>
      </c>
      <c r="BM221" s="23" t="s">
        <v>4891</v>
      </c>
    </row>
    <row r="222" spans="2:65" s="1" customFormat="1" ht="94.5">
      <c r="B222" s="40"/>
      <c r="D222" s="186" t="s">
        <v>209</v>
      </c>
      <c r="F222" s="194" t="s">
        <v>2852</v>
      </c>
      <c r="I222" s="195"/>
      <c r="L222" s="40"/>
      <c r="M222" s="196"/>
      <c r="N222" s="41"/>
      <c r="O222" s="41"/>
      <c r="P222" s="41"/>
      <c r="Q222" s="41"/>
      <c r="R222" s="41"/>
      <c r="S222" s="41"/>
      <c r="T222" s="69"/>
      <c r="AT222" s="23" t="s">
        <v>209</v>
      </c>
      <c r="AU222" s="23" t="s">
        <v>85</v>
      </c>
    </row>
    <row r="223" spans="2:65" s="11" customFormat="1">
      <c r="B223" s="185"/>
      <c r="D223" s="186" t="s">
        <v>203</v>
      </c>
      <c r="E223" s="187" t="s">
        <v>5</v>
      </c>
      <c r="F223" s="188" t="s">
        <v>4892</v>
      </c>
      <c r="H223" s="189">
        <v>37.68</v>
      </c>
      <c r="I223" s="190"/>
      <c r="L223" s="185"/>
      <c r="M223" s="191"/>
      <c r="N223" s="192"/>
      <c r="O223" s="192"/>
      <c r="P223" s="192"/>
      <c r="Q223" s="192"/>
      <c r="R223" s="192"/>
      <c r="S223" s="192"/>
      <c r="T223" s="193"/>
      <c r="AT223" s="187" t="s">
        <v>203</v>
      </c>
      <c r="AU223" s="187" t="s">
        <v>85</v>
      </c>
      <c r="AV223" s="11" t="s">
        <v>85</v>
      </c>
      <c r="AW223" s="11" t="s">
        <v>39</v>
      </c>
      <c r="AX223" s="11" t="s">
        <v>75</v>
      </c>
      <c r="AY223" s="187" t="s">
        <v>195</v>
      </c>
    </row>
    <row r="224" spans="2:65" s="11" customFormat="1">
      <c r="B224" s="185"/>
      <c r="D224" s="186" t="s">
        <v>203</v>
      </c>
      <c r="E224" s="187" t="s">
        <v>5</v>
      </c>
      <c r="F224" s="188" t="s">
        <v>4893</v>
      </c>
      <c r="H224" s="189">
        <v>22.89</v>
      </c>
      <c r="I224" s="190"/>
      <c r="L224" s="185"/>
      <c r="M224" s="191"/>
      <c r="N224" s="192"/>
      <c r="O224" s="192"/>
      <c r="P224" s="192"/>
      <c r="Q224" s="192"/>
      <c r="R224" s="192"/>
      <c r="S224" s="192"/>
      <c r="T224" s="193"/>
      <c r="AT224" s="187" t="s">
        <v>203</v>
      </c>
      <c r="AU224" s="187" t="s">
        <v>85</v>
      </c>
      <c r="AV224" s="11" t="s">
        <v>85</v>
      </c>
      <c r="AW224" s="11" t="s">
        <v>39</v>
      </c>
      <c r="AX224" s="11" t="s">
        <v>75</v>
      </c>
      <c r="AY224" s="187" t="s">
        <v>195</v>
      </c>
    </row>
    <row r="225" spans="2:65" s="12" customFormat="1">
      <c r="B225" s="197"/>
      <c r="D225" s="186" t="s">
        <v>203</v>
      </c>
      <c r="E225" s="198" t="s">
        <v>5</v>
      </c>
      <c r="F225" s="199" t="s">
        <v>2788</v>
      </c>
      <c r="H225" s="200">
        <v>60.57</v>
      </c>
      <c r="I225" s="201"/>
      <c r="L225" s="197"/>
      <c r="M225" s="202"/>
      <c r="N225" s="203"/>
      <c r="O225" s="203"/>
      <c r="P225" s="203"/>
      <c r="Q225" s="203"/>
      <c r="R225" s="203"/>
      <c r="S225" s="203"/>
      <c r="T225" s="204"/>
      <c r="AT225" s="198" t="s">
        <v>203</v>
      </c>
      <c r="AU225" s="198" t="s">
        <v>85</v>
      </c>
      <c r="AV225" s="12" t="s">
        <v>211</v>
      </c>
      <c r="AW225" s="12" t="s">
        <v>39</v>
      </c>
      <c r="AX225" s="12" t="s">
        <v>83</v>
      </c>
      <c r="AY225" s="198" t="s">
        <v>195</v>
      </c>
    </row>
    <row r="226" spans="2:65" s="1" customFormat="1" ht="16.5" customHeight="1">
      <c r="B226" s="172"/>
      <c r="C226" s="173" t="s">
        <v>370</v>
      </c>
      <c r="D226" s="173" t="s">
        <v>197</v>
      </c>
      <c r="E226" s="174" t="s">
        <v>2836</v>
      </c>
      <c r="F226" s="175" t="s">
        <v>2837</v>
      </c>
      <c r="G226" s="176" t="s">
        <v>228</v>
      </c>
      <c r="H226" s="177">
        <v>0.22500000000000001</v>
      </c>
      <c r="I226" s="178"/>
      <c r="J226" s="179">
        <f>ROUND(I226*H226,2)</f>
        <v>0</v>
      </c>
      <c r="K226" s="175"/>
      <c r="L226" s="40"/>
      <c r="M226" s="180" t="s">
        <v>5</v>
      </c>
      <c r="N226" s="181" t="s">
        <v>46</v>
      </c>
      <c r="O226" s="41"/>
      <c r="P226" s="182">
        <f>O226*H226</f>
        <v>0</v>
      </c>
      <c r="Q226" s="182">
        <v>2.234</v>
      </c>
      <c r="R226" s="182">
        <f>Q226*H226</f>
        <v>0.50265000000000004</v>
      </c>
      <c r="S226" s="182">
        <v>0</v>
      </c>
      <c r="T226" s="183">
        <f>S226*H226</f>
        <v>0</v>
      </c>
      <c r="AR226" s="23" t="s">
        <v>201</v>
      </c>
      <c r="AT226" s="23" t="s">
        <v>197</v>
      </c>
      <c r="AU226" s="23" t="s">
        <v>85</v>
      </c>
      <c r="AY226" s="23" t="s">
        <v>195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23" t="s">
        <v>83</v>
      </c>
      <c r="BK226" s="184">
        <f>ROUND(I226*H226,2)</f>
        <v>0</v>
      </c>
      <c r="BL226" s="23" t="s">
        <v>201</v>
      </c>
      <c r="BM226" s="23" t="s">
        <v>4894</v>
      </c>
    </row>
    <row r="227" spans="2:65" s="1" customFormat="1" ht="27">
      <c r="B227" s="40"/>
      <c r="D227" s="186" t="s">
        <v>209</v>
      </c>
      <c r="F227" s="194" t="s">
        <v>2839</v>
      </c>
      <c r="I227" s="195"/>
      <c r="L227" s="40"/>
      <c r="M227" s="196"/>
      <c r="N227" s="41"/>
      <c r="O227" s="41"/>
      <c r="P227" s="41"/>
      <c r="Q227" s="41"/>
      <c r="R227" s="41"/>
      <c r="S227" s="41"/>
      <c r="T227" s="69"/>
      <c r="AT227" s="23" t="s">
        <v>209</v>
      </c>
      <c r="AU227" s="23" t="s">
        <v>85</v>
      </c>
    </row>
    <row r="228" spans="2:65" s="11" customFormat="1">
      <c r="B228" s="185"/>
      <c r="D228" s="186" t="s">
        <v>203</v>
      </c>
      <c r="E228" s="187" t="s">
        <v>5</v>
      </c>
      <c r="F228" s="188" t="s">
        <v>4073</v>
      </c>
      <c r="H228" s="189">
        <v>0.22500000000000001</v>
      </c>
      <c r="I228" s="190"/>
      <c r="L228" s="185"/>
      <c r="M228" s="191"/>
      <c r="N228" s="192"/>
      <c r="O228" s="192"/>
      <c r="P228" s="192"/>
      <c r="Q228" s="192"/>
      <c r="R228" s="192"/>
      <c r="S228" s="192"/>
      <c r="T228" s="193"/>
      <c r="AT228" s="187" t="s">
        <v>203</v>
      </c>
      <c r="AU228" s="187" t="s">
        <v>85</v>
      </c>
      <c r="AV228" s="11" t="s">
        <v>85</v>
      </c>
      <c r="AW228" s="11" t="s">
        <v>39</v>
      </c>
      <c r="AX228" s="11" t="s">
        <v>75</v>
      </c>
      <c r="AY228" s="187" t="s">
        <v>195</v>
      </c>
    </row>
    <row r="229" spans="2:65" s="12" customFormat="1">
      <c r="B229" s="197"/>
      <c r="D229" s="186" t="s">
        <v>203</v>
      </c>
      <c r="E229" s="198" t="s">
        <v>5</v>
      </c>
      <c r="F229" s="199" t="s">
        <v>2841</v>
      </c>
      <c r="H229" s="200">
        <v>0.22500000000000001</v>
      </c>
      <c r="I229" s="201"/>
      <c r="L229" s="197"/>
      <c r="M229" s="202"/>
      <c r="N229" s="203"/>
      <c r="O229" s="203"/>
      <c r="P229" s="203"/>
      <c r="Q229" s="203"/>
      <c r="R229" s="203"/>
      <c r="S229" s="203"/>
      <c r="T229" s="204"/>
      <c r="AT229" s="198" t="s">
        <v>203</v>
      </c>
      <c r="AU229" s="198" t="s">
        <v>85</v>
      </c>
      <c r="AV229" s="12" t="s">
        <v>211</v>
      </c>
      <c r="AW229" s="12" t="s">
        <v>39</v>
      </c>
      <c r="AX229" s="12" t="s">
        <v>83</v>
      </c>
      <c r="AY229" s="198" t="s">
        <v>195</v>
      </c>
    </row>
    <row r="230" spans="2:65" s="1" customFormat="1" ht="16.5" customHeight="1">
      <c r="B230" s="172"/>
      <c r="C230" s="173" t="s">
        <v>377</v>
      </c>
      <c r="D230" s="173" t="s">
        <v>197</v>
      </c>
      <c r="E230" s="174" t="s">
        <v>345</v>
      </c>
      <c r="F230" s="175" t="s">
        <v>346</v>
      </c>
      <c r="G230" s="176" t="s">
        <v>303</v>
      </c>
      <c r="H230" s="177">
        <v>115.027</v>
      </c>
      <c r="I230" s="178"/>
      <c r="J230" s="179">
        <f>ROUND(I230*H230,2)</f>
        <v>0</v>
      </c>
      <c r="K230" s="175"/>
      <c r="L230" s="40"/>
      <c r="M230" s="180" t="s">
        <v>5</v>
      </c>
      <c r="N230" s="181" t="s">
        <v>46</v>
      </c>
      <c r="O230" s="41"/>
      <c r="P230" s="182">
        <f>O230*H230</f>
        <v>0</v>
      </c>
      <c r="Q230" s="182">
        <v>0</v>
      </c>
      <c r="R230" s="182">
        <f>Q230*H230</f>
        <v>0</v>
      </c>
      <c r="S230" s="182">
        <v>0</v>
      </c>
      <c r="T230" s="183">
        <f>S230*H230</f>
        <v>0</v>
      </c>
      <c r="AR230" s="23" t="s">
        <v>201</v>
      </c>
      <c r="AT230" s="23" t="s">
        <v>197</v>
      </c>
      <c r="AU230" s="23" t="s">
        <v>85</v>
      </c>
      <c r="AY230" s="23" t="s">
        <v>195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23" t="s">
        <v>83</v>
      </c>
      <c r="BK230" s="184">
        <f>ROUND(I230*H230,2)</f>
        <v>0</v>
      </c>
      <c r="BL230" s="23" t="s">
        <v>201</v>
      </c>
      <c r="BM230" s="23" t="s">
        <v>4895</v>
      </c>
    </row>
    <row r="231" spans="2:65" s="10" customFormat="1" ht="29.85" customHeight="1">
      <c r="B231" s="159"/>
      <c r="D231" s="160" t="s">
        <v>74</v>
      </c>
      <c r="E231" s="170" t="s">
        <v>220</v>
      </c>
      <c r="F231" s="170" t="s">
        <v>2857</v>
      </c>
      <c r="I231" s="162"/>
      <c r="J231" s="171">
        <f>BK231</f>
        <v>0</v>
      </c>
      <c r="L231" s="159"/>
      <c r="M231" s="164"/>
      <c r="N231" s="165"/>
      <c r="O231" s="165"/>
      <c r="P231" s="166">
        <f>P232</f>
        <v>0</v>
      </c>
      <c r="Q231" s="165"/>
      <c r="R231" s="166">
        <f>R232</f>
        <v>93.080596500000013</v>
      </c>
      <c r="S231" s="165"/>
      <c r="T231" s="167">
        <f>T232</f>
        <v>0</v>
      </c>
      <c r="AR231" s="160" t="s">
        <v>83</v>
      </c>
      <c r="AT231" s="168" t="s">
        <v>74</v>
      </c>
      <c r="AU231" s="168" t="s">
        <v>83</v>
      </c>
      <c r="AY231" s="160" t="s">
        <v>195</v>
      </c>
      <c r="BK231" s="169">
        <f>BK232</f>
        <v>0</v>
      </c>
    </row>
    <row r="232" spans="2:65" s="10" customFormat="1" ht="14.85" customHeight="1">
      <c r="B232" s="159"/>
      <c r="D232" s="160" t="s">
        <v>74</v>
      </c>
      <c r="E232" s="170" t="s">
        <v>391</v>
      </c>
      <c r="F232" s="170" t="s">
        <v>392</v>
      </c>
      <c r="I232" s="162"/>
      <c r="J232" s="171">
        <f>BK232</f>
        <v>0</v>
      </c>
      <c r="L232" s="159"/>
      <c r="M232" s="164"/>
      <c r="N232" s="165"/>
      <c r="O232" s="165"/>
      <c r="P232" s="166">
        <f>SUM(P233:P257)</f>
        <v>0</v>
      </c>
      <c r="Q232" s="165"/>
      <c r="R232" s="166">
        <f>SUM(R233:R257)</f>
        <v>93.080596500000013</v>
      </c>
      <c r="S232" s="165"/>
      <c r="T232" s="167">
        <f>SUM(T233:T257)</f>
        <v>0</v>
      </c>
      <c r="AR232" s="160" t="s">
        <v>83</v>
      </c>
      <c r="AT232" s="168" t="s">
        <v>74</v>
      </c>
      <c r="AU232" s="168" t="s">
        <v>85</v>
      </c>
      <c r="AY232" s="160" t="s">
        <v>195</v>
      </c>
      <c r="BK232" s="169">
        <f>SUM(BK233:BK257)</f>
        <v>0</v>
      </c>
    </row>
    <row r="233" spans="2:65" s="1" customFormat="1" ht="16.5" customHeight="1">
      <c r="B233" s="172"/>
      <c r="C233" s="173" t="s">
        <v>383</v>
      </c>
      <c r="D233" s="173" t="s">
        <v>197</v>
      </c>
      <c r="E233" s="174" t="s">
        <v>394</v>
      </c>
      <c r="F233" s="175" t="s">
        <v>395</v>
      </c>
      <c r="G233" s="176" t="s">
        <v>264</v>
      </c>
      <c r="H233" s="177">
        <v>102.55</v>
      </c>
      <c r="I233" s="178"/>
      <c r="J233" s="179">
        <f>ROUND(I233*H233,2)</f>
        <v>0</v>
      </c>
      <c r="K233" s="175"/>
      <c r="L233" s="40"/>
      <c r="M233" s="180" t="s">
        <v>5</v>
      </c>
      <c r="N233" s="181" t="s">
        <v>46</v>
      </c>
      <c r="O233" s="41"/>
      <c r="P233" s="182">
        <f>O233*H233</f>
        <v>0</v>
      </c>
      <c r="Q233" s="182">
        <v>0.29699999999999999</v>
      </c>
      <c r="R233" s="182">
        <f>Q233*H233</f>
        <v>30.457349999999998</v>
      </c>
      <c r="S233" s="182">
        <v>0</v>
      </c>
      <c r="T233" s="183">
        <f>S233*H233</f>
        <v>0</v>
      </c>
      <c r="AR233" s="23" t="s">
        <v>201</v>
      </c>
      <c r="AT233" s="23" t="s">
        <v>197</v>
      </c>
      <c r="AU233" s="23" t="s">
        <v>211</v>
      </c>
      <c r="AY233" s="23" t="s">
        <v>195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23" t="s">
        <v>83</v>
      </c>
      <c r="BK233" s="184">
        <f>ROUND(I233*H233,2)</f>
        <v>0</v>
      </c>
      <c r="BL233" s="23" t="s">
        <v>201</v>
      </c>
      <c r="BM233" s="23" t="s">
        <v>4896</v>
      </c>
    </row>
    <row r="234" spans="2:65" s="1" customFormat="1" ht="54">
      <c r="B234" s="40"/>
      <c r="D234" s="186" t="s">
        <v>209</v>
      </c>
      <c r="F234" s="194" t="s">
        <v>397</v>
      </c>
      <c r="I234" s="195"/>
      <c r="L234" s="40"/>
      <c r="M234" s="196"/>
      <c r="N234" s="41"/>
      <c r="O234" s="41"/>
      <c r="P234" s="41"/>
      <c r="Q234" s="41"/>
      <c r="R234" s="41"/>
      <c r="S234" s="41"/>
      <c r="T234" s="69"/>
      <c r="AT234" s="23" t="s">
        <v>209</v>
      </c>
      <c r="AU234" s="23" t="s">
        <v>211</v>
      </c>
    </row>
    <row r="235" spans="2:65" s="11" customFormat="1">
      <c r="B235" s="185"/>
      <c r="D235" s="186" t="s">
        <v>203</v>
      </c>
      <c r="E235" s="187" t="s">
        <v>5</v>
      </c>
      <c r="F235" s="188" t="s">
        <v>4058</v>
      </c>
      <c r="H235" s="189">
        <v>4</v>
      </c>
      <c r="I235" s="190"/>
      <c r="L235" s="185"/>
      <c r="M235" s="191"/>
      <c r="N235" s="192"/>
      <c r="O235" s="192"/>
      <c r="P235" s="192"/>
      <c r="Q235" s="192"/>
      <c r="R235" s="192"/>
      <c r="S235" s="192"/>
      <c r="T235" s="193"/>
      <c r="AT235" s="187" t="s">
        <v>203</v>
      </c>
      <c r="AU235" s="187" t="s">
        <v>211</v>
      </c>
      <c r="AV235" s="11" t="s">
        <v>85</v>
      </c>
      <c r="AW235" s="11" t="s">
        <v>39</v>
      </c>
      <c r="AX235" s="11" t="s">
        <v>75</v>
      </c>
      <c r="AY235" s="187" t="s">
        <v>195</v>
      </c>
    </row>
    <row r="236" spans="2:65" s="12" customFormat="1">
      <c r="B236" s="197"/>
      <c r="D236" s="186" t="s">
        <v>203</v>
      </c>
      <c r="E236" s="198" t="s">
        <v>5</v>
      </c>
      <c r="F236" s="199" t="s">
        <v>4059</v>
      </c>
      <c r="H236" s="200">
        <v>4</v>
      </c>
      <c r="I236" s="201"/>
      <c r="L236" s="197"/>
      <c r="M236" s="202"/>
      <c r="N236" s="203"/>
      <c r="O236" s="203"/>
      <c r="P236" s="203"/>
      <c r="Q236" s="203"/>
      <c r="R236" s="203"/>
      <c r="S236" s="203"/>
      <c r="T236" s="204"/>
      <c r="AT236" s="198" t="s">
        <v>203</v>
      </c>
      <c r="AU236" s="198" t="s">
        <v>211</v>
      </c>
      <c r="AV236" s="12" t="s">
        <v>211</v>
      </c>
      <c r="AW236" s="12" t="s">
        <v>39</v>
      </c>
      <c r="AX236" s="12" t="s">
        <v>75</v>
      </c>
      <c r="AY236" s="198" t="s">
        <v>195</v>
      </c>
    </row>
    <row r="237" spans="2:65" s="11" customFormat="1">
      <c r="B237" s="185"/>
      <c r="D237" s="186" t="s">
        <v>203</v>
      </c>
      <c r="E237" s="187" t="s">
        <v>5</v>
      </c>
      <c r="F237" s="188" t="s">
        <v>3714</v>
      </c>
      <c r="H237" s="189">
        <v>11.25</v>
      </c>
      <c r="I237" s="190"/>
      <c r="L237" s="185"/>
      <c r="M237" s="191"/>
      <c r="N237" s="192"/>
      <c r="O237" s="192"/>
      <c r="P237" s="192"/>
      <c r="Q237" s="192"/>
      <c r="R237" s="192"/>
      <c r="S237" s="192"/>
      <c r="T237" s="193"/>
      <c r="AT237" s="187" t="s">
        <v>203</v>
      </c>
      <c r="AU237" s="187" t="s">
        <v>211</v>
      </c>
      <c r="AV237" s="11" t="s">
        <v>85</v>
      </c>
      <c r="AW237" s="11" t="s">
        <v>39</v>
      </c>
      <c r="AX237" s="11" t="s">
        <v>75</v>
      </c>
      <c r="AY237" s="187" t="s">
        <v>195</v>
      </c>
    </row>
    <row r="238" spans="2:65" s="12" customFormat="1">
      <c r="B238" s="197"/>
      <c r="D238" s="186" t="s">
        <v>203</v>
      </c>
      <c r="E238" s="198" t="s">
        <v>5</v>
      </c>
      <c r="F238" s="199" t="s">
        <v>2811</v>
      </c>
      <c r="H238" s="200">
        <v>11.25</v>
      </c>
      <c r="I238" s="201"/>
      <c r="L238" s="197"/>
      <c r="M238" s="202"/>
      <c r="N238" s="203"/>
      <c r="O238" s="203"/>
      <c r="P238" s="203"/>
      <c r="Q238" s="203"/>
      <c r="R238" s="203"/>
      <c r="S238" s="203"/>
      <c r="T238" s="204"/>
      <c r="AT238" s="198" t="s">
        <v>203</v>
      </c>
      <c r="AU238" s="198" t="s">
        <v>211</v>
      </c>
      <c r="AV238" s="12" t="s">
        <v>211</v>
      </c>
      <c r="AW238" s="12" t="s">
        <v>39</v>
      </c>
      <c r="AX238" s="12" t="s">
        <v>75</v>
      </c>
      <c r="AY238" s="198" t="s">
        <v>195</v>
      </c>
    </row>
    <row r="239" spans="2:65" s="11" customFormat="1">
      <c r="B239" s="185"/>
      <c r="D239" s="186" t="s">
        <v>203</v>
      </c>
      <c r="E239" s="187" t="s">
        <v>5</v>
      </c>
      <c r="F239" s="188" t="s">
        <v>4885</v>
      </c>
      <c r="H239" s="189">
        <v>87.3</v>
      </c>
      <c r="I239" s="190"/>
      <c r="L239" s="185"/>
      <c r="M239" s="191"/>
      <c r="N239" s="192"/>
      <c r="O239" s="192"/>
      <c r="P239" s="192"/>
      <c r="Q239" s="192"/>
      <c r="R239" s="192"/>
      <c r="S239" s="192"/>
      <c r="T239" s="193"/>
      <c r="AT239" s="187" t="s">
        <v>203</v>
      </c>
      <c r="AU239" s="187" t="s">
        <v>211</v>
      </c>
      <c r="AV239" s="11" t="s">
        <v>85</v>
      </c>
      <c r="AW239" s="11" t="s">
        <v>39</v>
      </c>
      <c r="AX239" s="11" t="s">
        <v>75</v>
      </c>
      <c r="AY239" s="187" t="s">
        <v>195</v>
      </c>
    </row>
    <row r="240" spans="2:65" s="12" customFormat="1">
      <c r="B240" s="197"/>
      <c r="D240" s="186" t="s">
        <v>203</v>
      </c>
      <c r="E240" s="198" t="s">
        <v>5</v>
      </c>
      <c r="F240" s="199" t="s">
        <v>250</v>
      </c>
      <c r="H240" s="200">
        <v>87.3</v>
      </c>
      <c r="I240" s="201"/>
      <c r="L240" s="197"/>
      <c r="M240" s="202"/>
      <c r="N240" s="203"/>
      <c r="O240" s="203"/>
      <c r="P240" s="203"/>
      <c r="Q240" s="203"/>
      <c r="R240" s="203"/>
      <c r="S240" s="203"/>
      <c r="T240" s="204"/>
      <c r="AT240" s="198" t="s">
        <v>203</v>
      </c>
      <c r="AU240" s="198" t="s">
        <v>211</v>
      </c>
      <c r="AV240" s="12" t="s">
        <v>211</v>
      </c>
      <c r="AW240" s="12" t="s">
        <v>39</v>
      </c>
      <c r="AX240" s="12" t="s">
        <v>75</v>
      </c>
      <c r="AY240" s="198" t="s">
        <v>195</v>
      </c>
    </row>
    <row r="241" spans="2:65" s="13" customFormat="1">
      <c r="B241" s="205"/>
      <c r="D241" s="186" t="s">
        <v>203</v>
      </c>
      <c r="E241" s="206" t="s">
        <v>5</v>
      </c>
      <c r="F241" s="207" t="s">
        <v>254</v>
      </c>
      <c r="H241" s="208">
        <v>102.55</v>
      </c>
      <c r="I241" s="209"/>
      <c r="L241" s="205"/>
      <c r="M241" s="210"/>
      <c r="N241" s="211"/>
      <c r="O241" s="211"/>
      <c r="P241" s="211"/>
      <c r="Q241" s="211"/>
      <c r="R241" s="211"/>
      <c r="S241" s="211"/>
      <c r="T241" s="212"/>
      <c r="AT241" s="206" t="s">
        <v>203</v>
      </c>
      <c r="AU241" s="206" t="s">
        <v>211</v>
      </c>
      <c r="AV241" s="13" t="s">
        <v>201</v>
      </c>
      <c r="AW241" s="13" t="s">
        <v>39</v>
      </c>
      <c r="AX241" s="13" t="s">
        <v>83</v>
      </c>
      <c r="AY241" s="206" t="s">
        <v>195</v>
      </c>
    </row>
    <row r="242" spans="2:65" s="1" customFormat="1" ht="16.5" customHeight="1">
      <c r="B242" s="172"/>
      <c r="C242" s="173" t="s">
        <v>388</v>
      </c>
      <c r="D242" s="173" t="s">
        <v>197</v>
      </c>
      <c r="E242" s="174" t="s">
        <v>399</v>
      </c>
      <c r="F242" s="175" t="s">
        <v>400</v>
      </c>
      <c r="G242" s="176" t="s">
        <v>264</v>
      </c>
      <c r="H242" s="177">
        <v>102.55</v>
      </c>
      <c r="I242" s="178"/>
      <c r="J242" s="179">
        <f>ROUND(I242*H242,2)</f>
        <v>0</v>
      </c>
      <c r="K242" s="175"/>
      <c r="L242" s="40"/>
      <c r="M242" s="180" t="s">
        <v>5</v>
      </c>
      <c r="N242" s="181" t="s">
        <v>46</v>
      </c>
      <c r="O242" s="41"/>
      <c r="P242" s="182">
        <f>O242*H242</f>
        <v>0</v>
      </c>
      <c r="Q242" s="182">
        <v>0.29160000000000003</v>
      </c>
      <c r="R242" s="182">
        <f>Q242*H242</f>
        <v>29.903580000000002</v>
      </c>
      <c r="S242" s="182">
        <v>0</v>
      </c>
      <c r="T242" s="183">
        <f>S242*H242</f>
        <v>0</v>
      </c>
      <c r="AR242" s="23" t="s">
        <v>201</v>
      </c>
      <c r="AT242" s="23" t="s">
        <v>197</v>
      </c>
      <c r="AU242" s="23" t="s">
        <v>211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4897</v>
      </c>
    </row>
    <row r="243" spans="2:65" s="1" customFormat="1" ht="54">
      <c r="B243" s="40"/>
      <c r="D243" s="186" t="s">
        <v>209</v>
      </c>
      <c r="F243" s="194" t="s">
        <v>402</v>
      </c>
      <c r="I243" s="195"/>
      <c r="L243" s="40"/>
      <c r="M243" s="196"/>
      <c r="N243" s="41"/>
      <c r="O243" s="41"/>
      <c r="P243" s="41"/>
      <c r="Q243" s="41"/>
      <c r="R243" s="41"/>
      <c r="S243" s="41"/>
      <c r="T243" s="69"/>
      <c r="AT243" s="23" t="s">
        <v>209</v>
      </c>
      <c r="AU243" s="23" t="s">
        <v>211</v>
      </c>
    </row>
    <row r="244" spans="2:65" s="1" customFormat="1" ht="16.5" customHeight="1">
      <c r="B244" s="172"/>
      <c r="C244" s="173" t="s">
        <v>393</v>
      </c>
      <c r="D244" s="173" t="s">
        <v>197</v>
      </c>
      <c r="E244" s="174" t="s">
        <v>404</v>
      </c>
      <c r="F244" s="175" t="s">
        <v>405</v>
      </c>
      <c r="G244" s="176" t="s">
        <v>264</v>
      </c>
      <c r="H244" s="177">
        <v>146.03</v>
      </c>
      <c r="I244" s="178"/>
      <c r="J244" s="179">
        <f>ROUND(I244*H244,2)</f>
        <v>0</v>
      </c>
      <c r="K244" s="175"/>
      <c r="L244" s="40"/>
      <c r="M244" s="180" t="s">
        <v>5</v>
      </c>
      <c r="N244" s="181" t="s">
        <v>46</v>
      </c>
      <c r="O244" s="41"/>
      <c r="P244" s="182">
        <f>O244*H244</f>
        <v>0</v>
      </c>
      <c r="Q244" s="182">
        <v>0.108</v>
      </c>
      <c r="R244" s="182">
        <f>Q244*H244</f>
        <v>15.771240000000001</v>
      </c>
      <c r="S244" s="182">
        <v>0</v>
      </c>
      <c r="T244" s="183">
        <f>S244*H244</f>
        <v>0</v>
      </c>
      <c r="AR244" s="23" t="s">
        <v>201</v>
      </c>
      <c r="AT244" s="23" t="s">
        <v>197</v>
      </c>
      <c r="AU244" s="23" t="s">
        <v>211</v>
      </c>
      <c r="AY244" s="23" t="s">
        <v>195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23" t="s">
        <v>83</v>
      </c>
      <c r="BK244" s="184">
        <f>ROUND(I244*H244,2)</f>
        <v>0</v>
      </c>
      <c r="BL244" s="23" t="s">
        <v>201</v>
      </c>
      <c r="BM244" s="23" t="s">
        <v>4898</v>
      </c>
    </row>
    <row r="245" spans="2:65" s="1" customFormat="1" ht="40.5">
      <c r="B245" s="40"/>
      <c r="D245" s="186" t="s">
        <v>209</v>
      </c>
      <c r="F245" s="194" t="s">
        <v>407</v>
      </c>
      <c r="I245" s="195"/>
      <c r="L245" s="40"/>
      <c r="M245" s="196"/>
      <c r="N245" s="41"/>
      <c r="O245" s="41"/>
      <c r="P245" s="41"/>
      <c r="Q245" s="41"/>
      <c r="R245" s="41"/>
      <c r="S245" s="41"/>
      <c r="T245" s="69"/>
      <c r="AT245" s="23" t="s">
        <v>209</v>
      </c>
      <c r="AU245" s="23" t="s">
        <v>211</v>
      </c>
    </row>
    <row r="246" spans="2:65" s="11" customFormat="1">
      <c r="B246" s="185"/>
      <c r="D246" s="186" t="s">
        <v>203</v>
      </c>
      <c r="E246" s="187" t="s">
        <v>5</v>
      </c>
      <c r="F246" s="188" t="s">
        <v>4063</v>
      </c>
      <c r="H246" s="189">
        <v>5.76</v>
      </c>
      <c r="I246" s="190"/>
      <c r="L246" s="185"/>
      <c r="M246" s="191"/>
      <c r="N246" s="192"/>
      <c r="O246" s="192"/>
      <c r="P246" s="192"/>
      <c r="Q246" s="192"/>
      <c r="R246" s="192"/>
      <c r="S246" s="192"/>
      <c r="T246" s="193"/>
      <c r="AT246" s="187" t="s">
        <v>203</v>
      </c>
      <c r="AU246" s="187" t="s">
        <v>211</v>
      </c>
      <c r="AV246" s="11" t="s">
        <v>85</v>
      </c>
      <c r="AW246" s="11" t="s">
        <v>39</v>
      </c>
      <c r="AX246" s="11" t="s">
        <v>75</v>
      </c>
      <c r="AY246" s="187" t="s">
        <v>195</v>
      </c>
    </row>
    <row r="247" spans="2:65" s="12" customFormat="1">
      <c r="B247" s="197"/>
      <c r="D247" s="186" t="s">
        <v>203</v>
      </c>
      <c r="E247" s="198" t="s">
        <v>5</v>
      </c>
      <c r="F247" s="199" t="s">
        <v>4059</v>
      </c>
      <c r="H247" s="200">
        <v>5.76</v>
      </c>
      <c r="I247" s="201"/>
      <c r="L247" s="197"/>
      <c r="M247" s="202"/>
      <c r="N247" s="203"/>
      <c r="O247" s="203"/>
      <c r="P247" s="203"/>
      <c r="Q247" s="203"/>
      <c r="R247" s="203"/>
      <c r="S247" s="203"/>
      <c r="T247" s="204"/>
      <c r="AT247" s="198" t="s">
        <v>203</v>
      </c>
      <c r="AU247" s="198" t="s">
        <v>211</v>
      </c>
      <c r="AV247" s="12" t="s">
        <v>211</v>
      </c>
      <c r="AW247" s="12" t="s">
        <v>39</v>
      </c>
      <c r="AX247" s="12" t="s">
        <v>75</v>
      </c>
      <c r="AY247" s="198" t="s">
        <v>195</v>
      </c>
    </row>
    <row r="248" spans="2:65" s="11" customFormat="1">
      <c r="B248" s="185"/>
      <c r="D248" s="186" t="s">
        <v>203</v>
      </c>
      <c r="E248" s="187" t="s">
        <v>5</v>
      </c>
      <c r="F248" s="188" t="s">
        <v>3719</v>
      </c>
      <c r="H248" s="189">
        <v>18.05</v>
      </c>
      <c r="I248" s="190"/>
      <c r="L248" s="185"/>
      <c r="M248" s="191"/>
      <c r="N248" s="192"/>
      <c r="O248" s="192"/>
      <c r="P248" s="192"/>
      <c r="Q248" s="192"/>
      <c r="R248" s="192"/>
      <c r="S248" s="192"/>
      <c r="T248" s="193"/>
      <c r="AT248" s="187" t="s">
        <v>203</v>
      </c>
      <c r="AU248" s="187" t="s">
        <v>211</v>
      </c>
      <c r="AV248" s="11" t="s">
        <v>85</v>
      </c>
      <c r="AW248" s="11" t="s">
        <v>39</v>
      </c>
      <c r="AX248" s="11" t="s">
        <v>75</v>
      </c>
      <c r="AY248" s="187" t="s">
        <v>195</v>
      </c>
    </row>
    <row r="249" spans="2:65" s="12" customFormat="1">
      <c r="B249" s="197"/>
      <c r="D249" s="186" t="s">
        <v>203</v>
      </c>
      <c r="E249" s="198" t="s">
        <v>5</v>
      </c>
      <c r="F249" s="199" t="s">
        <v>2811</v>
      </c>
      <c r="H249" s="200">
        <v>18.05</v>
      </c>
      <c r="I249" s="201"/>
      <c r="L249" s="197"/>
      <c r="M249" s="202"/>
      <c r="N249" s="203"/>
      <c r="O249" s="203"/>
      <c r="P249" s="203"/>
      <c r="Q249" s="203"/>
      <c r="R249" s="203"/>
      <c r="S249" s="203"/>
      <c r="T249" s="204"/>
      <c r="AT249" s="198" t="s">
        <v>203</v>
      </c>
      <c r="AU249" s="198" t="s">
        <v>211</v>
      </c>
      <c r="AV249" s="12" t="s">
        <v>211</v>
      </c>
      <c r="AW249" s="12" t="s">
        <v>39</v>
      </c>
      <c r="AX249" s="12" t="s">
        <v>75</v>
      </c>
      <c r="AY249" s="198" t="s">
        <v>195</v>
      </c>
    </row>
    <row r="250" spans="2:65" s="11" customFormat="1">
      <c r="B250" s="185"/>
      <c r="D250" s="186" t="s">
        <v>203</v>
      </c>
      <c r="E250" s="187" t="s">
        <v>5</v>
      </c>
      <c r="F250" s="188" t="s">
        <v>4887</v>
      </c>
      <c r="H250" s="189">
        <v>122.22</v>
      </c>
      <c r="I250" s="190"/>
      <c r="L250" s="185"/>
      <c r="M250" s="191"/>
      <c r="N250" s="192"/>
      <c r="O250" s="192"/>
      <c r="P250" s="192"/>
      <c r="Q250" s="192"/>
      <c r="R250" s="192"/>
      <c r="S250" s="192"/>
      <c r="T250" s="193"/>
      <c r="AT250" s="187" t="s">
        <v>203</v>
      </c>
      <c r="AU250" s="187" t="s">
        <v>211</v>
      </c>
      <c r="AV250" s="11" t="s">
        <v>85</v>
      </c>
      <c r="AW250" s="11" t="s">
        <v>39</v>
      </c>
      <c r="AX250" s="11" t="s">
        <v>75</v>
      </c>
      <c r="AY250" s="187" t="s">
        <v>195</v>
      </c>
    </row>
    <row r="251" spans="2:65" s="12" customFormat="1">
      <c r="B251" s="197"/>
      <c r="D251" s="186" t="s">
        <v>203</v>
      </c>
      <c r="E251" s="198" t="s">
        <v>5</v>
      </c>
      <c r="F251" s="199" t="s">
        <v>250</v>
      </c>
      <c r="H251" s="200">
        <v>122.22</v>
      </c>
      <c r="I251" s="201"/>
      <c r="L251" s="197"/>
      <c r="M251" s="202"/>
      <c r="N251" s="203"/>
      <c r="O251" s="203"/>
      <c r="P251" s="203"/>
      <c r="Q251" s="203"/>
      <c r="R251" s="203"/>
      <c r="S251" s="203"/>
      <c r="T251" s="204"/>
      <c r="AT251" s="198" t="s">
        <v>203</v>
      </c>
      <c r="AU251" s="198" t="s">
        <v>211</v>
      </c>
      <c r="AV251" s="12" t="s">
        <v>211</v>
      </c>
      <c r="AW251" s="12" t="s">
        <v>39</v>
      </c>
      <c r="AX251" s="12" t="s">
        <v>75</v>
      </c>
      <c r="AY251" s="198" t="s">
        <v>195</v>
      </c>
    </row>
    <row r="252" spans="2:65" s="13" customFormat="1">
      <c r="B252" s="205"/>
      <c r="D252" s="186" t="s">
        <v>203</v>
      </c>
      <c r="E252" s="206" t="s">
        <v>5</v>
      </c>
      <c r="F252" s="207" t="s">
        <v>254</v>
      </c>
      <c r="H252" s="208">
        <v>146.03</v>
      </c>
      <c r="I252" s="209"/>
      <c r="L252" s="205"/>
      <c r="M252" s="210"/>
      <c r="N252" s="211"/>
      <c r="O252" s="211"/>
      <c r="P252" s="211"/>
      <c r="Q252" s="211"/>
      <c r="R252" s="211"/>
      <c r="S252" s="211"/>
      <c r="T252" s="212"/>
      <c r="AT252" s="206" t="s">
        <v>203</v>
      </c>
      <c r="AU252" s="206" t="s">
        <v>211</v>
      </c>
      <c r="AV252" s="13" t="s">
        <v>201</v>
      </c>
      <c r="AW252" s="13" t="s">
        <v>39</v>
      </c>
      <c r="AX252" s="13" t="s">
        <v>83</v>
      </c>
      <c r="AY252" s="206" t="s">
        <v>195</v>
      </c>
    </row>
    <row r="253" spans="2:65" s="1" customFormat="1" ht="16.5" customHeight="1">
      <c r="B253" s="172"/>
      <c r="C253" s="173" t="s">
        <v>398</v>
      </c>
      <c r="D253" s="173" t="s">
        <v>197</v>
      </c>
      <c r="E253" s="174" t="s">
        <v>404</v>
      </c>
      <c r="F253" s="175" t="s">
        <v>405</v>
      </c>
      <c r="G253" s="176" t="s">
        <v>264</v>
      </c>
      <c r="H253" s="177">
        <v>146.03</v>
      </c>
      <c r="I253" s="178"/>
      <c r="J253" s="179">
        <f>ROUND(I253*H253,2)</f>
        <v>0</v>
      </c>
      <c r="K253" s="175"/>
      <c r="L253" s="40"/>
      <c r="M253" s="180" t="s">
        <v>5</v>
      </c>
      <c r="N253" s="181" t="s">
        <v>46</v>
      </c>
      <c r="O253" s="41"/>
      <c r="P253" s="182">
        <f>O253*H253</f>
        <v>0</v>
      </c>
      <c r="Q253" s="182">
        <v>0.108</v>
      </c>
      <c r="R253" s="182">
        <f>Q253*H253</f>
        <v>15.771240000000001</v>
      </c>
      <c r="S253" s="182">
        <v>0</v>
      </c>
      <c r="T253" s="183">
        <f>S253*H253</f>
        <v>0</v>
      </c>
      <c r="AR253" s="23" t="s">
        <v>201</v>
      </c>
      <c r="AT253" s="23" t="s">
        <v>197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4899</v>
      </c>
    </row>
    <row r="254" spans="2:65" s="1" customFormat="1" ht="40.5">
      <c r="B254" s="40"/>
      <c r="D254" s="186" t="s">
        <v>209</v>
      </c>
      <c r="F254" s="194" t="s">
        <v>407</v>
      </c>
      <c r="I254" s="195"/>
      <c r="L254" s="40"/>
      <c r="M254" s="196"/>
      <c r="N254" s="41"/>
      <c r="O254" s="41"/>
      <c r="P254" s="41"/>
      <c r="Q254" s="41"/>
      <c r="R254" s="41"/>
      <c r="S254" s="41"/>
      <c r="T254" s="69"/>
      <c r="AT254" s="23" t="s">
        <v>209</v>
      </c>
      <c r="AU254" s="23" t="s">
        <v>211</v>
      </c>
    </row>
    <row r="255" spans="2:65" s="1" customFormat="1" ht="16.5" customHeight="1">
      <c r="B255" s="172"/>
      <c r="C255" s="173" t="s">
        <v>403</v>
      </c>
      <c r="D255" s="173" t="s">
        <v>197</v>
      </c>
      <c r="E255" s="174" t="s">
        <v>905</v>
      </c>
      <c r="F255" s="175" t="s">
        <v>906</v>
      </c>
      <c r="G255" s="176" t="s">
        <v>264</v>
      </c>
      <c r="H255" s="177">
        <v>3.15</v>
      </c>
      <c r="I255" s="178"/>
      <c r="J255" s="179">
        <f>ROUND(I255*H255,2)</f>
        <v>0</v>
      </c>
      <c r="K255" s="175"/>
      <c r="L255" s="40"/>
      <c r="M255" s="180" t="s">
        <v>5</v>
      </c>
      <c r="N255" s="181" t="s">
        <v>46</v>
      </c>
      <c r="O255" s="41"/>
      <c r="P255" s="182">
        <f>O255*H255</f>
        <v>0</v>
      </c>
      <c r="Q255" s="182">
        <v>0.37370999999999999</v>
      </c>
      <c r="R255" s="182">
        <f>Q255*H255</f>
        <v>1.1771864999999999</v>
      </c>
      <c r="S255" s="182">
        <v>0</v>
      </c>
      <c r="T255" s="183">
        <f>S255*H255</f>
        <v>0</v>
      </c>
      <c r="AR255" s="23" t="s">
        <v>201</v>
      </c>
      <c r="AT255" s="23" t="s">
        <v>197</v>
      </c>
      <c r="AU255" s="23" t="s">
        <v>211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4900</v>
      </c>
    </row>
    <row r="256" spans="2:65" s="11" customFormat="1">
      <c r="B256" s="185"/>
      <c r="D256" s="186" t="s">
        <v>203</v>
      </c>
      <c r="E256" s="187" t="s">
        <v>5</v>
      </c>
      <c r="F256" s="188" t="s">
        <v>4889</v>
      </c>
      <c r="H256" s="189">
        <v>3.15</v>
      </c>
      <c r="I256" s="190"/>
      <c r="L256" s="185"/>
      <c r="M256" s="191"/>
      <c r="N256" s="192"/>
      <c r="O256" s="192"/>
      <c r="P256" s="192"/>
      <c r="Q256" s="192"/>
      <c r="R256" s="192"/>
      <c r="S256" s="192"/>
      <c r="T256" s="193"/>
      <c r="AT256" s="187" t="s">
        <v>203</v>
      </c>
      <c r="AU256" s="187" t="s">
        <v>211</v>
      </c>
      <c r="AV256" s="11" t="s">
        <v>85</v>
      </c>
      <c r="AW256" s="11" t="s">
        <v>39</v>
      </c>
      <c r="AX256" s="11" t="s">
        <v>83</v>
      </c>
      <c r="AY256" s="187" t="s">
        <v>195</v>
      </c>
    </row>
    <row r="257" spans="2:65" s="1" customFormat="1" ht="16.5" customHeight="1">
      <c r="B257" s="172"/>
      <c r="C257" s="173" t="s">
        <v>408</v>
      </c>
      <c r="D257" s="173" t="s">
        <v>197</v>
      </c>
      <c r="E257" s="174" t="s">
        <v>345</v>
      </c>
      <c r="F257" s="175" t="s">
        <v>346</v>
      </c>
      <c r="G257" s="176" t="s">
        <v>303</v>
      </c>
      <c r="H257" s="177">
        <v>93.081000000000003</v>
      </c>
      <c r="I257" s="178"/>
      <c r="J257" s="179">
        <f>ROUND(I257*H257,2)</f>
        <v>0</v>
      </c>
      <c r="K257" s="175"/>
      <c r="L257" s="40"/>
      <c r="M257" s="180" t="s">
        <v>5</v>
      </c>
      <c r="N257" s="181" t="s">
        <v>46</v>
      </c>
      <c r="O257" s="41"/>
      <c r="P257" s="182">
        <f>O257*H257</f>
        <v>0</v>
      </c>
      <c r="Q257" s="182">
        <v>0</v>
      </c>
      <c r="R257" s="182">
        <f>Q257*H257</f>
        <v>0</v>
      </c>
      <c r="S257" s="182">
        <v>0</v>
      </c>
      <c r="T257" s="183">
        <f>S257*H257</f>
        <v>0</v>
      </c>
      <c r="AR257" s="23" t="s">
        <v>201</v>
      </c>
      <c r="AT257" s="23" t="s">
        <v>197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4901</v>
      </c>
    </row>
    <row r="258" spans="2:65" s="10" customFormat="1" ht="29.85" customHeight="1">
      <c r="B258" s="159"/>
      <c r="D258" s="160" t="s">
        <v>74</v>
      </c>
      <c r="E258" s="170" t="s">
        <v>255</v>
      </c>
      <c r="F258" s="170" t="s">
        <v>421</v>
      </c>
      <c r="I258" s="162"/>
      <c r="J258" s="171">
        <f>BK258</f>
        <v>0</v>
      </c>
      <c r="L258" s="159"/>
      <c r="M258" s="164"/>
      <c r="N258" s="165"/>
      <c r="O258" s="165"/>
      <c r="P258" s="166">
        <f>P259+P270+P299+P334</f>
        <v>0</v>
      </c>
      <c r="Q258" s="165"/>
      <c r="R258" s="166">
        <f>R259+R270+R299+R334</f>
        <v>15.072230199999998</v>
      </c>
      <c r="S258" s="165"/>
      <c r="T258" s="167">
        <f>T259+T270+T299+T334</f>
        <v>2.6822499999999998</v>
      </c>
      <c r="AR258" s="160" t="s">
        <v>83</v>
      </c>
      <c r="AT258" s="168" t="s">
        <v>74</v>
      </c>
      <c r="AU258" s="168" t="s">
        <v>83</v>
      </c>
      <c r="AY258" s="160" t="s">
        <v>195</v>
      </c>
      <c r="BK258" s="169">
        <f>BK259+BK270+BK299+BK334</f>
        <v>0</v>
      </c>
    </row>
    <row r="259" spans="2:65" s="10" customFormat="1" ht="14.85" customHeight="1">
      <c r="B259" s="159"/>
      <c r="D259" s="160" t="s">
        <v>74</v>
      </c>
      <c r="E259" s="170" t="s">
        <v>637</v>
      </c>
      <c r="F259" s="170" t="s">
        <v>2896</v>
      </c>
      <c r="I259" s="162"/>
      <c r="J259" s="171">
        <f>BK259</f>
        <v>0</v>
      </c>
      <c r="L259" s="159"/>
      <c r="M259" s="164"/>
      <c r="N259" s="165"/>
      <c r="O259" s="165"/>
      <c r="P259" s="166">
        <f>SUM(P260:P269)</f>
        <v>0</v>
      </c>
      <c r="Q259" s="165"/>
      <c r="R259" s="166">
        <f>SUM(R260:R269)</f>
        <v>0</v>
      </c>
      <c r="S259" s="165"/>
      <c r="T259" s="167">
        <f>SUM(T260:T269)</f>
        <v>0</v>
      </c>
      <c r="AR259" s="160" t="s">
        <v>83</v>
      </c>
      <c r="AT259" s="168" t="s">
        <v>74</v>
      </c>
      <c r="AU259" s="168" t="s">
        <v>85</v>
      </c>
      <c r="AY259" s="160" t="s">
        <v>195</v>
      </c>
      <c r="BK259" s="169">
        <f>SUM(BK260:BK269)</f>
        <v>0</v>
      </c>
    </row>
    <row r="260" spans="2:65" s="1" customFormat="1" ht="16.5" customHeight="1">
      <c r="B260" s="172"/>
      <c r="C260" s="173" t="s">
        <v>410</v>
      </c>
      <c r="D260" s="173" t="s">
        <v>197</v>
      </c>
      <c r="E260" s="174" t="s">
        <v>3771</v>
      </c>
      <c r="F260" s="175" t="s">
        <v>3772</v>
      </c>
      <c r="G260" s="176" t="s">
        <v>325</v>
      </c>
      <c r="H260" s="177">
        <v>1</v>
      </c>
      <c r="I260" s="178"/>
      <c r="J260" s="179">
        <f>ROUND(I260*H260,2)</f>
        <v>0</v>
      </c>
      <c r="K260" s="175"/>
      <c r="L260" s="40"/>
      <c r="M260" s="180" t="s">
        <v>5</v>
      </c>
      <c r="N260" s="181" t="s">
        <v>46</v>
      </c>
      <c r="O260" s="41"/>
      <c r="P260" s="182">
        <f>O260*H260</f>
        <v>0</v>
      </c>
      <c r="Q260" s="182">
        <v>0</v>
      </c>
      <c r="R260" s="182">
        <f>Q260*H260</f>
        <v>0</v>
      </c>
      <c r="S260" s="182">
        <v>0</v>
      </c>
      <c r="T260" s="183">
        <f>S260*H260</f>
        <v>0</v>
      </c>
      <c r="AR260" s="23" t="s">
        <v>201</v>
      </c>
      <c r="AT260" s="23" t="s">
        <v>197</v>
      </c>
      <c r="AU260" s="23" t="s">
        <v>211</v>
      </c>
      <c r="AY260" s="23" t="s">
        <v>195</v>
      </c>
      <c r="BE260" s="184">
        <f>IF(N260="základní",J260,0)</f>
        <v>0</v>
      </c>
      <c r="BF260" s="184">
        <f>IF(N260="snížená",J260,0)</f>
        <v>0</v>
      </c>
      <c r="BG260" s="184">
        <f>IF(N260="zákl. přenesená",J260,0)</f>
        <v>0</v>
      </c>
      <c r="BH260" s="184">
        <f>IF(N260="sníž. přenesená",J260,0)</f>
        <v>0</v>
      </c>
      <c r="BI260" s="184">
        <f>IF(N260="nulová",J260,0)</f>
        <v>0</v>
      </c>
      <c r="BJ260" s="23" t="s">
        <v>83</v>
      </c>
      <c r="BK260" s="184">
        <f>ROUND(I260*H260,2)</f>
        <v>0</v>
      </c>
      <c r="BL260" s="23" t="s">
        <v>201</v>
      </c>
      <c r="BM260" s="23" t="s">
        <v>4902</v>
      </c>
    </row>
    <row r="261" spans="2:65" s="1" customFormat="1" ht="40.5">
      <c r="B261" s="40"/>
      <c r="D261" s="186" t="s">
        <v>209</v>
      </c>
      <c r="F261" s="194" t="s">
        <v>4903</v>
      </c>
      <c r="I261" s="195"/>
      <c r="L261" s="40"/>
      <c r="M261" s="196"/>
      <c r="N261" s="41"/>
      <c r="O261" s="41"/>
      <c r="P261" s="41"/>
      <c r="Q261" s="41"/>
      <c r="R261" s="41"/>
      <c r="S261" s="41"/>
      <c r="T261" s="69"/>
      <c r="AT261" s="23" t="s">
        <v>209</v>
      </c>
      <c r="AU261" s="23" t="s">
        <v>211</v>
      </c>
    </row>
    <row r="262" spans="2:65" s="1" customFormat="1" ht="16.5" customHeight="1">
      <c r="B262" s="172"/>
      <c r="C262" s="173" t="s">
        <v>414</v>
      </c>
      <c r="D262" s="173" t="s">
        <v>197</v>
      </c>
      <c r="E262" s="174" t="s">
        <v>3779</v>
      </c>
      <c r="F262" s="175" t="s">
        <v>3780</v>
      </c>
      <c r="G262" s="176" t="s">
        <v>325</v>
      </c>
      <c r="H262" s="177">
        <v>1</v>
      </c>
      <c r="I262" s="178"/>
      <c r="J262" s="179">
        <f>ROUND(I262*H262,2)</f>
        <v>0</v>
      </c>
      <c r="K262" s="175"/>
      <c r="L262" s="40"/>
      <c r="M262" s="180" t="s">
        <v>5</v>
      </c>
      <c r="N262" s="181" t="s">
        <v>46</v>
      </c>
      <c r="O262" s="41"/>
      <c r="P262" s="182">
        <f>O262*H262</f>
        <v>0</v>
      </c>
      <c r="Q262" s="182">
        <v>0</v>
      </c>
      <c r="R262" s="182">
        <f>Q262*H262</f>
        <v>0</v>
      </c>
      <c r="S262" s="182">
        <v>0</v>
      </c>
      <c r="T262" s="183">
        <f>S262*H262</f>
        <v>0</v>
      </c>
      <c r="AR262" s="23" t="s">
        <v>201</v>
      </c>
      <c r="AT262" s="23" t="s">
        <v>197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4904</v>
      </c>
    </row>
    <row r="263" spans="2:65" s="1" customFormat="1" ht="40.5">
      <c r="B263" s="40"/>
      <c r="D263" s="186" t="s">
        <v>209</v>
      </c>
      <c r="F263" s="194" t="s">
        <v>4903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16.5" customHeight="1">
      <c r="B264" s="172"/>
      <c r="C264" s="173" t="s">
        <v>419</v>
      </c>
      <c r="D264" s="173" t="s">
        <v>197</v>
      </c>
      <c r="E264" s="174" t="s">
        <v>4905</v>
      </c>
      <c r="F264" s="175" t="s">
        <v>4906</v>
      </c>
      <c r="G264" s="176" t="s">
        <v>325</v>
      </c>
      <c r="H264" s="177">
        <v>17</v>
      </c>
      <c r="I264" s="178"/>
      <c r="J264" s="179">
        <f>ROUND(I264*H264,2)</f>
        <v>0</v>
      </c>
      <c r="K264" s="175"/>
      <c r="L264" s="40"/>
      <c r="M264" s="180" t="s">
        <v>5</v>
      </c>
      <c r="N264" s="181" t="s">
        <v>46</v>
      </c>
      <c r="O264" s="41"/>
      <c r="P264" s="182">
        <f>O264*H264</f>
        <v>0</v>
      </c>
      <c r="Q264" s="182">
        <v>0</v>
      </c>
      <c r="R264" s="182">
        <f>Q264*H264</f>
        <v>0</v>
      </c>
      <c r="S264" s="182">
        <v>0</v>
      </c>
      <c r="T264" s="183">
        <f>S264*H264</f>
        <v>0</v>
      </c>
      <c r="AR264" s="23" t="s">
        <v>201</v>
      </c>
      <c r="AT264" s="23" t="s">
        <v>197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4907</v>
      </c>
    </row>
    <row r="265" spans="2:65" s="1" customFormat="1" ht="81">
      <c r="B265" s="40"/>
      <c r="D265" s="186" t="s">
        <v>209</v>
      </c>
      <c r="F265" s="194" t="s">
        <v>4908</v>
      </c>
      <c r="I265" s="195"/>
      <c r="L265" s="40"/>
      <c r="M265" s="196"/>
      <c r="N265" s="41"/>
      <c r="O265" s="41"/>
      <c r="P265" s="41"/>
      <c r="Q265" s="41"/>
      <c r="R265" s="41"/>
      <c r="S265" s="41"/>
      <c r="T265" s="69"/>
      <c r="AT265" s="23" t="s">
        <v>209</v>
      </c>
      <c r="AU265" s="23" t="s">
        <v>211</v>
      </c>
    </row>
    <row r="266" spans="2:65" s="1" customFormat="1" ht="16.5" customHeight="1">
      <c r="B266" s="172"/>
      <c r="C266" s="173" t="s">
        <v>424</v>
      </c>
      <c r="D266" s="173" t="s">
        <v>197</v>
      </c>
      <c r="E266" s="174" t="s">
        <v>4682</v>
      </c>
      <c r="F266" s="175" t="s">
        <v>4683</v>
      </c>
      <c r="G266" s="176" t="s">
        <v>325</v>
      </c>
      <c r="H266" s="177">
        <v>9</v>
      </c>
      <c r="I266" s="178"/>
      <c r="J266" s="179">
        <f>ROUND(I266*H266,2)</f>
        <v>0</v>
      </c>
      <c r="K266" s="175"/>
      <c r="L266" s="40"/>
      <c r="M266" s="180" t="s">
        <v>5</v>
      </c>
      <c r="N266" s="181" t="s">
        <v>46</v>
      </c>
      <c r="O266" s="41"/>
      <c r="P266" s="182">
        <f>O266*H266</f>
        <v>0</v>
      </c>
      <c r="Q266" s="182">
        <v>0</v>
      </c>
      <c r="R266" s="182">
        <f>Q266*H266</f>
        <v>0</v>
      </c>
      <c r="S266" s="182">
        <v>0</v>
      </c>
      <c r="T266" s="183">
        <f>S266*H266</f>
        <v>0</v>
      </c>
      <c r="AR266" s="23" t="s">
        <v>201</v>
      </c>
      <c r="AT266" s="23" t="s">
        <v>197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4909</v>
      </c>
    </row>
    <row r="267" spans="2:65" s="1" customFormat="1" ht="81">
      <c r="B267" s="40"/>
      <c r="D267" s="186" t="s">
        <v>209</v>
      </c>
      <c r="F267" s="194" t="s">
        <v>4910</v>
      </c>
      <c r="I267" s="195"/>
      <c r="L267" s="40"/>
      <c r="M267" s="196"/>
      <c r="N267" s="41"/>
      <c r="O267" s="41"/>
      <c r="P267" s="41"/>
      <c r="Q267" s="41"/>
      <c r="R267" s="41"/>
      <c r="S267" s="41"/>
      <c r="T267" s="69"/>
      <c r="AT267" s="23" t="s">
        <v>209</v>
      </c>
      <c r="AU267" s="23" t="s">
        <v>211</v>
      </c>
    </row>
    <row r="268" spans="2:65" s="1" customFormat="1" ht="16.5" customHeight="1">
      <c r="B268" s="172"/>
      <c r="C268" s="173" t="s">
        <v>428</v>
      </c>
      <c r="D268" s="173" t="s">
        <v>197</v>
      </c>
      <c r="E268" s="174" t="s">
        <v>4911</v>
      </c>
      <c r="F268" s="175" t="s">
        <v>4677</v>
      </c>
      <c r="G268" s="176" t="s">
        <v>207</v>
      </c>
      <c r="H268" s="177">
        <v>48.9</v>
      </c>
      <c r="I268" s="178"/>
      <c r="J268" s="179">
        <f>ROUND(I268*H268,2)</f>
        <v>0</v>
      </c>
      <c r="K268" s="175"/>
      <c r="L268" s="40"/>
      <c r="M268" s="180" t="s">
        <v>5</v>
      </c>
      <c r="N268" s="181" t="s">
        <v>46</v>
      </c>
      <c r="O268" s="41"/>
      <c r="P268" s="182">
        <f>O268*H268</f>
        <v>0</v>
      </c>
      <c r="Q268" s="182">
        <v>0</v>
      </c>
      <c r="R268" s="182">
        <f>Q268*H268</f>
        <v>0</v>
      </c>
      <c r="S268" s="182">
        <v>0</v>
      </c>
      <c r="T268" s="183">
        <f>S268*H268</f>
        <v>0</v>
      </c>
      <c r="AR268" s="23" t="s">
        <v>201</v>
      </c>
      <c r="AT268" s="23" t="s">
        <v>197</v>
      </c>
      <c r="AU268" s="23" t="s">
        <v>211</v>
      </c>
      <c r="AY268" s="23" t="s">
        <v>195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23" t="s">
        <v>83</v>
      </c>
      <c r="BK268" s="184">
        <f>ROUND(I268*H268,2)</f>
        <v>0</v>
      </c>
      <c r="BL268" s="23" t="s">
        <v>201</v>
      </c>
      <c r="BM268" s="23" t="s">
        <v>4912</v>
      </c>
    </row>
    <row r="269" spans="2:65" s="1" customFormat="1" ht="121.5">
      <c r="B269" s="40"/>
      <c r="D269" s="186" t="s">
        <v>209</v>
      </c>
      <c r="F269" s="194" t="s">
        <v>4913</v>
      </c>
      <c r="I269" s="195"/>
      <c r="L269" s="40"/>
      <c r="M269" s="196"/>
      <c r="N269" s="41"/>
      <c r="O269" s="41"/>
      <c r="P269" s="41"/>
      <c r="Q269" s="41"/>
      <c r="R269" s="41"/>
      <c r="S269" s="41"/>
      <c r="T269" s="69"/>
      <c r="AT269" s="23" t="s">
        <v>209</v>
      </c>
      <c r="AU269" s="23" t="s">
        <v>211</v>
      </c>
    </row>
    <row r="270" spans="2:65" s="10" customFormat="1" ht="22.35" customHeight="1">
      <c r="B270" s="159"/>
      <c r="D270" s="160" t="s">
        <v>74</v>
      </c>
      <c r="E270" s="170" t="s">
        <v>422</v>
      </c>
      <c r="F270" s="170" t="s">
        <v>2912</v>
      </c>
      <c r="I270" s="162"/>
      <c r="J270" s="171">
        <f>BK270</f>
        <v>0</v>
      </c>
      <c r="L270" s="159"/>
      <c r="M270" s="164"/>
      <c r="N270" s="165"/>
      <c r="O270" s="165"/>
      <c r="P270" s="166">
        <f>SUM(P271:P298)</f>
        <v>0</v>
      </c>
      <c r="Q270" s="165"/>
      <c r="R270" s="166">
        <f>SUM(R271:R298)</f>
        <v>4.4205281999999997</v>
      </c>
      <c r="S270" s="165"/>
      <c r="T270" s="167">
        <f>SUM(T271:T298)</f>
        <v>0</v>
      </c>
      <c r="AR270" s="160" t="s">
        <v>83</v>
      </c>
      <c r="AT270" s="168" t="s">
        <v>74</v>
      </c>
      <c r="AU270" s="168" t="s">
        <v>85</v>
      </c>
      <c r="AY270" s="160" t="s">
        <v>195</v>
      </c>
      <c r="BK270" s="169">
        <f>SUM(BK271:BK298)</f>
        <v>0</v>
      </c>
    </row>
    <row r="271" spans="2:65" s="1" customFormat="1" ht="16.5" customHeight="1">
      <c r="B271" s="172"/>
      <c r="C271" s="173" t="s">
        <v>433</v>
      </c>
      <c r="D271" s="173" t="s">
        <v>197</v>
      </c>
      <c r="E271" s="174" t="s">
        <v>3786</v>
      </c>
      <c r="F271" s="175" t="s">
        <v>3787</v>
      </c>
      <c r="G271" s="176" t="s">
        <v>207</v>
      </c>
      <c r="H271" s="177">
        <v>4</v>
      </c>
      <c r="I271" s="178"/>
      <c r="J271" s="179">
        <f>ROUND(I271*H271,2)</f>
        <v>0</v>
      </c>
      <c r="K271" s="175"/>
      <c r="L271" s="40"/>
      <c r="M271" s="180" t="s">
        <v>5</v>
      </c>
      <c r="N271" s="181" t="s">
        <v>46</v>
      </c>
      <c r="O271" s="41"/>
      <c r="P271" s="182">
        <f>O271*H271</f>
        <v>0</v>
      </c>
      <c r="Q271" s="182">
        <v>0</v>
      </c>
      <c r="R271" s="182">
        <f>Q271*H271</f>
        <v>0</v>
      </c>
      <c r="S271" s="182">
        <v>0</v>
      </c>
      <c r="T271" s="183">
        <f>S271*H271</f>
        <v>0</v>
      </c>
      <c r="AR271" s="23" t="s">
        <v>201</v>
      </c>
      <c r="AT271" s="23" t="s">
        <v>197</v>
      </c>
      <c r="AU271" s="23" t="s">
        <v>211</v>
      </c>
      <c r="AY271" s="23" t="s">
        <v>195</v>
      </c>
      <c r="BE271" s="184">
        <f>IF(N271="základní",J271,0)</f>
        <v>0</v>
      </c>
      <c r="BF271" s="184">
        <f>IF(N271="snížená",J271,0)</f>
        <v>0</v>
      </c>
      <c r="BG271" s="184">
        <f>IF(N271="zákl. přenesená",J271,0)</f>
        <v>0</v>
      </c>
      <c r="BH271" s="184">
        <f>IF(N271="sníž. přenesená",J271,0)</f>
        <v>0</v>
      </c>
      <c r="BI271" s="184">
        <f>IF(N271="nulová",J271,0)</f>
        <v>0</v>
      </c>
      <c r="BJ271" s="23" t="s">
        <v>83</v>
      </c>
      <c r="BK271" s="184">
        <f>ROUND(I271*H271,2)</f>
        <v>0</v>
      </c>
      <c r="BL271" s="23" t="s">
        <v>201</v>
      </c>
      <c r="BM271" s="23" t="s">
        <v>4914</v>
      </c>
    </row>
    <row r="272" spans="2:65" s="1" customFormat="1" ht="16.5" customHeight="1">
      <c r="B272" s="172"/>
      <c r="C272" s="173" t="s">
        <v>438</v>
      </c>
      <c r="D272" s="173" t="s">
        <v>197</v>
      </c>
      <c r="E272" s="174" t="s">
        <v>4695</v>
      </c>
      <c r="F272" s="175" t="s">
        <v>4696</v>
      </c>
      <c r="G272" s="176" t="s">
        <v>207</v>
      </c>
      <c r="H272" s="177">
        <v>1</v>
      </c>
      <c r="I272" s="178"/>
      <c r="J272" s="179">
        <f>ROUND(I272*H272,2)</f>
        <v>0</v>
      </c>
      <c r="K272" s="175"/>
      <c r="L272" s="40"/>
      <c r="M272" s="180" t="s">
        <v>5</v>
      </c>
      <c r="N272" s="181" t="s">
        <v>46</v>
      </c>
      <c r="O272" s="41"/>
      <c r="P272" s="182">
        <f>O272*H272</f>
        <v>0</v>
      </c>
      <c r="Q272" s="182">
        <v>0</v>
      </c>
      <c r="R272" s="182">
        <f>Q272*H272</f>
        <v>0</v>
      </c>
      <c r="S272" s="182">
        <v>0</v>
      </c>
      <c r="T272" s="183">
        <f>S272*H272</f>
        <v>0</v>
      </c>
      <c r="AR272" s="23" t="s">
        <v>201</v>
      </c>
      <c r="AT272" s="23" t="s">
        <v>197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4915</v>
      </c>
    </row>
    <row r="273" spans="2:65" s="1" customFormat="1" ht="25.5" customHeight="1">
      <c r="B273" s="172"/>
      <c r="C273" s="173" t="s">
        <v>443</v>
      </c>
      <c r="D273" s="173" t="s">
        <v>197</v>
      </c>
      <c r="E273" s="174" t="s">
        <v>2916</v>
      </c>
      <c r="F273" s="175" t="s">
        <v>2917</v>
      </c>
      <c r="G273" s="176" t="s">
        <v>228</v>
      </c>
      <c r="H273" s="177">
        <v>1.25</v>
      </c>
      <c r="I273" s="178"/>
      <c r="J273" s="179">
        <f>ROUND(I273*H273,2)</f>
        <v>0</v>
      </c>
      <c r="K273" s="175"/>
      <c r="L273" s="40"/>
      <c r="M273" s="180" t="s">
        <v>5</v>
      </c>
      <c r="N273" s="181" t="s">
        <v>46</v>
      </c>
      <c r="O273" s="41"/>
      <c r="P273" s="182">
        <f>O273*H273</f>
        <v>0</v>
      </c>
      <c r="Q273" s="182">
        <v>2.4775800000000001</v>
      </c>
      <c r="R273" s="182">
        <f>Q273*H273</f>
        <v>3.096975</v>
      </c>
      <c r="S273" s="182">
        <v>0</v>
      </c>
      <c r="T273" s="183">
        <f>S273*H273</f>
        <v>0</v>
      </c>
      <c r="AR273" s="23" t="s">
        <v>201</v>
      </c>
      <c r="AT273" s="23" t="s">
        <v>197</v>
      </c>
      <c r="AU273" s="23" t="s">
        <v>211</v>
      </c>
      <c r="AY273" s="23" t="s">
        <v>195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23" t="s">
        <v>83</v>
      </c>
      <c r="BK273" s="184">
        <f>ROUND(I273*H273,2)</f>
        <v>0</v>
      </c>
      <c r="BL273" s="23" t="s">
        <v>201</v>
      </c>
      <c r="BM273" s="23" t="s">
        <v>4916</v>
      </c>
    </row>
    <row r="274" spans="2:65" s="11" customFormat="1">
      <c r="B274" s="185"/>
      <c r="D274" s="186" t="s">
        <v>203</v>
      </c>
      <c r="E274" s="187" t="s">
        <v>5</v>
      </c>
      <c r="F274" s="188" t="s">
        <v>3790</v>
      </c>
      <c r="H274" s="189">
        <v>1.25</v>
      </c>
      <c r="I274" s="190"/>
      <c r="L274" s="185"/>
      <c r="M274" s="191"/>
      <c r="N274" s="192"/>
      <c r="O274" s="192"/>
      <c r="P274" s="192"/>
      <c r="Q274" s="192"/>
      <c r="R274" s="192"/>
      <c r="S274" s="192"/>
      <c r="T274" s="193"/>
      <c r="AT274" s="187" t="s">
        <v>203</v>
      </c>
      <c r="AU274" s="187" t="s">
        <v>211</v>
      </c>
      <c r="AV274" s="11" t="s">
        <v>85</v>
      </c>
      <c r="AW274" s="11" t="s">
        <v>39</v>
      </c>
      <c r="AX274" s="11" t="s">
        <v>75</v>
      </c>
      <c r="AY274" s="187" t="s">
        <v>195</v>
      </c>
    </row>
    <row r="275" spans="2:65" s="13" customFormat="1">
      <c r="B275" s="205"/>
      <c r="D275" s="186" t="s">
        <v>203</v>
      </c>
      <c r="E275" s="206" t="s">
        <v>5</v>
      </c>
      <c r="F275" s="207" t="s">
        <v>254</v>
      </c>
      <c r="H275" s="208">
        <v>1.25</v>
      </c>
      <c r="I275" s="209"/>
      <c r="L275" s="205"/>
      <c r="M275" s="210"/>
      <c r="N275" s="211"/>
      <c r="O275" s="211"/>
      <c r="P275" s="211"/>
      <c r="Q275" s="211"/>
      <c r="R275" s="211"/>
      <c r="S275" s="211"/>
      <c r="T275" s="212"/>
      <c r="AT275" s="206" t="s">
        <v>203</v>
      </c>
      <c r="AU275" s="206" t="s">
        <v>211</v>
      </c>
      <c r="AV275" s="13" t="s">
        <v>201</v>
      </c>
      <c r="AW275" s="13" t="s">
        <v>39</v>
      </c>
      <c r="AX275" s="13" t="s">
        <v>83</v>
      </c>
      <c r="AY275" s="206" t="s">
        <v>195</v>
      </c>
    </row>
    <row r="276" spans="2:65" s="1" customFormat="1" ht="25.5" customHeight="1">
      <c r="B276" s="172"/>
      <c r="C276" s="173" t="s">
        <v>447</v>
      </c>
      <c r="D276" s="173" t="s">
        <v>197</v>
      </c>
      <c r="E276" s="174" t="s">
        <v>2920</v>
      </c>
      <c r="F276" s="175" t="s">
        <v>2921</v>
      </c>
      <c r="G276" s="176" t="s">
        <v>325</v>
      </c>
      <c r="H276" s="177">
        <v>35</v>
      </c>
      <c r="I276" s="178"/>
      <c r="J276" s="179">
        <f t="shared" ref="J276:J296" si="0">ROUND(I276*H276,2)</f>
        <v>0</v>
      </c>
      <c r="K276" s="175"/>
      <c r="L276" s="40"/>
      <c r="M276" s="180" t="s">
        <v>5</v>
      </c>
      <c r="N276" s="181" t="s">
        <v>46</v>
      </c>
      <c r="O276" s="41"/>
      <c r="P276" s="182">
        <f t="shared" ref="P276:P296" si="1">O276*H276</f>
        <v>0</v>
      </c>
      <c r="Q276" s="182">
        <v>0</v>
      </c>
      <c r="R276" s="182">
        <f t="shared" ref="R276:R296" si="2">Q276*H276</f>
        <v>0</v>
      </c>
      <c r="S276" s="182">
        <v>0</v>
      </c>
      <c r="T276" s="183">
        <f t="shared" ref="T276:T296" si="3">S276*H276</f>
        <v>0</v>
      </c>
      <c r="AR276" s="23" t="s">
        <v>201</v>
      </c>
      <c r="AT276" s="23" t="s">
        <v>197</v>
      </c>
      <c r="AU276" s="23" t="s">
        <v>211</v>
      </c>
      <c r="AY276" s="23" t="s">
        <v>195</v>
      </c>
      <c r="BE276" s="184">
        <f t="shared" ref="BE276:BE296" si="4">IF(N276="základní",J276,0)</f>
        <v>0</v>
      </c>
      <c r="BF276" s="184">
        <f t="shared" ref="BF276:BF296" si="5">IF(N276="snížená",J276,0)</f>
        <v>0</v>
      </c>
      <c r="BG276" s="184">
        <f t="shared" ref="BG276:BG296" si="6">IF(N276="zákl. přenesená",J276,0)</f>
        <v>0</v>
      </c>
      <c r="BH276" s="184">
        <f t="shared" ref="BH276:BH296" si="7">IF(N276="sníž. přenesená",J276,0)</f>
        <v>0</v>
      </c>
      <c r="BI276" s="184">
        <f t="shared" ref="BI276:BI296" si="8">IF(N276="nulová",J276,0)</f>
        <v>0</v>
      </c>
      <c r="BJ276" s="23" t="s">
        <v>83</v>
      </c>
      <c r="BK276" s="184">
        <f t="shared" ref="BK276:BK296" si="9">ROUND(I276*H276,2)</f>
        <v>0</v>
      </c>
      <c r="BL276" s="23" t="s">
        <v>201</v>
      </c>
      <c r="BM276" s="23" t="s">
        <v>4917</v>
      </c>
    </row>
    <row r="277" spans="2:65" s="1" customFormat="1" ht="16.5" customHeight="1">
      <c r="B277" s="172"/>
      <c r="C277" s="173" t="s">
        <v>452</v>
      </c>
      <c r="D277" s="173" t="s">
        <v>197</v>
      </c>
      <c r="E277" s="174" t="s">
        <v>2923</v>
      </c>
      <c r="F277" s="175" t="s">
        <v>2924</v>
      </c>
      <c r="G277" s="176" t="s">
        <v>228</v>
      </c>
      <c r="H277" s="177">
        <v>0.97</v>
      </c>
      <c r="I277" s="178"/>
      <c r="J277" s="179">
        <f t="shared" si="0"/>
        <v>0</v>
      </c>
      <c r="K277" s="175"/>
      <c r="L277" s="40"/>
      <c r="M277" s="180" t="s">
        <v>5</v>
      </c>
      <c r="N277" s="181" t="s">
        <v>46</v>
      </c>
      <c r="O277" s="41"/>
      <c r="P277" s="182">
        <f t="shared" si="1"/>
        <v>0</v>
      </c>
      <c r="Q277" s="182">
        <v>0</v>
      </c>
      <c r="R277" s="182">
        <f t="shared" si="2"/>
        <v>0</v>
      </c>
      <c r="S277" s="182">
        <v>0</v>
      </c>
      <c r="T277" s="183">
        <f t="shared" si="3"/>
        <v>0</v>
      </c>
      <c r="AR277" s="23" t="s">
        <v>201</v>
      </c>
      <c r="AT277" s="23" t="s">
        <v>197</v>
      </c>
      <c r="AU277" s="23" t="s">
        <v>211</v>
      </c>
      <c r="AY277" s="23" t="s">
        <v>195</v>
      </c>
      <c r="BE277" s="184">
        <f t="shared" si="4"/>
        <v>0</v>
      </c>
      <c r="BF277" s="184">
        <f t="shared" si="5"/>
        <v>0</v>
      </c>
      <c r="BG277" s="184">
        <f t="shared" si="6"/>
        <v>0</v>
      </c>
      <c r="BH277" s="184">
        <f t="shared" si="7"/>
        <v>0</v>
      </c>
      <c r="BI277" s="184">
        <f t="shared" si="8"/>
        <v>0</v>
      </c>
      <c r="BJ277" s="23" t="s">
        <v>83</v>
      </c>
      <c r="BK277" s="184">
        <f t="shared" si="9"/>
        <v>0</v>
      </c>
      <c r="BL277" s="23" t="s">
        <v>201</v>
      </c>
      <c r="BM277" s="23" t="s">
        <v>4918</v>
      </c>
    </row>
    <row r="278" spans="2:65" s="1" customFormat="1" ht="25.5" customHeight="1">
      <c r="B278" s="172"/>
      <c r="C278" s="173" t="s">
        <v>456</v>
      </c>
      <c r="D278" s="173" t="s">
        <v>197</v>
      </c>
      <c r="E278" s="174" t="s">
        <v>2926</v>
      </c>
      <c r="F278" s="175" t="s">
        <v>2927</v>
      </c>
      <c r="G278" s="176" t="s">
        <v>264</v>
      </c>
      <c r="H278" s="177">
        <v>29.57</v>
      </c>
      <c r="I278" s="178"/>
      <c r="J278" s="179">
        <f t="shared" si="0"/>
        <v>0</v>
      </c>
      <c r="K278" s="175"/>
      <c r="L278" s="40"/>
      <c r="M278" s="180" t="s">
        <v>5</v>
      </c>
      <c r="N278" s="181" t="s">
        <v>46</v>
      </c>
      <c r="O278" s="41"/>
      <c r="P278" s="182">
        <f t="shared" si="1"/>
        <v>0</v>
      </c>
      <c r="Q278" s="182">
        <v>0</v>
      </c>
      <c r="R278" s="182">
        <f t="shared" si="2"/>
        <v>0</v>
      </c>
      <c r="S278" s="182">
        <v>0</v>
      </c>
      <c r="T278" s="183">
        <f t="shared" si="3"/>
        <v>0</v>
      </c>
      <c r="AR278" s="23" t="s">
        <v>201</v>
      </c>
      <c r="AT278" s="23" t="s">
        <v>197</v>
      </c>
      <c r="AU278" s="23" t="s">
        <v>211</v>
      </c>
      <c r="AY278" s="23" t="s">
        <v>195</v>
      </c>
      <c r="BE278" s="184">
        <f t="shared" si="4"/>
        <v>0</v>
      </c>
      <c r="BF278" s="184">
        <f t="shared" si="5"/>
        <v>0</v>
      </c>
      <c r="BG278" s="184">
        <f t="shared" si="6"/>
        <v>0</v>
      </c>
      <c r="BH278" s="184">
        <f t="shared" si="7"/>
        <v>0</v>
      </c>
      <c r="BI278" s="184">
        <f t="shared" si="8"/>
        <v>0</v>
      </c>
      <c r="BJ278" s="23" t="s">
        <v>83</v>
      </c>
      <c r="BK278" s="184">
        <f t="shared" si="9"/>
        <v>0</v>
      </c>
      <c r="BL278" s="23" t="s">
        <v>201</v>
      </c>
      <c r="BM278" s="23" t="s">
        <v>4919</v>
      </c>
    </row>
    <row r="279" spans="2:65" s="1" customFormat="1" ht="16.5" customHeight="1">
      <c r="B279" s="172"/>
      <c r="C279" s="173" t="s">
        <v>462</v>
      </c>
      <c r="D279" s="173" t="s">
        <v>197</v>
      </c>
      <c r="E279" s="174" t="s">
        <v>2929</v>
      </c>
      <c r="F279" s="175" t="s">
        <v>2930</v>
      </c>
      <c r="G279" s="176" t="s">
        <v>264</v>
      </c>
      <c r="H279" s="177">
        <v>29.57</v>
      </c>
      <c r="I279" s="178"/>
      <c r="J279" s="179">
        <f t="shared" si="0"/>
        <v>0</v>
      </c>
      <c r="K279" s="175"/>
      <c r="L279" s="40"/>
      <c r="M279" s="180" t="s">
        <v>5</v>
      </c>
      <c r="N279" s="181" t="s">
        <v>46</v>
      </c>
      <c r="O279" s="41"/>
      <c r="P279" s="182">
        <f t="shared" si="1"/>
        <v>0</v>
      </c>
      <c r="Q279" s="182">
        <v>0</v>
      </c>
      <c r="R279" s="182">
        <f t="shared" si="2"/>
        <v>0</v>
      </c>
      <c r="S279" s="182">
        <v>0</v>
      </c>
      <c r="T279" s="183">
        <f t="shared" si="3"/>
        <v>0</v>
      </c>
      <c r="AR279" s="23" t="s">
        <v>201</v>
      </c>
      <c r="AT279" s="23" t="s">
        <v>197</v>
      </c>
      <c r="AU279" s="23" t="s">
        <v>211</v>
      </c>
      <c r="AY279" s="23" t="s">
        <v>195</v>
      </c>
      <c r="BE279" s="184">
        <f t="shared" si="4"/>
        <v>0</v>
      </c>
      <c r="BF279" s="184">
        <f t="shared" si="5"/>
        <v>0</v>
      </c>
      <c r="BG279" s="184">
        <f t="shared" si="6"/>
        <v>0</v>
      </c>
      <c r="BH279" s="184">
        <f t="shared" si="7"/>
        <v>0</v>
      </c>
      <c r="BI279" s="184">
        <f t="shared" si="8"/>
        <v>0</v>
      </c>
      <c r="BJ279" s="23" t="s">
        <v>83</v>
      </c>
      <c r="BK279" s="184">
        <f t="shared" si="9"/>
        <v>0</v>
      </c>
      <c r="BL279" s="23" t="s">
        <v>201</v>
      </c>
      <c r="BM279" s="23" t="s">
        <v>4920</v>
      </c>
    </row>
    <row r="280" spans="2:65" s="1" customFormat="1" ht="16.5" customHeight="1">
      <c r="B280" s="172"/>
      <c r="C280" s="173" t="s">
        <v>466</v>
      </c>
      <c r="D280" s="173" t="s">
        <v>197</v>
      </c>
      <c r="E280" s="174" t="s">
        <v>2932</v>
      </c>
      <c r="F280" s="175" t="s">
        <v>2933</v>
      </c>
      <c r="G280" s="176" t="s">
        <v>264</v>
      </c>
      <c r="H280" s="177">
        <v>29.57</v>
      </c>
      <c r="I280" s="178"/>
      <c r="J280" s="179">
        <f t="shared" si="0"/>
        <v>0</v>
      </c>
      <c r="K280" s="175"/>
      <c r="L280" s="40"/>
      <c r="M280" s="180" t="s">
        <v>5</v>
      </c>
      <c r="N280" s="181" t="s">
        <v>46</v>
      </c>
      <c r="O280" s="41"/>
      <c r="P280" s="182">
        <f t="shared" si="1"/>
        <v>0</v>
      </c>
      <c r="Q280" s="182">
        <v>0</v>
      </c>
      <c r="R280" s="182">
        <f t="shared" si="2"/>
        <v>0</v>
      </c>
      <c r="S280" s="182">
        <v>0</v>
      </c>
      <c r="T280" s="183">
        <f t="shared" si="3"/>
        <v>0</v>
      </c>
      <c r="AR280" s="23" t="s">
        <v>201</v>
      </c>
      <c r="AT280" s="23" t="s">
        <v>197</v>
      </c>
      <c r="AU280" s="23" t="s">
        <v>211</v>
      </c>
      <c r="AY280" s="23" t="s">
        <v>195</v>
      </c>
      <c r="BE280" s="184">
        <f t="shared" si="4"/>
        <v>0</v>
      </c>
      <c r="BF280" s="184">
        <f t="shared" si="5"/>
        <v>0</v>
      </c>
      <c r="BG280" s="184">
        <f t="shared" si="6"/>
        <v>0</v>
      </c>
      <c r="BH280" s="184">
        <f t="shared" si="7"/>
        <v>0</v>
      </c>
      <c r="BI280" s="184">
        <f t="shared" si="8"/>
        <v>0</v>
      </c>
      <c r="BJ280" s="23" t="s">
        <v>83</v>
      </c>
      <c r="BK280" s="184">
        <f t="shared" si="9"/>
        <v>0</v>
      </c>
      <c r="BL280" s="23" t="s">
        <v>201</v>
      </c>
      <c r="BM280" s="23" t="s">
        <v>4921</v>
      </c>
    </row>
    <row r="281" spans="2:65" s="1" customFormat="1" ht="16.5" customHeight="1">
      <c r="B281" s="172"/>
      <c r="C281" s="173" t="s">
        <v>471</v>
      </c>
      <c r="D281" s="173" t="s">
        <v>197</v>
      </c>
      <c r="E281" s="174" t="s">
        <v>2935</v>
      </c>
      <c r="F281" s="175" t="s">
        <v>2936</v>
      </c>
      <c r="G281" s="176" t="s">
        <v>264</v>
      </c>
      <c r="H281" s="177">
        <v>29.57</v>
      </c>
      <c r="I281" s="178"/>
      <c r="J281" s="179">
        <f t="shared" si="0"/>
        <v>0</v>
      </c>
      <c r="K281" s="175"/>
      <c r="L281" s="40"/>
      <c r="M281" s="180" t="s">
        <v>5</v>
      </c>
      <c r="N281" s="181" t="s">
        <v>46</v>
      </c>
      <c r="O281" s="41"/>
      <c r="P281" s="182">
        <f t="shared" si="1"/>
        <v>0</v>
      </c>
      <c r="Q281" s="182">
        <v>0</v>
      </c>
      <c r="R281" s="182">
        <f t="shared" si="2"/>
        <v>0</v>
      </c>
      <c r="S281" s="182">
        <v>0</v>
      </c>
      <c r="T281" s="183">
        <f t="shared" si="3"/>
        <v>0</v>
      </c>
      <c r="AR281" s="23" t="s">
        <v>201</v>
      </c>
      <c r="AT281" s="23" t="s">
        <v>197</v>
      </c>
      <c r="AU281" s="23" t="s">
        <v>211</v>
      </c>
      <c r="AY281" s="23" t="s">
        <v>195</v>
      </c>
      <c r="BE281" s="184">
        <f t="shared" si="4"/>
        <v>0</v>
      </c>
      <c r="BF281" s="184">
        <f t="shared" si="5"/>
        <v>0</v>
      </c>
      <c r="BG281" s="184">
        <f t="shared" si="6"/>
        <v>0</v>
      </c>
      <c r="BH281" s="184">
        <f t="shared" si="7"/>
        <v>0</v>
      </c>
      <c r="BI281" s="184">
        <f t="shared" si="8"/>
        <v>0</v>
      </c>
      <c r="BJ281" s="23" t="s">
        <v>83</v>
      </c>
      <c r="BK281" s="184">
        <f t="shared" si="9"/>
        <v>0</v>
      </c>
      <c r="BL281" s="23" t="s">
        <v>201</v>
      </c>
      <c r="BM281" s="23" t="s">
        <v>4922</v>
      </c>
    </row>
    <row r="282" spans="2:65" s="1" customFormat="1" ht="16.5" customHeight="1">
      <c r="B282" s="172"/>
      <c r="C282" s="173" t="s">
        <v>476</v>
      </c>
      <c r="D282" s="173" t="s">
        <v>197</v>
      </c>
      <c r="E282" s="174" t="s">
        <v>2938</v>
      </c>
      <c r="F282" s="175" t="s">
        <v>2939</v>
      </c>
      <c r="G282" s="176" t="s">
        <v>264</v>
      </c>
      <c r="H282" s="177">
        <v>29.57</v>
      </c>
      <c r="I282" s="178"/>
      <c r="J282" s="179">
        <f t="shared" si="0"/>
        <v>0</v>
      </c>
      <c r="K282" s="175"/>
      <c r="L282" s="40"/>
      <c r="M282" s="180" t="s">
        <v>5</v>
      </c>
      <c r="N282" s="181" t="s">
        <v>46</v>
      </c>
      <c r="O282" s="41"/>
      <c r="P282" s="182">
        <f t="shared" si="1"/>
        <v>0</v>
      </c>
      <c r="Q282" s="182">
        <v>3.8850000000000003E-2</v>
      </c>
      <c r="R282" s="182">
        <f t="shared" si="2"/>
        <v>1.1487945000000002</v>
      </c>
      <c r="S282" s="182">
        <v>0</v>
      </c>
      <c r="T282" s="183">
        <f t="shared" si="3"/>
        <v>0</v>
      </c>
      <c r="AR282" s="23" t="s">
        <v>201</v>
      </c>
      <c r="AT282" s="23" t="s">
        <v>197</v>
      </c>
      <c r="AU282" s="23" t="s">
        <v>211</v>
      </c>
      <c r="AY282" s="23" t="s">
        <v>195</v>
      </c>
      <c r="BE282" s="184">
        <f t="shared" si="4"/>
        <v>0</v>
      </c>
      <c r="BF282" s="184">
        <f t="shared" si="5"/>
        <v>0</v>
      </c>
      <c r="BG282" s="184">
        <f t="shared" si="6"/>
        <v>0</v>
      </c>
      <c r="BH282" s="184">
        <f t="shared" si="7"/>
        <v>0</v>
      </c>
      <c r="BI282" s="184">
        <f t="shared" si="8"/>
        <v>0</v>
      </c>
      <c r="BJ282" s="23" t="s">
        <v>83</v>
      </c>
      <c r="BK282" s="184">
        <f t="shared" si="9"/>
        <v>0</v>
      </c>
      <c r="BL282" s="23" t="s">
        <v>201</v>
      </c>
      <c r="BM282" s="23" t="s">
        <v>4923</v>
      </c>
    </row>
    <row r="283" spans="2:65" s="1" customFormat="1" ht="16.5" customHeight="1">
      <c r="B283" s="172"/>
      <c r="C283" s="173" t="s">
        <v>480</v>
      </c>
      <c r="D283" s="173" t="s">
        <v>197</v>
      </c>
      <c r="E283" s="174" t="s">
        <v>2941</v>
      </c>
      <c r="F283" s="175" t="s">
        <v>2942</v>
      </c>
      <c r="G283" s="176" t="s">
        <v>264</v>
      </c>
      <c r="H283" s="177">
        <v>29.57</v>
      </c>
      <c r="I283" s="178"/>
      <c r="J283" s="179">
        <f t="shared" si="0"/>
        <v>0</v>
      </c>
      <c r="K283" s="175"/>
      <c r="L283" s="40"/>
      <c r="M283" s="180" t="s">
        <v>5</v>
      </c>
      <c r="N283" s="181" t="s">
        <v>46</v>
      </c>
      <c r="O283" s="41"/>
      <c r="P283" s="182">
        <f t="shared" si="1"/>
        <v>0</v>
      </c>
      <c r="Q283" s="182">
        <v>0</v>
      </c>
      <c r="R283" s="182">
        <f t="shared" si="2"/>
        <v>0</v>
      </c>
      <c r="S283" s="182">
        <v>0</v>
      </c>
      <c r="T283" s="183">
        <f t="shared" si="3"/>
        <v>0</v>
      </c>
      <c r="AR283" s="23" t="s">
        <v>201</v>
      </c>
      <c r="AT283" s="23" t="s">
        <v>197</v>
      </c>
      <c r="AU283" s="23" t="s">
        <v>211</v>
      </c>
      <c r="AY283" s="23" t="s">
        <v>195</v>
      </c>
      <c r="BE283" s="184">
        <f t="shared" si="4"/>
        <v>0</v>
      </c>
      <c r="BF283" s="184">
        <f t="shared" si="5"/>
        <v>0</v>
      </c>
      <c r="BG283" s="184">
        <f t="shared" si="6"/>
        <v>0</v>
      </c>
      <c r="BH283" s="184">
        <f t="shared" si="7"/>
        <v>0</v>
      </c>
      <c r="BI283" s="184">
        <f t="shared" si="8"/>
        <v>0</v>
      </c>
      <c r="BJ283" s="23" t="s">
        <v>83</v>
      </c>
      <c r="BK283" s="184">
        <f t="shared" si="9"/>
        <v>0</v>
      </c>
      <c r="BL283" s="23" t="s">
        <v>201</v>
      </c>
      <c r="BM283" s="23" t="s">
        <v>4924</v>
      </c>
    </row>
    <row r="284" spans="2:65" s="1" customFormat="1" ht="16.5" customHeight="1">
      <c r="B284" s="172"/>
      <c r="C284" s="173" t="s">
        <v>485</v>
      </c>
      <c r="D284" s="173" t="s">
        <v>197</v>
      </c>
      <c r="E284" s="174" t="s">
        <v>2944</v>
      </c>
      <c r="F284" s="175" t="s">
        <v>2945</v>
      </c>
      <c r="G284" s="176" t="s">
        <v>264</v>
      </c>
      <c r="H284" s="177">
        <v>29.57</v>
      </c>
      <c r="I284" s="178"/>
      <c r="J284" s="179">
        <f t="shared" si="0"/>
        <v>0</v>
      </c>
      <c r="K284" s="175"/>
      <c r="L284" s="40"/>
      <c r="M284" s="180" t="s">
        <v>5</v>
      </c>
      <c r="N284" s="181" t="s">
        <v>46</v>
      </c>
      <c r="O284" s="41"/>
      <c r="P284" s="182">
        <f t="shared" si="1"/>
        <v>0</v>
      </c>
      <c r="Q284" s="182">
        <v>3.15E-3</v>
      </c>
      <c r="R284" s="182">
        <f t="shared" si="2"/>
        <v>9.3145500000000006E-2</v>
      </c>
      <c r="S284" s="182">
        <v>0</v>
      </c>
      <c r="T284" s="183">
        <f t="shared" si="3"/>
        <v>0</v>
      </c>
      <c r="AR284" s="23" t="s">
        <v>201</v>
      </c>
      <c r="AT284" s="23" t="s">
        <v>197</v>
      </c>
      <c r="AU284" s="23" t="s">
        <v>211</v>
      </c>
      <c r="AY284" s="23" t="s">
        <v>195</v>
      </c>
      <c r="BE284" s="184">
        <f t="shared" si="4"/>
        <v>0</v>
      </c>
      <c r="BF284" s="184">
        <f t="shared" si="5"/>
        <v>0</v>
      </c>
      <c r="BG284" s="184">
        <f t="shared" si="6"/>
        <v>0</v>
      </c>
      <c r="BH284" s="184">
        <f t="shared" si="7"/>
        <v>0</v>
      </c>
      <c r="BI284" s="184">
        <f t="shared" si="8"/>
        <v>0</v>
      </c>
      <c r="BJ284" s="23" t="s">
        <v>83</v>
      </c>
      <c r="BK284" s="184">
        <f t="shared" si="9"/>
        <v>0</v>
      </c>
      <c r="BL284" s="23" t="s">
        <v>201</v>
      </c>
      <c r="BM284" s="23" t="s">
        <v>4925</v>
      </c>
    </row>
    <row r="285" spans="2:65" s="1" customFormat="1" ht="16.5" customHeight="1">
      <c r="B285" s="172"/>
      <c r="C285" s="173" t="s">
        <v>490</v>
      </c>
      <c r="D285" s="173" t="s">
        <v>197</v>
      </c>
      <c r="E285" s="174" t="s">
        <v>2947</v>
      </c>
      <c r="F285" s="175" t="s">
        <v>2948</v>
      </c>
      <c r="G285" s="176" t="s">
        <v>264</v>
      </c>
      <c r="H285" s="177">
        <v>29.57</v>
      </c>
      <c r="I285" s="178"/>
      <c r="J285" s="179">
        <f t="shared" si="0"/>
        <v>0</v>
      </c>
      <c r="K285" s="175"/>
      <c r="L285" s="40"/>
      <c r="M285" s="180" t="s">
        <v>5</v>
      </c>
      <c r="N285" s="181" t="s">
        <v>46</v>
      </c>
      <c r="O285" s="41"/>
      <c r="P285" s="182">
        <f t="shared" si="1"/>
        <v>0</v>
      </c>
      <c r="Q285" s="182">
        <v>0</v>
      </c>
      <c r="R285" s="182">
        <f t="shared" si="2"/>
        <v>0</v>
      </c>
      <c r="S285" s="182">
        <v>0</v>
      </c>
      <c r="T285" s="183">
        <f t="shared" si="3"/>
        <v>0</v>
      </c>
      <c r="AR285" s="23" t="s">
        <v>201</v>
      </c>
      <c r="AT285" s="23" t="s">
        <v>197</v>
      </c>
      <c r="AU285" s="23" t="s">
        <v>211</v>
      </c>
      <c r="AY285" s="23" t="s">
        <v>195</v>
      </c>
      <c r="BE285" s="184">
        <f t="shared" si="4"/>
        <v>0</v>
      </c>
      <c r="BF285" s="184">
        <f t="shared" si="5"/>
        <v>0</v>
      </c>
      <c r="BG285" s="184">
        <f t="shared" si="6"/>
        <v>0</v>
      </c>
      <c r="BH285" s="184">
        <f t="shared" si="7"/>
        <v>0</v>
      </c>
      <c r="BI285" s="184">
        <f t="shared" si="8"/>
        <v>0</v>
      </c>
      <c r="BJ285" s="23" t="s">
        <v>83</v>
      </c>
      <c r="BK285" s="184">
        <f t="shared" si="9"/>
        <v>0</v>
      </c>
      <c r="BL285" s="23" t="s">
        <v>201</v>
      </c>
      <c r="BM285" s="23" t="s">
        <v>4926</v>
      </c>
    </row>
    <row r="286" spans="2:65" s="1" customFormat="1" ht="16.5" customHeight="1">
      <c r="B286" s="172"/>
      <c r="C286" s="173" t="s">
        <v>494</v>
      </c>
      <c r="D286" s="173" t="s">
        <v>197</v>
      </c>
      <c r="E286" s="174" t="s">
        <v>2950</v>
      </c>
      <c r="F286" s="175" t="s">
        <v>2951</v>
      </c>
      <c r="G286" s="176" t="s">
        <v>264</v>
      </c>
      <c r="H286" s="177">
        <v>29.57</v>
      </c>
      <c r="I286" s="178"/>
      <c r="J286" s="179">
        <f t="shared" si="0"/>
        <v>0</v>
      </c>
      <c r="K286" s="175"/>
      <c r="L286" s="40"/>
      <c r="M286" s="180" t="s">
        <v>5</v>
      </c>
      <c r="N286" s="181" t="s">
        <v>46</v>
      </c>
      <c r="O286" s="41"/>
      <c r="P286" s="182">
        <f t="shared" si="1"/>
        <v>0</v>
      </c>
      <c r="Q286" s="182">
        <v>2.7599999999999999E-3</v>
      </c>
      <c r="R286" s="182">
        <f t="shared" si="2"/>
        <v>8.1613199999999997E-2</v>
      </c>
      <c r="S286" s="182">
        <v>0</v>
      </c>
      <c r="T286" s="183">
        <f t="shared" si="3"/>
        <v>0</v>
      </c>
      <c r="AR286" s="23" t="s">
        <v>201</v>
      </c>
      <c r="AT286" s="23" t="s">
        <v>197</v>
      </c>
      <c r="AU286" s="23" t="s">
        <v>211</v>
      </c>
      <c r="AY286" s="23" t="s">
        <v>195</v>
      </c>
      <c r="BE286" s="184">
        <f t="shared" si="4"/>
        <v>0</v>
      </c>
      <c r="BF286" s="184">
        <f t="shared" si="5"/>
        <v>0</v>
      </c>
      <c r="BG286" s="184">
        <f t="shared" si="6"/>
        <v>0</v>
      </c>
      <c r="BH286" s="184">
        <f t="shared" si="7"/>
        <v>0</v>
      </c>
      <c r="BI286" s="184">
        <f t="shared" si="8"/>
        <v>0</v>
      </c>
      <c r="BJ286" s="23" t="s">
        <v>83</v>
      </c>
      <c r="BK286" s="184">
        <f t="shared" si="9"/>
        <v>0</v>
      </c>
      <c r="BL286" s="23" t="s">
        <v>201</v>
      </c>
      <c r="BM286" s="23" t="s">
        <v>4927</v>
      </c>
    </row>
    <row r="287" spans="2:65" s="1" customFormat="1" ht="25.5" customHeight="1">
      <c r="B287" s="172"/>
      <c r="C287" s="173" t="s">
        <v>499</v>
      </c>
      <c r="D287" s="173" t="s">
        <v>197</v>
      </c>
      <c r="E287" s="174" t="s">
        <v>2953</v>
      </c>
      <c r="F287" s="175" t="s">
        <v>2954</v>
      </c>
      <c r="G287" s="176" t="s">
        <v>264</v>
      </c>
      <c r="H287" s="177">
        <v>29.57</v>
      </c>
      <c r="I287" s="178"/>
      <c r="J287" s="179">
        <f t="shared" si="0"/>
        <v>0</v>
      </c>
      <c r="K287" s="175"/>
      <c r="L287" s="40"/>
      <c r="M287" s="180" t="s">
        <v>5</v>
      </c>
      <c r="N287" s="181" t="s">
        <v>46</v>
      </c>
      <c r="O287" s="41"/>
      <c r="P287" s="182">
        <f t="shared" si="1"/>
        <v>0</v>
      </c>
      <c r="Q287" s="182">
        <v>0</v>
      </c>
      <c r="R287" s="182">
        <f t="shared" si="2"/>
        <v>0</v>
      </c>
      <c r="S287" s="182">
        <v>0</v>
      </c>
      <c r="T287" s="183">
        <f t="shared" si="3"/>
        <v>0</v>
      </c>
      <c r="AR287" s="23" t="s">
        <v>201</v>
      </c>
      <c r="AT287" s="23" t="s">
        <v>197</v>
      </c>
      <c r="AU287" s="23" t="s">
        <v>211</v>
      </c>
      <c r="AY287" s="23" t="s">
        <v>195</v>
      </c>
      <c r="BE287" s="184">
        <f t="shared" si="4"/>
        <v>0</v>
      </c>
      <c r="BF287" s="184">
        <f t="shared" si="5"/>
        <v>0</v>
      </c>
      <c r="BG287" s="184">
        <f t="shared" si="6"/>
        <v>0</v>
      </c>
      <c r="BH287" s="184">
        <f t="shared" si="7"/>
        <v>0</v>
      </c>
      <c r="BI287" s="184">
        <f t="shared" si="8"/>
        <v>0</v>
      </c>
      <c r="BJ287" s="23" t="s">
        <v>83</v>
      </c>
      <c r="BK287" s="184">
        <f t="shared" si="9"/>
        <v>0</v>
      </c>
      <c r="BL287" s="23" t="s">
        <v>201</v>
      </c>
      <c r="BM287" s="23" t="s">
        <v>4928</v>
      </c>
    </row>
    <row r="288" spans="2:65" s="1" customFormat="1" ht="16.5" customHeight="1">
      <c r="B288" s="172"/>
      <c r="C288" s="173" t="s">
        <v>504</v>
      </c>
      <c r="D288" s="173" t="s">
        <v>197</v>
      </c>
      <c r="E288" s="174" t="s">
        <v>2956</v>
      </c>
      <c r="F288" s="175" t="s">
        <v>2957</v>
      </c>
      <c r="G288" s="176" t="s">
        <v>325</v>
      </c>
      <c r="H288" s="177">
        <v>8</v>
      </c>
      <c r="I288" s="178"/>
      <c r="J288" s="179">
        <f t="shared" si="0"/>
        <v>0</v>
      </c>
      <c r="K288" s="175"/>
      <c r="L288" s="40"/>
      <c r="M288" s="180" t="s">
        <v>5</v>
      </c>
      <c r="N288" s="181" t="s">
        <v>46</v>
      </c>
      <c r="O288" s="41"/>
      <c r="P288" s="182">
        <f t="shared" si="1"/>
        <v>0</v>
      </c>
      <c r="Q288" s="182">
        <v>0</v>
      </c>
      <c r="R288" s="182">
        <f t="shared" si="2"/>
        <v>0</v>
      </c>
      <c r="S288" s="182">
        <v>0</v>
      </c>
      <c r="T288" s="183">
        <f t="shared" si="3"/>
        <v>0</v>
      </c>
      <c r="AR288" s="23" t="s">
        <v>201</v>
      </c>
      <c r="AT288" s="23" t="s">
        <v>197</v>
      </c>
      <c r="AU288" s="23" t="s">
        <v>211</v>
      </c>
      <c r="AY288" s="23" t="s">
        <v>195</v>
      </c>
      <c r="BE288" s="184">
        <f t="shared" si="4"/>
        <v>0</v>
      </c>
      <c r="BF288" s="184">
        <f t="shared" si="5"/>
        <v>0</v>
      </c>
      <c r="BG288" s="184">
        <f t="shared" si="6"/>
        <v>0</v>
      </c>
      <c r="BH288" s="184">
        <f t="shared" si="7"/>
        <v>0</v>
      </c>
      <c r="BI288" s="184">
        <f t="shared" si="8"/>
        <v>0</v>
      </c>
      <c r="BJ288" s="23" t="s">
        <v>83</v>
      </c>
      <c r="BK288" s="184">
        <f t="shared" si="9"/>
        <v>0</v>
      </c>
      <c r="BL288" s="23" t="s">
        <v>201</v>
      </c>
      <c r="BM288" s="23" t="s">
        <v>4929</v>
      </c>
    </row>
    <row r="289" spans="2:65" s="1" customFormat="1" ht="16.5" customHeight="1">
      <c r="B289" s="172"/>
      <c r="C289" s="173" t="s">
        <v>508</v>
      </c>
      <c r="D289" s="173" t="s">
        <v>197</v>
      </c>
      <c r="E289" s="174" t="s">
        <v>2959</v>
      </c>
      <c r="F289" s="175" t="s">
        <v>2960</v>
      </c>
      <c r="G289" s="176" t="s">
        <v>228</v>
      </c>
      <c r="H289" s="177">
        <v>0.97</v>
      </c>
      <c r="I289" s="178"/>
      <c r="J289" s="179">
        <f t="shared" si="0"/>
        <v>0</v>
      </c>
      <c r="K289" s="175"/>
      <c r="L289" s="40"/>
      <c r="M289" s="180" t="s">
        <v>5</v>
      </c>
      <c r="N289" s="181" t="s">
        <v>46</v>
      </c>
      <c r="O289" s="41"/>
      <c r="P289" s="182">
        <f t="shared" si="1"/>
        <v>0</v>
      </c>
      <c r="Q289" s="182">
        <v>0</v>
      </c>
      <c r="R289" s="182">
        <f t="shared" si="2"/>
        <v>0</v>
      </c>
      <c r="S289" s="182">
        <v>0</v>
      </c>
      <c r="T289" s="183">
        <f t="shared" si="3"/>
        <v>0</v>
      </c>
      <c r="AR289" s="23" t="s">
        <v>201</v>
      </c>
      <c r="AT289" s="23" t="s">
        <v>197</v>
      </c>
      <c r="AU289" s="23" t="s">
        <v>211</v>
      </c>
      <c r="AY289" s="23" t="s">
        <v>195</v>
      </c>
      <c r="BE289" s="184">
        <f t="shared" si="4"/>
        <v>0</v>
      </c>
      <c r="BF289" s="184">
        <f t="shared" si="5"/>
        <v>0</v>
      </c>
      <c r="BG289" s="184">
        <f t="shared" si="6"/>
        <v>0</v>
      </c>
      <c r="BH289" s="184">
        <f t="shared" si="7"/>
        <v>0</v>
      </c>
      <c r="BI289" s="184">
        <f t="shared" si="8"/>
        <v>0</v>
      </c>
      <c r="BJ289" s="23" t="s">
        <v>83</v>
      </c>
      <c r="BK289" s="184">
        <f t="shared" si="9"/>
        <v>0</v>
      </c>
      <c r="BL289" s="23" t="s">
        <v>201</v>
      </c>
      <c r="BM289" s="23" t="s">
        <v>4930</v>
      </c>
    </row>
    <row r="290" spans="2:65" s="1" customFormat="1" ht="25.5" customHeight="1">
      <c r="B290" s="172"/>
      <c r="C290" s="173" t="s">
        <v>391</v>
      </c>
      <c r="D290" s="173" t="s">
        <v>197</v>
      </c>
      <c r="E290" s="174" t="s">
        <v>2962</v>
      </c>
      <c r="F290" s="175" t="s">
        <v>2963</v>
      </c>
      <c r="G290" s="176" t="s">
        <v>303</v>
      </c>
      <c r="H290" s="177">
        <v>1.7869999999999999</v>
      </c>
      <c r="I290" s="178"/>
      <c r="J290" s="179">
        <f t="shared" si="0"/>
        <v>0</v>
      </c>
      <c r="K290" s="175"/>
      <c r="L290" s="40"/>
      <c r="M290" s="180" t="s">
        <v>5</v>
      </c>
      <c r="N290" s="181" t="s">
        <v>46</v>
      </c>
      <c r="O290" s="41"/>
      <c r="P290" s="182">
        <f t="shared" si="1"/>
        <v>0</v>
      </c>
      <c r="Q290" s="182">
        <v>0</v>
      </c>
      <c r="R290" s="182">
        <f t="shared" si="2"/>
        <v>0</v>
      </c>
      <c r="S290" s="182">
        <v>0</v>
      </c>
      <c r="T290" s="183">
        <f t="shared" si="3"/>
        <v>0</v>
      </c>
      <c r="AR290" s="23" t="s">
        <v>201</v>
      </c>
      <c r="AT290" s="23" t="s">
        <v>197</v>
      </c>
      <c r="AU290" s="23" t="s">
        <v>211</v>
      </c>
      <c r="AY290" s="23" t="s">
        <v>195</v>
      </c>
      <c r="BE290" s="184">
        <f t="shared" si="4"/>
        <v>0</v>
      </c>
      <c r="BF290" s="184">
        <f t="shared" si="5"/>
        <v>0</v>
      </c>
      <c r="BG290" s="184">
        <f t="shared" si="6"/>
        <v>0</v>
      </c>
      <c r="BH290" s="184">
        <f t="shared" si="7"/>
        <v>0</v>
      </c>
      <c r="BI290" s="184">
        <f t="shared" si="8"/>
        <v>0</v>
      </c>
      <c r="BJ290" s="23" t="s">
        <v>83</v>
      </c>
      <c r="BK290" s="184">
        <f t="shared" si="9"/>
        <v>0</v>
      </c>
      <c r="BL290" s="23" t="s">
        <v>201</v>
      </c>
      <c r="BM290" s="23" t="s">
        <v>4931</v>
      </c>
    </row>
    <row r="291" spans="2:65" s="1" customFormat="1" ht="25.5" customHeight="1">
      <c r="B291" s="172"/>
      <c r="C291" s="173" t="s">
        <v>412</v>
      </c>
      <c r="D291" s="173" t="s">
        <v>197</v>
      </c>
      <c r="E291" s="174" t="s">
        <v>2965</v>
      </c>
      <c r="F291" s="175" t="s">
        <v>2966</v>
      </c>
      <c r="G291" s="176" t="s">
        <v>303</v>
      </c>
      <c r="H291" s="177">
        <v>1.7869999999999999</v>
      </c>
      <c r="I291" s="178"/>
      <c r="J291" s="179">
        <f t="shared" si="0"/>
        <v>0</v>
      </c>
      <c r="K291" s="175"/>
      <c r="L291" s="40"/>
      <c r="M291" s="180" t="s">
        <v>5</v>
      </c>
      <c r="N291" s="181" t="s">
        <v>46</v>
      </c>
      <c r="O291" s="41"/>
      <c r="P291" s="182">
        <f t="shared" si="1"/>
        <v>0</v>
      </c>
      <c r="Q291" s="182">
        <v>0</v>
      </c>
      <c r="R291" s="182">
        <f t="shared" si="2"/>
        <v>0</v>
      </c>
      <c r="S291" s="182">
        <v>0</v>
      </c>
      <c r="T291" s="183">
        <f t="shared" si="3"/>
        <v>0</v>
      </c>
      <c r="AR291" s="23" t="s">
        <v>201</v>
      </c>
      <c r="AT291" s="23" t="s">
        <v>197</v>
      </c>
      <c r="AU291" s="23" t="s">
        <v>211</v>
      </c>
      <c r="AY291" s="23" t="s">
        <v>195</v>
      </c>
      <c r="BE291" s="184">
        <f t="shared" si="4"/>
        <v>0</v>
      </c>
      <c r="BF291" s="184">
        <f t="shared" si="5"/>
        <v>0</v>
      </c>
      <c r="BG291" s="184">
        <f t="shared" si="6"/>
        <v>0</v>
      </c>
      <c r="BH291" s="184">
        <f t="shared" si="7"/>
        <v>0</v>
      </c>
      <c r="BI291" s="184">
        <f t="shared" si="8"/>
        <v>0</v>
      </c>
      <c r="BJ291" s="23" t="s">
        <v>83</v>
      </c>
      <c r="BK291" s="184">
        <f t="shared" si="9"/>
        <v>0</v>
      </c>
      <c r="BL291" s="23" t="s">
        <v>201</v>
      </c>
      <c r="BM291" s="23" t="s">
        <v>4932</v>
      </c>
    </row>
    <row r="292" spans="2:65" s="1" customFormat="1" ht="25.5" customHeight="1">
      <c r="B292" s="172"/>
      <c r="C292" s="173" t="s">
        <v>520</v>
      </c>
      <c r="D292" s="173" t="s">
        <v>197</v>
      </c>
      <c r="E292" s="174" t="s">
        <v>2968</v>
      </c>
      <c r="F292" s="175" t="s">
        <v>2969</v>
      </c>
      <c r="G292" s="176" t="s">
        <v>303</v>
      </c>
      <c r="H292" s="177">
        <v>17.87</v>
      </c>
      <c r="I292" s="178"/>
      <c r="J292" s="179">
        <f t="shared" si="0"/>
        <v>0</v>
      </c>
      <c r="K292" s="175"/>
      <c r="L292" s="40"/>
      <c r="M292" s="180" t="s">
        <v>5</v>
      </c>
      <c r="N292" s="181" t="s">
        <v>46</v>
      </c>
      <c r="O292" s="41"/>
      <c r="P292" s="182">
        <f t="shared" si="1"/>
        <v>0</v>
      </c>
      <c r="Q292" s="182">
        <v>0</v>
      </c>
      <c r="R292" s="182">
        <f t="shared" si="2"/>
        <v>0</v>
      </c>
      <c r="S292" s="182">
        <v>0</v>
      </c>
      <c r="T292" s="183">
        <f t="shared" si="3"/>
        <v>0</v>
      </c>
      <c r="AR292" s="23" t="s">
        <v>201</v>
      </c>
      <c r="AT292" s="23" t="s">
        <v>197</v>
      </c>
      <c r="AU292" s="23" t="s">
        <v>211</v>
      </c>
      <c r="AY292" s="23" t="s">
        <v>195</v>
      </c>
      <c r="BE292" s="184">
        <f t="shared" si="4"/>
        <v>0</v>
      </c>
      <c r="BF292" s="184">
        <f t="shared" si="5"/>
        <v>0</v>
      </c>
      <c r="BG292" s="184">
        <f t="shared" si="6"/>
        <v>0</v>
      </c>
      <c r="BH292" s="184">
        <f t="shared" si="7"/>
        <v>0</v>
      </c>
      <c r="BI292" s="184">
        <f t="shared" si="8"/>
        <v>0</v>
      </c>
      <c r="BJ292" s="23" t="s">
        <v>83</v>
      </c>
      <c r="BK292" s="184">
        <f t="shared" si="9"/>
        <v>0</v>
      </c>
      <c r="BL292" s="23" t="s">
        <v>201</v>
      </c>
      <c r="BM292" s="23" t="s">
        <v>4933</v>
      </c>
    </row>
    <row r="293" spans="2:65" s="1" customFormat="1" ht="16.5" customHeight="1">
      <c r="B293" s="172"/>
      <c r="C293" s="173" t="s">
        <v>524</v>
      </c>
      <c r="D293" s="173" t="s">
        <v>197</v>
      </c>
      <c r="E293" s="174" t="s">
        <v>2971</v>
      </c>
      <c r="F293" s="175" t="s">
        <v>2972</v>
      </c>
      <c r="G293" s="176" t="s">
        <v>303</v>
      </c>
      <c r="H293" s="177">
        <v>1.7869999999999999</v>
      </c>
      <c r="I293" s="178"/>
      <c r="J293" s="179">
        <f t="shared" si="0"/>
        <v>0</v>
      </c>
      <c r="K293" s="175"/>
      <c r="L293" s="40"/>
      <c r="M293" s="180" t="s">
        <v>5</v>
      </c>
      <c r="N293" s="181" t="s">
        <v>46</v>
      </c>
      <c r="O293" s="41"/>
      <c r="P293" s="182">
        <f t="shared" si="1"/>
        <v>0</v>
      </c>
      <c r="Q293" s="182">
        <v>0</v>
      </c>
      <c r="R293" s="182">
        <f t="shared" si="2"/>
        <v>0</v>
      </c>
      <c r="S293" s="182">
        <v>0</v>
      </c>
      <c r="T293" s="183">
        <f t="shared" si="3"/>
        <v>0</v>
      </c>
      <c r="AR293" s="23" t="s">
        <v>201</v>
      </c>
      <c r="AT293" s="23" t="s">
        <v>197</v>
      </c>
      <c r="AU293" s="23" t="s">
        <v>211</v>
      </c>
      <c r="AY293" s="23" t="s">
        <v>195</v>
      </c>
      <c r="BE293" s="184">
        <f t="shared" si="4"/>
        <v>0</v>
      </c>
      <c r="BF293" s="184">
        <f t="shared" si="5"/>
        <v>0</v>
      </c>
      <c r="BG293" s="184">
        <f t="shared" si="6"/>
        <v>0</v>
      </c>
      <c r="BH293" s="184">
        <f t="shared" si="7"/>
        <v>0</v>
      </c>
      <c r="BI293" s="184">
        <f t="shared" si="8"/>
        <v>0</v>
      </c>
      <c r="BJ293" s="23" t="s">
        <v>83</v>
      </c>
      <c r="BK293" s="184">
        <f t="shared" si="9"/>
        <v>0</v>
      </c>
      <c r="BL293" s="23" t="s">
        <v>201</v>
      </c>
      <c r="BM293" s="23" t="s">
        <v>4934</v>
      </c>
    </row>
    <row r="294" spans="2:65" s="1" customFormat="1" ht="16.5" customHeight="1">
      <c r="B294" s="172"/>
      <c r="C294" s="173" t="s">
        <v>528</v>
      </c>
      <c r="D294" s="173" t="s">
        <v>197</v>
      </c>
      <c r="E294" s="174" t="s">
        <v>2974</v>
      </c>
      <c r="F294" s="175" t="s">
        <v>2975</v>
      </c>
      <c r="G294" s="176" t="s">
        <v>303</v>
      </c>
      <c r="H294" s="177">
        <v>4.4210000000000003</v>
      </c>
      <c r="I294" s="178"/>
      <c r="J294" s="179">
        <f t="shared" si="0"/>
        <v>0</v>
      </c>
      <c r="K294" s="175"/>
      <c r="L294" s="40"/>
      <c r="M294" s="180" t="s">
        <v>5</v>
      </c>
      <c r="N294" s="181" t="s">
        <v>46</v>
      </c>
      <c r="O294" s="41"/>
      <c r="P294" s="182">
        <f t="shared" si="1"/>
        <v>0</v>
      </c>
      <c r="Q294" s="182">
        <v>0</v>
      </c>
      <c r="R294" s="182">
        <f t="shared" si="2"/>
        <v>0</v>
      </c>
      <c r="S294" s="182">
        <v>0</v>
      </c>
      <c r="T294" s="183">
        <f t="shared" si="3"/>
        <v>0</v>
      </c>
      <c r="AR294" s="23" t="s">
        <v>201</v>
      </c>
      <c r="AT294" s="23" t="s">
        <v>197</v>
      </c>
      <c r="AU294" s="23" t="s">
        <v>211</v>
      </c>
      <c r="AY294" s="23" t="s">
        <v>195</v>
      </c>
      <c r="BE294" s="184">
        <f t="shared" si="4"/>
        <v>0</v>
      </c>
      <c r="BF294" s="184">
        <f t="shared" si="5"/>
        <v>0</v>
      </c>
      <c r="BG294" s="184">
        <f t="shared" si="6"/>
        <v>0</v>
      </c>
      <c r="BH294" s="184">
        <f t="shared" si="7"/>
        <v>0</v>
      </c>
      <c r="BI294" s="184">
        <f t="shared" si="8"/>
        <v>0</v>
      </c>
      <c r="BJ294" s="23" t="s">
        <v>83</v>
      </c>
      <c r="BK294" s="184">
        <f t="shared" si="9"/>
        <v>0</v>
      </c>
      <c r="BL294" s="23" t="s">
        <v>201</v>
      </c>
      <c r="BM294" s="23" t="s">
        <v>4935</v>
      </c>
    </row>
    <row r="295" spans="2:65" s="1" customFormat="1" ht="25.5" customHeight="1">
      <c r="B295" s="172"/>
      <c r="C295" s="173" t="s">
        <v>532</v>
      </c>
      <c r="D295" s="173" t="s">
        <v>197</v>
      </c>
      <c r="E295" s="174" t="s">
        <v>3817</v>
      </c>
      <c r="F295" s="175" t="s">
        <v>3818</v>
      </c>
      <c r="G295" s="176" t="s">
        <v>264</v>
      </c>
      <c r="H295" s="177">
        <v>1.53</v>
      </c>
      <c r="I295" s="178"/>
      <c r="J295" s="179">
        <f t="shared" si="0"/>
        <v>0</v>
      </c>
      <c r="K295" s="175"/>
      <c r="L295" s="40"/>
      <c r="M295" s="180" t="s">
        <v>5</v>
      </c>
      <c r="N295" s="181" t="s">
        <v>46</v>
      </c>
      <c r="O295" s="41"/>
      <c r="P295" s="182">
        <f t="shared" si="1"/>
        <v>0</v>
      </c>
      <c r="Q295" s="182">
        <v>0</v>
      </c>
      <c r="R295" s="182">
        <f t="shared" si="2"/>
        <v>0</v>
      </c>
      <c r="S295" s="182">
        <v>0</v>
      </c>
      <c r="T295" s="183">
        <f t="shared" si="3"/>
        <v>0</v>
      </c>
      <c r="AR295" s="23" t="s">
        <v>307</v>
      </c>
      <c r="AT295" s="23" t="s">
        <v>197</v>
      </c>
      <c r="AU295" s="23" t="s">
        <v>211</v>
      </c>
      <c r="AY295" s="23" t="s">
        <v>195</v>
      </c>
      <c r="BE295" s="184">
        <f t="shared" si="4"/>
        <v>0</v>
      </c>
      <c r="BF295" s="184">
        <f t="shared" si="5"/>
        <v>0</v>
      </c>
      <c r="BG295" s="184">
        <f t="shared" si="6"/>
        <v>0</v>
      </c>
      <c r="BH295" s="184">
        <f t="shared" si="7"/>
        <v>0</v>
      </c>
      <c r="BI295" s="184">
        <f t="shared" si="8"/>
        <v>0</v>
      </c>
      <c r="BJ295" s="23" t="s">
        <v>83</v>
      </c>
      <c r="BK295" s="184">
        <f t="shared" si="9"/>
        <v>0</v>
      </c>
      <c r="BL295" s="23" t="s">
        <v>307</v>
      </c>
      <c r="BM295" s="23" t="s">
        <v>4936</v>
      </c>
    </row>
    <row r="296" spans="2:65" s="1" customFormat="1" ht="16.5" customHeight="1">
      <c r="B296" s="172"/>
      <c r="C296" s="213" t="s">
        <v>537</v>
      </c>
      <c r="D296" s="213" t="s">
        <v>316</v>
      </c>
      <c r="E296" s="214" t="s">
        <v>3820</v>
      </c>
      <c r="F296" s="215" t="s">
        <v>3821</v>
      </c>
      <c r="G296" s="216" t="s">
        <v>325</v>
      </c>
      <c r="H296" s="217">
        <v>56</v>
      </c>
      <c r="I296" s="218"/>
      <c r="J296" s="219">
        <f t="shared" si="0"/>
        <v>0</v>
      </c>
      <c r="K296" s="215"/>
      <c r="L296" s="220"/>
      <c r="M296" s="221" t="s">
        <v>5</v>
      </c>
      <c r="N296" s="222" t="s">
        <v>46</v>
      </c>
      <c r="O296" s="41"/>
      <c r="P296" s="182">
        <f t="shared" si="1"/>
        <v>0</v>
      </c>
      <c r="Q296" s="182">
        <v>0</v>
      </c>
      <c r="R296" s="182">
        <f t="shared" si="2"/>
        <v>0</v>
      </c>
      <c r="S296" s="182">
        <v>0</v>
      </c>
      <c r="T296" s="183">
        <f t="shared" si="3"/>
        <v>0</v>
      </c>
      <c r="AR296" s="23" t="s">
        <v>403</v>
      </c>
      <c r="AT296" s="23" t="s">
        <v>316</v>
      </c>
      <c r="AU296" s="23" t="s">
        <v>211</v>
      </c>
      <c r="AY296" s="23" t="s">
        <v>195</v>
      </c>
      <c r="BE296" s="184">
        <f t="shared" si="4"/>
        <v>0</v>
      </c>
      <c r="BF296" s="184">
        <f t="shared" si="5"/>
        <v>0</v>
      </c>
      <c r="BG296" s="184">
        <f t="shared" si="6"/>
        <v>0</v>
      </c>
      <c r="BH296" s="184">
        <f t="shared" si="7"/>
        <v>0</v>
      </c>
      <c r="BI296" s="184">
        <f t="shared" si="8"/>
        <v>0</v>
      </c>
      <c r="BJ296" s="23" t="s">
        <v>83</v>
      </c>
      <c r="BK296" s="184">
        <f t="shared" si="9"/>
        <v>0</v>
      </c>
      <c r="BL296" s="23" t="s">
        <v>307</v>
      </c>
      <c r="BM296" s="23" t="s">
        <v>4937</v>
      </c>
    </row>
    <row r="297" spans="2:65" s="11" customFormat="1">
      <c r="B297" s="185"/>
      <c r="D297" s="186" t="s">
        <v>203</v>
      </c>
      <c r="E297" s="187" t="s">
        <v>5</v>
      </c>
      <c r="F297" s="188" t="s">
        <v>4938</v>
      </c>
      <c r="H297" s="189">
        <v>56</v>
      </c>
      <c r="I297" s="190"/>
      <c r="L297" s="185"/>
      <c r="M297" s="191"/>
      <c r="N297" s="192"/>
      <c r="O297" s="192"/>
      <c r="P297" s="192"/>
      <c r="Q297" s="192"/>
      <c r="R297" s="192"/>
      <c r="S297" s="192"/>
      <c r="T297" s="193"/>
      <c r="AT297" s="187" t="s">
        <v>203</v>
      </c>
      <c r="AU297" s="187" t="s">
        <v>211</v>
      </c>
      <c r="AV297" s="11" t="s">
        <v>85</v>
      </c>
      <c r="AW297" s="11" t="s">
        <v>39</v>
      </c>
      <c r="AX297" s="11" t="s">
        <v>75</v>
      </c>
      <c r="AY297" s="187" t="s">
        <v>195</v>
      </c>
    </row>
    <row r="298" spans="2:65" s="13" customFormat="1">
      <c r="B298" s="205"/>
      <c r="D298" s="186" t="s">
        <v>203</v>
      </c>
      <c r="E298" s="206" t="s">
        <v>5</v>
      </c>
      <c r="F298" s="207" t="s">
        <v>254</v>
      </c>
      <c r="H298" s="208">
        <v>56</v>
      </c>
      <c r="I298" s="209"/>
      <c r="L298" s="205"/>
      <c r="M298" s="210"/>
      <c r="N298" s="211"/>
      <c r="O298" s="211"/>
      <c r="P298" s="211"/>
      <c r="Q298" s="211"/>
      <c r="R298" s="211"/>
      <c r="S298" s="211"/>
      <c r="T298" s="212"/>
      <c r="AT298" s="206" t="s">
        <v>203</v>
      </c>
      <c r="AU298" s="206" t="s">
        <v>211</v>
      </c>
      <c r="AV298" s="13" t="s">
        <v>201</v>
      </c>
      <c r="AW298" s="13" t="s">
        <v>39</v>
      </c>
      <c r="AX298" s="13" t="s">
        <v>83</v>
      </c>
      <c r="AY298" s="206" t="s">
        <v>195</v>
      </c>
    </row>
    <row r="299" spans="2:65" s="10" customFormat="1" ht="22.35" customHeight="1">
      <c r="B299" s="159"/>
      <c r="D299" s="160" t="s">
        <v>74</v>
      </c>
      <c r="E299" s="170" t="s">
        <v>460</v>
      </c>
      <c r="F299" s="170" t="s">
        <v>2977</v>
      </c>
      <c r="I299" s="162"/>
      <c r="J299" s="171">
        <f>BK299</f>
        <v>0</v>
      </c>
      <c r="L299" s="159"/>
      <c r="M299" s="164"/>
      <c r="N299" s="165"/>
      <c r="O299" s="165"/>
      <c r="P299" s="166">
        <f>SUM(P300:P333)</f>
        <v>0</v>
      </c>
      <c r="Q299" s="165"/>
      <c r="R299" s="166">
        <f>SUM(R300:R333)</f>
        <v>0.51671499999999992</v>
      </c>
      <c r="S299" s="165"/>
      <c r="T299" s="167">
        <f>SUM(T300:T333)</f>
        <v>0</v>
      </c>
      <c r="AR299" s="160" t="s">
        <v>83</v>
      </c>
      <c r="AT299" s="168" t="s">
        <v>74</v>
      </c>
      <c r="AU299" s="168" t="s">
        <v>85</v>
      </c>
      <c r="AY299" s="160" t="s">
        <v>195</v>
      </c>
      <c r="BK299" s="169">
        <f>SUM(BK300:BK333)</f>
        <v>0</v>
      </c>
    </row>
    <row r="300" spans="2:65" s="1" customFormat="1" ht="25.5" customHeight="1">
      <c r="B300" s="172"/>
      <c r="C300" s="173" t="s">
        <v>543</v>
      </c>
      <c r="D300" s="173" t="s">
        <v>197</v>
      </c>
      <c r="E300" s="174" t="s">
        <v>2985</v>
      </c>
      <c r="F300" s="175" t="s">
        <v>2986</v>
      </c>
      <c r="G300" s="176" t="s">
        <v>207</v>
      </c>
      <c r="H300" s="177">
        <v>62.8</v>
      </c>
      <c r="I300" s="178"/>
      <c r="J300" s="179">
        <f>ROUND(I300*H300,2)</f>
        <v>0</v>
      </c>
      <c r="K300" s="175"/>
      <c r="L300" s="40"/>
      <c r="M300" s="180" t="s">
        <v>5</v>
      </c>
      <c r="N300" s="181" t="s">
        <v>46</v>
      </c>
      <c r="O300" s="41"/>
      <c r="P300" s="182">
        <f>O300*H300</f>
        <v>0</v>
      </c>
      <c r="Q300" s="182">
        <v>1.0000000000000001E-5</v>
      </c>
      <c r="R300" s="182">
        <f>Q300*H300</f>
        <v>6.2799999999999998E-4</v>
      </c>
      <c r="S300" s="182">
        <v>0</v>
      </c>
      <c r="T300" s="183">
        <f>S300*H300</f>
        <v>0</v>
      </c>
      <c r="AR300" s="23" t="s">
        <v>201</v>
      </c>
      <c r="AT300" s="23" t="s">
        <v>197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4939</v>
      </c>
    </row>
    <row r="301" spans="2:65" s="1" customFormat="1" ht="16.5" customHeight="1">
      <c r="B301" s="172"/>
      <c r="C301" s="213" t="s">
        <v>547</v>
      </c>
      <c r="D301" s="213" t="s">
        <v>316</v>
      </c>
      <c r="E301" s="214" t="s">
        <v>2988</v>
      </c>
      <c r="F301" s="215" t="s">
        <v>2989</v>
      </c>
      <c r="G301" s="216" t="s">
        <v>325</v>
      </c>
      <c r="H301" s="217">
        <v>63</v>
      </c>
      <c r="I301" s="218"/>
      <c r="J301" s="219">
        <f>ROUND(I301*H301,2)</f>
        <v>0</v>
      </c>
      <c r="K301" s="215"/>
      <c r="L301" s="220"/>
      <c r="M301" s="221" t="s">
        <v>5</v>
      </c>
      <c r="N301" s="222" t="s">
        <v>46</v>
      </c>
      <c r="O301" s="41"/>
      <c r="P301" s="182">
        <f>O301*H301</f>
        <v>0</v>
      </c>
      <c r="Q301" s="182">
        <v>3.6099999999999999E-3</v>
      </c>
      <c r="R301" s="182">
        <f>Q301*H301</f>
        <v>0.22742999999999999</v>
      </c>
      <c r="S301" s="182">
        <v>0</v>
      </c>
      <c r="T301" s="183">
        <f>S301*H301</f>
        <v>0</v>
      </c>
      <c r="AR301" s="23" t="s">
        <v>255</v>
      </c>
      <c r="AT301" s="23" t="s">
        <v>316</v>
      </c>
      <c r="AU301" s="23" t="s">
        <v>211</v>
      </c>
      <c r="AY301" s="23" t="s">
        <v>195</v>
      </c>
      <c r="BE301" s="184">
        <f>IF(N301="základní",J301,0)</f>
        <v>0</v>
      </c>
      <c r="BF301" s="184">
        <f>IF(N301="snížená",J301,0)</f>
        <v>0</v>
      </c>
      <c r="BG301" s="184">
        <f>IF(N301="zákl. přenesená",J301,0)</f>
        <v>0</v>
      </c>
      <c r="BH301" s="184">
        <f>IF(N301="sníž. přenesená",J301,0)</f>
        <v>0</v>
      </c>
      <c r="BI301" s="184">
        <f>IF(N301="nulová",J301,0)</f>
        <v>0</v>
      </c>
      <c r="BJ301" s="23" t="s">
        <v>83</v>
      </c>
      <c r="BK301" s="184">
        <f>ROUND(I301*H301,2)</f>
        <v>0</v>
      </c>
      <c r="BL301" s="23" t="s">
        <v>201</v>
      </c>
      <c r="BM301" s="23" t="s">
        <v>4940</v>
      </c>
    </row>
    <row r="302" spans="2:65" s="1" customFormat="1" ht="40.5">
      <c r="B302" s="40"/>
      <c r="D302" s="186" t="s">
        <v>209</v>
      </c>
      <c r="F302" s="194" t="s">
        <v>2984</v>
      </c>
      <c r="I302" s="195"/>
      <c r="L302" s="40"/>
      <c r="M302" s="196"/>
      <c r="N302" s="41"/>
      <c r="O302" s="41"/>
      <c r="P302" s="41"/>
      <c r="Q302" s="41"/>
      <c r="R302" s="41"/>
      <c r="S302" s="41"/>
      <c r="T302" s="69"/>
      <c r="AT302" s="23" t="s">
        <v>209</v>
      </c>
      <c r="AU302" s="23" t="s">
        <v>211</v>
      </c>
    </row>
    <row r="303" spans="2:65" s="1" customFormat="1" ht="25.5" customHeight="1">
      <c r="B303" s="172"/>
      <c r="C303" s="173" t="s">
        <v>552</v>
      </c>
      <c r="D303" s="173" t="s">
        <v>197</v>
      </c>
      <c r="E303" s="174" t="s">
        <v>2991</v>
      </c>
      <c r="F303" s="175" t="s">
        <v>3826</v>
      </c>
      <c r="G303" s="176" t="s">
        <v>207</v>
      </c>
      <c r="H303" s="177">
        <v>32.700000000000003</v>
      </c>
      <c r="I303" s="178"/>
      <c r="J303" s="179">
        <f>ROUND(I303*H303,2)</f>
        <v>0</v>
      </c>
      <c r="K303" s="175"/>
      <c r="L303" s="40"/>
      <c r="M303" s="180" t="s">
        <v>5</v>
      </c>
      <c r="N303" s="181" t="s">
        <v>46</v>
      </c>
      <c r="O303" s="41"/>
      <c r="P303" s="182">
        <f>O303*H303</f>
        <v>0</v>
      </c>
      <c r="Q303" s="182">
        <v>1.0000000000000001E-5</v>
      </c>
      <c r="R303" s="182">
        <f>Q303*H303</f>
        <v>3.2700000000000003E-4</v>
      </c>
      <c r="S303" s="182">
        <v>0</v>
      </c>
      <c r="T303" s="183">
        <f>S303*H303</f>
        <v>0</v>
      </c>
      <c r="AR303" s="23" t="s">
        <v>201</v>
      </c>
      <c r="AT303" s="23" t="s">
        <v>197</v>
      </c>
      <c r="AU303" s="23" t="s">
        <v>211</v>
      </c>
      <c r="AY303" s="23" t="s">
        <v>195</v>
      </c>
      <c r="BE303" s="184">
        <f>IF(N303="základní",J303,0)</f>
        <v>0</v>
      </c>
      <c r="BF303" s="184">
        <f>IF(N303="snížená",J303,0)</f>
        <v>0</v>
      </c>
      <c r="BG303" s="184">
        <f>IF(N303="zákl. přenesená",J303,0)</f>
        <v>0</v>
      </c>
      <c r="BH303" s="184">
        <f>IF(N303="sníž. přenesená",J303,0)</f>
        <v>0</v>
      </c>
      <c r="BI303" s="184">
        <f>IF(N303="nulová",J303,0)</f>
        <v>0</v>
      </c>
      <c r="BJ303" s="23" t="s">
        <v>83</v>
      </c>
      <c r="BK303" s="184">
        <f>ROUND(I303*H303,2)</f>
        <v>0</v>
      </c>
      <c r="BL303" s="23" t="s">
        <v>201</v>
      </c>
      <c r="BM303" s="23" t="s">
        <v>4941</v>
      </c>
    </row>
    <row r="304" spans="2:65" s="1" customFormat="1" ht="16.5" customHeight="1">
      <c r="B304" s="172"/>
      <c r="C304" s="213" t="s">
        <v>557</v>
      </c>
      <c r="D304" s="213" t="s">
        <v>316</v>
      </c>
      <c r="E304" s="214" t="s">
        <v>2994</v>
      </c>
      <c r="F304" s="215" t="s">
        <v>2995</v>
      </c>
      <c r="G304" s="216" t="s">
        <v>325</v>
      </c>
      <c r="H304" s="217">
        <v>33</v>
      </c>
      <c r="I304" s="218"/>
      <c r="J304" s="219">
        <f>ROUND(I304*H304,2)</f>
        <v>0</v>
      </c>
      <c r="K304" s="215"/>
      <c r="L304" s="220"/>
      <c r="M304" s="221" t="s">
        <v>5</v>
      </c>
      <c r="N304" s="222" t="s">
        <v>46</v>
      </c>
      <c r="O304" s="41"/>
      <c r="P304" s="182">
        <f>O304*H304</f>
        <v>0</v>
      </c>
      <c r="Q304" s="182">
        <v>5.7000000000000002E-3</v>
      </c>
      <c r="R304" s="182">
        <f>Q304*H304</f>
        <v>0.18810000000000002</v>
      </c>
      <c r="S304" s="182">
        <v>0</v>
      </c>
      <c r="T304" s="183">
        <f>S304*H304</f>
        <v>0</v>
      </c>
      <c r="AR304" s="23" t="s">
        <v>255</v>
      </c>
      <c r="AT304" s="23" t="s">
        <v>316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4942</v>
      </c>
    </row>
    <row r="305" spans="2:65" s="1" customFormat="1" ht="40.5">
      <c r="B305" s="40"/>
      <c r="D305" s="186" t="s">
        <v>209</v>
      </c>
      <c r="F305" s="194" t="s">
        <v>2984</v>
      </c>
      <c r="I305" s="195"/>
      <c r="L305" s="40"/>
      <c r="M305" s="196"/>
      <c r="N305" s="41"/>
      <c r="O305" s="41"/>
      <c r="P305" s="41"/>
      <c r="Q305" s="41"/>
      <c r="R305" s="41"/>
      <c r="S305" s="41"/>
      <c r="T305" s="69"/>
      <c r="AT305" s="23" t="s">
        <v>209</v>
      </c>
      <c r="AU305" s="23" t="s">
        <v>211</v>
      </c>
    </row>
    <row r="306" spans="2:65" s="1" customFormat="1" ht="16.5" customHeight="1">
      <c r="B306" s="172"/>
      <c r="C306" s="173" t="s">
        <v>561</v>
      </c>
      <c r="D306" s="173" t="s">
        <v>197</v>
      </c>
      <c r="E306" s="174" t="s">
        <v>3040</v>
      </c>
      <c r="F306" s="175" t="s">
        <v>3041</v>
      </c>
      <c r="G306" s="176" t="s">
        <v>325</v>
      </c>
      <c r="H306" s="177">
        <v>3</v>
      </c>
      <c r="I306" s="178"/>
      <c r="J306" s="179">
        <f>ROUND(I306*H306,2)</f>
        <v>0</v>
      </c>
      <c r="K306" s="175"/>
      <c r="L306" s="40"/>
      <c r="M306" s="180" t="s">
        <v>5</v>
      </c>
      <c r="N306" s="181" t="s">
        <v>46</v>
      </c>
      <c r="O306" s="41"/>
      <c r="P306" s="182">
        <f>O306*H306</f>
        <v>0</v>
      </c>
      <c r="Q306" s="182">
        <v>8.0000000000000007E-5</v>
      </c>
      <c r="R306" s="182">
        <f>Q306*H306</f>
        <v>2.4000000000000003E-4</v>
      </c>
      <c r="S306" s="182">
        <v>0</v>
      </c>
      <c r="T306" s="183">
        <f>S306*H306</f>
        <v>0</v>
      </c>
      <c r="AR306" s="23" t="s">
        <v>201</v>
      </c>
      <c r="AT306" s="23" t="s">
        <v>197</v>
      </c>
      <c r="AU306" s="23" t="s">
        <v>211</v>
      </c>
      <c r="AY306" s="23" t="s">
        <v>195</v>
      </c>
      <c r="BE306" s="184">
        <f>IF(N306="základní",J306,0)</f>
        <v>0</v>
      </c>
      <c r="BF306" s="184">
        <f>IF(N306="snížená",J306,0)</f>
        <v>0</v>
      </c>
      <c r="BG306" s="184">
        <f>IF(N306="zákl. přenesená",J306,0)</f>
        <v>0</v>
      </c>
      <c r="BH306" s="184">
        <f>IF(N306="sníž. přenesená",J306,0)</f>
        <v>0</v>
      </c>
      <c r="BI306" s="184">
        <f>IF(N306="nulová",J306,0)</f>
        <v>0</v>
      </c>
      <c r="BJ306" s="23" t="s">
        <v>83</v>
      </c>
      <c r="BK306" s="184">
        <f>ROUND(I306*H306,2)</f>
        <v>0</v>
      </c>
      <c r="BL306" s="23" t="s">
        <v>201</v>
      </c>
      <c r="BM306" s="23" t="s">
        <v>4943</v>
      </c>
    </row>
    <row r="307" spans="2:65" s="1" customFormat="1" ht="16.5" customHeight="1">
      <c r="B307" s="172"/>
      <c r="C307" s="213" t="s">
        <v>565</v>
      </c>
      <c r="D307" s="213" t="s">
        <v>316</v>
      </c>
      <c r="E307" s="214" t="s">
        <v>3043</v>
      </c>
      <c r="F307" s="215" t="s">
        <v>3044</v>
      </c>
      <c r="G307" s="216" t="s">
        <v>325</v>
      </c>
      <c r="H307" s="217">
        <v>3</v>
      </c>
      <c r="I307" s="218"/>
      <c r="J307" s="219">
        <f>ROUND(I307*H307,2)</f>
        <v>0</v>
      </c>
      <c r="K307" s="215"/>
      <c r="L307" s="220"/>
      <c r="M307" s="221" t="s">
        <v>5</v>
      </c>
      <c r="N307" s="222" t="s">
        <v>46</v>
      </c>
      <c r="O307" s="41"/>
      <c r="P307" s="182">
        <f>O307*H307</f>
        <v>0</v>
      </c>
      <c r="Q307" s="182">
        <v>1.1999999999999999E-3</v>
      </c>
      <c r="R307" s="182">
        <f>Q307*H307</f>
        <v>3.5999999999999999E-3</v>
      </c>
      <c r="S307" s="182">
        <v>0</v>
      </c>
      <c r="T307" s="183">
        <f>S307*H307</f>
        <v>0</v>
      </c>
      <c r="AR307" s="23" t="s">
        <v>255</v>
      </c>
      <c r="AT307" s="23" t="s">
        <v>316</v>
      </c>
      <c r="AU307" s="23" t="s">
        <v>211</v>
      </c>
      <c r="AY307" s="23" t="s">
        <v>195</v>
      </c>
      <c r="BE307" s="184">
        <f>IF(N307="základní",J307,0)</f>
        <v>0</v>
      </c>
      <c r="BF307" s="184">
        <f>IF(N307="snížená",J307,0)</f>
        <v>0</v>
      </c>
      <c r="BG307" s="184">
        <f>IF(N307="zákl. přenesená",J307,0)</f>
        <v>0</v>
      </c>
      <c r="BH307" s="184">
        <f>IF(N307="sníž. přenesená",J307,0)</f>
        <v>0</v>
      </c>
      <c r="BI307" s="184">
        <f>IF(N307="nulová",J307,0)</f>
        <v>0</v>
      </c>
      <c r="BJ307" s="23" t="s">
        <v>83</v>
      </c>
      <c r="BK307" s="184">
        <f>ROUND(I307*H307,2)</f>
        <v>0</v>
      </c>
      <c r="BL307" s="23" t="s">
        <v>201</v>
      </c>
      <c r="BM307" s="23" t="s">
        <v>4944</v>
      </c>
    </row>
    <row r="308" spans="2:65" s="1" customFormat="1" ht="54">
      <c r="B308" s="40"/>
      <c r="D308" s="186" t="s">
        <v>209</v>
      </c>
      <c r="F308" s="194" t="s">
        <v>3046</v>
      </c>
      <c r="I308" s="195"/>
      <c r="L308" s="40"/>
      <c r="M308" s="196"/>
      <c r="N308" s="41"/>
      <c r="O308" s="41"/>
      <c r="P308" s="41"/>
      <c r="Q308" s="41"/>
      <c r="R308" s="41"/>
      <c r="S308" s="41"/>
      <c r="T308" s="69"/>
      <c r="AT308" s="23" t="s">
        <v>209</v>
      </c>
      <c r="AU308" s="23" t="s">
        <v>211</v>
      </c>
    </row>
    <row r="309" spans="2:65" s="1" customFormat="1" ht="25.5" customHeight="1">
      <c r="B309" s="172"/>
      <c r="C309" s="173" t="s">
        <v>569</v>
      </c>
      <c r="D309" s="173" t="s">
        <v>197</v>
      </c>
      <c r="E309" s="174" t="s">
        <v>3003</v>
      </c>
      <c r="F309" s="175" t="s">
        <v>3004</v>
      </c>
      <c r="G309" s="176" t="s">
        <v>325</v>
      </c>
      <c r="H309" s="177">
        <v>45</v>
      </c>
      <c r="I309" s="178"/>
      <c r="J309" s="179">
        <f>ROUND(I309*H309,2)</f>
        <v>0</v>
      </c>
      <c r="K309" s="175"/>
      <c r="L309" s="40"/>
      <c r="M309" s="180" t="s">
        <v>5</v>
      </c>
      <c r="N309" s="181" t="s">
        <v>46</v>
      </c>
      <c r="O309" s="41"/>
      <c r="P309" s="182">
        <f>O309*H309</f>
        <v>0</v>
      </c>
      <c r="Q309" s="182">
        <v>0</v>
      </c>
      <c r="R309" s="182">
        <f>Q309*H309</f>
        <v>0</v>
      </c>
      <c r="S309" s="182">
        <v>0</v>
      </c>
      <c r="T309" s="183">
        <f>S309*H309</f>
        <v>0</v>
      </c>
      <c r="AR309" s="23" t="s">
        <v>201</v>
      </c>
      <c r="AT309" s="23" t="s">
        <v>197</v>
      </c>
      <c r="AU309" s="23" t="s">
        <v>211</v>
      </c>
      <c r="AY309" s="23" t="s">
        <v>195</v>
      </c>
      <c r="BE309" s="184">
        <f>IF(N309="základní",J309,0)</f>
        <v>0</v>
      </c>
      <c r="BF309" s="184">
        <f>IF(N309="snížená",J309,0)</f>
        <v>0</v>
      </c>
      <c r="BG309" s="184">
        <f>IF(N309="zákl. přenesená",J309,0)</f>
        <v>0</v>
      </c>
      <c r="BH309" s="184">
        <f>IF(N309="sníž. přenesená",J309,0)</f>
        <v>0</v>
      </c>
      <c r="BI309" s="184">
        <f>IF(N309="nulová",J309,0)</f>
        <v>0</v>
      </c>
      <c r="BJ309" s="23" t="s">
        <v>83</v>
      </c>
      <c r="BK309" s="184">
        <f>ROUND(I309*H309,2)</f>
        <v>0</v>
      </c>
      <c r="BL309" s="23" t="s">
        <v>201</v>
      </c>
      <c r="BM309" s="23" t="s">
        <v>4945</v>
      </c>
    </row>
    <row r="310" spans="2:65" s="1" customFormat="1" ht="16.5" customHeight="1">
      <c r="B310" s="172"/>
      <c r="C310" s="213" t="s">
        <v>573</v>
      </c>
      <c r="D310" s="213" t="s">
        <v>316</v>
      </c>
      <c r="E310" s="214" t="s">
        <v>4946</v>
      </c>
      <c r="F310" s="215" t="s">
        <v>4947</v>
      </c>
      <c r="G310" s="216" t="s">
        <v>325</v>
      </c>
      <c r="H310" s="217">
        <v>1</v>
      </c>
      <c r="I310" s="218"/>
      <c r="J310" s="219">
        <f>ROUND(I310*H310,2)</f>
        <v>0</v>
      </c>
      <c r="K310" s="215"/>
      <c r="L310" s="220"/>
      <c r="M310" s="221" t="s">
        <v>5</v>
      </c>
      <c r="N310" s="222" t="s">
        <v>46</v>
      </c>
      <c r="O310" s="41"/>
      <c r="P310" s="182">
        <f>O310*H310</f>
        <v>0</v>
      </c>
      <c r="Q310" s="182">
        <v>6.4999999999999997E-4</v>
      </c>
      <c r="R310" s="182">
        <f>Q310*H310</f>
        <v>6.4999999999999997E-4</v>
      </c>
      <c r="S310" s="182">
        <v>0</v>
      </c>
      <c r="T310" s="183">
        <f>S310*H310</f>
        <v>0</v>
      </c>
      <c r="AR310" s="23" t="s">
        <v>255</v>
      </c>
      <c r="AT310" s="23" t="s">
        <v>316</v>
      </c>
      <c r="AU310" s="23" t="s">
        <v>211</v>
      </c>
      <c r="AY310" s="23" t="s">
        <v>195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23" t="s">
        <v>83</v>
      </c>
      <c r="BK310" s="184">
        <f>ROUND(I310*H310,2)</f>
        <v>0</v>
      </c>
      <c r="BL310" s="23" t="s">
        <v>201</v>
      </c>
      <c r="BM310" s="23" t="s">
        <v>4948</v>
      </c>
    </row>
    <row r="311" spans="2:65" s="1" customFormat="1" ht="40.5">
      <c r="B311" s="40"/>
      <c r="D311" s="186" t="s">
        <v>209</v>
      </c>
      <c r="F311" s="194" t="s">
        <v>2984</v>
      </c>
      <c r="I311" s="195"/>
      <c r="L311" s="40"/>
      <c r="M311" s="196"/>
      <c r="N311" s="41"/>
      <c r="O311" s="41"/>
      <c r="P311" s="41"/>
      <c r="Q311" s="41"/>
      <c r="R311" s="41"/>
      <c r="S311" s="41"/>
      <c r="T311" s="69"/>
      <c r="AT311" s="23" t="s">
        <v>209</v>
      </c>
      <c r="AU311" s="23" t="s">
        <v>211</v>
      </c>
    </row>
    <row r="312" spans="2:65" s="1" customFormat="1" ht="16.5" customHeight="1">
      <c r="B312" s="172"/>
      <c r="C312" s="213" t="s">
        <v>578</v>
      </c>
      <c r="D312" s="213" t="s">
        <v>316</v>
      </c>
      <c r="E312" s="214" t="s">
        <v>3838</v>
      </c>
      <c r="F312" s="215" t="s">
        <v>4949</v>
      </c>
      <c r="G312" s="216" t="s">
        <v>325</v>
      </c>
      <c r="H312" s="217">
        <v>3</v>
      </c>
      <c r="I312" s="218"/>
      <c r="J312" s="219">
        <f>ROUND(I312*H312,2)</f>
        <v>0</v>
      </c>
      <c r="K312" s="215"/>
      <c r="L312" s="220"/>
      <c r="M312" s="221" t="s">
        <v>5</v>
      </c>
      <c r="N312" s="222" t="s">
        <v>46</v>
      </c>
      <c r="O312" s="41"/>
      <c r="P312" s="182">
        <f>O312*H312</f>
        <v>0</v>
      </c>
      <c r="Q312" s="182">
        <v>7.3999999999999999E-4</v>
      </c>
      <c r="R312" s="182">
        <f>Q312*H312</f>
        <v>2.2199999999999998E-3</v>
      </c>
      <c r="S312" s="182">
        <v>0</v>
      </c>
      <c r="T312" s="183">
        <f>S312*H312</f>
        <v>0</v>
      </c>
      <c r="AR312" s="23" t="s">
        <v>255</v>
      </c>
      <c r="AT312" s="23" t="s">
        <v>316</v>
      </c>
      <c r="AU312" s="23" t="s">
        <v>211</v>
      </c>
      <c r="AY312" s="23" t="s">
        <v>195</v>
      </c>
      <c r="BE312" s="184">
        <f>IF(N312="základní",J312,0)</f>
        <v>0</v>
      </c>
      <c r="BF312" s="184">
        <f>IF(N312="snížená",J312,0)</f>
        <v>0</v>
      </c>
      <c r="BG312" s="184">
        <f>IF(N312="zákl. přenesená",J312,0)</f>
        <v>0</v>
      </c>
      <c r="BH312" s="184">
        <f>IF(N312="sníž. přenesená",J312,0)</f>
        <v>0</v>
      </c>
      <c r="BI312" s="184">
        <f>IF(N312="nulová",J312,0)</f>
        <v>0</v>
      </c>
      <c r="BJ312" s="23" t="s">
        <v>83</v>
      </c>
      <c r="BK312" s="184">
        <f>ROUND(I312*H312,2)</f>
        <v>0</v>
      </c>
      <c r="BL312" s="23" t="s">
        <v>201</v>
      </c>
      <c r="BM312" s="23" t="s">
        <v>4950</v>
      </c>
    </row>
    <row r="313" spans="2:65" s="1" customFormat="1" ht="40.5">
      <c r="B313" s="40"/>
      <c r="D313" s="186" t="s">
        <v>209</v>
      </c>
      <c r="F313" s="194" t="s">
        <v>2984</v>
      </c>
      <c r="I313" s="195"/>
      <c r="L313" s="40"/>
      <c r="M313" s="196"/>
      <c r="N313" s="41"/>
      <c r="O313" s="41"/>
      <c r="P313" s="41"/>
      <c r="Q313" s="41"/>
      <c r="R313" s="41"/>
      <c r="S313" s="41"/>
      <c r="T313" s="69"/>
      <c r="AT313" s="23" t="s">
        <v>209</v>
      </c>
      <c r="AU313" s="23" t="s">
        <v>211</v>
      </c>
    </row>
    <row r="314" spans="2:65" s="1" customFormat="1" ht="16.5" customHeight="1">
      <c r="B314" s="172"/>
      <c r="C314" s="213" t="s">
        <v>582</v>
      </c>
      <c r="D314" s="213" t="s">
        <v>316</v>
      </c>
      <c r="E314" s="214" t="s">
        <v>3006</v>
      </c>
      <c r="F314" s="215" t="s">
        <v>3007</v>
      </c>
      <c r="G314" s="216" t="s">
        <v>325</v>
      </c>
      <c r="H314" s="217">
        <v>5</v>
      </c>
      <c r="I314" s="218"/>
      <c r="J314" s="219">
        <f>ROUND(I314*H314,2)</f>
        <v>0</v>
      </c>
      <c r="K314" s="215"/>
      <c r="L314" s="220"/>
      <c r="M314" s="221" t="s">
        <v>5</v>
      </c>
      <c r="N314" s="222" t="s">
        <v>46</v>
      </c>
      <c r="O314" s="41"/>
      <c r="P314" s="182">
        <f>O314*H314</f>
        <v>0</v>
      </c>
      <c r="Q314" s="182">
        <v>8.0999999999999996E-4</v>
      </c>
      <c r="R314" s="182">
        <f>Q314*H314</f>
        <v>4.0499999999999998E-3</v>
      </c>
      <c r="S314" s="182">
        <v>0</v>
      </c>
      <c r="T314" s="183">
        <f>S314*H314</f>
        <v>0</v>
      </c>
      <c r="AR314" s="23" t="s">
        <v>255</v>
      </c>
      <c r="AT314" s="23" t="s">
        <v>316</v>
      </c>
      <c r="AU314" s="23" t="s">
        <v>211</v>
      </c>
      <c r="AY314" s="23" t="s">
        <v>195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23" t="s">
        <v>83</v>
      </c>
      <c r="BK314" s="184">
        <f>ROUND(I314*H314,2)</f>
        <v>0</v>
      </c>
      <c r="BL314" s="23" t="s">
        <v>201</v>
      </c>
      <c r="BM314" s="23" t="s">
        <v>4951</v>
      </c>
    </row>
    <row r="315" spans="2:65" s="1" customFormat="1" ht="40.5">
      <c r="B315" s="40"/>
      <c r="D315" s="186" t="s">
        <v>209</v>
      </c>
      <c r="F315" s="194" t="s">
        <v>2984</v>
      </c>
      <c r="I315" s="195"/>
      <c r="L315" s="40"/>
      <c r="M315" s="196"/>
      <c r="N315" s="41"/>
      <c r="O315" s="41"/>
      <c r="P315" s="41"/>
      <c r="Q315" s="41"/>
      <c r="R315" s="41"/>
      <c r="S315" s="41"/>
      <c r="T315" s="69"/>
      <c r="AT315" s="23" t="s">
        <v>209</v>
      </c>
      <c r="AU315" s="23" t="s">
        <v>211</v>
      </c>
    </row>
    <row r="316" spans="2:65" s="1" customFormat="1" ht="25.5" customHeight="1">
      <c r="B316" s="172"/>
      <c r="C316" s="213" t="s">
        <v>587</v>
      </c>
      <c r="D316" s="213" t="s">
        <v>316</v>
      </c>
      <c r="E316" s="214" t="s">
        <v>3009</v>
      </c>
      <c r="F316" s="215" t="s">
        <v>3010</v>
      </c>
      <c r="G316" s="216" t="s">
        <v>325</v>
      </c>
      <c r="H316" s="217">
        <v>36</v>
      </c>
      <c r="I316" s="218"/>
      <c r="J316" s="219">
        <f>ROUND(I316*H316,2)</f>
        <v>0</v>
      </c>
      <c r="K316" s="215"/>
      <c r="L316" s="220"/>
      <c r="M316" s="221" t="s">
        <v>5</v>
      </c>
      <c r="N316" s="222" t="s">
        <v>46</v>
      </c>
      <c r="O316" s="41"/>
      <c r="P316" s="182">
        <f>O316*H316</f>
        <v>0</v>
      </c>
      <c r="Q316" s="182">
        <v>7.3999999999999999E-4</v>
      </c>
      <c r="R316" s="182">
        <f>Q316*H316</f>
        <v>2.664E-2</v>
      </c>
      <c r="S316" s="182">
        <v>0</v>
      </c>
      <c r="T316" s="183">
        <f>S316*H316</f>
        <v>0</v>
      </c>
      <c r="AR316" s="23" t="s">
        <v>255</v>
      </c>
      <c r="AT316" s="23" t="s">
        <v>316</v>
      </c>
      <c r="AU316" s="23" t="s">
        <v>211</v>
      </c>
      <c r="AY316" s="23" t="s">
        <v>195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23" t="s">
        <v>83</v>
      </c>
      <c r="BK316" s="184">
        <f>ROUND(I316*H316,2)</f>
        <v>0</v>
      </c>
      <c r="BL316" s="23" t="s">
        <v>201</v>
      </c>
      <c r="BM316" s="23" t="s">
        <v>4952</v>
      </c>
    </row>
    <row r="317" spans="2:65" s="1" customFormat="1" ht="40.5">
      <c r="B317" s="40"/>
      <c r="D317" s="186" t="s">
        <v>209</v>
      </c>
      <c r="F317" s="194" t="s">
        <v>2984</v>
      </c>
      <c r="I317" s="195"/>
      <c r="L317" s="40"/>
      <c r="M317" s="196"/>
      <c r="N317" s="41"/>
      <c r="O317" s="41"/>
      <c r="P317" s="41"/>
      <c r="Q317" s="41"/>
      <c r="R317" s="41"/>
      <c r="S317" s="41"/>
      <c r="T317" s="69"/>
      <c r="AT317" s="23" t="s">
        <v>209</v>
      </c>
      <c r="AU317" s="23" t="s">
        <v>211</v>
      </c>
    </row>
    <row r="318" spans="2:65" s="1" customFormat="1" ht="25.5" customHeight="1">
      <c r="B318" s="172"/>
      <c r="C318" s="173" t="s">
        <v>591</v>
      </c>
      <c r="D318" s="173" t="s">
        <v>197</v>
      </c>
      <c r="E318" s="174" t="s">
        <v>3033</v>
      </c>
      <c r="F318" s="175" t="s">
        <v>3034</v>
      </c>
      <c r="G318" s="176" t="s">
        <v>325</v>
      </c>
      <c r="H318" s="177">
        <v>14</v>
      </c>
      <c r="I318" s="178"/>
      <c r="J318" s="179">
        <f>ROUND(I318*H318,2)</f>
        <v>0</v>
      </c>
      <c r="K318" s="175"/>
      <c r="L318" s="40"/>
      <c r="M318" s="180" t="s">
        <v>5</v>
      </c>
      <c r="N318" s="181" t="s">
        <v>46</v>
      </c>
      <c r="O318" s="41"/>
      <c r="P318" s="182">
        <f>O318*H318</f>
        <v>0</v>
      </c>
      <c r="Q318" s="182">
        <v>0</v>
      </c>
      <c r="R318" s="182">
        <f>Q318*H318</f>
        <v>0</v>
      </c>
      <c r="S318" s="182">
        <v>0</v>
      </c>
      <c r="T318" s="183">
        <f>S318*H318</f>
        <v>0</v>
      </c>
      <c r="AR318" s="23" t="s">
        <v>201</v>
      </c>
      <c r="AT318" s="23" t="s">
        <v>197</v>
      </c>
      <c r="AU318" s="23" t="s">
        <v>211</v>
      </c>
      <c r="AY318" s="23" t="s">
        <v>195</v>
      </c>
      <c r="BE318" s="184">
        <f>IF(N318="základní",J318,0)</f>
        <v>0</v>
      </c>
      <c r="BF318" s="184">
        <f>IF(N318="snížená",J318,0)</f>
        <v>0</v>
      </c>
      <c r="BG318" s="184">
        <f>IF(N318="zákl. přenesená",J318,0)</f>
        <v>0</v>
      </c>
      <c r="BH318" s="184">
        <f>IF(N318="sníž. přenesená",J318,0)</f>
        <v>0</v>
      </c>
      <c r="BI318" s="184">
        <f>IF(N318="nulová",J318,0)</f>
        <v>0</v>
      </c>
      <c r="BJ318" s="23" t="s">
        <v>83</v>
      </c>
      <c r="BK318" s="184">
        <f>ROUND(I318*H318,2)</f>
        <v>0</v>
      </c>
      <c r="BL318" s="23" t="s">
        <v>201</v>
      </c>
      <c r="BM318" s="23" t="s">
        <v>4953</v>
      </c>
    </row>
    <row r="319" spans="2:65" s="1" customFormat="1" ht="16.5" customHeight="1">
      <c r="B319" s="172"/>
      <c r="C319" s="213" t="s">
        <v>595</v>
      </c>
      <c r="D319" s="213" t="s">
        <v>316</v>
      </c>
      <c r="E319" s="214" t="s">
        <v>3503</v>
      </c>
      <c r="F319" s="215" t="s">
        <v>4954</v>
      </c>
      <c r="G319" s="216" t="s">
        <v>325</v>
      </c>
      <c r="H319" s="217">
        <v>1</v>
      </c>
      <c r="I319" s="218"/>
      <c r="J319" s="219">
        <f>ROUND(I319*H319,2)</f>
        <v>0</v>
      </c>
      <c r="K319" s="215"/>
      <c r="L319" s="220"/>
      <c r="M319" s="221" t="s">
        <v>5</v>
      </c>
      <c r="N319" s="222" t="s">
        <v>46</v>
      </c>
      <c r="O319" s="41"/>
      <c r="P319" s="182">
        <f>O319*H319</f>
        <v>0</v>
      </c>
      <c r="Q319" s="182">
        <v>5.5000000000000003E-4</v>
      </c>
      <c r="R319" s="182">
        <f>Q319*H319</f>
        <v>5.5000000000000003E-4</v>
      </c>
      <c r="S319" s="182">
        <v>0</v>
      </c>
      <c r="T319" s="183">
        <f>S319*H319</f>
        <v>0</v>
      </c>
      <c r="AR319" s="23" t="s">
        <v>255</v>
      </c>
      <c r="AT319" s="23" t="s">
        <v>316</v>
      </c>
      <c r="AU319" s="23" t="s">
        <v>211</v>
      </c>
      <c r="AY319" s="23" t="s">
        <v>195</v>
      </c>
      <c r="BE319" s="184">
        <f>IF(N319="základní",J319,0)</f>
        <v>0</v>
      </c>
      <c r="BF319" s="184">
        <f>IF(N319="snížená",J319,0)</f>
        <v>0</v>
      </c>
      <c r="BG319" s="184">
        <f>IF(N319="zákl. přenesená",J319,0)</f>
        <v>0</v>
      </c>
      <c r="BH319" s="184">
        <f>IF(N319="sníž. přenesená",J319,0)</f>
        <v>0</v>
      </c>
      <c r="BI319" s="184">
        <f>IF(N319="nulová",J319,0)</f>
        <v>0</v>
      </c>
      <c r="BJ319" s="23" t="s">
        <v>83</v>
      </c>
      <c r="BK319" s="184">
        <f>ROUND(I319*H319,2)</f>
        <v>0</v>
      </c>
      <c r="BL319" s="23" t="s">
        <v>201</v>
      </c>
      <c r="BM319" s="23" t="s">
        <v>4955</v>
      </c>
    </row>
    <row r="320" spans="2:65" s="1" customFormat="1" ht="40.5">
      <c r="B320" s="40"/>
      <c r="D320" s="186" t="s">
        <v>209</v>
      </c>
      <c r="F320" s="194" t="s">
        <v>2984</v>
      </c>
      <c r="I320" s="195"/>
      <c r="L320" s="40"/>
      <c r="M320" s="196"/>
      <c r="N320" s="41"/>
      <c r="O320" s="41"/>
      <c r="P320" s="41"/>
      <c r="Q320" s="41"/>
      <c r="R320" s="41"/>
      <c r="S320" s="41"/>
      <c r="T320" s="69"/>
      <c r="AT320" s="23" t="s">
        <v>209</v>
      </c>
      <c r="AU320" s="23" t="s">
        <v>211</v>
      </c>
    </row>
    <row r="321" spans="2:65" s="1" customFormat="1" ht="16.5" customHeight="1">
      <c r="B321" s="172"/>
      <c r="C321" s="173" t="s">
        <v>600</v>
      </c>
      <c r="D321" s="173" t="s">
        <v>197</v>
      </c>
      <c r="E321" s="174" t="s">
        <v>3054</v>
      </c>
      <c r="F321" s="175" t="s">
        <v>3055</v>
      </c>
      <c r="G321" s="176" t="s">
        <v>325</v>
      </c>
      <c r="H321" s="177">
        <v>18</v>
      </c>
      <c r="I321" s="178"/>
      <c r="J321" s="179">
        <f>ROUND(I321*H321,2)</f>
        <v>0</v>
      </c>
      <c r="K321" s="175"/>
      <c r="L321" s="40"/>
      <c r="M321" s="180" t="s">
        <v>5</v>
      </c>
      <c r="N321" s="181" t="s">
        <v>46</v>
      </c>
      <c r="O321" s="41"/>
      <c r="P321" s="182">
        <f>O321*H321</f>
        <v>0</v>
      </c>
      <c r="Q321" s="182">
        <v>0</v>
      </c>
      <c r="R321" s="182">
        <f>Q321*H321</f>
        <v>0</v>
      </c>
      <c r="S321" s="182">
        <v>0</v>
      </c>
      <c r="T321" s="183">
        <f>S321*H321</f>
        <v>0</v>
      </c>
      <c r="AR321" s="23" t="s">
        <v>201</v>
      </c>
      <c r="AT321" s="23" t="s">
        <v>197</v>
      </c>
      <c r="AU321" s="23" t="s">
        <v>211</v>
      </c>
      <c r="AY321" s="23" t="s">
        <v>195</v>
      </c>
      <c r="BE321" s="184">
        <f>IF(N321="základní",J321,0)</f>
        <v>0</v>
      </c>
      <c r="BF321" s="184">
        <f>IF(N321="snížená",J321,0)</f>
        <v>0</v>
      </c>
      <c r="BG321" s="184">
        <f>IF(N321="zákl. přenesená",J321,0)</f>
        <v>0</v>
      </c>
      <c r="BH321" s="184">
        <f>IF(N321="sníž. přenesená",J321,0)</f>
        <v>0</v>
      </c>
      <c r="BI321" s="184">
        <f>IF(N321="nulová",J321,0)</f>
        <v>0</v>
      </c>
      <c r="BJ321" s="23" t="s">
        <v>83</v>
      </c>
      <c r="BK321" s="184">
        <f>ROUND(I321*H321,2)</f>
        <v>0</v>
      </c>
      <c r="BL321" s="23" t="s">
        <v>201</v>
      </c>
      <c r="BM321" s="23" t="s">
        <v>4956</v>
      </c>
    </row>
    <row r="322" spans="2:65" s="1" customFormat="1" ht="16.5" customHeight="1">
      <c r="B322" s="172"/>
      <c r="C322" s="213" t="s">
        <v>604</v>
      </c>
      <c r="D322" s="213" t="s">
        <v>316</v>
      </c>
      <c r="E322" s="214" t="s">
        <v>3057</v>
      </c>
      <c r="F322" s="215" t="s">
        <v>3058</v>
      </c>
      <c r="G322" s="216" t="s">
        <v>325</v>
      </c>
      <c r="H322" s="217">
        <v>18</v>
      </c>
      <c r="I322" s="218"/>
      <c r="J322" s="219">
        <f>ROUND(I322*H322,2)</f>
        <v>0</v>
      </c>
      <c r="K322" s="215"/>
      <c r="L322" s="220"/>
      <c r="M322" s="221" t="s">
        <v>5</v>
      </c>
      <c r="N322" s="222" t="s">
        <v>46</v>
      </c>
      <c r="O322" s="41"/>
      <c r="P322" s="182">
        <f>O322*H322</f>
        <v>0</v>
      </c>
      <c r="Q322" s="182">
        <v>1.6000000000000001E-3</v>
      </c>
      <c r="R322" s="182">
        <f>Q322*H322</f>
        <v>2.8800000000000003E-2</v>
      </c>
      <c r="S322" s="182">
        <v>0</v>
      </c>
      <c r="T322" s="183">
        <f>S322*H322</f>
        <v>0</v>
      </c>
      <c r="AR322" s="23" t="s">
        <v>255</v>
      </c>
      <c r="AT322" s="23" t="s">
        <v>316</v>
      </c>
      <c r="AU322" s="23" t="s">
        <v>211</v>
      </c>
      <c r="AY322" s="23" t="s">
        <v>195</v>
      </c>
      <c r="BE322" s="184">
        <f>IF(N322="základní",J322,0)</f>
        <v>0</v>
      </c>
      <c r="BF322" s="184">
        <f>IF(N322="snížená",J322,0)</f>
        <v>0</v>
      </c>
      <c r="BG322" s="184">
        <f>IF(N322="zákl. přenesená",J322,0)</f>
        <v>0</v>
      </c>
      <c r="BH322" s="184">
        <f>IF(N322="sníž. přenesená",J322,0)</f>
        <v>0</v>
      </c>
      <c r="BI322" s="184">
        <f>IF(N322="nulová",J322,0)</f>
        <v>0</v>
      </c>
      <c r="BJ322" s="23" t="s">
        <v>83</v>
      </c>
      <c r="BK322" s="184">
        <f>ROUND(I322*H322,2)</f>
        <v>0</v>
      </c>
      <c r="BL322" s="23" t="s">
        <v>201</v>
      </c>
      <c r="BM322" s="23" t="s">
        <v>4957</v>
      </c>
    </row>
    <row r="323" spans="2:65" s="1" customFormat="1" ht="54">
      <c r="B323" s="40"/>
      <c r="D323" s="186" t="s">
        <v>209</v>
      </c>
      <c r="F323" s="194" t="s">
        <v>3053</v>
      </c>
      <c r="I323" s="195"/>
      <c r="L323" s="40"/>
      <c r="M323" s="196"/>
      <c r="N323" s="41"/>
      <c r="O323" s="41"/>
      <c r="P323" s="41"/>
      <c r="Q323" s="41"/>
      <c r="R323" s="41"/>
      <c r="S323" s="41"/>
      <c r="T323" s="69"/>
      <c r="AT323" s="23" t="s">
        <v>209</v>
      </c>
      <c r="AU323" s="23" t="s">
        <v>211</v>
      </c>
    </row>
    <row r="324" spans="2:65" s="1" customFormat="1" ht="25.5" customHeight="1">
      <c r="B324" s="172"/>
      <c r="C324" s="173" t="s">
        <v>608</v>
      </c>
      <c r="D324" s="173" t="s">
        <v>197</v>
      </c>
      <c r="E324" s="174" t="s">
        <v>3012</v>
      </c>
      <c r="F324" s="175" t="s">
        <v>3013</v>
      </c>
      <c r="G324" s="176" t="s">
        <v>325</v>
      </c>
      <c r="H324" s="177">
        <v>10</v>
      </c>
      <c r="I324" s="178"/>
      <c r="J324" s="179">
        <f>ROUND(I324*H324,2)</f>
        <v>0</v>
      </c>
      <c r="K324" s="175"/>
      <c r="L324" s="40"/>
      <c r="M324" s="180" t="s">
        <v>5</v>
      </c>
      <c r="N324" s="181" t="s">
        <v>46</v>
      </c>
      <c r="O324" s="41"/>
      <c r="P324" s="182">
        <f>O324*H324</f>
        <v>0</v>
      </c>
      <c r="Q324" s="182">
        <v>0</v>
      </c>
      <c r="R324" s="182">
        <f>Q324*H324</f>
        <v>0</v>
      </c>
      <c r="S324" s="182">
        <v>0</v>
      </c>
      <c r="T324" s="183">
        <f>S324*H324</f>
        <v>0</v>
      </c>
      <c r="AR324" s="23" t="s">
        <v>201</v>
      </c>
      <c r="AT324" s="23" t="s">
        <v>197</v>
      </c>
      <c r="AU324" s="23" t="s">
        <v>211</v>
      </c>
      <c r="AY324" s="23" t="s">
        <v>195</v>
      </c>
      <c r="BE324" s="184">
        <f>IF(N324="základní",J324,0)</f>
        <v>0</v>
      </c>
      <c r="BF324" s="184">
        <f>IF(N324="snížená",J324,0)</f>
        <v>0</v>
      </c>
      <c r="BG324" s="184">
        <f>IF(N324="zákl. přenesená",J324,0)</f>
        <v>0</v>
      </c>
      <c r="BH324" s="184">
        <f>IF(N324="sníž. přenesená",J324,0)</f>
        <v>0</v>
      </c>
      <c r="BI324" s="184">
        <f>IF(N324="nulová",J324,0)</f>
        <v>0</v>
      </c>
      <c r="BJ324" s="23" t="s">
        <v>83</v>
      </c>
      <c r="BK324" s="184">
        <f>ROUND(I324*H324,2)</f>
        <v>0</v>
      </c>
      <c r="BL324" s="23" t="s">
        <v>201</v>
      </c>
      <c r="BM324" s="23" t="s">
        <v>4958</v>
      </c>
    </row>
    <row r="325" spans="2:65" s="1" customFormat="1" ht="25.5" customHeight="1">
      <c r="B325" s="172"/>
      <c r="C325" s="213" t="s">
        <v>613</v>
      </c>
      <c r="D325" s="213" t="s">
        <v>316</v>
      </c>
      <c r="E325" s="214" t="s">
        <v>3511</v>
      </c>
      <c r="F325" s="215" t="s">
        <v>3512</v>
      </c>
      <c r="G325" s="216" t="s">
        <v>325</v>
      </c>
      <c r="H325" s="217">
        <v>10</v>
      </c>
      <c r="I325" s="218"/>
      <c r="J325" s="219">
        <f>ROUND(I325*H325,2)</f>
        <v>0</v>
      </c>
      <c r="K325" s="215"/>
      <c r="L325" s="220"/>
      <c r="M325" s="221" t="s">
        <v>5</v>
      </c>
      <c r="N325" s="222" t="s">
        <v>46</v>
      </c>
      <c r="O325" s="41"/>
      <c r="P325" s="182">
        <f>O325*H325</f>
        <v>0</v>
      </c>
      <c r="Q325" s="182">
        <v>1.92E-3</v>
      </c>
      <c r="R325" s="182">
        <f>Q325*H325</f>
        <v>1.9200000000000002E-2</v>
      </c>
      <c r="S325" s="182">
        <v>0</v>
      </c>
      <c r="T325" s="183">
        <f>S325*H325</f>
        <v>0</v>
      </c>
      <c r="AR325" s="23" t="s">
        <v>255</v>
      </c>
      <c r="AT325" s="23" t="s">
        <v>316</v>
      </c>
      <c r="AU325" s="23" t="s">
        <v>211</v>
      </c>
      <c r="AY325" s="23" t="s">
        <v>195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23" t="s">
        <v>83</v>
      </c>
      <c r="BK325" s="184">
        <f>ROUND(I325*H325,2)</f>
        <v>0</v>
      </c>
      <c r="BL325" s="23" t="s">
        <v>201</v>
      </c>
      <c r="BM325" s="23" t="s">
        <v>4959</v>
      </c>
    </row>
    <row r="326" spans="2:65" s="1" customFormat="1" ht="40.5">
      <c r="B326" s="40"/>
      <c r="D326" s="186" t="s">
        <v>209</v>
      </c>
      <c r="F326" s="194" t="s">
        <v>3514</v>
      </c>
      <c r="I326" s="195"/>
      <c r="L326" s="40"/>
      <c r="M326" s="196"/>
      <c r="N326" s="41"/>
      <c r="O326" s="41"/>
      <c r="P326" s="41"/>
      <c r="Q326" s="41"/>
      <c r="R326" s="41"/>
      <c r="S326" s="41"/>
      <c r="T326" s="69"/>
      <c r="AT326" s="23" t="s">
        <v>209</v>
      </c>
      <c r="AU326" s="23" t="s">
        <v>211</v>
      </c>
    </row>
    <row r="327" spans="2:65" s="1" customFormat="1" ht="25.5" customHeight="1">
      <c r="B327" s="172"/>
      <c r="C327" s="173" t="s">
        <v>618</v>
      </c>
      <c r="D327" s="173" t="s">
        <v>197</v>
      </c>
      <c r="E327" s="174" t="s">
        <v>3515</v>
      </c>
      <c r="F327" s="175" t="s">
        <v>4960</v>
      </c>
      <c r="G327" s="176" t="s">
        <v>325</v>
      </c>
      <c r="H327" s="177">
        <v>4</v>
      </c>
      <c r="I327" s="178"/>
      <c r="J327" s="179">
        <f>ROUND(I327*H327,2)</f>
        <v>0</v>
      </c>
      <c r="K327" s="175"/>
      <c r="L327" s="40"/>
      <c r="M327" s="180" t="s">
        <v>5</v>
      </c>
      <c r="N327" s="181" t="s">
        <v>46</v>
      </c>
      <c r="O327" s="41"/>
      <c r="P327" s="182">
        <f>O327*H327</f>
        <v>0</v>
      </c>
      <c r="Q327" s="182">
        <v>0</v>
      </c>
      <c r="R327" s="182">
        <f>Q327*H327</f>
        <v>0</v>
      </c>
      <c r="S327" s="182">
        <v>0</v>
      </c>
      <c r="T327" s="183">
        <f>S327*H327</f>
        <v>0</v>
      </c>
      <c r="AR327" s="23" t="s">
        <v>201</v>
      </c>
      <c r="AT327" s="23" t="s">
        <v>197</v>
      </c>
      <c r="AU327" s="23" t="s">
        <v>211</v>
      </c>
      <c r="AY327" s="23" t="s">
        <v>195</v>
      </c>
      <c r="BE327" s="184">
        <f>IF(N327="základní",J327,0)</f>
        <v>0</v>
      </c>
      <c r="BF327" s="184">
        <f>IF(N327="snížená",J327,0)</f>
        <v>0</v>
      </c>
      <c r="BG327" s="184">
        <f>IF(N327="zákl. přenesená",J327,0)</f>
        <v>0</v>
      </c>
      <c r="BH327" s="184">
        <f>IF(N327="sníž. přenesená",J327,0)</f>
        <v>0</v>
      </c>
      <c r="BI327" s="184">
        <f>IF(N327="nulová",J327,0)</f>
        <v>0</v>
      </c>
      <c r="BJ327" s="23" t="s">
        <v>83</v>
      </c>
      <c r="BK327" s="184">
        <f>ROUND(I327*H327,2)</f>
        <v>0</v>
      </c>
      <c r="BL327" s="23" t="s">
        <v>201</v>
      </c>
      <c r="BM327" s="23" t="s">
        <v>4961</v>
      </c>
    </row>
    <row r="328" spans="2:65" s="1" customFormat="1" ht="16.5" customHeight="1">
      <c r="B328" s="172"/>
      <c r="C328" s="213" t="s">
        <v>623</v>
      </c>
      <c r="D328" s="213" t="s">
        <v>316</v>
      </c>
      <c r="E328" s="214" t="s">
        <v>3521</v>
      </c>
      <c r="F328" s="215" t="s">
        <v>3522</v>
      </c>
      <c r="G328" s="216" t="s">
        <v>325</v>
      </c>
      <c r="H328" s="217">
        <v>4</v>
      </c>
      <c r="I328" s="218"/>
      <c r="J328" s="219">
        <f>ROUND(I328*H328,2)</f>
        <v>0</v>
      </c>
      <c r="K328" s="215"/>
      <c r="L328" s="220"/>
      <c r="M328" s="221" t="s">
        <v>5</v>
      </c>
      <c r="N328" s="222" t="s">
        <v>46</v>
      </c>
      <c r="O328" s="41"/>
      <c r="P328" s="182">
        <f>O328*H328</f>
        <v>0</v>
      </c>
      <c r="Q328" s="182">
        <v>1.32E-3</v>
      </c>
      <c r="R328" s="182">
        <f>Q328*H328</f>
        <v>5.28E-3</v>
      </c>
      <c r="S328" s="182">
        <v>0</v>
      </c>
      <c r="T328" s="183">
        <f>S328*H328</f>
        <v>0</v>
      </c>
      <c r="AR328" s="23" t="s">
        <v>255</v>
      </c>
      <c r="AT328" s="23" t="s">
        <v>316</v>
      </c>
      <c r="AU328" s="23" t="s">
        <v>211</v>
      </c>
      <c r="AY328" s="23" t="s">
        <v>195</v>
      </c>
      <c r="BE328" s="184">
        <f>IF(N328="základní",J328,0)</f>
        <v>0</v>
      </c>
      <c r="BF328" s="184">
        <f>IF(N328="snížená",J328,0)</f>
        <v>0</v>
      </c>
      <c r="BG328" s="184">
        <f>IF(N328="zákl. přenesená",J328,0)</f>
        <v>0</v>
      </c>
      <c r="BH328" s="184">
        <f>IF(N328="sníž. přenesená",J328,0)</f>
        <v>0</v>
      </c>
      <c r="BI328" s="184">
        <f>IF(N328="nulová",J328,0)</f>
        <v>0</v>
      </c>
      <c r="BJ328" s="23" t="s">
        <v>83</v>
      </c>
      <c r="BK328" s="184">
        <f>ROUND(I328*H328,2)</f>
        <v>0</v>
      </c>
      <c r="BL328" s="23" t="s">
        <v>201</v>
      </c>
      <c r="BM328" s="23" t="s">
        <v>4962</v>
      </c>
    </row>
    <row r="329" spans="2:65" s="1" customFormat="1" ht="40.5">
      <c r="B329" s="40"/>
      <c r="D329" s="186" t="s">
        <v>209</v>
      </c>
      <c r="F329" s="194" t="s">
        <v>2984</v>
      </c>
      <c r="I329" s="195"/>
      <c r="L329" s="40"/>
      <c r="M329" s="196"/>
      <c r="N329" s="41"/>
      <c r="O329" s="41"/>
      <c r="P329" s="41"/>
      <c r="Q329" s="41"/>
      <c r="R329" s="41"/>
      <c r="S329" s="41"/>
      <c r="T329" s="69"/>
      <c r="AT329" s="23" t="s">
        <v>209</v>
      </c>
      <c r="AU329" s="23" t="s">
        <v>211</v>
      </c>
    </row>
    <row r="330" spans="2:65" s="1" customFormat="1" ht="16.5" customHeight="1">
      <c r="B330" s="172"/>
      <c r="C330" s="173" t="s">
        <v>628</v>
      </c>
      <c r="D330" s="173" t="s">
        <v>197</v>
      </c>
      <c r="E330" s="174" t="s">
        <v>3060</v>
      </c>
      <c r="F330" s="175" t="s">
        <v>3061</v>
      </c>
      <c r="G330" s="176" t="s">
        <v>325</v>
      </c>
      <c r="H330" s="177">
        <v>5</v>
      </c>
      <c r="I330" s="178"/>
      <c r="J330" s="179">
        <f>ROUND(I330*H330,2)</f>
        <v>0</v>
      </c>
      <c r="K330" s="175"/>
      <c r="L330" s="40"/>
      <c r="M330" s="180" t="s">
        <v>5</v>
      </c>
      <c r="N330" s="181" t="s">
        <v>46</v>
      </c>
      <c r="O330" s="41"/>
      <c r="P330" s="182">
        <f>O330*H330</f>
        <v>0</v>
      </c>
      <c r="Q330" s="182">
        <v>0</v>
      </c>
      <c r="R330" s="182">
        <f>Q330*H330</f>
        <v>0</v>
      </c>
      <c r="S330" s="182">
        <v>0</v>
      </c>
      <c r="T330" s="183">
        <f>S330*H330</f>
        <v>0</v>
      </c>
      <c r="AR330" s="23" t="s">
        <v>201</v>
      </c>
      <c r="AT330" s="23" t="s">
        <v>197</v>
      </c>
      <c r="AU330" s="23" t="s">
        <v>211</v>
      </c>
      <c r="AY330" s="23" t="s">
        <v>195</v>
      </c>
      <c r="BE330" s="184">
        <f>IF(N330="základní",J330,0)</f>
        <v>0</v>
      </c>
      <c r="BF330" s="184">
        <f>IF(N330="snížená",J330,0)</f>
        <v>0</v>
      </c>
      <c r="BG330" s="184">
        <f>IF(N330="zákl. přenesená",J330,0)</f>
        <v>0</v>
      </c>
      <c r="BH330" s="184">
        <f>IF(N330="sníž. přenesená",J330,0)</f>
        <v>0</v>
      </c>
      <c r="BI330" s="184">
        <f>IF(N330="nulová",J330,0)</f>
        <v>0</v>
      </c>
      <c r="BJ330" s="23" t="s">
        <v>83</v>
      </c>
      <c r="BK330" s="184">
        <f>ROUND(I330*H330,2)</f>
        <v>0</v>
      </c>
      <c r="BL330" s="23" t="s">
        <v>201</v>
      </c>
      <c r="BM330" s="23" t="s">
        <v>4963</v>
      </c>
    </row>
    <row r="331" spans="2:65" s="1" customFormat="1" ht="16.5" customHeight="1">
      <c r="B331" s="172"/>
      <c r="C331" s="213" t="s">
        <v>633</v>
      </c>
      <c r="D331" s="213" t="s">
        <v>316</v>
      </c>
      <c r="E331" s="214" t="s">
        <v>3063</v>
      </c>
      <c r="F331" s="215" t="s">
        <v>3064</v>
      </c>
      <c r="G331" s="216" t="s">
        <v>325</v>
      </c>
      <c r="H331" s="217">
        <v>5</v>
      </c>
      <c r="I331" s="218"/>
      <c r="J331" s="219">
        <f>ROUND(I331*H331,2)</f>
        <v>0</v>
      </c>
      <c r="K331" s="215"/>
      <c r="L331" s="220"/>
      <c r="M331" s="221" t="s">
        <v>5</v>
      </c>
      <c r="N331" s="222" t="s">
        <v>46</v>
      </c>
      <c r="O331" s="41"/>
      <c r="P331" s="182">
        <f>O331*H331</f>
        <v>0</v>
      </c>
      <c r="Q331" s="182">
        <v>1.8E-3</v>
      </c>
      <c r="R331" s="182">
        <f>Q331*H331</f>
        <v>8.9999999999999993E-3</v>
      </c>
      <c r="S331" s="182">
        <v>0</v>
      </c>
      <c r="T331" s="183">
        <f>S331*H331</f>
        <v>0</v>
      </c>
      <c r="AR331" s="23" t="s">
        <v>255</v>
      </c>
      <c r="AT331" s="23" t="s">
        <v>316</v>
      </c>
      <c r="AU331" s="23" t="s">
        <v>211</v>
      </c>
      <c r="AY331" s="23" t="s">
        <v>195</v>
      </c>
      <c r="BE331" s="184">
        <f>IF(N331="základní",J331,0)</f>
        <v>0</v>
      </c>
      <c r="BF331" s="184">
        <f>IF(N331="snížená",J331,0)</f>
        <v>0</v>
      </c>
      <c r="BG331" s="184">
        <f>IF(N331="zákl. přenesená",J331,0)</f>
        <v>0</v>
      </c>
      <c r="BH331" s="184">
        <f>IF(N331="sníž. přenesená",J331,0)</f>
        <v>0</v>
      </c>
      <c r="BI331" s="184">
        <f>IF(N331="nulová",J331,0)</f>
        <v>0</v>
      </c>
      <c r="BJ331" s="23" t="s">
        <v>83</v>
      </c>
      <c r="BK331" s="184">
        <f>ROUND(I331*H331,2)</f>
        <v>0</v>
      </c>
      <c r="BL331" s="23" t="s">
        <v>201</v>
      </c>
      <c r="BM331" s="23" t="s">
        <v>4964</v>
      </c>
    </row>
    <row r="332" spans="2:65" s="1" customFormat="1" ht="54">
      <c r="B332" s="40"/>
      <c r="D332" s="186" t="s">
        <v>209</v>
      </c>
      <c r="F332" s="194" t="s">
        <v>3053</v>
      </c>
      <c r="I332" s="195"/>
      <c r="L332" s="40"/>
      <c r="M332" s="196"/>
      <c r="N332" s="41"/>
      <c r="O332" s="41"/>
      <c r="P332" s="41"/>
      <c r="Q332" s="41"/>
      <c r="R332" s="41"/>
      <c r="S332" s="41"/>
      <c r="T332" s="69"/>
      <c r="AT332" s="23" t="s">
        <v>209</v>
      </c>
      <c r="AU332" s="23" t="s">
        <v>211</v>
      </c>
    </row>
    <row r="333" spans="2:65" s="1" customFormat="1" ht="16.5" customHeight="1">
      <c r="B333" s="172"/>
      <c r="C333" s="173" t="s">
        <v>637</v>
      </c>
      <c r="D333" s="173" t="s">
        <v>197</v>
      </c>
      <c r="E333" s="174" t="s">
        <v>538</v>
      </c>
      <c r="F333" s="175" t="s">
        <v>539</v>
      </c>
      <c r="G333" s="176" t="s">
        <v>303</v>
      </c>
      <c r="H333" s="177">
        <v>0.51700000000000002</v>
      </c>
      <c r="I333" s="178"/>
      <c r="J333" s="179">
        <f>ROUND(I333*H333,2)</f>
        <v>0</v>
      </c>
      <c r="K333" s="175"/>
      <c r="L333" s="40"/>
      <c r="M333" s="180" t="s">
        <v>5</v>
      </c>
      <c r="N333" s="181" t="s">
        <v>46</v>
      </c>
      <c r="O333" s="41"/>
      <c r="P333" s="182">
        <f>O333*H333</f>
        <v>0</v>
      </c>
      <c r="Q333" s="182">
        <v>0</v>
      </c>
      <c r="R333" s="182">
        <f>Q333*H333</f>
        <v>0</v>
      </c>
      <c r="S333" s="182">
        <v>0</v>
      </c>
      <c r="T333" s="183">
        <f>S333*H333</f>
        <v>0</v>
      </c>
      <c r="AR333" s="23" t="s">
        <v>201</v>
      </c>
      <c r="AT333" s="23" t="s">
        <v>197</v>
      </c>
      <c r="AU333" s="23" t="s">
        <v>211</v>
      </c>
      <c r="AY333" s="23" t="s">
        <v>195</v>
      </c>
      <c r="BE333" s="184">
        <f>IF(N333="základní",J333,0)</f>
        <v>0</v>
      </c>
      <c r="BF333" s="184">
        <f>IF(N333="snížená",J333,0)</f>
        <v>0</v>
      </c>
      <c r="BG333" s="184">
        <f>IF(N333="zákl. přenesená",J333,0)</f>
        <v>0</v>
      </c>
      <c r="BH333" s="184">
        <f>IF(N333="sníž. přenesená",J333,0)</f>
        <v>0</v>
      </c>
      <c r="BI333" s="184">
        <f>IF(N333="nulová",J333,0)</f>
        <v>0</v>
      </c>
      <c r="BJ333" s="23" t="s">
        <v>83</v>
      </c>
      <c r="BK333" s="184">
        <f>ROUND(I333*H333,2)</f>
        <v>0</v>
      </c>
      <c r="BL333" s="23" t="s">
        <v>201</v>
      </c>
      <c r="BM333" s="23" t="s">
        <v>4965</v>
      </c>
    </row>
    <row r="334" spans="2:65" s="10" customFormat="1" ht="22.35" customHeight="1">
      <c r="B334" s="159"/>
      <c r="D334" s="160" t="s">
        <v>74</v>
      </c>
      <c r="E334" s="170" t="s">
        <v>541</v>
      </c>
      <c r="F334" s="170" t="s">
        <v>3067</v>
      </c>
      <c r="I334" s="162"/>
      <c r="J334" s="171">
        <f>BK334</f>
        <v>0</v>
      </c>
      <c r="L334" s="159"/>
      <c r="M334" s="164"/>
      <c r="N334" s="165"/>
      <c r="O334" s="165"/>
      <c r="P334" s="166">
        <f>SUM(P335:P404)</f>
        <v>0</v>
      </c>
      <c r="Q334" s="165"/>
      <c r="R334" s="166">
        <f>SUM(R335:R404)</f>
        <v>10.134986999999999</v>
      </c>
      <c r="S334" s="165"/>
      <c r="T334" s="167">
        <f>SUM(T335:T404)</f>
        <v>2.6822499999999998</v>
      </c>
      <c r="AR334" s="160" t="s">
        <v>83</v>
      </c>
      <c r="AT334" s="168" t="s">
        <v>74</v>
      </c>
      <c r="AU334" s="168" t="s">
        <v>85</v>
      </c>
      <c r="AY334" s="160" t="s">
        <v>195</v>
      </c>
      <c r="BK334" s="169">
        <f>SUM(BK335:BK404)</f>
        <v>0</v>
      </c>
    </row>
    <row r="335" spans="2:65" s="1" customFormat="1" ht="25.5" customHeight="1">
      <c r="B335" s="172"/>
      <c r="C335" s="173" t="s">
        <v>422</v>
      </c>
      <c r="D335" s="173" t="s">
        <v>197</v>
      </c>
      <c r="E335" s="174" t="s">
        <v>4742</v>
      </c>
      <c r="F335" s="175" t="s">
        <v>4743</v>
      </c>
      <c r="G335" s="176" t="s">
        <v>325</v>
      </c>
      <c r="H335" s="177">
        <v>1</v>
      </c>
      <c r="I335" s="178"/>
      <c r="J335" s="179">
        <f>ROUND(I335*H335,2)</f>
        <v>0</v>
      </c>
      <c r="K335" s="175"/>
      <c r="L335" s="40"/>
      <c r="M335" s="180" t="s">
        <v>5</v>
      </c>
      <c r="N335" s="181" t="s">
        <v>46</v>
      </c>
      <c r="O335" s="41"/>
      <c r="P335" s="182">
        <f>O335*H335</f>
        <v>0</v>
      </c>
      <c r="Q335" s="182">
        <v>2.5469400000000002</v>
      </c>
      <c r="R335" s="182">
        <f>Q335*H335</f>
        <v>2.5469400000000002</v>
      </c>
      <c r="S335" s="182">
        <v>0</v>
      </c>
      <c r="T335" s="183">
        <f>S335*H335</f>
        <v>0</v>
      </c>
      <c r="AR335" s="23" t="s">
        <v>201</v>
      </c>
      <c r="AT335" s="23" t="s">
        <v>197</v>
      </c>
      <c r="AU335" s="23" t="s">
        <v>211</v>
      </c>
      <c r="AY335" s="23" t="s">
        <v>195</v>
      </c>
      <c r="BE335" s="184">
        <f>IF(N335="základní",J335,0)</f>
        <v>0</v>
      </c>
      <c r="BF335" s="184">
        <f>IF(N335="snížená",J335,0)</f>
        <v>0</v>
      </c>
      <c r="BG335" s="184">
        <f>IF(N335="zákl. přenesená",J335,0)</f>
        <v>0</v>
      </c>
      <c r="BH335" s="184">
        <f>IF(N335="sníž. přenesená",J335,0)</f>
        <v>0</v>
      </c>
      <c r="BI335" s="184">
        <f>IF(N335="nulová",J335,0)</f>
        <v>0</v>
      </c>
      <c r="BJ335" s="23" t="s">
        <v>83</v>
      </c>
      <c r="BK335" s="184">
        <f>ROUND(I335*H335,2)</f>
        <v>0</v>
      </c>
      <c r="BL335" s="23" t="s">
        <v>201</v>
      </c>
      <c r="BM335" s="23" t="s">
        <v>4966</v>
      </c>
    </row>
    <row r="336" spans="2:65" s="1" customFormat="1" ht="189">
      <c r="B336" s="40"/>
      <c r="D336" s="186" t="s">
        <v>209</v>
      </c>
      <c r="F336" s="194" t="s">
        <v>3071</v>
      </c>
      <c r="I336" s="195"/>
      <c r="L336" s="40"/>
      <c r="M336" s="196"/>
      <c r="N336" s="41"/>
      <c r="O336" s="41"/>
      <c r="P336" s="41"/>
      <c r="Q336" s="41"/>
      <c r="R336" s="41"/>
      <c r="S336" s="41"/>
      <c r="T336" s="69"/>
      <c r="AT336" s="23" t="s">
        <v>209</v>
      </c>
      <c r="AU336" s="23" t="s">
        <v>211</v>
      </c>
    </row>
    <row r="337" spans="2:65" s="1" customFormat="1" ht="16.5" customHeight="1">
      <c r="B337" s="172"/>
      <c r="C337" s="213" t="s">
        <v>645</v>
      </c>
      <c r="D337" s="213" t="s">
        <v>316</v>
      </c>
      <c r="E337" s="214" t="s">
        <v>3078</v>
      </c>
      <c r="F337" s="215" t="s">
        <v>3079</v>
      </c>
      <c r="G337" s="216" t="s">
        <v>325</v>
      </c>
      <c r="H337" s="217">
        <v>1</v>
      </c>
      <c r="I337" s="218"/>
      <c r="J337" s="219">
        <f t="shared" ref="J337:J342" si="10">ROUND(I337*H337,2)</f>
        <v>0</v>
      </c>
      <c r="K337" s="215"/>
      <c r="L337" s="220"/>
      <c r="M337" s="221" t="s">
        <v>5</v>
      </c>
      <c r="N337" s="222" t="s">
        <v>46</v>
      </c>
      <c r="O337" s="41"/>
      <c r="P337" s="182">
        <f t="shared" ref="P337:P342" si="11">O337*H337</f>
        <v>0</v>
      </c>
      <c r="Q337" s="182">
        <v>5.3999999999999999E-2</v>
      </c>
      <c r="R337" s="182">
        <f t="shared" ref="R337:R342" si="12">Q337*H337</f>
        <v>5.3999999999999999E-2</v>
      </c>
      <c r="S337" s="182">
        <v>0</v>
      </c>
      <c r="T337" s="183">
        <f t="shared" ref="T337:T342" si="13">S337*H337</f>
        <v>0</v>
      </c>
      <c r="AR337" s="23" t="s">
        <v>255</v>
      </c>
      <c r="AT337" s="23" t="s">
        <v>316</v>
      </c>
      <c r="AU337" s="23" t="s">
        <v>211</v>
      </c>
      <c r="AY337" s="23" t="s">
        <v>195</v>
      </c>
      <c r="BE337" s="184">
        <f t="shared" ref="BE337:BE342" si="14">IF(N337="základní",J337,0)</f>
        <v>0</v>
      </c>
      <c r="BF337" s="184">
        <f t="shared" ref="BF337:BF342" si="15">IF(N337="snížená",J337,0)</f>
        <v>0</v>
      </c>
      <c r="BG337" s="184">
        <f t="shared" ref="BG337:BG342" si="16">IF(N337="zákl. přenesená",J337,0)</f>
        <v>0</v>
      </c>
      <c r="BH337" s="184">
        <f t="shared" ref="BH337:BH342" si="17">IF(N337="sníž. přenesená",J337,0)</f>
        <v>0</v>
      </c>
      <c r="BI337" s="184">
        <f t="shared" ref="BI337:BI342" si="18">IF(N337="nulová",J337,0)</f>
        <v>0</v>
      </c>
      <c r="BJ337" s="23" t="s">
        <v>83</v>
      </c>
      <c r="BK337" s="184">
        <f t="shared" ref="BK337:BK342" si="19">ROUND(I337*H337,2)</f>
        <v>0</v>
      </c>
      <c r="BL337" s="23" t="s">
        <v>201</v>
      </c>
      <c r="BM337" s="23" t="s">
        <v>4967</v>
      </c>
    </row>
    <row r="338" spans="2:65" s="1" customFormat="1" ht="16.5" customHeight="1">
      <c r="B338" s="172"/>
      <c r="C338" s="213" t="s">
        <v>460</v>
      </c>
      <c r="D338" s="213" t="s">
        <v>316</v>
      </c>
      <c r="E338" s="214" t="s">
        <v>3087</v>
      </c>
      <c r="F338" s="215" t="s">
        <v>3088</v>
      </c>
      <c r="G338" s="216" t="s">
        <v>325</v>
      </c>
      <c r="H338" s="217">
        <v>1</v>
      </c>
      <c r="I338" s="218"/>
      <c r="J338" s="219">
        <f t="shared" si="10"/>
        <v>0</v>
      </c>
      <c r="K338" s="215"/>
      <c r="L338" s="220"/>
      <c r="M338" s="221" t="s">
        <v>5</v>
      </c>
      <c r="N338" s="222" t="s">
        <v>46</v>
      </c>
      <c r="O338" s="41"/>
      <c r="P338" s="182">
        <f t="shared" si="11"/>
        <v>0</v>
      </c>
      <c r="Q338" s="182">
        <v>0.58499999999999996</v>
      </c>
      <c r="R338" s="182">
        <f t="shared" si="12"/>
        <v>0.58499999999999996</v>
      </c>
      <c r="S338" s="182">
        <v>0</v>
      </c>
      <c r="T338" s="183">
        <f t="shared" si="13"/>
        <v>0</v>
      </c>
      <c r="AR338" s="23" t="s">
        <v>255</v>
      </c>
      <c r="AT338" s="23" t="s">
        <v>316</v>
      </c>
      <c r="AU338" s="23" t="s">
        <v>211</v>
      </c>
      <c r="AY338" s="23" t="s">
        <v>195</v>
      </c>
      <c r="BE338" s="184">
        <f t="shared" si="14"/>
        <v>0</v>
      </c>
      <c r="BF338" s="184">
        <f t="shared" si="15"/>
        <v>0</v>
      </c>
      <c r="BG338" s="184">
        <f t="shared" si="16"/>
        <v>0</v>
      </c>
      <c r="BH338" s="184">
        <f t="shared" si="17"/>
        <v>0</v>
      </c>
      <c r="BI338" s="184">
        <f t="shared" si="18"/>
        <v>0</v>
      </c>
      <c r="BJ338" s="23" t="s">
        <v>83</v>
      </c>
      <c r="BK338" s="184">
        <f t="shared" si="19"/>
        <v>0</v>
      </c>
      <c r="BL338" s="23" t="s">
        <v>201</v>
      </c>
      <c r="BM338" s="23" t="s">
        <v>4968</v>
      </c>
    </row>
    <row r="339" spans="2:65" s="1" customFormat="1" ht="16.5" customHeight="1">
      <c r="B339" s="172"/>
      <c r="C339" s="213" t="s">
        <v>654</v>
      </c>
      <c r="D339" s="213" t="s">
        <v>316</v>
      </c>
      <c r="E339" s="214" t="s">
        <v>3099</v>
      </c>
      <c r="F339" s="215" t="s">
        <v>3100</v>
      </c>
      <c r="G339" s="216" t="s">
        <v>325</v>
      </c>
      <c r="H339" s="217">
        <v>1</v>
      </c>
      <c r="I339" s="218"/>
      <c r="J339" s="219">
        <f t="shared" si="10"/>
        <v>0</v>
      </c>
      <c r="K339" s="215"/>
      <c r="L339" s="220"/>
      <c r="M339" s="221" t="s">
        <v>5</v>
      </c>
      <c r="N339" s="222" t="s">
        <v>46</v>
      </c>
      <c r="O339" s="41"/>
      <c r="P339" s="182">
        <f t="shared" si="11"/>
        <v>0</v>
      </c>
      <c r="Q339" s="182">
        <v>0.5</v>
      </c>
      <c r="R339" s="182">
        <f t="shared" si="12"/>
        <v>0.5</v>
      </c>
      <c r="S339" s="182">
        <v>0</v>
      </c>
      <c r="T339" s="183">
        <f t="shared" si="13"/>
        <v>0</v>
      </c>
      <c r="AR339" s="23" t="s">
        <v>255</v>
      </c>
      <c r="AT339" s="23" t="s">
        <v>316</v>
      </c>
      <c r="AU339" s="23" t="s">
        <v>211</v>
      </c>
      <c r="AY339" s="23" t="s">
        <v>195</v>
      </c>
      <c r="BE339" s="184">
        <f t="shared" si="14"/>
        <v>0</v>
      </c>
      <c r="BF339" s="184">
        <f t="shared" si="15"/>
        <v>0</v>
      </c>
      <c r="BG339" s="184">
        <f t="shared" si="16"/>
        <v>0</v>
      </c>
      <c r="BH339" s="184">
        <f t="shared" si="17"/>
        <v>0</v>
      </c>
      <c r="BI339" s="184">
        <f t="shared" si="18"/>
        <v>0</v>
      </c>
      <c r="BJ339" s="23" t="s">
        <v>83</v>
      </c>
      <c r="BK339" s="184">
        <f t="shared" si="19"/>
        <v>0</v>
      </c>
      <c r="BL339" s="23" t="s">
        <v>201</v>
      </c>
      <c r="BM339" s="23" t="s">
        <v>4969</v>
      </c>
    </row>
    <row r="340" spans="2:65" s="1" customFormat="1" ht="25.5" customHeight="1">
      <c r="B340" s="172"/>
      <c r="C340" s="213" t="s">
        <v>541</v>
      </c>
      <c r="D340" s="213" t="s">
        <v>316</v>
      </c>
      <c r="E340" s="214" t="s">
        <v>3111</v>
      </c>
      <c r="F340" s="215" t="s">
        <v>3112</v>
      </c>
      <c r="G340" s="216" t="s">
        <v>325</v>
      </c>
      <c r="H340" s="217">
        <v>1</v>
      </c>
      <c r="I340" s="218"/>
      <c r="J340" s="219">
        <f t="shared" si="10"/>
        <v>0</v>
      </c>
      <c r="K340" s="215"/>
      <c r="L340" s="220"/>
      <c r="M340" s="221" t="s">
        <v>5</v>
      </c>
      <c r="N340" s="222" t="s">
        <v>46</v>
      </c>
      <c r="O340" s="41"/>
      <c r="P340" s="182">
        <f t="shared" si="11"/>
        <v>0</v>
      </c>
      <c r="Q340" s="182">
        <v>1.87</v>
      </c>
      <c r="R340" s="182">
        <f t="shared" si="12"/>
        <v>1.87</v>
      </c>
      <c r="S340" s="182">
        <v>0</v>
      </c>
      <c r="T340" s="183">
        <f t="shared" si="13"/>
        <v>0</v>
      </c>
      <c r="AR340" s="23" t="s">
        <v>255</v>
      </c>
      <c r="AT340" s="23" t="s">
        <v>316</v>
      </c>
      <c r="AU340" s="23" t="s">
        <v>211</v>
      </c>
      <c r="AY340" s="23" t="s">
        <v>195</v>
      </c>
      <c r="BE340" s="184">
        <f t="shared" si="14"/>
        <v>0</v>
      </c>
      <c r="BF340" s="184">
        <f t="shared" si="15"/>
        <v>0</v>
      </c>
      <c r="BG340" s="184">
        <f t="shared" si="16"/>
        <v>0</v>
      </c>
      <c r="BH340" s="184">
        <f t="shared" si="17"/>
        <v>0</v>
      </c>
      <c r="BI340" s="184">
        <f t="shared" si="18"/>
        <v>0</v>
      </c>
      <c r="BJ340" s="23" t="s">
        <v>83</v>
      </c>
      <c r="BK340" s="184">
        <f t="shared" si="19"/>
        <v>0</v>
      </c>
      <c r="BL340" s="23" t="s">
        <v>201</v>
      </c>
      <c r="BM340" s="23" t="s">
        <v>4970</v>
      </c>
    </row>
    <row r="341" spans="2:65" s="1" customFormat="1" ht="16.5" customHeight="1">
      <c r="B341" s="172"/>
      <c r="C341" s="213" t="s">
        <v>663</v>
      </c>
      <c r="D341" s="213" t="s">
        <v>316</v>
      </c>
      <c r="E341" s="214" t="s">
        <v>3119</v>
      </c>
      <c r="F341" s="215" t="s">
        <v>3120</v>
      </c>
      <c r="G341" s="216" t="s">
        <v>325</v>
      </c>
      <c r="H341" s="217">
        <v>2</v>
      </c>
      <c r="I341" s="218"/>
      <c r="J341" s="219">
        <f t="shared" si="10"/>
        <v>0</v>
      </c>
      <c r="K341" s="215"/>
      <c r="L341" s="220"/>
      <c r="M341" s="221" t="s">
        <v>5</v>
      </c>
      <c r="N341" s="222" t="s">
        <v>46</v>
      </c>
      <c r="O341" s="41"/>
      <c r="P341" s="182">
        <f t="shared" si="11"/>
        <v>0</v>
      </c>
      <c r="Q341" s="182">
        <v>2E-3</v>
      </c>
      <c r="R341" s="182">
        <f t="shared" si="12"/>
        <v>4.0000000000000001E-3</v>
      </c>
      <c r="S341" s="182">
        <v>0</v>
      </c>
      <c r="T341" s="183">
        <f t="shared" si="13"/>
        <v>0</v>
      </c>
      <c r="AR341" s="23" t="s">
        <v>255</v>
      </c>
      <c r="AT341" s="23" t="s">
        <v>316</v>
      </c>
      <c r="AU341" s="23" t="s">
        <v>211</v>
      </c>
      <c r="AY341" s="23" t="s">
        <v>195</v>
      </c>
      <c r="BE341" s="184">
        <f t="shared" si="14"/>
        <v>0</v>
      </c>
      <c r="BF341" s="184">
        <f t="shared" si="15"/>
        <v>0</v>
      </c>
      <c r="BG341" s="184">
        <f t="shared" si="16"/>
        <v>0</v>
      </c>
      <c r="BH341" s="184">
        <f t="shared" si="17"/>
        <v>0</v>
      </c>
      <c r="BI341" s="184">
        <f t="shared" si="18"/>
        <v>0</v>
      </c>
      <c r="BJ341" s="23" t="s">
        <v>83</v>
      </c>
      <c r="BK341" s="184">
        <f t="shared" si="19"/>
        <v>0</v>
      </c>
      <c r="BL341" s="23" t="s">
        <v>201</v>
      </c>
      <c r="BM341" s="23" t="s">
        <v>4971</v>
      </c>
    </row>
    <row r="342" spans="2:65" s="1" customFormat="1" ht="16.5" customHeight="1">
      <c r="B342" s="172"/>
      <c r="C342" s="173" t="s">
        <v>661</v>
      </c>
      <c r="D342" s="173" t="s">
        <v>197</v>
      </c>
      <c r="E342" s="174" t="s">
        <v>3128</v>
      </c>
      <c r="F342" s="175" t="s">
        <v>4160</v>
      </c>
      <c r="G342" s="176" t="s">
        <v>325</v>
      </c>
      <c r="H342" s="177">
        <v>18</v>
      </c>
      <c r="I342" s="178"/>
      <c r="J342" s="179">
        <f t="shared" si="10"/>
        <v>0</v>
      </c>
      <c r="K342" s="175"/>
      <c r="L342" s="40"/>
      <c r="M342" s="180" t="s">
        <v>5</v>
      </c>
      <c r="N342" s="181" t="s">
        <v>46</v>
      </c>
      <c r="O342" s="41"/>
      <c r="P342" s="182">
        <f t="shared" si="11"/>
        <v>0</v>
      </c>
      <c r="Q342" s="182">
        <v>5.8029999999999998E-2</v>
      </c>
      <c r="R342" s="182">
        <f t="shared" si="12"/>
        <v>1.04454</v>
      </c>
      <c r="S342" s="182">
        <v>0</v>
      </c>
      <c r="T342" s="183">
        <f t="shared" si="13"/>
        <v>0</v>
      </c>
      <c r="AR342" s="23" t="s">
        <v>201</v>
      </c>
      <c r="AT342" s="23" t="s">
        <v>197</v>
      </c>
      <c r="AU342" s="23" t="s">
        <v>211</v>
      </c>
      <c r="AY342" s="23" t="s">
        <v>195</v>
      </c>
      <c r="BE342" s="184">
        <f t="shared" si="14"/>
        <v>0</v>
      </c>
      <c r="BF342" s="184">
        <f t="shared" si="15"/>
        <v>0</v>
      </c>
      <c r="BG342" s="184">
        <f t="shared" si="16"/>
        <v>0</v>
      </c>
      <c r="BH342" s="184">
        <f t="shared" si="17"/>
        <v>0</v>
      </c>
      <c r="BI342" s="184">
        <f t="shared" si="18"/>
        <v>0</v>
      </c>
      <c r="BJ342" s="23" t="s">
        <v>83</v>
      </c>
      <c r="BK342" s="184">
        <f t="shared" si="19"/>
        <v>0</v>
      </c>
      <c r="BL342" s="23" t="s">
        <v>201</v>
      </c>
      <c r="BM342" s="23" t="s">
        <v>4972</v>
      </c>
    </row>
    <row r="343" spans="2:65" s="1" customFormat="1" ht="202.5">
      <c r="B343" s="40"/>
      <c r="D343" s="186" t="s">
        <v>209</v>
      </c>
      <c r="F343" s="194" t="s">
        <v>3131</v>
      </c>
      <c r="I343" s="195"/>
      <c r="L343" s="40"/>
      <c r="M343" s="196"/>
      <c r="N343" s="41"/>
      <c r="O343" s="41"/>
      <c r="P343" s="41"/>
      <c r="Q343" s="41"/>
      <c r="R343" s="41"/>
      <c r="S343" s="41"/>
      <c r="T343" s="69"/>
      <c r="AT343" s="23" t="s">
        <v>209</v>
      </c>
      <c r="AU343" s="23" t="s">
        <v>211</v>
      </c>
    </row>
    <row r="344" spans="2:65" s="1" customFormat="1" ht="16.5" customHeight="1">
      <c r="B344" s="172"/>
      <c r="C344" s="173" t="s">
        <v>675</v>
      </c>
      <c r="D344" s="173" t="s">
        <v>197</v>
      </c>
      <c r="E344" s="174" t="s">
        <v>3133</v>
      </c>
      <c r="F344" s="175" t="s">
        <v>4973</v>
      </c>
      <c r="G344" s="176" t="s">
        <v>325</v>
      </c>
      <c r="H344" s="177">
        <v>9</v>
      </c>
      <c r="I344" s="178"/>
      <c r="J344" s="179">
        <f t="shared" ref="J344:J353" si="20">ROUND(I344*H344,2)</f>
        <v>0</v>
      </c>
      <c r="K344" s="175"/>
      <c r="L344" s="40"/>
      <c r="M344" s="180" t="s">
        <v>5</v>
      </c>
      <c r="N344" s="181" t="s">
        <v>46</v>
      </c>
      <c r="O344" s="41"/>
      <c r="P344" s="182">
        <f t="shared" ref="P344:P353" si="21">O344*H344</f>
        <v>0</v>
      </c>
      <c r="Q344" s="182">
        <v>5.8029999999999998E-2</v>
      </c>
      <c r="R344" s="182">
        <f t="shared" ref="R344:R353" si="22">Q344*H344</f>
        <v>0.52227000000000001</v>
      </c>
      <c r="S344" s="182">
        <v>0</v>
      </c>
      <c r="T344" s="183">
        <f t="shared" ref="T344:T353" si="23">S344*H344</f>
        <v>0</v>
      </c>
      <c r="AR344" s="23" t="s">
        <v>201</v>
      </c>
      <c r="AT344" s="23" t="s">
        <v>197</v>
      </c>
      <c r="AU344" s="23" t="s">
        <v>211</v>
      </c>
      <c r="AY344" s="23" t="s">
        <v>195</v>
      </c>
      <c r="BE344" s="184">
        <f t="shared" ref="BE344:BE353" si="24">IF(N344="základní",J344,0)</f>
        <v>0</v>
      </c>
      <c r="BF344" s="184">
        <f t="shared" ref="BF344:BF353" si="25">IF(N344="snížená",J344,0)</f>
        <v>0</v>
      </c>
      <c r="BG344" s="184">
        <f t="shared" ref="BG344:BG353" si="26">IF(N344="zákl. přenesená",J344,0)</f>
        <v>0</v>
      </c>
      <c r="BH344" s="184">
        <f t="shared" ref="BH344:BH353" si="27">IF(N344="sníž. přenesená",J344,0)</f>
        <v>0</v>
      </c>
      <c r="BI344" s="184">
        <f t="shared" ref="BI344:BI353" si="28">IF(N344="nulová",J344,0)</f>
        <v>0</v>
      </c>
      <c r="BJ344" s="23" t="s">
        <v>83</v>
      </c>
      <c r="BK344" s="184">
        <f t="shared" ref="BK344:BK353" si="29">ROUND(I344*H344,2)</f>
        <v>0</v>
      </c>
      <c r="BL344" s="23" t="s">
        <v>201</v>
      </c>
      <c r="BM344" s="23" t="s">
        <v>4974</v>
      </c>
    </row>
    <row r="345" spans="2:65" s="1" customFormat="1" ht="16.5" customHeight="1">
      <c r="B345" s="172"/>
      <c r="C345" s="173" t="s">
        <v>681</v>
      </c>
      <c r="D345" s="173" t="s">
        <v>197</v>
      </c>
      <c r="E345" s="174" t="s">
        <v>3137</v>
      </c>
      <c r="F345" s="175" t="s">
        <v>3138</v>
      </c>
      <c r="G345" s="176" t="s">
        <v>325</v>
      </c>
      <c r="H345" s="177">
        <v>1</v>
      </c>
      <c r="I345" s="178"/>
      <c r="J345" s="179">
        <f t="shared" si="20"/>
        <v>0</v>
      </c>
      <c r="K345" s="175"/>
      <c r="L345" s="40"/>
      <c r="M345" s="180" t="s">
        <v>5</v>
      </c>
      <c r="N345" s="181" t="s">
        <v>46</v>
      </c>
      <c r="O345" s="41"/>
      <c r="P345" s="182">
        <f t="shared" si="21"/>
        <v>0</v>
      </c>
      <c r="Q345" s="182">
        <v>6.8959999999999994E-2</v>
      </c>
      <c r="R345" s="182">
        <f t="shared" si="22"/>
        <v>6.8959999999999994E-2</v>
      </c>
      <c r="S345" s="182">
        <v>0</v>
      </c>
      <c r="T345" s="183">
        <f t="shared" si="23"/>
        <v>0</v>
      </c>
      <c r="AR345" s="23" t="s">
        <v>201</v>
      </c>
      <c r="AT345" s="23" t="s">
        <v>197</v>
      </c>
      <c r="AU345" s="23" t="s">
        <v>211</v>
      </c>
      <c r="AY345" s="23" t="s">
        <v>195</v>
      </c>
      <c r="BE345" s="184">
        <f t="shared" si="24"/>
        <v>0</v>
      </c>
      <c r="BF345" s="184">
        <f t="shared" si="25"/>
        <v>0</v>
      </c>
      <c r="BG345" s="184">
        <f t="shared" si="26"/>
        <v>0</v>
      </c>
      <c r="BH345" s="184">
        <f t="shared" si="27"/>
        <v>0</v>
      </c>
      <c r="BI345" s="184">
        <f t="shared" si="28"/>
        <v>0</v>
      </c>
      <c r="BJ345" s="23" t="s">
        <v>83</v>
      </c>
      <c r="BK345" s="184">
        <f t="shared" si="29"/>
        <v>0</v>
      </c>
      <c r="BL345" s="23" t="s">
        <v>201</v>
      </c>
      <c r="BM345" s="23" t="s">
        <v>4975</v>
      </c>
    </row>
    <row r="346" spans="2:65" s="1" customFormat="1" ht="16.5" customHeight="1">
      <c r="B346" s="172"/>
      <c r="C346" s="173" t="s">
        <v>685</v>
      </c>
      <c r="D346" s="173" t="s">
        <v>197</v>
      </c>
      <c r="E346" s="174" t="s">
        <v>3141</v>
      </c>
      <c r="F346" s="175" t="s">
        <v>3142</v>
      </c>
      <c r="G346" s="176" t="s">
        <v>325</v>
      </c>
      <c r="H346" s="177">
        <v>1</v>
      </c>
      <c r="I346" s="178"/>
      <c r="J346" s="179">
        <f t="shared" si="20"/>
        <v>0</v>
      </c>
      <c r="K346" s="175"/>
      <c r="L346" s="40"/>
      <c r="M346" s="180" t="s">
        <v>5</v>
      </c>
      <c r="N346" s="181" t="s">
        <v>46</v>
      </c>
      <c r="O346" s="41"/>
      <c r="P346" s="182">
        <f t="shared" si="21"/>
        <v>0</v>
      </c>
      <c r="Q346" s="182">
        <v>6.8769999999999998E-2</v>
      </c>
      <c r="R346" s="182">
        <f t="shared" si="22"/>
        <v>6.8769999999999998E-2</v>
      </c>
      <c r="S346" s="182">
        <v>0</v>
      </c>
      <c r="T346" s="183">
        <f t="shared" si="23"/>
        <v>0</v>
      </c>
      <c r="AR346" s="23" t="s">
        <v>201</v>
      </c>
      <c r="AT346" s="23" t="s">
        <v>197</v>
      </c>
      <c r="AU346" s="23" t="s">
        <v>211</v>
      </c>
      <c r="AY346" s="23" t="s">
        <v>195</v>
      </c>
      <c r="BE346" s="184">
        <f t="shared" si="24"/>
        <v>0</v>
      </c>
      <c r="BF346" s="184">
        <f t="shared" si="25"/>
        <v>0</v>
      </c>
      <c r="BG346" s="184">
        <f t="shared" si="26"/>
        <v>0</v>
      </c>
      <c r="BH346" s="184">
        <f t="shared" si="27"/>
        <v>0</v>
      </c>
      <c r="BI346" s="184">
        <f t="shared" si="28"/>
        <v>0</v>
      </c>
      <c r="BJ346" s="23" t="s">
        <v>83</v>
      </c>
      <c r="BK346" s="184">
        <f t="shared" si="29"/>
        <v>0</v>
      </c>
      <c r="BL346" s="23" t="s">
        <v>201</v>
      </c>
      <c r="BM346" s="23" t="s">
        <v>4976</v>
      </c>
    </row>
    <row r="347" spans="2:65" s="1" customFormat="1" ht="16.5" customHeight="1">
      <c r="B347" s="172"/>
      <c r="C347" s="173" t="s">
        <v>689</v>
      </c>
      <c r="D347" s="173" t="s">
        <v>197</v>
      </c>
      <c r="E347" s="174" t="s">
        <v>3145</v>
      </c>
      <c r="F347" s="175" t="s">
        <v>3146</v>
      </c>
      <c r="G347" s="176" t="s">
        <v>325</v>
      </c>
      <c r="H347" s="177">
        <v>4</v>
      </c>
      <c r="I347" s="178"/>
      <c r="J347" s="179">
        <f t="shared" si="20"/>
        <v>0</v>
      </c>
      <c r="K347" s="175"/>
      <c r="L347" s="40"/>
      <c r="M347" s="180" t="s">
        <v>5</v>
      </c>
      <c r="N347" s="181" t="s">
        <v>46</v>
      </c>
      <c r="O347" s="41"/>
      <c r="P347" s="182">
        <f t="shared" si="21"/>
        <v>0</v>
      </c>
      <c r="Q347" s="182">
        <v>6.4509999999999998E-2</v>
      </c>
      <c r="R347" s="182">
        <f t="shared" si="22"/>
        <v>0.25803999999999999</v>
      </c>
      <c r="S347" s="182">
        <v>0</v>
      </c>
      <c r="T347" s="183">
        <f t="shared" si="23"/>
        <v>0</v>
      </c>
      <c r="AR347" s="23" t="s">
        <v>201</v>
      </c>
      <c r="AT347" s="23" t="s">
        <v>197</v>
      </c>
      <c r="AU347" s="23" t="s">
        <v>211</v>
      </c>
      <c r="AY347" s="23" t="s">
        <v>195</v>
      </c>
      <c r="BE347" s="184">
        <f t="shared" si="24"/>
        <v>0</v>
      </c>
      <c r="BF347" s="184">
        <f t="shared" si="25"/>
        <v>0</v>
      </c>
      <c r="BG347" s="184">
        <f t="shared" si="26"/>
        <v>0</v>
      </c>
      <c r="BH347" s="184">
        <f t="shared" si="27"/>
        <v>0</v>
      </c>
      <c r="BI347" s="184">
        <f t="shared" si="28"/>
        <v>0</v>
      </c>
      <c r="BJ347" s="23" t="s">
        <v>83</v>
      </c>
      <c r="BK347" s="184">
        <f t="shared" si="29"/>
        <v>0</v>
      </c>
      <c r="BL347" s="23" t="s">
        <v>201</v>
      </c>
      <c r="BM347" s="23" t="s">
        <v>4977</v>
      </c>
    </row>
    <row r="348" spans="2:65" s="1" customFormat="1" ht="16.5" customHeight="1">
      <c r="B348" s="172"/>
      <c r="C348" s="173" t="s">
        <v>1123</v>
      </c>
      <c r="D348" s="173" t="s">
        <v>197</v>
      </c>
      <c r="E348" s="174" t="s">
        <v>3543</v>
      </c>
      <c r="F348" s="175" t="s">
        <v>3544</v>
      </c>
      <c r="G348" s="176" t="s">
        <v>325</v>
      </c>
      <c r="H348" s="177">
        <v>3</v>
      </c>
      <c r="I348" s="178"/>
      <c r="J348" s="179">
        <f t="shared" si="20"/>
        <v>0</v>
      </c>
      <c r="K348" s="175"/>
      <c r="L348" s="40"/>
      <c r="M348" s="180" t="s">
        <v>5</v>
      </c>
      <c r="N348" s="181" t="s">
        <v>46</v>
      </c>
      <c r="O348" s="41"/>
      <c r="P348" s="182">
        <f t="shared" si="21"/>
        <v>0</v>
      </c>
      <c r="Q348" s="182">
        <v>8.4150000000000003E-2</v>
      </c>
      <c r="R348" s="182">
        <f t="shared" si="22"/>
        <v>0.25245000000000001</v>
      </c>
      <c r="S348" s="182">
        <v>0</v>
      </c>
      <c r="T348" s="183">
        <f t="shared" si="23"/>
        <v>0</v>
      </c>
      <c r="AR348" s="23" t="s">
        <v>201</v>
      </c>
      <c r="AT348" s="23" t="s">
        <v>197</v>
      </c>
      <c r="AU348" s="23" t="s">
        <v>211</v>
      </c>
      <c r="AY348" s="23" t="s">
        <v>195</v>
      </c>
      <c r="BE348" s="184">
        <f t="shared" si="24"/>
        <v>0</v>
      </c>
      <c r="BF348" s="184">
        <f t="shared" si="25"/>
        <v>0</v>
      </c>
      <c r="BG348" s="184">
        <f t="shared" si="26"/>
        <v>0</v>
      </c>
      <c r="BH348" s="184">
        <f t="shared" si="27"/>
        <v>0</v>
      </c>
      <c r="BI348" s="184">
        <f t="shared" si="28"/>
        <v>0</v>
      </c>
      <c r="BJ348" s="23" t="s">
        <v>83</v>
      </c>
      <c r="BK348" s="184">
        <f t="shared" si="29"/>
        <v>0</v>
      </c>
      <c r="BL348" s="23" t="s">
        <v>201</v>
      </c>
      <c r="BM348" s="23" t="s">
        <v>4978</v>
      </c>
    </row>
    <row r="349" spans="2:65" s="1" customFormat="1" ht="25.5" customHeight="1">
      <c r="B349" s="172"/>
      <c r="C349" s="173" t="s">
        <v>670</v>
      </c>
      <c r="D349" s="173" t="s">
        <v>197</v>
      </c>
      <c r="E349" s="174" t="s">
        <v>3149</v>
      </c>
      <c r="F349" s="175" t="s">
        <v>3150</v>
      </c>
      <c r="G349" s="176" t="s">
        <v>325</v>
      </c>
      <c r="H349" s="177">
        <v>2</v>
      </c>
      <c r="I349" s="178"/>
      <c r="J349" s="179">
        <f t="shared" si="20"/>
        <v>0</v>
      </c>
      <c r="K349" s="175"/>
      <c r="L349" s="40"/>
      <c r="M349" s="180" t="s">
        <v>5</v>
      </c>
      <c r="N349" s="181" t="s">
        <v>46</v>
      </c>
      <c r="O349" s="41"/>
      <c r="P349" s="182">
        <f t="shared" si="21"/>
        <v>0</v>
      </c>
      <c r="Q349" s="182">
        <v>1.1350000000000001E-2</v>
      </c>
      <c r="R349" s="182">
        <f t="shared" si="22"/>
        <v>2.2700000000000001E-2</v>
      </c>
      <c r="S349" s="182">
        <v>0</v>
      </c>
      <c r="T349" s="183">
        <f t="shared" si="23"/>
        <v>0</v>
      </c>
      <c r="AR349" s="23" t="s">
        <v>201</v>
      </c>
      <c r="AT349" s="23" t="s">
        <v>197</v>
      </c>
      <c r="AU349" s="23" t="s">
        <v>211</v>
      </c>
      <c r="AY349" s="23" t="s">
        <v>195</v>
      </c>
      <c r="BE349" s="184">
        <f t="shared" si="24"/>
        <v>0</v>
      </c>
      <c r="BF349" s="184">
        <f t="shared" si="25"/>
        <v>0</v>
      </c>
      <c r="BG349" s="184">
        <f t="shared" si="26"/>
        <v>0</v>
      </c>
      <c r="BH349" s="184">
        <f t="shared" si="27"/>
        <v>0</v>
      </c>
      <c r="BI349" s="184">
        <f t="shared" si="28"/>
        <v>0</v>
      </c>
      <c r="BJ349" s="23" t="s">
        <v>83</v>
      </c>
      <c r="BK349" s="184">
        <f t="shared" si="29"/>
        <v>0</v>
      </c>
      <c r="BL349" s="23" t="s">
        <v>201</v>
      </c>
      <c r="BM349" s="23" t="s">
        <v>4979</v>
      </c>
    </row>
    <row r="350" spans="2:65" s="1" customFormat="1" ht="25.5" customHeight="1">
      <c r="B350" s="172"/>
      <c r="C350" s="173" t="s">
        <v>1126</v>
      </c>
      <c r="D350" s="173" t="s">
        <v>197</v>
      </c>
      <c r="E350" s="174" t="s">
        <v>3153</v>
      </c>
      <c r="F350" s="175" t="s">
        <v>3154</v>
      </c>
      <c r="G350" s="176" t="s">
        <v>325</v>
      </c>
      <c r="H350" s="177">
        <v>4</v>
      </c>
      <c r="I350" s="178"/>
      <c r="J350" s="179">
        <f t="shared" si="20"/>
        <v>0</v>
      </c>
      <c r="K350" s="175"/>
      <c r="L350" s="40"/>
      <c r="M350" s="180" t="s">
        <v>5</v>
      </c>
      <c r="N350" s="181" t="s">
        <v>46</v>
      </c>
      <c r="O350" s="41"/>
      <c r="P350" s="182">
        <f t="shared" si="21"/>
        <v>0</v>
      </c>
      <c r="Q350" s="182">
        <v>1.8180000000000002E-2</v>
      </c>
      <c r="R350" s="182">
        <f t="shared" si="22"/>
        <v>7.2720000000000007E-2</v>
      </c>
      <c r="S350" s="182">
        <v>0</v>
      </c>
      <c r="T350" s="183">
        <f t="shared" si="23"/>
        <v>0</v>
      </c>
      <c r="AR350" s="23" t="s">
        <v>201</v>
      </c>
      <c r="AT350" s="23" t="s">
        <v>197</v>
      </c>
      <c r="AU350" s="23" t="s">
        <v>211</v>
      </c>
      <c r="AY350" s="23" t="s">
        <v>195</v>
      </c>
      <c r="BE350" s="184">
        <f t="shared" si="24"/>
        <v>0</v>
      </c>
      <c r="BF350" s="184">
        <f t="shared" si="25"/>
        <v>0</v>
      </c>
      <c r="BG350" s="184">
        <f t="shared" si="26"/>
        <v>0</v>
      </c>
      <c r="BH350" s="184">
        <f t="shared" si="27"/>
        <v>0</v>
      </c>
      <c r="BI350" s="184">
        <f t="shared" si="28"/>
        <v>0</v>
      </c>
      <c r="BJ350" s="23" t="s">
        <v>83</v>
      </c>
      <c r="BK350" s="184">
        <f t="shared" si="29"/>
        <v>0</v>
      </c>
      <c r="BL350" s="23" t="s">
        <v>201</v>
      </c>
      <c r="BM350" s="23" t="s">
        <v>4980</v>
      </c>
    </row>
    <row r="351" spans="2:65" s="1" customFormat="1" ht="25.5" customHeight="1">
      <c r="B351" s="172"/>
      <c r="C351" s="173" t="s">
        <v>1435</v>
      </c>
      <c r="D351" s="173" t="s">
        <v>197</v>
      </c>
      <c r="E351" s="174" t="s">
        <v>4981</v>
      </c>
      <c r="F351" s="175" t="s">
        <v>4982</v>
      </c>
      <c r="G351" s="176" t="s">
        <v>325</v>
      </c>
      <c r="H351" s="177">
        <v>12</v>
      </c>
      <c r="I351" s="178"/>
      <c r="J351" s="179">
        <f t="shared" si="20"/>
        <v>0</v>
      </c>
      <c r="K351" s="175"/>
      <c r="L351" s="40"/>
      <c r="M351" s="180" t="s">
        <v>5</v>
      </c>
      <c r="N351" s="181" t="s">
        <v>46</v>
      </c>
      <c r="O351" s="41"/>
      <c r="P351" s="182">
        <f t="shared" si="21"/>
        <v>0</v>
      </c>
      <c r="Q351" s="182">
        <v>2.6720000000000001E-2</v>
      </c>
      <c r="R351" s="182">
        <f t="shared" si="22"/>
        <v>0.32064000000000004</v>
      </c>
      <c r="S351" s="182">
        <v>0</v>
      </c>
      <c r="T351" s="183">
        <f t="shared" si="23"/>
        <v>0</v>
      </c>
      <c r="AR351" s="23" t="s">
        <v>201</v>
      </c>
      <c r="AT351" s="23" t="s">
        <v>197</v>
      </c>
      <c r="AU351" s="23" t="s">
        <v>211</v>
      </c>
      <c r="AY351" s="23" t="s">
        <v>195</v>
      </c>
      <c r="BE351" s="184">
        <f t="shared" si="24"/>
        <v>0</v>
      </c>
      <c r="BF351" s="184">
        <f t="shared" si="25"/>
        <v>0</v>
      </c>
      <c r="BG351" s="184">
        <f t="shared" si="26"/>
        <v>0</v>
      </c>
      <c r="BH351" s="184">
        <f t="shared" si="27"/>
        <v>0</v>
      </c>
      <c r="BI351" s="184">
        <f t="shared" si="28"/>
        <v>0</v>
      </c>
      <c r="BJ351" s="23" t="s">
        <v>83</v>
      </c>
      <c r="BK351" s="184">
        <f t="shared" si="29"/>
        <v>0</v>
      </c>
      <c r="BL351" s="23" t="s">
        <v>201</v>
      </c>
      <c r="BM351" s="23" t="s">
        <v>4983</v>
      </c>
    </row>
    <row r="352" spans="2:65" s="1" customFormat="1" ht="25.5" customHeight="1">
      <c r="B352" s="172"/>
      <c r="C352" s="173" t="s">
        <v>1438</v>
      </c>
      <c r="D352" s="173" t="s">
        <v>197</v>
      </c>
      <c r="E352" s="174" t="s">
        <v>3157</v>
      </c>
      <c r="F352" s="175" t="s">
        <v>3158</v>
      </c>
      <c r="G352" s="176" t="s">
        <v>325</v>
      </c>
      <c r="H352" s="177">
        <v>6</v>
      </c>
      <c r="I352" s="178"/>
      <c r="J352" s="179">
        <f t="shared" si="20"/>
        <v>0</v>
      </c>
      <c r="K352" s="175"/>
      <c r="L352" s="40"/>
      <c r="M352" s="180" t="s">
        <v>5</v>
      </c>
      <c r="N352" s="181" t="s">
        <v>46</v>
      </c>
      <c r="O352" s="41"/>
      <c r="P352" s="182">
        <f t="shared" si="21"/>
        <v>0</v>
      </c>
      <c r="Q352" s="182">
        <v>7.0200000000000002E-3</v>
      </c>
      <c r="R352" s="182">
        <f t="shared" si="22"/>
        <v>4.2120000000000005E-2</v>
      </c>
      <c r="S352" s="182">
        <v>0</v>
      </c>
      <c r="T352" s="183">
        <f t="shared" si="23"/>
        <v>0</v>
      </c>
      <c r="AR352" s="23" t="s">
        <v>201</v>
      </c>
      <c r="AT352" s="23" t="s">
        <v>197</v>
      </c>
      <c r="AU352" s="23" t="s">
        <v>211</v>
      </c>
      <c r="AY352" s="23" t="s">
        <v>195</v>
      </c>
      <c r="BE352" s="184">
        <f t="shared" si="24"/>
        <v>0</v>
      </c>
      <c r="BF352" s="184">
        <f t="shared" si="25"/>
        <v>0</v>
      </c>
      <c r="BG352" s="184">
        <f t="shared" si="26"/>
        <v>0</v>
      </c>
      <c r="BH352" s="184">
        <f t="shared" si="27"/>
        <v>0</v>
      </c>
      <c r="BI352" s="184">
        <f t="shared" si="28"/>
        <v>0</v>
      </c>
      <c r="BJ352" s="23" t="s">
        <v>83</v>
      </c>
      <c r="BK352" s="184">
        <f t="shared" si="29"/>
        <v>0</v>
      </c>
      <c r="BL352" s="23" t="s">
        <v>201</v>
      </c>
      <c r="BM352" s="23" t="s">
        <v>4984</v>
      </c>
    </row>
    <row r="353" spans="2:65" s="1" customFormat="1" ht="16.5" customHeight="1">
      <c r="B353" s="172"/>
      <c r="C353" s="213" t="s">
        <v>1440</v>
      </c>
      <c r="D353" s="213" t="s">
        <v>316</v>
      </c>
      <c r="E353" s="214" t="s">
        <v>3161</v>
      </c>
      <c r="F353" s="215" t="s">
        <v>3162</v>
      </c>
      <c r="G353" s="216" t="s">
        <v>325</v>
      </c>
      <c r="H353" s="217">
        <v>6</v>
      </c>
      <c r="I353" s="218"/>
      <c r="J353" s="219">
        <f t="shared" si="20"/>
        <v>0</v>
      </c>
      <c r="K353" s="215"/>
      <c r="L353" s="220"/>
      <c r="M353" s="221" t="s">
        <v>5</v>
      </c>
      <c r="N353" s="222" t="s">
        <v>46</v>
      </c>
      <c r="O353" s="41"/>
      <c r="P353" s="182">
        <f t="shared" si="21"/>
        <v>0</v>
      </c>
      <c r="Q353" s="182">
        <v>0.16500000000000001</v>
      </c>
      <c r="R353" s="182">
        <f t="shared" si="22"/>
        <v>0.99</v>
      </c>
      <c r="S353" s="182">
        <v>0</v>
      </c>
      <c r="T353" s="183">
        <f t="shared" si="23"/>
        <v>0</v>
      </c>
      <c r="AR353" s="23" t="s">
        <v>255</v>
      </c>
      <c r="AT353" s="23" t="s">
        <v>316</v>
      </c>
      <c r="AU353" s="23" t="s">
        <v>211</v>
      </c>
      <c r="AY353" s="23" t="s">
        <v>195</v>
      </c>
      <c r="BE353" s="184">
        <f t="shared" si="24"/>
        <v>0</v>
      </c>
      <c r="BF353" s="184">
        <f t="shared" si="25"/>
        <v>0</v>
      </c>
      <c r="BG353" s="184">
        <f t="shared" si="26"/>
        <v>0</v>
      </c>
      <c r="BH353" s="184">
        <f t="shared" si="27"/>
        <v>0</v>
      </c>
      <c r="BI353" s="184">
        <f t="shared" si="28"/>
        <v>0</v>
      </c>
      <c r="BJ353" s="23" t="s">
        <v>83</v>
      </c>
      <c r="BK353" s="184">
        <f t="shared" si="29"/>
        <v>0</v>
      </c>
      <c r="BL353" s="23" t="s">
        <v>201</v>
      </c>
      <c r="BM353" s="23" t="s">
        <v>4985</v>
      </c>
    </row>
    <row r="354" spans="2:65" s="1" customFormat="1" ht="27">
      <c r="B354" s="40"/>
      <c r="D354" s="186" t="s">
        <v>209</v>
      </c>
      <c r="F354" s="194" t="s">
        <v>3164</v>
      </c>
      <c r="I354" s="195"/>
      <c r="L354" s="40"/>
      <c r="M354" s="196"/>
      <c r="N354" s="41"/>
      <c r="O354" s="41"/>
      <c r="P354" s="41"/>
      <c r="Q354" s="41"/>
      <c r="R354" s="41"/>
      <c r="S354" s="41"/>
      <c r="T354" s="69"/>
      <c r="AT354" s="23" t="s">
        <v>209</v>
      </c>
      <c r="AU354" s="23" t="s">
        <v>211</v>
      </c>
    </row>
    <row r="355" spans="2:65" s="11" customFormat="1">
      <c r="B355" s="185"/>
      <c r="D355" s="186" t="s">
        <v>203</v>
      </c>
      <c r="E355" s="187" t="s">
        <v>5</v>
      </c>
      <c r="F355" s="188" t="s">
        <v>83</v>
      </c>
      <c r="H355" s="189">
        <v>1</v>
      </c>
      <c r="I355" s="190"/>
      <c r="L355" s="185"/>
      <c r="M355" s="191"/>
      <c r="N355" s="192"/>
      <c r="O355" s="192"/>
      <c r="P355" s="192"/>
      <c r="Q355" s="192"/>
      <c r="R355" s="192"/>
      <c r="S355" s="192"/>
      <c r="T355" s="193"/>
      <c r="AT355" s="187" t="s">
        <v>203</v>
      </c>
      <c r="AU355" s="187" t="s">
        <v>211</v>
      </c>
      <c r="AV355" s="11" t="s">
        <v>85</v>
      </c>
      <c r="AW355" s="11" t="s">
        <v>39</v>
      </c>
      <c r="AX355" s="11" t="s">
        <v>75</v>
      </c>
      <c r="AY355" s="187" t="s">
        <v>195</v>
      </c>
    </row>
    <row r="356" spans="2:65" s="12" customFormat="1">
      <c r="B356" s="197"/>
      <c r="D356" s="186" t="s">
        <v>203</v>
      </c>
      <c r="E356" s="198" t="s">
        <v>5</v>
      </c>
      <c r="F356" s="199" t="s">
        <v>4181</v>
      </c>
      <c r="H356" s="200">
        <v>1</v>
      </c>
      <c r="I356" s="201"/>
      <c r="L356" s="197"/>
      <c r="M356" s="202"/>
      <c r="N356" s="203"/>
      <c r="O356" s="203"/>
      <c r="P356" s="203"/>
      <c r="Q356" s="203"/>
      <c r="R356" s="203"/>
      <c r="S356" s="203"/>
      <c r="T356" s="204"/>
      <c r="AT356" s="198" t="s">
        <v>203</v>
      </c>
      <c r="AU356" s="198" t="s">
        <v>211</v>
      </c>
      <c r="AV356" s="12" t="s">
        <v>211</v>
      </c>
      <c r="AW356" s="12" t="s">
        <v>39</v>
      </c>
      <c r="AX356" s="12" t="s">
        <v>75</v>
      </c>
      <c r="AY356" s="198" t="s">
        <v>195</v>
      </c>
    </row>
    <row r="357" spans="2:65" s="11" customFormat="1">
      <c r="B357" s="185"/>
      <c r="D357" s="186" t="s">
        <v>203</v>
      </c>
      <c r="E357" s="187" t="s">
        <v>5</v>
      </c>
      <c r="F357" s="188" t="s">
        <v>220</v>
      </c>
      <c r="H357" s="189">
        <v>5</v>
      </c>
      <c r="I357" s="190"/>
      <c r="L357" s="185"/>
      <c r="M357" s="191"/>
      <c r="N357" s="192"/>
      <c r="O357" s="192"/>
      <c r="P357" s="192"/>
      <c r="Q357" s="192"/>
      <c r="R357" s="192"/>
      <c r="S357" s="192"/>
      <c r="T357" s="193"/>
      <c r="AT357" s="187" t="s">
        <v>203</v>
      </c>
      <c r="AU357" s="187" t="s">
        <v>211</v>
      </c>
      <c r="AV357" s="11" t="s">
        <v>85</v>
      </c>
      <c r="AW357" s="11" t="s">
        <v>39</v>
      </c>
      <c r="AX357" s="11" t="s">
        <v>75</v>
      </c>
      <c r="AY357" s="187" t="s">
        <v>195</v>
      </c>
    </row>
    <row r="358" spans="2:65" s="12" customFormat="1">
      <c r="B358" s="197"/>
      <c r="D358" s="186" t="s">
        <v>203</v>
      </c>
      <c r="E358" s="198" t="s">
        <v>5</v>
      </c>
      <c r="F358" s="199" t="s">
        <v>2811</v>
      </c>
      <c r="H358" s="200">
        <v>5</v>
      </c>
      <c r="I358" s="201"/>
      <c r="L358" s="197"/>
      <c r="M358" s="202"/>
      <c r="N358" s="203"/>
      <c r="O358" s="203"/>
      <c r="P358" s="203"/>
      <c r="Q358" s="203"/>
      <c r="R358" s="203"/>
      <c r="S358" s="203"/>
      <c r="T358" s="204"/>
      <c r="AT358" s="198" t="s">
        <v>203</v>
      </c>
      <c r="AU358" s="198" t="s">
        <v>211</v>
      </c>
      <c r="AV358" s="12" t="s">
        <v>211</v>
      </c>
      <c r="AW358" s="12" t="s">
        <v>39</v>
      </c>
      <c r="AX358" s="12" t="s">
        <v>75</v>
      </c>
      <c r="AY358" s="198" t="s">
        <v>195</v>
      </c>
    </row>
    <row r="359" spans="2:65" s="13" customFormat="1">
      <c r="B359" s="205"/>
      <c r="D359" s="186" t="s">
        <v>203</v>
      </c>
      <c r="E359" s="206" t="s">
        <v>5</v>
      </c>
      <c r="F359" s="207" t="s">
        <v>254</v>
      </c>
      <c r="H359" s="208">
        <v>6</v>
      </c>
      <c r="I359" s="209"/>
      <c r="L359" s="205"/>
      <c r="M359" s="210"/>
      <c r="N359" s="211"/>
      <c r="O359" s="211"/>
      <c r="P359" s="211"/>
      <c r="Q359" s="211"/>
      <c r="R359" s="211"/>
      <c r="S359" s="211"/>
      <c r="T359" s="212"/>
      <c r="AT359" s="206" t="s">
        <v>203</v>
      </c>
      <c r="AU359" s="206" t="s">
        <v>211</v>
      </c>
      <c r="AV359" s="13" t="s">
        <v>201</v>
      </c>
      <c r="AW359" s="13" t="s">
        <v>39</v>
      </c>
      <c r="AX359" s="13" t="s">
        <v>83</v>
      </c>
      <c r="AY359" s="206" t="s">
        <v>195</v>
      </c>
    </row>
    <row r="360" spans="2:65" s="1" customFormat="1" ht="16.5" customHeight="1">
      <c r="B360" s="172"/>
      <c r="C360" s="213" t="s">
        <v>1442</v>
      </c>
      <c r="D360" s="213" t="s">
        <v>316</v>
      </c>
      <c r="E360" s="214" t="s">
        <v>3166</v>
      </c>
      <c r="F360" s="215" t="s">
        <v>3167</v>
      </c>
      <c r="G360" s="216" t="s">
        <v>325</v>
      </c>
      <c r="H360" s="217">
        <v>3</v>
      </c>
      <c r="I360" s="218"/>
      <c r="J360" s="219">
        <f>ROUND(I360*H360,2)</f>
        <v>0</v>
      </c>
      <c r="K360" s="215"/>
      <c r="L360" s="220"/>
      <c r="M360" s="221" t="s">
        <v>5</v>
      </c>
      <c r="N360" s="222" t="s">
        <v>46</v>
      </c>
      <c r="O360" s="41"/>
      <c r="P360" s="182">
        <f>O360*H360</f>
        <v>0</v>
      </c>
      <c r="Q360" s="182">
        <v>4.5600000000000002E-2</v>
      </c>
      <c r="R360" s="182">
        <f>Q360*H360</f>
        <v>0.1368</v>
      </c>
      <c r="S360" s="182">
        <v>0</v>
      </c>
      <c r="T360" s="183">
        <f>S360*H360</f>
        <v>0</v>
      </c>
      <c r="AR360" s="23" t="s">
        <v>255</v>
      </c>
      <c r="AT360" s="23" t="s">
        <v>316</v>
      </c>
      <c r="AU360" s="23" t="s">
        <v>211</v>
      </c>
      <c r="AY360" s="23" t="s">
        <v>195</v>
      </c>
      <c r="BE360" s="184">
        <f>IF(N360="základní",J360,0)</f>
        <v>0</v>
      </c>
      <c r="BF360" s="184">
        <f>IF(N360="snížená",J360,0)</f>
        <v>0</v>
      </c>
      <c r="BG360" s="184">
        <f>IF(N360="zákl. přenesená",J360,0)</f>
        <v>0</v>
      </c>
      <c r="BH360" s="184">
        <f>IF(N360="sníž. přenesená",J360,0)</f>
        <v>0</v>
      </c>
      <c r="BI360" s="184">
        <f>IF(N360="nulová",J360,0)</f>
        <v>0</v>
      </c>
      <c r="BJ360" s="23" t="s">
        <v>83</v>
      </c>
      <c r="BK360" s="184">
        <f>ROUND(I360*H360,2)</f>
        <v>0</v>
      </c>
      <c r="BL360" s="23" t="s">
        <v>201</v>
      </c>
      <c r="BM360" s="23" t="s">
        <v>4986</v>
      </c>
    </row>
    <row r="361" spans="2:65" s="1" customFormat="1" ht="40.5">
      <c r="B361" s="40"/>
      <c r="D361" s="186" t="s">
        <v>209</v>
      </c>
      <c r="F361" s="194" t="s">
        <v>3169</v>
      </c>
      <c r="I361" s="195"/>
      <c r="L361" s="40"/>
      <c r="M361" s="196"/>
      <c r="N361" s="41"/>
      <c r="O361" s="41"/>
      <c r="P361" s="41"/>
      <c r="Q361" s="41"/>
      <c r="R361" s="41"/>
      <c r="S361" s="41"/>
      <c r="T361" s="69"/>
      <c r="AT361" s="23" t="s">
        <v>209</v>
      </c>
      <c r="AU361" s="23" t="s">
        <v>211</v>
      </c>
    </row>
    <row r="362" spans="2:65" s="1" customFormat="1" ht="16.5" customHeight="1">
      <c r="B362" s="172"/>
      <c r="C362" s="213" t="s">
        <v>2041</v>
      </c>
      <c r="D362" s="213" t="s">
        <v>316</v>
      </c>
      <c r="E362" s="214" t="s">
        <v>3171</v>
      </c>
      <c r="F362" s="215" t="s">
        <v>3172</v>
      </c>
      <c r="G362" s="216" t="s">
        <v>325</v>
      </c>
      <c r="H362" s="217">
        <v>15</v>
      </c>
      <c r="I362" s="218"/>
      <c r="J362" s="219">
        <f>ROUND(I362*H362,2)</f>
        <v>0</v>
      </c>
      <c r="K362" s="215"/>
      <c r="L362" s="220"/>
      <c r="M362" s="221" t="s">
        <v>5</v>
      </c>
      <c r="N362" s="222" t="s">
        <v>46</v>
      </c>
      <c r="O362" s="41"/>
      <c r="P362" s="182">
        <f>O362*H362</f>
        <v>0</v>
      </c>
      <c r="Q362" s="182">
        <v>3.7999999999999999E-2</v>
      </c>
      <c r="R362" s="182">
        <f>Q362*H362</f>
        <v>0.56999999999999995</v>
      </c>
      <c r="S362" s="182">
        <v>0</v>
      </c>
      <c r="T362" s="183">
        <f>S362*H362</f>
        <v>0</v>
      </c>
      <c r="AR362" s="23" t="s">
        <v>255</v>
      </c>
      <c r="AT362" s="23" t="s">
        <v>316</v>
      </c>
      <c r="AU362" s="23" t="s">
        <v>211</v>
      </c>
      <c r="AY362" s="23" t="s">
        <v>195</v>
      </c>
      <c r="BE362" s="184">
        <f>IF(N362="základní",J362,0)</f>
        <v>0</v>
      </c>
      <c r="BF362" s="184">
        <f>IF(N362="snížená",J362,0)</f>
        <v>0</v>
      </c>
      <c r="BG362" s="184">
        <f>IF(N362="zákl. přenesená",J362,0)</f>
        <v>0</v>
      </c>
      <c r="BH362" s="184">
        <f>IF(N362="sníž. přenesená",J362,0)</f>
        <v>0</v>
      </c>
      <c r="BI362" s="184">
        <f>IF(N362="nulová",J362,0)</f>
        <v>0</v>
      </c>
      <c r="BJ362" s="23" t="s">
        <v>83</v>
      </c>
      <c r="BK362" s="184">
        <f>ROUND(I362*H362,2)</f>
        <v>0</v>
      </c>
      <c r="BL362" s="23" t="s">
        <v>201</v>
      </c>
      <c r="BM362" s="23" t="s">
        <v>4987</v>
      </c>
    </row>
    <row r="363" spans="2:65" s="1" customFormat="1" ht="40.5">
      <c r="B363" s="40"/>
      <c r="D363" s="186" t="s">
        <v>209</v>
      </c>
      <c r="F363" s="194" t="s">
        <v>3174</v>
      </c>
      <c r="I363" s="195"/>
      <c r="L363" s="40"/>
      <c r="M363" s="196"/>
      <c r="N363" s="41"/>
      <c r="O363" s="41"/>
      <c r="P363" s="41"/>
      <c r="Q363" s="41"/>
      <c r="R363" s="41"/>
      <c r="S363" s="41"/>
      <c r="T363" s="69"/>
      <c r="AT363" s="23" t="s">
        <v>209</v>
      </c>
      <c r="AU363" s="23" t="s">
        <v>211</v>
      </c>
    </row>
    <row r="364" spans="2:65" s="1" customFormat="1" ht="16.5" customHeight="1">
      <c r="B364" s="172"/>
      <c r="C364" s="213" t="s">
        <v>2043</v>
      </c>
      <c r="D364" s="213" t="s">
        <v>316</v>
      </c>
      <c r="E364" s="214" t="s">
        <v>3176</v>
      </c>
      <c r="F364" s="215" t="s">
        <v>3177</v>
      </c>
      <c r="G364" s="216" t="s">
        <v>325</v>
      </c>
      <c r="H364" s="217">
        <v>18</v>
      </c>
      <c r="I364" s="218"/>
      <c r="J364" s="219">
        <f>ROUND(I364*H364,2)</f>
        <v>0</v>
      </c>
      <c r="K364" s="215"/>
      <c r="L364" s="220"/>
      <c r="M364" s="221" t="s">
        <v>5</v>
      </c>
      <c r="N364" s="222" t="s">
        <v>46</v>
      </c>
      <c r="O364" s="41"/>
      <c r="P364" s="182">
        <f>O364*H364</f>
        <v>0</v>
      </c>
      <c r="Q364" s="182">
        <v>6.1399999999999996E-3</v>
      </c>
      <c r="R364" s="182">
        <f>Q364*H364</f>
        <v>0.11051999999999999</v>
      </c>
      <c r="S364" s="182">
        <v>0</v>
      </c>
      <c r="T364" s="183">
        <f>S364*H364</f>
        <v>0</v>
      </c>
      <c r="AR364" s="23" t="s">
        <v>255</v>
      </c>
      <c r="AT364" s="23" t="s">
        <v>316</v>
      </c>
      <c r="AU364" s="23" t="s">
        <v>211</v>
      </c>
      <c r="AY364" s="23" t="s">
        <v>195</v>
      </c>
      <c r="BE364" s="184">
        <f>IF(N364="základní",J364,0)</f>
        <v>0</v>
      </c>
      <c r="BF364" s="184">
        <f>IF(N364="snížená",J364,0)</f>
        <v>0</v>
      </c>
      <c r="BG364" s="184">
        <f>IF(N364="zákl. přenesená",J364,0)</f>
        <v>0</v>
      </c>
      <c r="BH364" s="184">
        <f>IF(N364="sníž. přenesená",J364,0)</f>
        <v>0</v>
      </c>
      <c r="BI364" s="184">
        <f>IF(N364="nulová",J364,0)</f>
        <v>0</v>
      </c>
      <c r="BJ364" s="23" t="s">
        <v>83</v>
      </c>
      <c r="BK364" s="184">
        <f>ROUND(I364*H364,2)</f>
        <v>0</v>
      </c>
      <c r="BL364" s="23" t="s">
        <v>201</v>
      </c>
      <c r="BM364" s="23" t="s">
        <v>4988</v>
      </c>
    </row>
    <row r="365" spans="2:65" s="1" customFormat="1" ht="25.5" customHeight="1">
      <c r="B365" s="172"/>
      <c r="C365" s="173" t="s">
        <v>2045</v>
      </c>
      <c r="D365" s="173" t="s">
        <v>197</v>
      </c>
      <c r="E365" s="174" t="s">
        <v>4989</v>
      </c>
      <c r="F365" s="175" t="s">
        <v>4990</v>
      </c>
      <c r="G365" s="176" t="s">
        <v>207</v>
      </c>
      <c r="H365" s="177">
        <v>3.3</v>
      </c>
      <c r="I365" s="178"/>
      <c r="J365" s="179">
        <f>ROUND(I365*H365,2)</f>
        <v>0</v>
      </c>
      <c r="K365" s="175"/>
      <c r="L365" s="40"/>
      <c r="M365" s="180" t="s">
        <v>5</v>
      </c>
      <c r="N365" s="181" t="s">
        <v>46</v>
      </c>
      <c r="O365" s="41"/>
      <c r="P365" s="182">
        <f>O365*H365</f>
        <v>0</v>
      </c>
      <c r="Q365" s="182">
        <v>9.5399999999999999E-3</v>
      </c>
      <c r="R365" s="182">
        <f>Q365*H365</f>
        <v>3.1481999999999996E-2</v>
      </c>
      <c r="S365" s="182">
        <v>0.78500000000000003</v>
      </c>
      <c r="T365" s="183">
        <f>S365*H365</f>
        <v>2.5905</v>
      </c>
      <c r="AR365" s="23" t="s">
        <v>201</v>
      </c>
      <c r="AT365" s="23" t="s">
        <v>197</v>
      </c>
      <c r="AU365" s="23" t="s">
        <v>211</v>
      </c>
      <c r="AY365" s="23" t="s">
        <v>195</v>
      </c>
      <c r="BE365" s="184">
        <f>IF(N365="základní",J365,0)</f>
        <v>0</v>
      </c>
      <c r="BF365" s="184">
        <f>IF(N365="snížená",J365,0)</f>
        <v>0</v>
      </c>
      <c r="BG365" s="184">
        <f>IF(N365="zákl. přenesená",J365,0)</f>
        <v>0</v>
      </c>
      <c r="BH365" s="184">
        <f>IF(N365="sníž. přenesená",J365,0)</f>
        <v>0</v>
      </c>
      <c r="BI365" s="184">
        <f>IF(N365="nulová",J365,0)</f>
        <v>0</v>
      </c>
      <c r="BJ365" s="23" t="s">
        <v>83</v>
      </c>
      <c r="BK365" s="184">
        <f>ROUND(I365*H365,2)</f>
        <v>0</v>
      </c>
      <c r="BL365" s="23" t="s">
        <v>201</v>
      </c>
      <c r="BM365" s="23" t="s">
        <v>4991</v>
      </c>
    </row>
    <row r="366" spans="2:65" s="11" customFormat="1">
      <c r="B366" s="185"/>
      <c r="D366" s="186" t="s">
        <v>203</v>
      </c>
      <c r="E366" s="187" t="s">
        <v>5</v>
      </c>
      <c r="F366" s="188" t="s">
        <v>4992</v>
      </c>
      <c r="H366" s="189">
        <v>3.3</v>
      </c>
      <c r="I366" s="190"/>
      <c r="L366" s="185"/>
      <c r="M366" s="191"/>
      <c r="N366" s="192"/>
      <c r="O366" s="192"/>
      <c r="P366" s="192"/>
      <c r="Q366" s="192"/>
      <c r="R366" s="192"/>
      <c r="S366" s="192"/>
      <c r="T366" s="193"/>
      <c r="AT366" s="187" t="s">
        <v>203</v>
      </c>
      <c r="AU366" s="187" t="s">
        <v>211</v>
      </c>
      <c r="AV366" s="11" t="s">
        <v>85</v>
      </c>
      <c r="AW366" s="11" t="s">
        <v>39</v>
      </c>
      <c r="AX366" s="11" t="s">
        <v>83</v>
      </c>
      <c r="AY366" s="187" t="s">
        <v>195</v>
      </c>
    </row>
    <row r="367" spans="2:65" s="1" customFormat="1" ht="16.5" customHeight="1">
      <c r="B367" s="172"/>
      <c r="C367" s="213" t="s">
        <v>2047</v>
      </c>
      <c r="D367" s="213" t="s">
        <v>316</v>
      </c>
      <c r="E367" s="214" t="s">
        <v>4993</v>
      </c>
      <c r="F367" s="215" t="s">
        <v>4994</v>
      </c>
      <c r="G367" s="216" t="s">
        <v>325</v>
      </c>
      <c r="H367" s="217">
        <v>14</v>
      </c>
      <c r="I367" s="218"/>
      <c r="J367" s="219">
        <f>ROUND(I367*H367,2)</f>
        <v>0</v>
      </c>
      <c r="K367" s="215"/>
      <c r="L367" s="220"/>
      <c r="M367" s="221" t="s">
        <v>5</v>
      </c>
      <c r="N367" s="222" t="s">
        <v>46</v>
      </c>
      <c r="O367" s="41"/>
      <c r="P367" s="182">
        <f>O367*H367</f>
        <v>0</v>
      </c>
      <c r="Q367" s="182">
        <v>3.0000000000000001E-3</v>
      </c>
      <c r="R367" s="182">
        <f>Q367*H367</f>
        <v>4.2000000000000003E-2</v>
      </c>
      <c r="S367" s="182">
        <v>0</v>
      </c>
      <c r="T367" s="183">
        <f>S367*H367</f>
        <v>0</v>
      </c>
      <c r="AR367" s="23" t="s">
        <v>255</v>
      </c>
      <c r="AT367" s="23" t="s">
        <v>316</v>
      </c>
      <c r="AU367" s="23" t="s">
        <v>211</v>
      </c>
      <c r="AY367" s="23" t="s">
        <v>195</v>
      </c>
      <c r="BE367" s="184">
        <f>IF(N367="základní",J367,0)</f>
        <v>0</v>
      </c>
      <c r="BF367" s="184">
        <f>IF(N367="snížená",J367,0)</f>
        <v>0</v>
      </c>
      <c r="BG367" s="184">
        <f>IF(N367="zákl. přenesená",J367,0)</f>
        <v>0</v>
      </c>
      <c r="BH367" s="184">
        <f>IF(N367="sníž. přenesená",J367,0)</f>
        <v>0</v>
      </c>
      <c r="BI367" s="184">
        <f>IF(N367="nulová",J367,0)</f>
        <v>0</v>
      </c>
      <c r="BJ367" s="23" t="s">
        <v>83</v>
      </c>
      <c r="BK367" s="184">
        <f>ROUND(I367*H367,2)</f>
        <v>0</v>
      </c>
      <c r="BL367" s="23" t="s">
        <v>201</v>
      </c>
      <c r="BM367" s="23" t="s">
        <v>4995</v>
      </c>
    </row>
    <row r="368" spans="2:65" s="1" customFormat="1" ht="54">
      <c r="B368" s="40"/>
      <c r="D368" s="186" t="s">
        <v>209</v>
      </c>
      <c r="F368" s="194" t="s">
        <v>3201</v>
      </c>
      <c r="I368" s="195"/>
      <c r="L368" s="40"/>
      <c r="M368" s="196"/>
      <c r="N368" s="41"/>
      <c r="O368" s="41"/>
      <c r="P368" s="41"/>
      <c r="Q368" s="41"/>
      <c r="R368" s="41"/>
      <c r="S368" s="41"/>
      <c r="T368" s="69"/>
      <c r="AT368" s="23" t="s">
        <v>209</v>
      </c>
      <c r="AU368" s="23" t="s">
        <v>211</v>
      </c>
    </row>
    <row r="369" spans="2:65" s="1" customFormat="1" ht="16.5" customHeight="1">
      <c r="B369" s="172"/>
      <c r="C369" s="213" t="s">
        <v>2049</v>
      </c>
      <c r="D369" s="213" t="s">
        <v>316</v>
      </c>
      <c r="E369" s="214" t="s">
        <v>4996</v>
      </c>
      <c r="F369" s="215" t="s">
        <v>4997</v>
      </c>
      <c r="G369" s="216" t="s">
        <v>325</v>
      </c>
      <c r="H369" s="217">
        <v>1</v>
      </c>
      <c r="I369" s="218"/>
      <c r="J369" s="219">
        <f>ROUND(I369*H369,2)</f>
        <v>0</v>
      </c>
      <c r="K369" s="215"/>
      <c r="L369" s="220"/>
      <c r="M369" s="221" t="s">
        <v>5</v>
      </c>
      <c r="N369" s="222" t="s">
        <v>46</v>
      </c>
      <c r="O369" s="41"/>
      <c r="P369" s="182">
        <f>O369*H369</f>
        <v>0</v>
      </c>
      <c r="Q369" s="182">
        <v>3.0000000000000001E-3</v>
      </c>
      <c r="R369" s="182">
        <f>Q369*H369</f>
        <v>3.0000000000000001E-3</v>
      </c>
      <c r="S369" s="182">
        <v>0</v>
      </c>
      <c r="T369" s="183">
        <f>S369*H369</f>
        <v>0</v>
      </c>
      <c r="AR369" s="23" t="s">
        <v>255</v>
      </c>
      <c r="AT369" s="23" t="s">
        <v>316</v>
      </c>
      <c r="AU369" s="23" t="s">
        <v>211</v>
      </c>
      <c r="AY369" s="23" t="s">
        <v>195</v>
      </c>
      <c r="BE369" s="184">
        <f>IF(N369="základní",J369,0)</f>
        <v>0</v>
      </c>
      <c r="BF369" s="184">
        <f>IF(N369="snížená",J369,0)</f>
        <v>0</v>
      </c>
      <c r="BG369" s="184">
        <f>IF(N369="zákl. přenesená",J369,0)</f>
        <v>0</v>
      </c>
      <c r="BH369" s="184">
        <f>IF(N369="sníž. přenesená",J369,0)</f>
        <v>0</v>
      </c>
      <c r="BI369" s="184">
        <f>IF(N369="nulová",J369,0)</f>
        <v>0</v>
      </c>
      <c r="BJ369" s="23" t="s">
        <v>83</v>
      </c>
      <c r="BK369" s="184">
        <f>ROUND(I369*H369,2)</f>
        <v>0</v>
      </c>
      <c r="BL369" s="23" t="s">
        <v>201</v>
      </c>
      <c r="BM369" s="23" t="s">
        <v>4998</v>
      </c>
    </row>
    <row r="370" spans="2:65" s="1" customFormat="1" ht="54">
      <c r="B370" s="40"/>
      <c r="D370" s="186" t="s">
        <v>209</v>
      </c>
      <c r="F370" s="194" t="s">
        <v>3201</v>
      </c>
      <c r="I370" s="195"/>
      <c r="L370" s="40"/>
      <c r="M370" s="196"/>
      <c r="N370" s="41"/>
      <c r="O370" s="41"/>
      <c r="P370" s="41"/>
      <c r="Q370" s="41"/>
      <c r="R370" s="41"/>
      <c r="S370" s="41"/>
      <c r="T370" s="69"/>
      <c r="AT370" s="23" t="s">
        <v>209</v>
      </c>
      <c r="AU370" s="23" t="s">
        <v>211</v>
      </c>
    </row>
    <row r="371" spans="2:65" s="1" customFormat="1" ht="25.5" customHeight="1">
      <c r="B371" s="172"/>
      <c r="C371" s="173" t="s">
        <v>2051</v>
      </c>
      <c r="D371" s="173" t="s">
        <v>197</v>
      </c>
      <c r="E371" s="174" t="s">
        <v>3192</v>
      </c>
      <c r="F371" s="175" t="s">
        <v>3193</v>
      </c>
      <c r="G371" s="176" t="s">
        <v>207</v>
      </c>
      <c r="H371" s="177">
        <v>0.25</v>
      </c>
      <c r="I371" s="178"/>
      <c r="J371" s="179">
        <f>ROUND(I371*H371,2)</f>
        <v>0</v>
      </c>
      <c r="K371" s="175"/>
      <c r="L371" s="40"/>
      <c r="M371" s="180" t="s">
        <v>5</v>
      </c>
      <c r="N371" s="181" t="s">
        <v>46</v>
      </c>
      <c r="O371" s="41"/>
      <c r="P371" s="182">
        <f>O371*H371</f>
        <v>0</v>
      </c>
      <c r="Q371" s="182">
        <v>4.3400000000000001E-3</v>
      </c>
      <c r="R371" s="182">
        <f>Q371*H371</f>
        <v>1.085E-3</v>
      </c>
      <c r="S371" s="182">
        <v>0.28299999999999997</v>
      </c>
      <c r="T371" s="183">
        <f>S371*H371</f>
        <v>7.0749999999999993E-2</v>
      </c>
      <c r="AR371" s="23" t="s">
        <v>201</v>
      </c>
      <c r="AT371" s="23" t="s">
        <v>197</v>
      </c>
      <c r="AU371" s="23" t="s">
        <v>211</v>
      </c>
      <c r="AY371" s="23" t="s">
        <v>195</v>
      </c>
      <c r="BE371" s="184">
        <f>IF(N371="základní",J371,0)</f>
        <v>0</v>
      </c>
      <c r="BF371" s="184">
        <f>IF(N371="snížená",J371,0)</f>
        <v>0</v>
      </c>
      <c r="BG371" s="184">
        <f>IF(N371="zákl. přenesená",J371,0)</f>
        <v>0</v>
      </c>
      <c r="BH371" s="184">
        <f>IF(N371="sníž. přenesená",J371,0)</f>
        <v>0</v>
      </c>
      <c r="BI371" s="184">
        <f>IF(N371="nulová",J371,0)</f>
        <v>0</v>
      </c>
      <c r="BJ371" s="23" t="s">
        <v>83</v>
      </c>
      <c r="BK371" s="184">
        <f>ROUND(I371*H371,2)</f>
        <v>0</v>
      </c>
      <c r="BL371" s="23" t="s">
        <v>201</v>
      </c>
      <c r="BM371" s="23" t="s">
        <v>4999</v>
      </c>
    </row>
    <row r="372" spans="2:65" s="1" customFormat="1" ht="67.5">
      <c r="B372" s="40"/>
      <c r="D372" s="186" t="s">
        <v>209</v>
      </c>
      <c r="F372" s="194" t="s">
        <v>4210</v>
      </c>
      <c r="I372" s="195"/>
      <c r="L372" s="40"/>
      <c r="M372" s="196"/>
      <c r="N372" s="41"/>
      <c r="O372" s="41"/>
      <c r="P372" s="41"/>
      <c r="Q372" s="41"/>
      <c r="R372" s="41"/>
      <c r="S372" s="41"/>
      <c r="T372" s="69"/>
      <c r="AT372" s="23" t="s">
        <v>209</v>
      </c>
      <c r="AU372" s="23" t="s">
        <v>211</v>
      </c>
    </row>
    <row r="373" spans="2:65" s="11" customFormat="1">
      <c r="B373" s="185"/>
      <c r="D373" s="186" t="s">
        <v>203</v>
      </c>
      <c r="E373" s="187" t="s">
        <v>5</v>
      </c>
      <c r="F373" s="188" t="s">
        <v>4211</v>
      </c>
      <c r="H373" s="189">
        <v>0.25</v>
      </c>
      <c r="I373" s="190"/>
      <c r="L373" s="185"/>
      <c r="M373" s="191"/>
      <c r="N373" s="192"/>
      <c r="O373" s="192"/>
      <c r="P373" s="192"/>
      <c r="Q373" s="192"/>
      <c r="R373" s="192"/>
      <c r="S373" s="192"/>
      <c r="T373" s="193"/>
      <c r="AT373" s="187" t="s">
        <v>203</v>
      </c>
      <c r="AU373" s="187" t="s">
        <v>211</v>
      </c>
      <c r="AV373" s="11" t="s">
        <v>85</v>
      </c>
      <c r="AW373" s="11" t="s">
        <v>39</v>
      </c>
      <c r="AX373" s="11" t="s">
        <v>83</v>
      </c>
      <c r="AY373" s="187" t="s">
        <v>195</v>
      </c>
    </row>
    <row r="374" spans="2:65" s="1" customFormat="1" ht="25.5" customHeight="1">
      <c r="B374" s="172"/>
      <c r="C374" s="173" t="s">
        <v>2053</v>
      </c>
      <c r="D374" s="173" t="s">
        <v>197</v>
      </c>
      <c r="E374" s="174" t="s">
        <v>3203</v>
      </c>
      <c r="F374" s="175" t="s">
        <v>3204</v>
      </c>
      <c r="G374" s="176" t="s">
        <v>207</v>
      </c>
      <c r="H374" s="177">
        <v>0.3</v>
      </c>
      <c r="I374" s="178"/>
      <c r="J374" s="179">
        <f>ROUND(I374*H374,2)</f>
        <v>0</v>
      </c>
      <c r="K374" s="175"/>
      <c r="L374" s="40"/>
      <c r="M374" s="180" t="s">
        <v>5</v>
      </c>
      <c r="N374" s="181" t="s">
        <v>46</v>
      </c>
      <c r="O374" s="41"/>
      <c r="P374" s="182">
        <f>O374*H374</f>
        <v>0</v>
      </c>
      <c r="Q374" s="182">
        <v>1.5E-3</v>
      </c>
      <c r="R374" s="182">
        <f>Q374*H374</f>
        <v>4.4999999999999999E-4</v>
      </c>
      <c r="S374" s="182">
        <v>7.0000000000000007E-2</v>
      </c>
      <c r="T374" s="183">
        <f>S374*H374</f>
        <v>2.1000000000000001E-2</v>
      </c>
      <c r="AR374" s="23" t="s">
        <v>201</v>
      </c>
      <c r="AT374" s="23" t="s">
        <v>197</v>
      </c>
      <c r="AU374" s="23" t="s">
        <v>211</v>
      </c>
      <c r="AY374" s="23" t="s">
        <v>195</v>
      </c>
      <c r="BE374" s="184">
        <f>IF(N374="základní",J374,0)</f>
        <v>0</v>
      </c>
      <c r="BF374" s="184">
        <f>IF(N374="snížená",J374,0)</f>
        <v>0</v>
      </c>
      <c r="BG374" s="184">
        <f>IF(N374="zákl. přenesená",J374,0)</f>
        <v>0</v>
      </c>
      <c r="BH374" s="184">
        <f>IF(N374="sníž. přenesená",J374,0)</f>
        <v>0</v>
      </c>
      <c r="BI374" s="184">
        <f>IF(N374="nulová",J374,0)</f>
        <v>0</v>
      </c>
      <c r="BJ374" s="23" t="s">
        <v>83</v>
      </c>
      <c r="BK374" s="184">
        <f>ROUND(I374*H374,2)</f>
        <v>0</v>
      </c>
      <c r="BL374" s="23" t="s">
        <v>201</v>
      </c>
      <c r="BM374" s="23" t="s">
        <v>5000</v>
      </c>
    </row>
    <row r="375" spans="2:65" s="1" customFormat="1" ht="54">
      <c r="B375" s="40"/>
      <c r="D375" s="186" t="s">
        <v>209</v>
      </c>
      <c r="F375" s="194" t="s">
        <v>5001</v>
      </c>
      <c r="I375" s="195"/>
      <c r="L375" s="40"/>
      <c r="M375" s="196"/>
      <c r="N375" s="41"/>
      <c r="O375" s="41"/>
      <c r="P375" s="41"/>
      <c r="Q375" s="41"/>
      <c r="R375" s="41"/>
      <c r="S375" s="41"/>
      <c r="T375" s="69"/>
      <c r="AT375" s="23" t="s">
        <v>209</v>
      </c>
      <c r="AU375" s="23" t="s">
        <v>211</v>
      </c>
    </row>
    <row r="376" spans="2:65" s="11" customFormat="1">
      <c r="B376" s="185"/>
      <c r="D376" s="186" t="s">
        <v>203</v>
      </c>
      <c r="E376" s="187" t="s">
        <v>5</v>
      </c>
      <c r="F376" s="188" t="s">
        <v>5002</v>
      </c>
      <c r="H376" s="189">
        <v>0.3</v>
      </c>
      <c r="I376" s="190"/>
      <c r="L376" s="185"/>
      <c r="M376" s="191"/>
      <c r="N376" s="192"/>
      <c r="O376" s="192"/>
      <c r="P376" s="192"/>
      <c r="Q376" s="192"/>
      <c r="R376" s="192"/>
      <c r="S376" s="192"/>
      <c r="T376" s="193"/>
      <c r="AT376" s="187" t="s">
        <v>203</v>
      </c>
      <c r="AU376" s="187" t="s">
        <v>211</v>
      </c>
      <c r="AV376" s="11" t="s">
        <v>85</v>
      </c>
      <c r="AW376" s="11" t="s">
        <v>39</v>
      </c>
      <c r="AX376" s="11" t="s">
        <v>83</v>
      </c>
      <c r="AY376" s="187" t="s">
        <v>195</v>
      </c>
    </row>
    <row r="377" spans="2:65" s="1" customFormat="1" ht="16.5" customHeight="1">
      <c r="B377" s="172"/>
      <c r="C377" s="173" t="s">
        <v>2057</v>
      </c>
      <c r="D377" s="173" t="s">
        <v>197</v>
      </c>
      <c r="E377" s="174" t="s">
        <v>3223</v>
      </c>
      <c r="F377" s="175" t="s">
        <v>3224</v>
      </c>
      <c r="G377" s="176" t="s">
        <v>325</v>
      </c>
      <c r="H377" s="177">
        <v>1</v>
      </c>
      <c r="I377" s="178"/>
      <c r="J377" s="179">
        <f>ROUND(I377*H377,2)</f>
        <v>0</v>
      </c>
      <c r="K377" s="175"/>
      <c r="L377" s="40"/>
      <c r="M377" s="180" t="s">
        <v>5</v>
      </c>
      <c r="N377" s="181" t="s">
        <v>46</v>
      </c>
      <c r="O377" s="41"/>
      <c r="P377" s="182">
        <f>O377*H377</f>
        <v>0</v>
      </c>
      <c r="Q377" s="182">
        <v>0</v>
      </c>
      <c r="R377" s="182">
        <f>Q377*H377</f>
        <v>0</v>
      </c>
      <c r="S377" s="182">
        <v>0</v>
      </c>
      <c r="T377" s="183">
        <f>S377*H377</f>
        <v>0</v>
      </c>
      <c r="AR377" s="23" t="s">
        <v>201</v>
      </c>
      <c r="AT377" s="23" t="s">
        <v>197</v>
      </c>
      <c r="AU377" s="23" t="s">
        <v>211</v>
      </c>
      <c r="AY377" s="23" t="s">
        <v>195</v>
      </c>
      <c r="BE377" s="184">
        <f>IF(N377="základní",J377,0)</f>
        <v>0</v>
      </c>
      <c r="BF377" s="184">
        <f>IF(N377="snížená",J377,0)</f>
        <v>0</v>
      </c>
      <c r="BG377" s="184">
        <f>IF(N377="zákl. přenesená",J377,0)</f>
        <v>0</v>
      </c>
      <c r="BH377" s="184">
        <f>IF(N377="sníž. přenesená",J377,0)</f>
        <v>0</v>
      </c>
      <c r="BI377" s="184">
        <f>IF(N377="nulová",J377,0)</f>
        <v>0</v>
      </c>
      <c r="BJ377" s="23" t="s">
        <v>83</v>
      </c>
      <c r="BK377" s="184">
        <f>ROUND(I377*H377,2)</f>
        <v>0</v>
      </c>
      <c r="BL377" s="23" t="s">
        <v>201</v>
      </c>
      <c r="BM377" s="23" t="s">
        <v>5003</v>
      </c>
    </row>
    <row r="378" spans="2:65" s="1" customFormat="1" ht="94.5">
      <c r="B378" s="40"/>
      <c r="D378" s="186" t="s">
        <v>209</v>
      </c>
      <c r="F378" s="194" t="s">
        <v>5004</v>
      </c>
      <c r="I378" s="195"/>
      <c r="L378" s="40"/>
      <c r="M378" s="196"/>
      <c r="N378" s="41"/>
      <c r="O378" s="41"/>
      <c r="P378" s="41"/>
      <c r="Q378" s="41"/>
      <c r="R378" s="41"/>
      <c r="S378" s="41"/>
      <c r="T378" s="69"/>
      <c r="AT378" s="23" t="s">
        <v>209</v>
      </c>
      <c r="AU378" s="23" t="s">
        <v>211</v>
      </c>
    </row>
    <row r="379" spans="2:65" s="1" customFormat="1" ht="16.5" customHeight="1">
      <c r="B379" s="172"/>
      <c r="C379" s="173" t="s">
        <v>2059</v>
      </c>
      <c r="D379" s="173" t="s">
        <v>197</v>
      </c>
      <c r="E379" s="174" t="s">
        <v>3228</v>
      </c>
      <c r="F379" s="175" t="s">
        <v>4217</v>
      </c>
      <c r="G379" s="176" t="s">
        <v>325</v>
      </c>
      <c r="H379" s="177">
        <v>3</v>
      </c>
      <c r="I379" s="178"/>
      <c r="J379" s="179">
        <f>ROUND(I379*H379,2)</f>
        <v>0</v>
      </c>
      <c r="K379" s="175"/>
      <c r="L379" s="40"/>
      <c r="M379" s="180" t="s">
        <v>5</v>
      </c>
      <c r="N379" s="181" t="s">
        <v>46</v>
      </c>
      <c r="O379" s="41"/>
      <c r="P379" s="182">
        <f>O379*H379</f>
        <v>0</v>
      </c>
      <c r="Q379" s="182">
        <v>5.4999999999999997E-3</v>
      </c>
      <c r="R379" s="182">
        <f>Q379*H379</f>
        <v>1.6500000000000001E-2</v>
      </c>
      <c r="S379" s="182">
        <v>0</v>
      </c>
      <c r="T379" s="183">
        <f>S379*H379</f>
        <v>0</v>
      </c>
      <c r="AR379" s="23" t="s">
        <v>201</v>
      </c>
      <c r="AT379" s="23" t="s">
        <v>197</v>
      </c>
      <c r="AU379" s="23" t="s">
        <v>211</v>
      </c>
      <c r="AY379" s="23" t="s">
        <v>195</v>
      </c>
      <c r="BE379" s="184">
        <f>IF(N379="základní",J379,0)</f>
        <v>0</v>
      </c>
      <c r="BF379" s="184">
        <f>IF(N379="snížená",J379,0)</f>
        <v>0</v>
      </c>
      <c r="BG379" s="184">
        <f>IF(N379="zákl. přenesená",J379,0)</f>
        <v>0</v>
      </c>
      <c r="BH379" s="184">
        <f>IF(N379="sníž. přenesená",J379,0)</f>
        <v>0</v>
      </c>
      <c r="BI379" s="184">
        <f>IF(N379="nulová",J379,0)</f>
        <v>0</v>
      </c>
      <c r="BJ379" s="23" t="s">
        <v>83</v>
      </c>
      <c r="BK379" s="184">
        <f>ROUND(I379*H379,2)</f>
        <v>0</v>
      </c>
      <c r="BL379" s="23" t="s">
        <v>201</v>
      </c>
      <c r="BM379" s="23" t="s">
        <v>5005</v>
      </c>
    </row>
    <row r="380" spans="2:65" s="1" customFormat="1" ht="94.5">
      <c r="B380" s="40"/>
      <c r="D380" s="186" t="s">
        <v>209</v>
      </c>
      <c r="F380" s="194" t="s">
        <v>5006</v>
      </c>
      <c r="I380" s="195"/>
      <c r="L380" s="40"/>
      <c r="M380" s="196"/>
      <c r="N380" s="41"/>
      <c r="O380" s="41"/>
      <c r="P380" s="41"/>
      <c r="Q380" s="41"/>
      <c r="R380" s="41"/>
      <c r="S380" s="41"/>
      <c r="T380" s="69"/>
      <c r="AT380" s="23" t="s">
        <v>209</v>
      </c>
      <c r="AU380" s="23" t="s">
        <v>211</v>
      </c>
    </row>
    <row r="381" spans="2:65" s="1" customFormat="1" ht="16.5" customHeight="1">
      <c r="B381" s="172"/>
      <c r="C381" s="173" t="s">
        <v>2062</v>
      </c>
      <c r="D381" s="173" t="s">
        <v>197</v>
      </c>
      <c r="E381" s="174" t="s">
        <v>3941</v>
      </c>
      <c r="F381" s="175" t="s">
        <v>4224</v>
      </c>
      <c r="G381" s="176" t="s">
        <v>207</v>
      </c>
      <c r="H381" s="177">
        <v>402.98</v>
      </c>
      <c r="I381" s="178"/>
      <c r="J381" s="179">
        <f>ROUND(I381*H381,2)</f>
        <v>0</v>
      </c>
      <c r="K381" s="175"/>
      <c r="L381" s="40"/>
      <c r="M381" s="180" t="s">
        <v>5</v>
      </c>
      <c r="N381" s="181" t="s">
        <v>46</v>
      </c>
      <c r="O381" s="41"/>
      <c r="P381" s="182">
        <f>O381*H381</f>
        <v>0</v>
      </c>
      <c r="Q381" s="182">
        <v>0</v>
      </c>
      <c r="R381" s="182">
        <f>Q381*H381</f>
        <v>0</v>
      </c>
      <c r="S381" s="182">
        <v>0</v>
      </c>
      <c r="T381" s="183">
        <f>S381*H381</f>
        <v>0</v>
      </c>
      <c r="AR381" s="23" t="s">
        <v>201</v>
      </c>
      <c r="AT381" s="23" t="s">
        <v>197</v>
      </c>
      <c r="AU381" s="23" t="s">
        <v>211</v>
      </c>
      <c r="AY381" s="23" t="s">
        <v>195</v>
      </c>
      <c r="BE381" s="184">
        <f>IF(N381="základní",J381,0)</f>
        <v>0</v>
      </c>
      <c r="BF381" s="184">
        <f>IF(N381="snížená",J381,0)</f>
        <v>0</v>
      </c>
      <c r="BG381" s="184">
        <f>IF(N381="zákl. přenesená",J381,0)</f>
        <v>0</v>
      </c>
      <c r="BH381" s="184">
        <f>IF(N381="sníž. přenesená",J381,0)</f>
        <v>0</v>
      </c>
      <c r="BI381" s="184">
        <f>IF(N381="nulová",J381,0)</f>
        <v>0</v>
      </c>
      <c r="BJ381" s="23" t="s">
        <v>83</v>
      </c>
      <c r="BK381" s="184">
        <f>ROUND(I381*H381,2)</f>
        <v>0</v>
      </c>
      <c r="BL381" s="23" t="s">
        <v>201</v>
      </c>
      <c r="BM381" s="23" t="s">
        <v>5007</v>
      </c>
    </row>
    <row r="382" spans="2:65" s="1" customFormat="1" ht="27">
      <c r="B382" s="40"/>
      <c r="D382" s="186" t="s">
        <v>209</v>
      </c>
      <c r="F382" s="194" t="s">
        <v>4226</v>
      </c>
      <c r="I382" s="195"/>
      <c r="L382" s="40"/>
      <c r="M382" s="196"/>
      <c r="N382" s="41"/>
      <c r="O382" s="41"/>
      <c r="P382" s="41"/>
      <c r="Q382" s="41"/>
      <c r="R382" s="41"/>
      <c r="S382" s="41"/>
      <c r="T382" s="69"/>
      <c r="AT382" s="23" t="s">
        <v>209</v>
      </c>
      <c r="AU382" s="23" t="s">
        <v>211</v>
      </c>
    </row>
    <row r="383" spans="2:65" s="11" customFormat="1">
      <c r="B383" s="185"/>
      <c r="D383" s="186" t="s">
        <v>203</v>
      </c>
      <c r="E383" s="187" t="s">
        <v>5</v>
      </c>
      <c r="F383" s="188" t="s">
        <v>5008</v>
      </c>
      <c r="H383" s="189">
        <v>284.97000000000003</v>
      </c>
      <c r="I383" s="190"/>
      <c r="L383" s="185"/>
      <c r="M383" s="191"/>
      <c r="N383" s="192"/>
      <c r="O383" s="192"/>
      <c r="P383" s="192"/>
      <c r="Q383" s="192"/>
      <c r="R383" s="192"/>
      <c r="S383" s="192"/>
      <c r="T383" s="193"/>
      <c r="AT383" s="187" t="s">
        <v>203</v>
      </c>
      <c r="AU383" s="187" t="s">
        <v>211</v>
      </c>
      <c r="AV383" s="11" t="s">
        <v>85</v>
      </c>
      <c r="AW383" s="11" t="s">
        <v>39</v>
      </c>
      <c r="AX383" s="11" t="s">
        <v>75</v>
      </c>
      <c r="AY383" s="187" t="s">
        <v>195</v>
      </c>
    </row>
    <row r="384" spans="2:65" s="12" customFormat="1">
      <c r="B384" s="197"/>
      <c r="D384" s="186" t="s">
        <v>203</v>
      </c>
      <c r="E384" s="198" t="s">
        <v>5</v>
      </c>
      <c r="F384" s="199" t="s">
        <v>5009</v>
      </c>
      <c r="H384" s="200">
        <v>284.97000000000003</v>
      </c>
      <c r="I384" s="201"/>
      <c r="L384" s="197"/>
      <c r="M384" s="202"/>
      <c r="N384" s="203"/>
      <c r="O384" s="203"/>
      <c r="P384" s="203"/>
      <c r="Q384" s="203"/>
      <c r="R384" s="203"/>
      <c r="S384" s="203"/>
      <c r="T384" s="204"/>
      <c r="AT384" s="198" t="s">
        <v>203</v>
      </c>
      <c r="AU384" s="198" t="s">
        <v>211</v>
      </c>
      <c r="AV384" s="12" t="s">
        <v>211</v>
      </c>
      <c r="AW384" s="12" t="s">
        <v>39</v>
      </c>
      <c r="AX384" s="12" t="s">
        <v>75</v>
      </c>
      <c r="AY384" s="198" t="s">
        <v>195</v>
      </c>
    </row>
    <row r="385" spans="2:65" s="11" customFormat="1">
      <c r="B385" s="185"/>
      <c r="D385" s="186" t="s">
        <v>203</v>
      </c>
      <c r="E385" s="187" t="s">
        <v>5</v>
      </c>
      <c r="F385" s="188" t="s">
        <v>5010</v>
      </c>
      <c r="H385" s="189">
        <v>19.510000000000002</v>
      </c>
      <c r="I385" s="190"/>
      <c r="L385" s="185"/>
      <c r="M385" s="191"/>
      <c r="N385" s="192"/>
      <c r="O385" s="192"/>
      <c r="P385" s="192"/>
      <c r="Q385" s="192"/>
      <c r="R385" s="192"/>
      <c r="S385" s="192"/>
      <c r="T385" s="193"/>
      <c r="AT385" s="187" t="s">
        <v>203</v>
      </c>
      <c r="AU385" s="187" t="s">
        <v>211</v>
      </c>
      <c r="AV385" s="11" t="s">
        <v>85</v>
      </c>
      <c r="AW385" s="11" t="s">
        <v>39</v>
      </c>
      <c r="AX385" s="11" t="s">
        <v>75</v>
      </c>
      <c r="AY385" s="187" t="s">
        <v>195</v>
      </c>
    </row>
    <row r="386" spans="2:65" s="12" customFormat="1">
      <c r="B386" s="197"/>
      <c r="D386" s="186" t="s">
        <v>203</v>
      </c>
      <c r="E386" s="198" t="s">
        <v>5</v>
      </c>
      <c r="F386" s="199" t="s">
        <v>5011</v>
      </c>
      <c r="H386" s="200">
        <v>19.510000000000002</v>
      </c>
      <c r="I386" s="201"/>
      <c r="L386" s="197"/>
      <c r="M386" s="202"/>
      <c r="N386" s="203"/>
      <c r="O386" s="203"/>
      <c r="P386" s="203"/>
      <c r="Q386" s="203"/>
      <c r="R386" s="203"/>
      <c r="S386" s="203"/>
      <c r="T386" s="204"/>
      <c r="AT386" s="198" t="s">
        <v>203</v>
      </c>
      <c r="AU386" s="198" t="s">
        <v>211</v>
      </c>
      <c r="AV386" s="12" t="s">
        <v>211</v>
      </c>
      <c r="AW386" s="12" t="s">
        <v>39</v>
      </c>
      <c r="AX386" s="12" t="s">
        <v>75</v>
      </c>
      <c r="AY386" s="198" t="s">
        <v>195</v>
      </c>
    </row>
    <row r="387" spans="2:65" s="11" customFormat="1">
      <c r="B387" s="185"/>
      <c r="D387" s="186" t="s">
        <v>203</v>
      </c>
      <c r="E387" s="187" t="s">
        <v>5</v>
      </c>
      <c r="F387" s="188" t="s">
        <v>5012</v>
      </c>
      <c r="H387" s="189">
        <v>98.5</v>
      </c>
      <c r="I387" s="190"/>
      <c r="L387" s="185"/>
      <c r="M387" s="191"/>
      <c r="N387" s="192"/>
      <c r="O387" s="192"/>
      <c r="P387" s="192"/>
      <c r="Q387" s="192"/>
      <c r="R387" s="192"/>
      <c r="S387" s="192"/>
      <c r="T387" s="193"/>
      <c r="AT387" s="187" t="s">
        <v>203</v>
      </c>
      <c r="AU387" s="187" t="s">
        <v>211</v>
      </c>
      <c r="AV387" s="11" t="s">
        <v>85</v>
      </c>
      <c r="AW387" s="11" t="s">
        <v>39</v>
      </c>
      <c r="AX387" s="11" t="s">
        <v>75</v>
      </c>
      <c r="AY387" s="187" t="s">
        <v>195</v>
      </c>
    </row>
    <row r="388" spans="2:65" s="12" customFormat="1">
      <c r="B388" s="197"/>
      <c r="D388" s="186" t="s">
        <v>203</v>
      </c>
      <c r="E388" s="198" t="s">
        <v>5</v>
      </c>
      <c r="F388" s="199" t="s">
        <v>250</v>
      </c>
      <c r="H388" s="200">
        <v>98.5</v>
      </c>
      <c r="I388" s="201"/>
      <c r="L388" s="197"/>
      <c r="M388" s="202"/>
      <c r="N388" s="203"/>
      <c r="O388" s="203"/>
      <c r="P388" s="203"/>
      <c r="Q388" s="203"/>
      <c r="R388" s="203"/>
      <c r="S388" s="203"/>
      <c r="T388" s="204"/>
      <c r="AT388" s="198" t="s">
        <v>203</v>
      </c>
      <c r="AU388" s="198" t="s">
        <v>211</v>
      </c>
      <c r="AV388" s="12" t="s">
        <v>211</v>
      </c>
      <c r="AW388" s="12" t="s">
        <v>39</v>
      </c>
      <c r="AX388" s="12" t="s">
        <v>75</v>
      </c>
      <c r="AY388" s="198" t="s">
        <v>195</v>
      </c>
    </row>
    <row r="389" spans="2:65" s="13" customFormat="1">
      <c r="B389" s="205"/>
      <c r="D389" s="186" t="s">
        <v>203</v>
      </c>
      <c r="E389" s="206" t="s">
        <v>5</v>
      </c>
      <c r="F389" s="207" t="s">
        <v>254</v>
      </c>
      <c r="H389" s="208">
        <v>402.98</v>
      </c>
      <c r="I389" s="209"/>
      <c r="L389" s="205"/>
      <c r="M389" s="210"/>
      <c r="N389" s="211"/>
      <c r="O389" s="211"/>
      <c r="P389" s="211"/>
      <c r="Q389" s="211"/>
      <c r="R389" s="211"/>
      <c r="S389" s="211"/>
      <c r="T389" s="212"/>
      <c r="AT389" s="206" t="s">
        <v>203</v>
      </c>
      <c r="AU389" s="206" t="s">
        <v>211</v>
      </c>
      <c r="AV389" s="13" t="s">
        <v>201</v>
      </c>
      <c r="AW389" s="13" t="s">
        <v>39</v>
      </c>
      <c r="AX389" s="13" t="s">
        <v>83</v>
      </c>
      <c r="AY389" s="206" t="s">
        <v>195</v>
      </c>
    </row>
    <row r="390" spans="2:65" s="1" customFormat="1" ht="16.5" customHeight="1">
      <c r="B390" s="172"/>
      <c r="C390" s="173" t="s">
        <v>2064</v>
      </c>
      <c r="D390" s="173" t="s">
        <v>197</v>
      </c>
      <c r="E390" s="174" t="s">
        <v>3283</v>
      </c>
      <c r="F390" s="175" t="s">
        <v>3284</v>
      </c>
      <c r="G390" s="176" t="s">
        <v>325</v>
      </c>
      <c r="H390" s="177">
        <v>38</v>
      </c>
      <c r="I390" s="178"/>
      <c r="J390" s="179">
        <f>ROUND(I390*H390,2)</f>
        <v>0</v>
      </c>
      <c r="K390" s="175"/>
      <c r="L390" s="40"/>
      <c r="M390" s="180" t="s">
        <v>5</v>
      </c>
      <c r="N390" s="181" t="s">
        <v>46</v>
      </c>
      <c r="O390" s="41"/>
      <c r="P390" s="182">
        <f>O390*H390</f>
        <v>0</v>
      </c>
      <c r="Q390" s="182">
        <v>0</v>
      </c>
      <c r="R390" s="182">
        <f>Q390*H390</f>
        <v>0</v>
      </c>
      <c r="S390" s="182">
        <v>0</v>
      </c>
      <c r="T390" s="183">
        <f>S390*H390</f>
        <v>0</v>
      </c>
      <c r="AR390" s="23" t="s">
        <v>201</v>
      </c>
      <c r="AT390" s="23" t="s">
        <v>197</v>
      </c>
      <c r="AU390" s="23" t="s">
        <v>211</v>
      </c>
      <c r="AY390" s="23" t="s">
        <v>195</v>
      </c>
      <c r="BE390" s="184">
        <f>IF(N390="základní",J390,0)</f>
        <v>0</v>
      </c>
      <c r="BF390" s="184">
        <f>IF(N390="snížená",J390,0)</f>
        <v>0</v>
      </c>
      <c r="BG390" s="184">
        <f>IF(N390="zákl. přenesená",J390,0)</f>
        <v>0</v>
      </c>
      <c r="BH390" s="184">
        <f>IF(N390="sníž. přenesená",J390,0)</f>
        <v>0</v>
      </c>
      <c r="BI390" s="184">
        <f>IF(N390="nulová",J390,0)</f>
        <v>0</v>
      </c>
      <c r="BJ390" s="23" t="s">
        <v>83</v>
      </c>
      <c r="BK390" s="184">
        <f>ROUND(I390*H390,2)</f>
        <v>0</v>
      </c>
      <c r="BL390" s="23" t="s">
        <v>201</v>
      </c>
      <c r="BM390" s="23" t="s">
        <v>5013</v>
      </c>
    </row>
    <row r="391" spans="2:65" s="1" customFormat="1" ht="27">
      <c r="B391" s="40"/>
      <c r="D391" s="186" t="s">
        <v>209</v>
      </c>
      <c r="F391" s="194" t="s">
        <v>3286</v>
      </c>
      <c r="I391" s="195"/>
      <c r="L391" s="40"/>
      <c r="M391" s="196"/>
      <c r="N391" s="41"/>
      <c r="O391" s="41"/>
      <c r="P391" s="41"/>
      <c r="Q391" s="41"/>
      <c r="R391" s="41"/>
      <c r="S391" s="41"/>
      <c r="T391" s="69"/>
      <c r="AT391" s="23" t="s">
        <v>209</v>
      </c>
      <c r="AU391" s="23" t="s">
        <v>211</v>
      </c>
    </row>
    <row r="392" spans="2:65" s="11" customFormat="1">
      <c r="B392" s="185"/>
      <c r="D392" s="186" t="s">
        <v>203</v>
      </c>
      <c r="E392" s="187" t="s">
        <v>5</v>
      </c>
      <c r="F392" s="188" t="s">
        <v>297</v>
      </c>
      <c r="H392" s="189">
        <v>14</v>
      </c>
      <c r="I392" s="190"/>
      <c r="L392" s="185"/>
      <c r="M392" s="191"/>
      <c r="N392" s="192"/>
      <c r="O392" s="192"/>
      <c r="P392" s="192"/>
      <c r="Q392" s="192"/>
      <c r="R392" s="192"/>
      <c r="S392" s="192"/>
      <c r="T392" s="193"/>
      <c r="AT392" s="187" t="s">
        <v>203</v>
      </c>
      <c r="AU392" s="187" t="s">
        <v>211</v>
      </c>
      <c r="AV392" s="11" t="s">
        <v>85</v>
      </c>
      <c r="AW392" s="11" t="s">
        <v>39</v>
      </c>
      <c r="AX392" s="11" t="s">
        <v>75</v>
      </c>
      <c r="AY392" s="187" t="s">
        <v>195</v>
      </c>
    </row>
    <row r="393" spans="2:65" s="12" customFormat="1">
      <c r="B393" s="197"/>
      <c r="D393" s="186" t="s">
        <v>203</v>
      </c>
      <c r="E393" s="198" t="s">
        <v>5</v>
      </c>
      <c r="F393" s="199" t="s">
        <v>4228</v>
      </c>
      <c r="H393" s="200">
        <v>14</v>
      </c>
      <c r="I393" s="201"/>
      <c r="L393" s="197"/>
      <c r="M393" s="202"/>
      <c r="N393" s="203"/>
      <c r="O393" s="203"/>
      <c r="P393" s="203"/>
      <c r="Q393" s="203"/>
      <c r="R393" s="203"/>
      <c r="S393" s="203"/>
      <c r="T393" s="204"/>
      <c r="AT393" s="198" t="s">
        <v>203</v>
      </c>
      <c r="AU393" s="198" t="s">
        <v>211</v>
      </c>
      <c r="AV393" s="12" t="s">
        <v>211</v>
      </c>
      <c r="AW393" s="12" t="s">
        <v>39</v>
      </c>
      <c r="AX393" s="12" t="s">
        <v>75</v>
      </c>
      <c r="AY393" s="198" t="s">
        <v>195</v>
      </c>
    </row>
    <row r="394" spans="2:65" s="11" customFormat="1">
      <c r="B394" s="185"/>
      <c r="D394" s="186" t="s">
        <v>203</v>
      </c>
      <c r="E394" s="187" t="s">
        <v>5</v>
      </c>
      <c r="F394" s="188" t="s">
        <v>355</v>
      </c>
      <c r="H394" s="189">
        <v>24</v>
      </c>
      <c r="I394" s="190"/>
      <c r="L394" s="185"/>
      <c r="M394" s="191"/>
      <c r="N394" s="192"/>
      <c r="O394" s="192"/>
      <c r="P394" s="192"/>
      <c r="Q394" s="192"/>
      <c r="R394" s="192"/>
      <c r="S394" s="192"/>
      <c r="T394" s="193"/>
      <c r="AT394" s="187" t="s">
        <v>203</v>
      </c>
      <c r="AU394" s="187" t="s">
        <v>211</v>
      </c>
      <c r="AV394" s="11" t="s">
        <v>85</v>
      </c>
      <c r="AW394" s="11" t="s">
        <v>39</v>
      </c>
      <c r="AX394" s="11" t="s">
        <v>75</v>
      </c>
      <c r="AY394" s="187" t="s">
        <v>195</v>
      </c>
    </row>
    <row r="395" spans="2:65" s="12" customFormat="1">
      <c r="B395" s="197"/>
      <c r="D395" s="186" t="s">
        <v>203</v>
      </c>
      <c r="E395" s="198" t="s">
        <v>5</v>
      </c>
      <c r="F395" s="199" t="s">
        <v>3288</v>
      </c>
      <c r="H395" s="200">
        <v>24</v>
      </c>
      <c r="I395" s="201"/>
      <c r="L395" s="197"/>
      <c r="M395" s="202"/>
      <c r="N395" s="203"/>
      <c r="O395" s="203"/>
      <c r="P395" s="203"/>
      <c r="Q395" s="203"/>
      <c r="R395" s="203"/>
      <c r="S395" s="203"/>
      <c r="T395" s="204"/>
      <c r="AT395" s="198" t="s">
        <v>203</v>
      </c>
      <c r="AU395" s="198" t="s">
        <v>211</v>
      </c>
      <c r="AV395" s="12" t="s">
        <v>211</v>
      </c>
      <c r="AW395" s="12" t="s">
        <v>39</v>
      </c>
      <c r="AX395" s="12" t="s">
        <v>75</v>
      </c>
      <c r="AY395" s="198" t="s">
        <v>195</v>
      </c>
    </row>
    <row r="396" spans="2:65" s="13" customFormat="1">
      <c r="B396" s="205"/>
      <c r="D396" s="186" t="s">
        <v>203</v>
      </c>
      <c r="E396" s="206" t="s">
        <v>5</v>
      </c>
      <c r="F396" s="207" t="s">
        <v>254</v>
      </c>
      <c r="H396" s="208">
        <v>38</v>
      </c>
      <c r="I396" s="209"/>
      <c r="L396" s="205"/>
      <c r="M396" s="210"/>
      <c r="N396" s="211"/>
      <c r="O396" s="211"/>
      <c r="P396" s="211"/>
      <c r="Q396" s="211"/>
      <c r="R396" s="211"/>
      <c r="S396" s="211"/>
      <c r="T396" s="212"/>
      <c r="AT396" s="206" t="s">
        <v>203</v>
      </c>
      <c r="AU396" s="206" t="s">
        <v>211</v>
      </c>
      <c r="AV396" s="13" t="s">
        <v>201</v>
      </c>
      <c r="AW396" s="13" t="s">
        <v>39</v>
      </c>
      <c r="AX396" s="13" t="s">
        <v>83</v>
      </c>
      <c r="AY396" s="206" t="s">
        <v>195</v>
      </c>
    </row>
    <row r="397" spans="2:65" s="1" customFormat="1" ht="16.5" customHeight="1">
      <c r="B397" s="172"/>
      <c r="C397" s="173" t="s">
        <v>2066</v>
      </c>
      <c r="D397" s="173" t="s">
        <v>197</v>
      </c>
      <c r="E397" s="174" t="s">
        <v>3290</v>
      </c>
      <c r="F397" s="175" t="s">
        <v>3291</v>
      </c>
      <c r="G397" s="176" t="s">
        <v>325</v>
      </c>
      <c r="H397" s="177">
        <v>6</v>
      </c>
      <c r="I397" s="178"/>
      <c r="J397" s="179">
        <f>ROUND(I397*H397,2)</f>
        <v>0</v>
      </c>
      <c r="K397" s="175"/>
      <c r="L397" s="40"/>
      <c r="M397" s="180" t="s">
        <v>5</v>
      </c>
      <c r="N397" s="181" t="s">
        <v>46</v>
      </c>
      <c r="O397" s="41"/>
      <c r="P397" s="182">
        <f>O397*H397</f>
        <v>0</v>
      </c>
      <c r="Q397" s="182">
        <v>0</v>
      </c>
      <c r="R397" s="182">
        <f>Q397*H397</f>
        <v>0</v>
      </c>
      <c r="S397" s="182">
        <v>0</v>
      </c>
      <c r="T397" s="183">
        <f>S397*H397</f>
        <v>0</v>
      </c>
      <c r="AR397" s="23" t="s">
        <v>201</v>
      </c>
      <c r="AT397" s="23" t="s">
        <v>197</v>
      </c>
      <c r="AU397" s="23" t="s">
        <v>211</v>
      </c>
      <c r="AY397" s="23" t="s">
        <v>195</v>
      </c>
      <c r="BE397" s="184">
        <f>IF(N397="základní",J397,0)</f>
        <v>0</v>
      </c>
      <c r="BF397" s="184">
        <f>IF(N397="snížená",J397,0)</f>
        <v>0</v>
      </c>
      <c r="BG397" s="184">
        <f>IF(N397="zákl. přenesená",J397,0)</f>
        <v>0</v>
      </c>
      <c r="BH397" s="184">
        <f>IF(N397="sníž. přenesená",J397,0)</f>
        <v>0</v>
      </c>
      <c r="BI397" s="184">
        <f>IF(N397="nulová",J397,0)</f>
        <v>0</v>
      </c>
      <c r="BJ397" s="23" t="s">
        <v>83</v>
      </c>
      <c r="BK397" s="184">
        <f>ROUND(I397*H397,2)</f>
        <v>0</v>
      </c>
      <c r="BL397" s="23" t="s">
        <v>201</v>
      </c>
      <c r="BM397" s="23" t="s">
        <v>5014</v>
      </c>
    </row>
    <row r="398" spans="2:65" s="1" customFormat="1" ht="16.5" customHeight="1">
      <c r="B398" s="172"/>
      <c r="C398" s="173" t="s">
        <v>3090</v>
      </c>
      <c r="D398" s="173" t="s">
        <v>197</v>
      </c>
      <c r="E398" s="174" t="s">
        <v>3294</v>
      </c>
      <c r="F398" s="175" t="s">
        <v>3295</v>
      </c>
      <c r="G398" s="176" t="s">
        <v>207</v>
      </c>
      <c r="H398" s="177">
        <v>702.96</v>
      </c>
      <c r="I398" s="178"/>
      <c r="J398" s="179">
        <f>ROUND(I398*H398,2)</f>
        <v>0</v>
      </c>
      <c r="K398" s="175"/>
      <c r="L398" s="40"/>
      <c r="M398" s="180" t="s">
        <v>5</v>
      </c>
      <c r="N398" s="181" t="s">
        <v>46</v>
      </c>
      <c r="O398" s="41"/>
      <c r="P398" s="182">
        <f>O398*H398</f>
        <v>0</v>
      </c>
      <c r="Q398" s="182">
        <v>0</v>
      </c>
      <c r="R398" s="182">
        <f>Q398*H398</f>
        <v>0</v>
      </c>
      <c r="S398" s="182">
        <v>0</v>
      </c>
      <c r="T398" s="183">
        <f>S398*H398</f>
        <v>0</v>
      </c>
      <c r="AR398" s="23" t="s">
        <v>201</v>
      </c>
      <c r="AT398" s="23" t="s">
        <v>197</v>
      </c>
      <c r="AU398" s="23" t="s">
        <v>211</v>
      </c>
      <c r="AY398" s="23" t="s">
        <v>195</v>
      </c>
      <c r="BE398" s="184">
        <f>IF(N398="základní",J398,0)</f>
        <v>0</v>
      </c>
      <c r="BF398" s="184">
        <f>IF(N398="snížená",J398,0)</f>
        <v>0</v>
      </c>
      <c r="BG398" s="184">
        <f>IF(N398="zákl. přenesená",J398,0)</f>
        <v>0</v>
      </c>
      <c r="BH398" s="184">
        <f>IF(N398="sníž. přenesená",J398,0)</f>
        <v>0</v>
      </c>
      <c r="BI398" s="184">
        <f>IF(N398="nulová",J398,0)</f>
        <v>0</v>
      </c>
      <c r="BJ398" s="23" t="s">
        <v>83</v>
      </c>
      <c r="BK398" s="184">
        <f>ROUND(I398*H398,2)</f>
        <v>0</v>
      </c>
      <c r="BL398" s="23" t="s">
        <v>201</v>
      </c>
      <c r="BM398" s="23" t="s">
        <v>5015</v>
      </c>
    </row>
    <row r="399" spans="2:65" s="11" customFormat="1">
      <c r="B399" s="185"/>
      <c r="D399" s="186" t="s">
        <v>203</v>
      </c>
      <c r="E399" s="187" t="s">
        <v>5</v>
      </c>
      <c r="F399" s="188" t="s">
        <v>5016</v>
      </c>
      <c r="H399" s="189">
        <v>622.96</v>
      </c>
      <c r="I399" s="190"/>
      <c r="L399" s="185"/>
      <c r="M399" s="191"/>
      <c r="N399" s="192"/>
      <c r="O399" s="192"/>
      <c r="P399" s="192"/>
      <c r="Q399" s="192"/>
      <c r="R399" s="192"/>
      <c r="S399" s="192"/>
      <c r="T399" s="193"/>
      <c r="AT399" s="187" t="s">
        <v>203</v>
      </c>
      <c r="AU399" s="187" t="s">
        <v>211</v>
      </c>
      <c r="AV399" s="11" t="s">
        <v>85</v>
      </c>
      <c r="AW399" s="11" t="s">
        <v>39</v>
      </c>
      <c r="AX399" s="11" t="s">
        <v>75</v>
      </c>
      <c r="AY399" s="187" t="s">
        <v>195</v>
      </c>
    </row>
    <row r="400" spans="2:65" s="12" customFormat="1">
      <c r="B400" s="197"/>
      <c r="D400" s="186" t="s">
        <v>203</v>
      </c>
      <c r="E400" s="198" t="s">
        <v>5</v>
      </c>
      <c r="F400" s="199" t="s">
        <v>3298</v>
      </c>
      <c r="H400" s="200">
        <v>622.96</v>
      </c>
      <c r="I400" s="201"/>
      <c r="L400" s="197"/>
      <c r="M400" s="202"/>
      <c r="N400" s="203"/>
      <c r="O400" s="203"/>
      <c r="P400" s="203"/>
      <c r="Q400" s="203"/>
      <c r="R400" s="203"/>
      <c r="S400" s="203"/>
      <c r="T400" s="204"/>
      <c r="AT400" s="198" t="s">
        <v>203</v>
      </c>
      <c r="AU400" s="198" t="s">
        <v>211</v>
      </c>
      <c r="AV400" s="12" t="s">
        <v>211</v>
      </c>
      <c r="AW400" s="12" t="s">
        <v>39</v>
      </c>
      <c r="AX400" s="12" t="s">
        <v>75</v>
      </c>
      <c r="AY400" s="198" t="s">
        <v>195</v>
      </c>
    </row>
    <row r="401" spans="2:65" s="11" customFormat="1">
      <c r="B401" s="185"/>
      <c r="D401" s="186" t="s">
        <v>203</v>
      </c>
      <c r="E401" s="187" t="s">
        <v>5</v>
      </c>
      <c r="F401" s="188" t="s">
        <v>5017</v>
      </c>
      <c r="H401" s="189">
        <v>80</v>
      </c>
      <c r="I401" s="190"/>
      <c r="L401" s="185"/>
      <c r="M401" s="191"/>
      <c r="N401" s="192"/>
      <c r="O401" s="192"/>
      <c r="P401" s="192"/>
      <c r="Q401" s="192"/>
      <c r="R401" s="192"/>
      <c r="S401" s="192"/>
      <c r="T401" s="193"/>
      <c r="AT401" s="187" t="s">
        <v>203</v>
      </c>
      <c r="AU401" s="187" t="s">
        <v>211</v>
      </c>
      <c r="AV401" s="11" t="s">
        <v>85</v>
      </c>
      <c r="AW401" s="11" t="s">
        <v>39</v>
      </c>
      <c r="AX401" s="11" t="s">
        <v>75</v>
      </c>
      <c r="AY401" s="187" t="s">
        <v>195</v>
      </c>
    </row>
    <row r="402" spans="2:65" s="12" customFormat="1">
      <c r="B402" s="197"/>
      <c r="D402" s="186" t="s">
        <v>203</v>
      </c>
      <c r="E402" s="198" t="s">
        <v>5</v>
      </c>
      <c r="F402" s="199" t="s">
        <v>3304</v>
      </c>
      <c r="H402" s="200">
        <v>80</v>
      </c>
      <c r="I402" s="201"/>
      <c r="L402" s="197"/>
      <c r="M402" s="202"/>
      <c r="N402" s="203"/>
      <c r="O402" s="203"/>
      <c r="P402" s="203"/>
      <c r="Q402" s="203"/>
      <c r="R402" s="203"/>
      <c r="S402" s="203"/>
      <c r="T402" s="204"/>
      <c r="AT402" s="198" t="s">
        <v>203</v>
      </c>
      <c r="AU402" s="198" t="s">
        <v>211</v>
      </c>
      <c r="AV402" s="12" t="s">
        <v>211</v>
      </c>
      <c r="AW402" s="12" t="s">
        <v>39</v>
      </c>
      <c r="AX402" s="12" t="s">
        <v>75</v>
      </c>
      <c r="AY402" s="198" t="s">
        <v>195</v>
      </c>
    </row>
    <row r="403" spans="2:65" s="13" customFormat="1">
      <c r="B403" s="205"/>
      <c r="D403" s="186" t="s">
        <v>203</v>
      </c>
      <c r="E403" s="206" t="s">
        <v>5</v>
      </c>
      <c r="F403" s="207" t="s">
        <v>254</v>
      </c>
      <c r="H403" s="208">
        <v>702.96</v>
      </c>
      <c r="I403" s="209"/>
      <c r="L403" s="205"/>
      <c r="M403" s="210"/>
      <c r="N403" s="211"/>
      <c r="O403" s="211"/>
      <c r="P403" s="211"/>
      <c r="Q403" s="211"/>
      <c r="R403" s="211"/>
      <c r="S403" s="211"/>
      <c r="T403" s="212"/>
      <c r="AT403" s="206" t="s">
        <v>203</v>
      </c>
      <c r="AU403" s="206" t="s">
        <v>211</v>
      </c>
      <c r="AV403" s="13" t="s">
        <v>201</v>
      </c>
      <c r="AW403" s="13" t="s">
        <v>39</v>
      </c>
      <c r="AX403" s="13" t="s">
        <v>83</v>
      </c>
      <c r="AY403" s="206" t="s">
        <v>195</v>
      </c>
    </row>
    <row r="404" spans="2:65" s="1" customFormat="1" ht="16.5" customHeight="1">
      <c r="B404" s="172"/>
      <c r="C404" s="173" t="s">
        <v>3102</v>
      </c>
      <c r="D404" s="173" t="s">
        <v>197</v>
      </c>
      <c r="E404" s="174" t="s">
        <v>3306</v>
      </c>
      <c r="F404" s="175" t="s">
        <v>3307</v>
      </c>
      <c r="G404" s="176" t="s">
        <v>303</v>
      </c>
      <c r="H404" s="177">
        <v>103.13500000000001</v>
      </c>
      <c r="I404" s="178"/>
      <c r="J404" s="179">
        <f>ROUND(I404*H404,2)</f>
        <v>0</v>
      </c>
      <c r="K404" s="175"/>
      <c r="L404" s="40"/>
      <c r="M404" s="180" t="s">
        <v>5</v>
      </c>
      <c r="N404" s="181" t="s">
        <v>46</v>
      </c>
      <c r="O404" s="41"/>
      <c r="P404" s="182">
        <f>O404*H404</f>
        <v>0</v>
      </c>
      <c r="Q404" s="182">
        <v>0</v>
      </c>
      <c r="R404" s="182">
        <f>Q404*H404</f>
        <v>0</v>
      </c>
      <c r="S404" s="182">
        <v>0</v>
      </c>
      <c r="T404" s="183">
        <f>S404*H404</f>
        <v>0</v>
      </c>
      <c r="AR404" s="23" t="s">
        <v>201</v>
      </c>
      <c r="AT404" s="23" t="s">
        <v>197</v>
      </c>
      <c r="AU404" s="23" t="s">
        <v>211</v>
      </c>
      <c r="AY404" s="23" t="s">
        <v>195</v>
      </c>
      <c r="BE404" s="184">
        <f>IF(N404="základní",J404,0)</f>
        <v>0</v>
      </c>
      <c r="BF404" s="184">
        <f>IF(N404="snížená",J404,0)</f>
        <v>0</v>
      </c>
      <c r="BG404" s="184">
        <f>IF(N404="zákl. přenesená",J404,0)</f>
        <v>0</v>
      </c>
      <c r="BH404" s="184">
        <f>IF(N404="sníž. přenesená",J404,0)</f>
        <v>0</v>
      </c>
      <c r="BI404" s="184">
        <f>IF(N404="nulová",J404,0)</f>
        <v>0</v>
      </c>
      <c r="BJ404" s="23" t="s">
        <v>83</v>
      </c>
      <c r="BK404" s="184">
        <f>ROUND(I404*H404,2)</f>
        <v>0</v>
      </c>
      <c r="BL404" s="23" t="s">
        <v>201</v>
      </c>
      <c r="BM404" s="23" t="s">
        <v>5018</v>
      </c>
    </row>
    <row r="405" spans="2:65" s="10" customFormat="1" ht="29.85" customHeight="1">
      <c r="B405" s="159"/>
      <c r="D405" s="160" t="s">
        <v>74</v>
      </c>
      <c r="E405" s="170" t="s">
        <v>261</v>
      </c>
      <c r="F405" s="170" t="s">
        <v>3309</v>
      </c>
      <c r="I405" s="162"/>
      <c r="J405" s="171">
        <f>BK405</f>
        <v>0</v>
      </c>
      <c r="L405" s="159"/>
      <c r="M405" s="164"/>
      <c r="N405" s="165"/>
      <c r="O405" s="165"/>
      <c r="P405" s="166">
        <f>P406+P419</f>
        <v>0</v>
      </c>
      <c r="Q405" s="165"/>
      <c r="R405" s="166">
        <f>R406+R419</f>
        <v>0.34852679999999997</v>
      </c>
      <c r="S405" s="165"/>
      <c r="T405" s="167">
        <f>T406+T419</f>
        <v>23.348600000000001</v>
      </c>
      <c r="AR405" s="160" t="s">
        <v>83</v>
      </c>
      <c r="AT405" s="168" t="s">
        <v>74</v>
      </c>
      <c r="AU405" s="168" t="s">
        <v>83</v>
      </c>
      <c r="AY405" s="160" t="s">
        <v>195</v>
      </c>
      <c r="BK405" s="169">
        <f>BK406+BK419</f>
        <v>0</v>
      </c>
    </row>
    <row r="406" spans="2:65" s="10" customFormat="1" ht="14.85" customHeight="1">
      <c r="B406" s="159"/>
      <c r="D406" s="160" t="s">
        <v>74</v>
      </c>
      <c r="E406" s="170" t="s">
        <v>661</v>
      </c>
      <c r="F406" s="170" t="s">
        <v>662</v>
      </c>
      <c r="I406" s="162"/>
      <c r="J406" s="171">
        <f>BK406</f>
        <v>0</v>
      </c>
      <c r="L406" s="159"/>
      <c r="M406" s="164"/>
      <c r="N406" s="165"/>
      <c r="O406" s="165"/>
      <c r="P406" s="166">
        <f>SUM(P407:P418)</f>
        <v>0</v>
      </c>
      <c r="Q406" s="165"/>
      <c r="R406" s="166">
        <f>SUM(R407:R418)</f>
        <v>0</v>
      </c>
      <c r="S406" s="165"/>
      <c r="T406" s="167">
        <f>SUM(T407:T418)</f>
        <v>0</v>
      </c>
      <c r="AR406" s="160" t="s">
        <v>83</v>
      </c>
      <c r="AT406" s="168" t="s">
        <v>74</v>
      </c>
      <c r="AU406" s="168" t="s">
        <v>85</v>
      </c>
      <c r="AY406" s="160" t="s">
        <v>195</v>
      </c>
      <c r="BK406" s="169">
        <f>SUM(BK407:BK418)</f>
        <v>0</v>
      </c>
    </row>
    <row r="407" spans="2:65" s="1" customFormat="1" ht="16.5" customHeight="1">
      <c r="B407" s="172"/>
      <c r="C407" s="173" t="s">
        <v>3106</v>
      </c>
      <c r="D407" s="173" t="s">
        <v>197</v>
      </c>
      <c r="E407" s="174" t="s">
        <v>664</v>
      </c>
      <c r="F407" s="175" t="s">
        <v>665</v>
      </c>
      <c r="G407" s="176" t="s">
        <v>207</v>
      </c>
      <c r="H407" s="177">
        <v>831.16</v>
      </c>
      <c r="I407" s="178"/>
      <c r="J407" s="179">
        <f>ROUND(I407*H407,2)</f>
        <v>0</v>
      </c>
      <c r="K407" s="175"/>
      <c r="L407" s="40"/>
      <c r="M407" s="180" t="s">
        <v>5</v>
      </c>
      <c r="N407" s="181" t="s">
        <v>46</v>
      </c>
      <c r="O407" s="41"/>
      <c r="P407" s="182">
        <f>O407*H407</f>
        <v>0</v>
      </c>
      <c r="Q407" s="182">
        <v>0</v>
      </c>
      <c r="R407" s="182">
        <f>Q407*H407</f>
        <v>0</v>
      </c>
      <c r="S407" s="182">
        <v>0</v>
      </c>
      <c r="T407" s="183">
        <f>S407*H407</f>
        <v>0</v>
      </c>
      <c r="AR407" s="23" t="s">
        <v>201</v>
      </c>
      <c r="AT407" s="23" t="s">
        <v>197</v>
      </c>
      <c r="AU407" s="23" t="s">
        <v>211</v>
      </c>
      <c r="AY407" s="23" t="s">
        <v>195</v>
      </c>
      <c r="BE407" s="184">
        <f>IF(N407="základní",J407,0)</f>
        <v>0</v>
      </c>
      <c r="BF407" s="184">
        <f>IF(N407="snížená",J407,0)</f>
        <v>0</v>
      </c>
      <c r="BG407" s="184">
        <f>IF(N407="zákl. přenesená",J407,0)</f>
        <v>0</v>
      </c>
      <c r="BH407" s="184">
        <f>IF(N407="sníž. přenesená",J407,0)</f>
        <v>0</v>
      </c>
      <c r="BI407" s="184">
        <f>IF(N407="nulová",J407,0)</f>
        <v>0</v>
      </c>
      <c r="BJ407" s="23" t="s">
        <v>83</v>
      </c>
      <c r="BK407" s="184">
        <f>ROUND(I407*H407,2)</f>
        <v>0</v>
      </c>
      <c r="BL407" s="23" t="s">
        <v>201</v>
      </c>
      <c r="BM407" s="23" t="s">
        <v>5019</v>
      </c>
    </row>
    <row r="408" spans="2:65" s="1" customFormat="1" ht="27">
      <c r="B408" s="40"/>
      <c r="D408" s="186" t="s">
        <v>209</v>
      </c>
      <c r="F408" s="194" t="s">
        <v>667</v>
      </c>
      <c r="I408" s="195"/>
      <c r="L408" s="40"/>
      <c r="M408" s="196"/>
      <c r="N408" s="41"/>
      <c r="O408" s="41"/>
      <c r="P408" s="41"/>
      <c r="Q408" s="41"/>
      <c r="R408" s="41"/>
      <c r="S408" s="41"/>
      <c r="T408" s="69"/>
      <c r="AT408" s="23" t="s">
        <v>209</v>
      </c>
      <c r="AU408" s="23" t="s">
        <v>211</v>
      </c>
    </row>
    <row r="409" spans="2:65" s="11" customFormat="1">
      <c r="B409" s="185"/>
      <c r="D409" s="186" t="s">
        <v>203</v>
      </c>
      <c r="E409" s="187" t="s">
        <v>5</v>
      </c>
      <c r="F409" s="188" t="s">
        <v>5020</v>
      </c>
      <c r="H409" s="189">
        <v>569.94000000000005</v>
      </c>
      <c r="I409" s="190"/>
      <c r="L409" s="185"/>
      <c r="M409" s="191"/>
      <c r="N409" s="192"/>
      <c r="O409" s="192"/>
      <c r="P409" s="192"/>
      <c r="Q409" s="192"/>
      <c r="R409" s="192"/>
      <c r="S409" s="192"/>
      <c r="T409" s="193"/>
      <c r="AT409" s="187" t="s">
        <v>203</v>
      </c>
      <c r="AU409" s="187" t="s">
        <v>211</v>
      </c>
      <c r="AV409" s="11" t="s">
        <v>85</v>
      </c>
      <c r="AW409" s="11" t="s">
        <v>39</v>
      </c>
      <c r="AX409" s="11" t="s">
        <v>75</v>
      </c>
      <c r="AY409" s="187" t="s">
        <v>195</v>
      </c>
    </row>
    <row r="410" spans="2:65" s="11" customFormat="1">
      <c r="B410" s="185"/>
      <c r="D410" s="186" t="s">
        <v>203</v>
      </c>
      <c r="E410" s="187" t="s">
        <v>5</v>
      </c>
      <c r="F410" s="188" t="s">
        <v>5021</v>
      </c>
      <c r="H410" s="189">
        <v>39.020000000000003</v>
      </c>
      <c r="I410" s="190"/>
      <c r="L410" s="185"/>
      <c r="M410" s="191"/>
      <c r="N410" s="192"/>
      <c r="O410" s="192"/>
      <c r="P410" s="192"/>
      <c r="Q410" s="192"/>
      <c r="R410" s="192"/>
      <c r="S410" s="192"/>
      <c r="T410" s="193"/>
      <c r="AT410" s="187" t="s">
        <v>203</v>
      </c>
      <c r="AU410" s="187" t="s">
        <v>211</v>
      </c>
      <c r="AV410" s="11" t="s">
        <v>85</v>
      </c>
      <c r="AW410" s="11" t="s">
        <v>39</v>
      </c>
      <c r="AX410" s="11" t="s">
        <v>75</v>
      </c>
      <c r="AY410" s="187" t="s">
        <v>195</v>
      </c>
    </row>
    <row r="411" spans="2:65" s="12" customFormat="1">
      <c r="B411" s="197"/>
      <c r="D411" s="186" t="s">
        <v>203</v>
      </c>
      <c r="E411" s="198" t="s">
        <v>5</v>
      </c>
      <c r="F411" s="199" t="s">
        <v>2660</v>
      </c>
      <c r="H411" s="200">
        <v>608.96</v>
      </c>
      <c r="I411" s="201"/>
      <c r="L411" s="197"/>
      <c r="M411" s="202"/>
      <c r="N411" s="203"/>
      <c r="O411" s="203"/>
      <c r="P411" s="203"/>
      <c r="Q411" s="203"/>
      <c r="R411" s="203"/>
      <c r="S411" s="203"/>
      <c r="T411" s="204"/>
      <c r="AT411" s="198" t="s">
        <v>203</v>
      </c>
      <c r="AU411" s="198" t="s">
        <v>211</v>
      </c>
      <c r="AV411" s="12" t="s">
        <v>211</v>
      </c>
      <c r="AW411" s="12" t="s">
        <v>39</v>
      </c>
      <c r="AX411" s="12" t="s">
        <v>75</v>
      </c>
      <c r="AY411" s="198" t="s">
        <v>195</v>
      </c>
    </row>
    <row r="412" spans="2:65" s="11" customFormat="1">
      <c r="B412" s="185"/>
      <c r="D412" s="186" t="s">
        <v>203</v>
      </c>
      <c r="E412" s="187" t="s">
        <v>5</v>
      </c>
      <c r="F412" s="188" t="s">
        <v>4237</v>
      </c>
      <c r="H412" s="189">
        <v>9.6</v>
      </c>
      <c r="I412" s="190"/>
      <c r="L412" s="185"/>
      <c r="M412" s="191"/>
      <c r="N412" s="192"/>
      <c r="O412" s="192"/>
      <c r="P412" s="192"/>
      <c r="Q412" s="192"/>
      <c r="R412" s="192"/>
      <c r="S412" s="192"/>
      <c r="T412" s="193"/>
      <c r="AT412" s="187" t="s">
        <v>203</v>
      </c>
      <c r="AU412" s="187" t="s">
        <v>211</v>
      </c>
      <c r="AV412" s="11" t="s">
        <v>85</v>
      </c>
      <c r="AW412" s="11" t="s">
        <v>39</v>
      </c>
      <c r="AX412" s="11" t="s">
        <v>75</v>
      </c>
      <c r="AY412" s="187" t="s">
        <v>195</v>
      </c>
    </row>
    <row r="413" spans="2:65" s="12" customFormat="1">
      <c r="B413" s="197"/>
      <c r="D413" s="186" t="s">
        <v>203</v>
      </c>
      <c r="E413" s="198" t="s">
        <v>5</v>
      </c>
      <c r="F413" s="199" t="s">
        <v>4238</v>
      </c>
      <c r="H413" s="200">
        <v>9.6</v>
      </c>
      <c r="I413" s="201"/>
      <c r="L413" s="197"/>
      <c r="M413" s="202"/>
      <c r="N413" s="203"/>
      <c r="O413" s="203"/>
      <c r="P413" s="203"/>
      <c r="Q413" s="203"/>
      <c r="R413" s="203"/>
      <c r="S413" s="203"/>
      <c r="T413" s="204"/>
      <c r="AT413" s="198" t="s">
        <v>203</v>
      </c>
      <c r="AU413" s="198" t="s">
        <v>211</v>
      </c>
      <c r="AV413" s="12" t="s">
        <v>211</v>
      </c>
      <c r="AW413" s="12" t="s">
        <v>39</v>
      </c>
      <c r="AX413" s="12" t="s">
        <v>75</v>
      </c>
      <c r="AY413" s="198" t="s">
        <v>195</v>
      </c>
    </row>
    <row r="414" spans="2:65" s="11" customFormat="1">
      <c r="B414" s="185"/>
      <c r="D414" s="186" t="s">
        <v>203</v>
      </c>
      <c r="E414" s="187" t="s">
        <v>5</v>
      </c>
      <c r="F414" s="188" t="s">
        <v>5022</v>
      </c>
      <c r="H414" s="189">
        <v>38</v>
      </c>
      <c r="I414" s="190"/>
      <c r="L414" s="185"/>
      <c r="M414" s="191"/>
      <c r="N414" s="192"/>
      <c r="O414" s="192"/>
      <c r="P414" s="192"/>
      <c r="Q414" s="192"/>
      <c r="R414" s="192"/>
      <c r="S414" s="192"/>
      <c r="T414" s="193"/>
      <c r="AT414" s="187" t="s">
        <v>203</v>
      </c>
      <c r="AU414" s="187" t="s">
        <v>211</v>
      </c>
      <c r="AV414" s="11" t="s">
        <v>85</v>
      </c>
      <c r="AW414" s="11" t="s">
        <v>39</v>
      </c>
      <c r="AX414" s="11" t="s">
        <v>75</v>
      </c>
      <c r="AY414" s="187" t="s">
        <v>195</v>
      </c>
    </row>
    <row r="415" spans="2:65" s="12" customFormat="1">
      <c r="B415" s="197"/>
      <c r="D415" s="186" t="s">
        <v>203</v>
      </c>
      <c r="E415" s="198" t="s">
        <v>5</v>
      </c>
      <c r="F415" s="199" t="s">
        <v>2811</v>
      </c>
      <c r="H415" s="200">
        <v>38</v>
      </c>
      <c r="I415" s="201"/>
      <c r="L415" s="197"/>
      <c r="M415" s="202"/>
      <c r="N415" s="203"/>
      <c r="O415" s="203"/>
      <c r="P415" s="203"/>
      <c r="Q415" s="203"/>
      <c r="R415" s="203"/>
      <c r="S415" s="203"/>
      <c r="T415" s="204"/>
      <c r="AT415" s="198" t="s">
        <v>203</v>
      </c>
      <c r="AU415" s="198" t="s">
        <v>211</v>
      </c>
      <c r="AV415" s="12" t="s">
        <v>211</v>
      </c>
      <c r="AW415" s="12" t="s">
        <v>39</v>
      </c>
      <c r="AX415" s="12" t="s">
        <v>75</v>
      </c>
      <c r="AY415" s="198" t="s">
        <v>195</v>
      </c>
    </row>
    <row r="416" spans="2:65" s="11" customFormat="1">
      <c r="B416" s="185"/>
      <c r="D416" s="186" t="s">
        <v>203</v>
      </c>
      <c r="E416" s="187" t="s">
        <v>5</v>
      </c>
      <c r="F416" s="188" t="s">
        <v>5023</v>
      </c>
      <c r="H416" s="189">
        <v>174.6</v>
      </c>
      <c r="I416" s="190"/>
      <c r="L416" s="185"/>
      <c r="M416" s="191"/>
      <c r="N416" s="192"/>
      <c r="O416" s="192"/>
      <c r="P416" s="192"/>
      <c r="Q416" s="192"/>
      <c r="R416" s="192"/>
      <c r="S416" s="192"/>
      <c r="T416" s="193"/>
      <c r="AT416" s="187" t="s">
        <v>203</v>
      </c>
      <c r="AU416" s="187" t="s">
        <v>211</v>
      </c>
      <c r="AV416" s="11" t="s">
        <v>85</v>
      </c>
      <c r="AW416" s="11" t="s">
        <v>39</v>
      </c>
      <c r="AX416" s="11" t="s">
        <v>75</v>
      </c>
      <c r="AY416" s="187" t="s">
        <v>195</v>
      </c>
    </row>
    <row r="417" spans="2:65" s="12" customFormat="1">
      <c r="B417" s="197"/>
      <c r="D417" s="186" t="s">
        <v>203</v>
      </c>
      <c r="E417" s="198" t="s">
        <v>5</v>
      </c>
      <c r="F417" s="199" t="s">
        <v>250</v>
      </c>
      <c r="H417" s="200">
        <v>174.6</v>
      </c>
      <c r="I417" s="201"/>
      <c r="L417" s="197"/>
      <c r="M417" s="202"/>
      <c r="N417" s="203"/>
      <c r="O417" s="203"/>
      <c r="P417" s="203"/>
      <c r="Q417" s="203"/>
      <c r="R417" s="203"/>
      <c r="S417" s="203"/>
      <c r="T417" s="204"/>
      <c r="AT417" s="198" t="s">
        <v>203</v>
      </c>
      <c r="AU417" s="198" t="s">
        <v>211</v>
      </c>
      <c r="AV417" s="12" t="s">
        <v>211</v>
      </c>
      <c r="AW417" s="12" t="s">
        <v>39</v>
      </c>
      <c r="AX417" s="12" t="s">
        <v>75</v>
      </c>
      <c r="AY417" s="198" t="s">
        <v>195</v>
      </c>
    </row>
    <row r="418" spans="2:65" s="13" customFormat="1">
      <c r="B418" s="205"/>
      <c r="D418" s="186" t="s">
        <v>203</v>
      </c>
      <c r="E418" s="206" t="s">
        <v>5</v>
      </c>
      <c r="F418" s="207" t="s">
        <v>254</v>
      </c>
      <c r="H418" s="208">
        <v>831.16</v>
      </c>
      <c r="I418" s="209"/>
      <c r="L418" s="205"/>
      <c r="M418" s="210"/>
      <c r="N418" s="211"/>
      <c r="O418" s="211"/>
      <c r="P418" s="211"/>
      <c r="Q418" s="211"/>
      <c r="R418" s="211"/>
      <c r="S418" s="211"/>
      <c r="T418" s="212"/>
      <c r="AT418" s="206" t="s">
        <v>203</v>
      </c>
      <c r="AU418" s="206" t="s">
        <v>211</v>
      </c>
      <c r="AV418" s="13" t="s">
        <v>201</v>
      </c>
      <c r="AW418" s="13" t="s">
        <v>39</v>
      </c>
      <c r="AX418" s="13" t="s">
        <v>83</v>
      </c>
      <c r="AY418" s="206" t="s">
        <v>195</v>
      </c>
    </row>
    <row r="419" spans="2:65" s="10" customFormat="1" ht="22.35" customHeight="1">
      <c r="B419" s="159"/>
      <c r="D419" s="160" t="s">
        <v>74</v>
      </c>
      <c r="E419" s="170" t="s">
        <v>670</v>
      </c>
      <c r="F419" s="170" t="s">
        <v>671</v>
      </c>
      <c r="I419" s="162"/>
      <c r="J419" s="171">
        <f>BK419</f>
        <v>0</v>
      </c>
      <c r="L419" s="159"/>
      <c r="M419" s="164"/>
      <c r="N419" s="165"/>
      <c r="O419" s="165"/>
      <c r="P419" s="166">
        <f>SUM(P420:P442)</f>
        <v>0</v>
      </c>
      <c r="Q419" s="165"/>
      <c r="R419" s="166">
        <f>SUM(R420:R442)</f>
        <v>0.34852679999999997</v>
      </c>
      <c r="S419" s="165"/>
      <c r="T419" s="167">
        <f>SUM(T420:T442)</f>
        <v>23.348600000000001</v>
      </c>
      <c r="AR419" s="160" t="s">
        <v>83</v>
      </c>
      <c r="AT419" s="168" t="s">
        <v>74</v>
      </c>
      <c r="AU419" s="168" t="s">
        <v>85</v>
      </c>
      <c r="AY419" s="160" t="s">
        <v>195</v>
      </c>
      <c r="BK419" s="169">
        <f>SUM(BK420:BK442)</f>
        <v>0</v>
      </c>
    </row>
    <row r="420" spans="2:65" s="1" customFormat="1" ht="25.5" customHeight="1">
      <c r="B420" s="172"/>
      <c r="C420" s="173" t="s">
        <v>3110</v>
      </c>
      <c r="D420" s="173" t="s">
        <v>197</v>
      </c>
      <c r="E420" s="174" t="s">
        <v>3319</v>
      </c>
      <c r="F420" s="175" t="s">
        <v>3586</v>
      </c>
      <c r="G420" s="176" t="s">
        <v>228</v>
      </c>
      <c r="H420" s="177">
        <v>10.613</v>
      </c>
      <c r="I420" s="178"/>
      <c r="J420" s="179">
        <f>ROUND(I420*H420,2)</f>
        <v>0</v>
      </c>
      <c r="K420" s="175"/>
      <c r="L420" s="40"/>
      <c r="M420" s="180" t="s">
        <v>5</v>
      </c>
      <c r="N420" s="181" t="s">
        <v>46</v>
      </c>
      <c r="O420" s="41"/>
      <c r="P420" s="182">
        <f>O420*H420</f>
        <v>0</v>
      </c>
      <c r="Q420" s="182">
        <v>0</v>
      </c>
      <c r="R420" s="182">
        <f>Q420*H420</f>
        <v>0</v>
      </c>
      <c r="S420" s="182">
        <v>2.2000000000000002</v>
      </c>
      <c r="T420" s="183">
        <f>S420*H420</f>
        <v>23.348600000000001</v>
      </c>
      <c r="AR420" s="23" t="s">
        <v>201</v>
      </c>
      <c r="AT420" s="23" t="s">
        <v>197</v>
      </c>
      <c r="AU420" s="23" t="s">
        <v>211</v>
      </c>
      <c r="AY420" s="23" t="s">
        <v>195</v>
      </c>
      <c r="BE420" s="184">
        <f>IF(N420="základní",J420,0)</f>
        <v>0</v>
      </c>
      <c r="BF420" s="184">
        <f>IF(N420="snížená",J420,0)</f>
        <v>0</v>
      </c>
      <c r="BG420" s="184">
        <f>IF(N420="zákl. přenesená",J420,0)</f>
        <v>0</v>
      </c>
      <c r="BH420" s="184">
        <f>IF(N420="sníž. přenesená",J420,0)</f>
        <v>0</v>
      </c>
      <c r="BI420" s="184">
        <f>IF(N420="nulová",J420,0)</f>
        <v>0</v>
      </c>
      <c r="BJ420" s="23" t="s">
        <v>83</v>
      </c>
      <c r="BK420" s="184">
        <f>ROUND(I420*H420,2)</f>
        <v>0</v>
      </c>
      <c r="BL420" s="23" t="s">
        <v>201</v>
      </c>
      <c r="BM420" s="23" t="s">
        <v>5024</v>
      </c>
    </row>
    <row r="421" spans="2:65" s="11" customFormat="1">
      <c r="B421" s="185"/>
      <c r="D421" s="186" t="s">
        <v>203</v>
      </c>
      <c r="E421" s="187" t="s">
        <v>5</v>
      </c>
      <c r="F421" s="188" t="s">
        <v>5025</v>
      </c>
      <c r="H421" s="189">
        <v>7.2530000000000001</v>
      </c>
      <c r="I421" s="190"/>
      <c r="L421" s="185"/>
      <c r="M421" s="191"/>
      <c r="N421" s="192"/>
      <c r="O421" s="192"/>
      <c r="P421" s="192"/>
      <c r="Q421" s="192"/>
      <c r="R421" s="192"/>
      <c r="S421" s="192"/>
      <c r="T421" s="193"/>
      <c r="AT421" s="187" t="s">
        <v>203</v>
      </c>
      <c r="AU421" s="187" t="s">
        <v>211</v>
      </c>
      <c r="AV421" s="11" t="s">
        <v>85</v>
      </c>
      <c r="AW421" s="11" t="s">
        <v>39</v>
      </c>
      <c r="AX421" s="11" t="s">
        <v>75</v>
      </c>
      <c r="AY421" s="187" t="s">
        <v>195</v>
      </c>
    </row>
    <row r="422" spans="2:65" s="12" customFormat="1">
      <c r="B422" s="197"/>
      <c r="D422" s="186" t="s">
        <v>203</v>
      </c>
      <c r="E422" s="198" t="s">
        <v>5</v>
      </c>
      <c r="F422" s="199" t="s">
        <v>3325</v>
      </c>
      <c r="H422" s="200">
        <v>7.2530000000000001</v>
      </c>
      <c r="I422" s="201"/>
      <c r="L422" s="197"/>
      <c r="M422" s="202"/>
      <c r="N422" s="203"/>
      <c r="O422" s="203"/>
      <c r="P422" s="203"/>
      <c r="Q422" s="203"/>
      <c r="R422" s="203"/>
      <c r="S422" s="203"/>
      <c r="T422" s="204"/>
      <c r="AT422" s="198" t="s">
        <v>203</v>
      </c>
      <c r="AU422" s="198" t="s">
        <v>211</v>
      </c>
      <c r="AV422" s="12" t="s">
        <v>211</v>
      </c>
      <c r="AW422" s="12" t="s">
        <v>39</v>
      </c>
      <c r="AX422" s="12" t="s">
        <v>75</v>
      </c>
      <c r="AY422" s="198" t="s">
        <v>195</v>
      </c>
    </row>
    <row r="423" spans="2:65" s="11" customFormat="1">
      <c r="B423" s="185"/>
      <c r="D423" s="186" t="s">
        <v>203</v>
      </c>
      <c r="E423" s="187" t="s">
        <v>5</v>
      </c>
      <c r="F423" s="188" t="s">
        <v>5026</v>
      </c>
      <c r="H423" s="189">
        <v>0.84799999999999998</v>
      </c>
      <c r="I423" s="190"/>
      <c r="L423" s="185"/>
      <c r="M423" s="191"/>
      <c r="N423" s="192"/>
      <c r="O423" s="192"/>
      <c r="P423" s="192"/>
      <c r="Q423" s="192"/>
      <c r="R423" s="192"/>
      <c r="S423" s="192"/>
      <c r="T423" s="193"/>
      <c r="AT423" s="187" t="s">
        <v>203</v>
      </c>
      <c r="AU423" s="187" t="s">
        <v>211</v>
      </c>
      <c r="AV423" s="11" t="s">
        <v>85</v>
      </c>
      <c r="AW423" s="11" t="s">
        <v>39</v>
      </c>
      <c r="AX423" s="11" t="s">
        <v>75</v>
      </c>
      <c r="AY423" s="187" t="s">
        <v>195</v>
      </c>
    </row>
    <row r="424" spans="2:65" s="12" customFormat="1">
      <c r="B424" s="197"/>
      <c r="D424" s="186" t="s">
        <v>203</v>
      </c>
      <c r="E424" s="198" t="s">
        <v>5</v>
      </c>
      <c r="F424" s="199" t="s">
        <v>3327</v>
      </c>
      <c r="H424" s="200">
        <v>0.84799999999999998</v>
      </c>
      <c r="I424" s="201"/>
      <c r="L424" s="197"/>
      <c r="M424" s="202"/>
      <c r="N424" s="203"/>
      <c r="O424" s="203"/>
      <c r="P424" s="203"/>
      <c r="Q424" s="203"/>
      <c r="R424" s="203"/>
      <c r="S424" s="203"/>
      <c r="T424" s="204"/>
      <c r="AT424" s="198" t="s">
        <v>203</v>
      </c>
      <c r="AU424" s="198" t="s">
        <v>211</v>
      </c>
      <c r="AV424" s="12" t="s">
        <v>211</v>
      </c>
      <c r="AW424" s="12" t="s">
        <v>39</v>
      </c>
      <c r="AX424" s="12" t="s">
        <v>75</v>
      </c>
      <c r="AY424" s="198" t="s">
        <v>195</v>
      </c>
    </row>
    <row r="425" spans="2:65" s="11" customFormat="1">
      <c r="B425" s="185"/>
      <c r="D425" s="186" t="s">
        <v>203</v>
      </c>
      <c r="E425" s="187" t="s">
        <v>5</v>
      </c>
      <c r="F425" s="188" t="s">
        <v>5027</v>
      </c>
      <c r="H425" s="189">
        <v>2.512</v>
      </c>
      <c r="I425" s="190"/>
      <c r="L425" s="185"/>
      <c r="M425" s="191"/>
      <c r="N425" s="192"/>
      <c r="O425" s="192"/>
      <c r="P425" s="192"/>
      <c r="Q425" s="192"/>
      <c r="R425" s="192"/>
      <c r="S425" s="192"/>
      <c r="T425" s="193"/>
      <c r="AT425" s="187" t="s">
        <v>203</v>
      </c>
      <c r="AU425" s="187" t="s">
        <v>211</v>
      </c>
      <c r="AV425" s="11" t="s">
        <v>85</v>
      </c>
      <c r="AW425" s="11" t="s">
        <v>39</v>
      </c>
      <c r="AX425" s="11" t="s">
        <v>75</v>
      </c>
      <c r="AY425" s="187" t="s">
        <v>195</v>
      </c>
    </row>
    <row r="426" spans="2:65" s="12" customFormat="1">
      <c r="B426" s="197"/>
      <c r="D426" s="186" t="s">
        <v>203</v>
      </c>
      <c r="E426" s="198" t="s">
        <v>5</v>
      </c>
      <c r="F426" s="199" t="s">
        <v>5028</v>
      </c>
      <c r="H426" s="200">
        <v>2.512</v>
      </c>
      <c r="I426" s="201"/>
      <c r="L426" s="197"/>
      <c r="M426" s="202"/>
      <c r="N426" s="203"/>
      <c r="O426" s="203"/>
      <c r="P426" s="203"/>
      <c r="Q426" s="203"/>
      <c r="R426" s="203"/>
      <c r="S426" s="203"/>
      <c r="T426" s="204"/>
      <c r="AT426" s="198" t="s">
        <v>203</v>
      </c>
      <c r="AU426" s="198" t="s">
        <v>211</v>
      </c>
      <c r="AV426" s="12" t="s">
        <v>211</v>
      </c>
      <c r="AW426" s="12" t="s">
        <v>39</v>
      </c>
      <c r="AX426" s="12" t="s">
        <v>75</v>
      </c>
      <c r="AY426" s="198" t="s">
        <v>195</v>
      </c>
    </row>
    <row r="427" spans="2:65" s="13" customFormat="1">
      <c r="B427" s="205"/>
      <c r="D427" s="186" t="s">
        <v>203</v>
      </c>
      <c r="E427" s="206" t="s">
        <v>5</v>
      </c>
      <c r="F427" s="207" t="s">
        <v>254</v>
      </c>
      <c r="H427" s="208">
        <v>10.613</v>
      </c>
      <c r="I427" s="209"/>
      <c r="L427" s="205"/>
      <c r="M427" s="210"/>
      <c r="N427" s="211"/>
      <c r="O427" s="211"/>
      <c r="P427" s="211"/>
      <c r="Q427" s="211"/>
      <c r="R427" s="211"/>
      <c r="S427" s="211"/>
      <c r="T427" s="212"/>
      <c r="AT427" s="206" t="s">
        <v>203</v>
      </c>
      <c r="AU427" s="206" t="s">
        <v>211</v>
      </c>
      <c r="AV427" s="13" t="s">
        <v>201</v>
      </c>
      <c r="AW427" s="13" t="s">
        <v>39</v>
      </c>
      <c r="AX427" s="13" t="s">
        <v>83</v>
      </c>
      <c r="AY427" s="206" t="s">
        <v>195</v>
      </c>
    </row>
    <row r="428" spans="2:65" s="1" customFormat="1" ht="16.5" customHeight="1">
      <c r="B428" s="172"/>
      <c r="C428" s="173" t="s">
        <v>3114</v>
      </c>
      <c r="D428" s="173" t="s">
        <v>197</v>
      </c>
      <c r="E428" s="174" t="s">
        <v>3339</v>
      </c>
      <c r="F428" s="175" t="s">
        <v>3340</v>
      </c>
      <c r="G428" s="176" t="s">
        <v>325</v>
      </c>
      <c r="H428" s="177">
        <v>9</v>
      </c>
      <c r="I428" s="178"/>
      <c r="J428" s="179">
        <f>ROUND(I428*H428,2)</f>
        <v>0</v>
      </c>
      <c r="K428" s="175"/>
      <c r="L428" s="40"/>
      <c r="M428" s="180" t="s">
        <v>5</v>
      </c>
      <c r="N428" s="181" t="s">
        <v>46</v>
      </c>
      <c r="O428" s="41"/>
      <c r="P428" s="182">
        <f>O428*H428</f>
        <v>0</v>
      </c>
      <c r="Q428" s="182">
        <v>7.0200000000000002E-3</v>
      </c>
      <c r="R428" s="182">
        <f>Q428*H428</f>
        <v>6.318E-2</v>
      </c>
      <c r="S428" s="182">
        <v>0</v>
      </c>
      <c r="T428" s="183">
        <f>S428*H428</f>
        <v>0</v>
      </c>
      <c r="AR428" s="23" t="s">
        <v>201</v>
      </c>
      <c r="AT428" s="23" t="s">
        <v>197</v>
      </c>
      <c r="AU428" s="23" t="s">
        <v>211</v>
      </c>
      <c r="AY428" s="23" t="s">
        <v>195</v>
      </c>
      <c r="BE428" s="184">
        <f>IF(N428="základní",J428,0)</f>
        <v>0</v>
      </c>
      <c r="BF428" s="184">
        <f>IF(N428="snížená",J428,0)</f>
        <v>0</v>
      </c>
      <c r="BG428" s="184">
        <f>IF(N428="zákl. přenesená",J428,0)</f>
        <v>0</v>
      </c>
      <c r="BH428" s="184">
        <f>IF(N428="sníž. přenesená",J428,0)</f>
        <v>0</v>
      </c>
      <c r="BI428" s="184">
        <f>IF(N428="nulová",J428,0)</f>
        <v>0</v>
      </c>
      <c r="BJ428" s="23" t="s">
        <v>83</v>
      </c>
      <c r="BK428" s="184">
        <f>ROUND(I428*H428,2)</f>
        <v>0</v>
      </c>
      <c r="BL428" s="23" t="s">
        <v>201</v>
      </c>
      <c r="BM428" s="23" t="s">
        <v>5029</v>
      </c>
    </row>
    <row r="429" spans="2:65" s="1" customFormat="1" ht="40.5">
      <c r="B429" s="40"/>
      <c r="D429" s="186" t="s">
        <v>209</v>
      </c>
      <c r="F429" s="194" t="s">
        <v>5030</v>
      </c>
      <c r="I429" s="195"/>
      <c r="L429" s="40"/>
      <c r="M429" s="196"/>
      <c r="N429" s="41"/>
      <c r="O429" s="41"/>
      <c r="P429" s="41"/>
      <c r="Q429" s="41"/>
      <c r="R429" s="41"/>
      <c r="S429" s="41"/>
      <c r="T429" s="69"/>
      <c r="AT429" s="23" t="s">
        <v>209</v>
      </c>
      <c r="AU429" s="23" t="s">
        <v>211</v>
      </c>
    </row>
    <row r="430" spans="2:65" s="1" customFormat="1" ht="25.5" customHeight="1">
      <c r="B430" s="172"/>
      <c r="C430" s="173" t="s">
        <v>3118</v>
      </c>
      <c r="D430" s="173" t="s">
        <v>197</v>
      </c>
      <c r="E430" s="174" t="s">
        <v>3333</v>
      </c>
      <c r="F430" s="175" t="s">
        <v>3334</v>
      </c>
      <c r="G430" s="176" t="s">
        <v>228</v>
      </c>
      <c r="H430" s="177">
        <v>44.034999999999997</v>
      </c>
      <c r="I430" s="178"/>
      <c r="J430" s="179">
        <f>ROUND(I430*H430,2)</f>
        <v>0</v>
      </c>
      <c r="K430" s="175"/>
      <c r="L430" s="40"/>
      <c r="M430" s="180" t="s">
        <v>5</v>
      </c>
      <c r="N430" s="181" t="s">
        <v>46</v>
      </c>
      <c r="O430" s="41"/>
      <c r="P430" s="182">
        <f>O430*H430</f>
        <v>0</v>
      </c>
      <c r="Q430" s="182">
        <v>6.4799999999999996E-3</v>
      </c>
      <c r="R430" s="182">
        <f>Q430*H430</f>
        <v>0.28534679999999996</v>
      </c>
      <c r="S430" s="182">
        <v>0</v>
      </c>
      <c r="T430" s="183">
        <f>S430*H430</f>
        <v>0</v>
      </c>
      <c r="AR430" s="23" t="s">
        <v>201</v>
      </c>
      <c r="AT430" s="23" t="s">
        <v>197</v>
      </c>
      <c r="AU430" s="23" t="s">
        <v>211</v>
      </c>
      <c r="AY430" s="23" t="s">
        <v>195</v>
      </c>
      <c r="BE430" s="184">
        <f>IF(N430="základní",J430,0)</f>
        <v>0</v>
      </c>
      <c r="BF430" s="184">
        <f>IF(N430="snížená",J430,0)</f>
        <v>0</v>
      </c>
      <c r="BG430" s="184">
        <f>IF(N430="zákl. přenesená",J430,0)</f>
        <v>0</v>
      </c>
      <c r="BH430" s="184">
        <f>IF(N430="sníž. přenesená",J430,0)</f>
        <v>0</v>
      </c>
      <c r="BI430" s="184">
        <f>IF(N430="nulová",J430,0)</f>
        <v>0</v>
      </c>
      <c r="BJ430" s="23" t="s">
        <v>83</v>
      </c>
      <c r="BK430" s="184">
        <f>ROUND(I430*H430,2)</f>
        <v>0</v>
      </c>
      <c r="BL430" s="23" t="s">
        <v>201</v>
      </c>
      <c r="BM430" s="23" t="s">
        <v>5031</v>
      </c>
    </row>
    <row r="431" spans="2:65" s="1" customFormat="1" ht="27">
      <c r="B431" s="40"/>
      <c r="D431" s="186" t="s">
        <v>209</v>
      </c>
      <c r="F431" s="194" t="s">
        <v>3336</v>
      </c>
      <c r="I431" s="195"/>
      <c r="L431" s="40"/>
      <c r="M431" s="196"/>
      <c r="N431" s="41"/>
      <c r="O431" s="41"/>
      <c r="P431" s="41"/>
      <c r="Q431" s="41"/>
      <c r="R431" s="41"/>
      <c r="S431" s="41"/>
      <c r="T431" s="69"/>
      <c r="AT431" s="23" t="s">
        <v>209</v>
      </c>
      <c r="AU431" s="23" t="s">
        <v>211</v>
      </c>
    </row>
    <row r="432" spans="2:65" s="11" customFormat="1">
      <c r="B432" s="185"/>
      <c r="D432" s="186" t="s">
        <v>203</v>
      </c>
      <c r="E432" s="187" t="s">
        <v>5</v>
      </c>
      <c r="F432" s="188" t="s">
        <v>5032</v>
      </c>
      <c r="H432" s="189">
        <v>44.034999999999997</v>
      </c>
      <c r="I432" s="190"/>
      <c r="L432" s="185"/>
      <c r="M432" s="191"/>
      <c r="N432" s="192"/>
      <c r="O432" s="192"/>
      <c r="P432" s="192"/>
      <c r="Q432" s="192"/>
      <c r="R432" s="192"/>
      <c r="S432" s="192"/>
      <c r="T432" s="193"/>
      <c r="AT432" s="187" t="s">
        <v>203</v>
      </c>
      <c r="AU432" s="187" t="s">
        <v>211</v>
      </c>
      <c r="AV432" s="11" t="s">
        <v>85</v>
      </c>
      <c r="AW432" s="11" t="s">
        <v>39</v>
      </c>
      <c r="AX432" s="11" t="s">
        <v>83</v>
      </c>
      <c r="AY432" s="187" t="s">
        <v>195</v>
      </c>
    </row>
    <row r="433" spans="2:65" s="1" customFormat="1" ht="16.5" customHeight="1">
      <c r="B433" s="172"/>
      <c r="C433" s="173" t="s">
        <v>3122</v>
      </c>
      <c r="D433" s="173" t="s">
        <v>197</v>
      </c>
      <c r="E433" s="174" t="s">
        <v>672</v>
      </c>
      <c r="F433" s="175" t="s">
        <v>673</v>
      </c>
      <c r="G433" s="176" t="s">
        <v>303</v>
      </c>
      <c r="H433" s="177">
        <v>119.267</v>
      </c>
      <c r="I433" s="178"/>
      <c r="J433" s="179">
        <f>ROUND(I433*H433,2)</f>
        <v>0</v>
      </c>
      <c r="K433" s="175"/>
      <c r="L433" s="40"/>
      <c r="M433" s="180" t="s">
        <v>5</v>
      </c>
      <c r="N433" s="181" t="s">
        <v>46</v>
      </c>
      <c r="O433" s="41"/>
      <c r="P433" s="182">
        <f>O433*H433</f>
        <v>0</v>
      </c>
      <c r="Q433" s="182">
        <v>0</v>
      </c>
      <c r="R433" s="182">
        <f>Q433*H433</f>
        <v>0</v>
      </c>
      <c r="S433" s="182">
        <v>0</v>
      </c>
      <c r="T433" s="183">
        <f>S433*H433</f>
        <v>0</v>
      </c>
      <c r="AR433" s="23" t="s">
        <v>201</v>
      </c>
      <c r="AT433" s="23" t="s">
        <v>197</v>
      </c>
      <c r="AU433" s="23" t="s">
        <v>211</v>
      </c>
      <c r="AY433" s="23" t="s">
        <v>195</v>
      </c>
      <c r="BE433" s="184">
        <f>IF(N433="základní",J433,0)</f>
        <v>0</v>
      </c>
      <c r="BF433" s="184">
        <f>IF(N433="snížená",J433,0)</f>
        <v>0</v>
      </c>
      <c r="BG433" s="184">
        <f>IF(N433="zákl. přenesená",J433,0)</f>
        <v>0</v>
      </c>
      <c r="BH433" s="184">
        <f>IF(N433="sníž. přenesená",J433,0)</f>
        <v>0</v>
      </c>
      <c r="BI433" s="184">
        <f>IF(N433="nulová",J433,0)</f>
        <v>0</v>
      </c>
      <c r="BJ433" s="23" t="s">
        <v>83</v>
      </c>
      <c r="BK433" s="184">
        <f>ROUND(I433*H433,2)</f>
        <v>0</v>
      </c>
      <c r="BL433" s="23" t="s">
        <v>201</v>
      </c>
      <c r="BM433" s="23" t="s">
        <v>5033</v>
      </c>
    </row>
    <row r="434" spans="2:65" s="1" customFormat="1" ht="16.5" customHeight="1">
      <c r="B434" s="172"/>
      <c r="C434" s="173" t="s">
        <v>3127</v>
      </c>
      <c r="D434" s="173" t="s">
        <v>197</v>
      </c>
      <c r="E434" s="174" t="s">
        <v>676</v>
      </c>
      <c r="F434" s="175" t="s">
        <v>677</v>
      </c>
      <c r="G434" s="176" t="s">
        <v>303</v>
      </c>
      <c r="H434" s="177">
        <v>1073.403</v>
      </c>
      <c r="I434" s="178"/>
      <c r="J434" s="179">
        <f>ROUND(I434*H434,2)</f>
        <v>0</v>
      </c>
      <c r="K434" s="175"/>
      <c r="L434" s="40"/>
      <c r="M434" s="180" t="s">
        <v>5</v>
      </c>
      <c r="N434" s="181" t="s">
        <v>46</v>
      </c>
      <c r="O434" s="41"/>
      <c r="P434" s="182">
        <f>O434*H434</f>
        <v>0</v>
      </c>
      <c r="Q434" s="182">
        <v>0</v>
      </c>
      <c r="R434" s="182">
        <f>Q434*H434</f>
        <v>0</v>
      </c>
      <c r="S434" s="182">
        <v>0</v>
      </c>
      <c r="T434" s="183">
        <f>S434*H434</f>
        <v>0</v>
      </c>
      <c r="AR434" s="23" t="s">
        <v>201</v>
      </c>
      <c r="AT434" s="23" t="s">
        <v>197</v>
      </c>
      <c r="AU434" s="23" t="s">
        <v>211</v>
      </c>
      <c r="AY434" s="23" t="s">
        <v>195</v>
      </c>
      <c r="BE434" s="184">
        <f>IF(N434="základní",J434,0)</f>
        <v>0</v>
      </c>
      <c r="BF434" s="184">
        <f>IF(N434="snížená",J434,0)</f>
        <v>0</v>
      </c>
      <c r="BG434" s="184">
        <f>IF(N434="zákl. přenesená",J434,0)</f>
        <v>0</v>
      </c>
      <c r="BH434" s="184">
        <f>IF(N434="sníž. přenesená",J434,0)</f>
        <v>0</v>
      </c>
      <c r="BI434" s="184">
        <f>IF(N434="nulová",J434,0)</f>
        <v>0</v>
      </c>
      <c r="BJ434" s="23" t="s">
        <v>83</v>
      </c>
      <c r="BK434" s="184">
        <f>ROUND(I434*H434,2)</f>
        <v>0</v>
      </c>
      <c r="BL434" s="23" t="s">
        <v>201</v>
      </c>
      <c r="BM434" s="23" t="s">
        <v>5034</v>
      </c>
    </row>
    <row r="435" spans="2:65" s="1" customFormat="1" ht="54">
      <c r="B435" s="40"/>
      <c r="D435" s="186" t="s">
        <v>209</v>
      </c>
      <c r="F435" s="194" t="s">
        <v>679</v>
      </c>
      <c r="I435" s="195"/>
      <c r="L435" s="40"/>
      <c r="M435" s="196"/>
      <c r="N435" s="41"/>
      <c r="O435" s="41"/>
      <c r="P435" s="41"/>
      <c r="Q435" s="41"/>
      <c r="R435" s="41"/>
      <c r="S435" s="41"/>
      <c r="T435" s="69"/>
      <c r="AT435" s="23" t="s">
        <v>209</v>
      </c>
      <c r="AU435" s="23" t="s">
        <v>211</v>
      </c>
    </row>
    <row r="436" spans="2:65" s="11" customFormat="1">
      <c r="B436" s="185"/>
      <c r="D436" s="186" t="s">
        <v>203</v>
      </c>
      <c r="F436" s="188" t="s">
        <v>5035</v>
      </c>
      <c r="H436" s="189">
        <v>1073.403</v>
      </c>
      <c r="I436" s="190"/>
      <c r="L436" s="185"/>
      <c r="M436" s="191"/>
      <c r="N436" s="192"/>
      <c r="O436" s="192"/>
      <c r="P436" s="192"/>
      <c r="Q436" s="192"/>
      <c r="R436" s="192"/>
      <c r="S436" s="192"/>
      <c r="T436" s="193"/>
      <c r="AT436" s="187" t="s">
        <v>203</v>
      </c>
      <c r="AU436" s="187" t="s">
        <v>211</v>
      </c>
      <c r="AV436" s="11" t="s">
        <v>85</v>
      </c>
      <c r="AW436" s="11" t="s">
        <v>6</v>
      </c>
      <c r="AX436" s="11" t="s">
        <v>83</v>
      </c>
      <c r="AY436" s="187" t="s">
        <v>195</v>
      </c>
    </row>
    <row r="437" spans="2:65" s="1" customFormat="1" ht="16.5" customHeight="1">
      <c r="B437" s="172"/>
      <c r="C437" s="173" t="s">
        <v>3132</v>
      </c>
      <c r="D437" s="173" t="s">
        <v>197</v>
      </c>
      <c r="E437" s="174" t="s">
        <v>682</v>
      </c>
      <c r="F437" s="175" t="s">
        <v>683</v>
      </c>
      <c r="G437" s="176" t="s">
        <v>303</v>
      </c>
      <c r="H437" s="177">
        <v>119.267</v>
      </c>
      <c r="I437" s="178"/>
      <c r="J437" s="179">
        <f>ROUND(I437*H437,2)</f>
        <v>0</v>
      </c>
      <c r="K437" s="175"/>
      <c r="L437" s="40"/>
      <c r="M437" s="180" t="s">
        <v>5</v>
      </c>
      <c r="N437" s="181" t="s">
        <v>46</v>
      </c>
      <c r="O437" s="41"/>
      <c r="P437" s="182">
        <f>O437*H437</f>
        <v>0</v>
      </c>
      <c r="Q437" s="182">
        <v>0</v>
      </c>
      <c r="R437" s="182">
        <f>Q437*H437</f>
        <v>0</v>
      </c>
      <c r="S437" s="182">
        <v>0</v>
      </c>
      <c r="T437" s="183">
        <f>S437*H437</f>
        <v>0</v>
      </c>
      <c r="AR437" s="23" t="s">
        <v>201</v>
      </c>
      <c r="AT437" s="23" t="s">
        <v>197</v>
      </c>
      <c r="AU437" s="23" t="s">
        <v>211</v>
      </c>
      <c r="AY437" s="23" t="s">
        <v>195</v>
      </c>
      <c r="BE437" s="184">
        <f>IF(N437="základní",J437,0)</f>
        <v>0</v>
      </c>
      <c r="BF437" s="184">
        <f>IF(N437="snížená",J437,0)</f>
        <v>0</v>
      </c>
      <c r="BG437" s="184">
        <f>IF(N437="zákl. přenesená",J437,0)</f>
        <v>0</v>
      </c>
      <c r="BH437" s="184">
        <f>IF(N437="sníž. přenesená",J437,0)</f>
        <v>0</v>
      </c>
      <c r="BI437" s="184">
        <f>IF(N437="nulová",J437,0)</f>
        <v>0</v>
      </c>
      <c r="BJ437" s="23" t="s">
        <v>83</v>
      </c>
      <c r="BK437" s="184">
        <f>ROUND(I437*H437,2)</f>
        <v>0</v>
      </c>
      <c r="BL437" s="23" t="s">
        <v>201</v>
      </c>
      <c r="BM437" s="23" t="s">
        <v>5036</v>
      </c>
    </row>
    <row r="438" spans="2:65" s="1" customFormat="1" ht="25.5" customHeight="1">
      <c r="B438" s="172"/>
      <c r="C438" s="173" t="s">
        <v>3136</v>
      </c>
      <c r="D438" s="173" t="s">
        <v>197</v>
      </c>
      <c r="E438" s="174" t="s">
        <v>686</v>
      </c>
      <c r="F438" s="175" t="s">
        <v>687</v>
      </c>
      <c r="G438" s="176" t="s">
        <v>303</v>
      </c>
      <c r="H438" s="177">
        <v>46.145000000000003</v>
      </c>
      <c r="I438" s="178"/>
      <c r="J438" s="179">
        <f>ROUND(I438*H438,2)</f>
        <v>0</v>
      </c>
      <c r="K438" s="175"/>
      <c r="L438" s="40"/>
      <c r="M438" s="180" t="s">
        <v>5</v>
      </c>
      <c r="N438" s="181" t="s">
        <v>46</v>
      </c>
      <c r="O438" s="41"/>
      <c r="P438" s="182">
        <f>O438*H438</f>
        <v>0</v>
      </c>
      <c r="Q438" s="182">
        <v>0</v>
      </c>
      <c r="R438" s="182">
        <f>Q438*H438</f>
        <v>0</v>
      </c>
      <c r="S438" s="182">
        <v>0</v>
      </c>
      <c r="T438" s="183">
        <f>S438*H438</f>
        <v>0</v>
      </c>
      <c r="AR438" s="23" t="s">
        <v>201</v>
      </c>
      <c r="AT438" s="23" t="s">
        <v>197</v>
      </c>
      <c r="AU438" s="23" t="s">
        <v>211</v>
      </c>
      <c r="AY438" s="23" t="s">
        <v>195</v>
      </c>
      <c r="BE438" s="184">
        <f>IF(N438="základní",J438,0)</f>
        <v>0</v>
      </c>
      <c r="BF438" s="184">
        <f>IF(N438="snížená",J438,0)</f>
        <v>0</v>
      </c>
      <c r="BG438" s="184">
        <f>IF(N438="zákl. přenesená",J438,0)</f>
        <v>0</v>
      </c>
      <c r="BH438" s="184">
        <f>IF(N438="sníž. přenesená",J438,0)</f>
        <v>0</v>
      </c>
      <c r="BI438" s="184">
        <f>IF(N438="nulová",J438,0)</f>
        <v>0</v>
      </c>
      <c r="BJ438" s="23" t="s">
        <v>83</v>
      </c>
      <c r="BK438" s="184">
        <f>ROUND(I438*H438,2)</f>
        <v>0</v>
      </c>
      <c r="BL438" s="23" t="s">
        <v>201</v>
      </c>
      <c r="BM438" s="23" t="s">
        <v>5037</v>
      </c>
    </row>
    <row r="439" spans="2:65" s="1" customFormat="1" ht="27">
      <c r="B439" s="40"/>
      <c r="D439" s="186" t="s">
        <v>209</v>
      </c>
      <c r="F439" s="194" t="s">
        <v>305</v>
      </c>
      <c r="I439" s="195"/>
      <c r="L439" s="40"/>
      <c r="M439" s="196"/>
      <c r="N439" s="41"/>
      <c r="O439" s="41"/>
      <c r="P439" s="41"/>
      <c r="Q439" s="41"/>
      <c r="R439" s="41"/>
      <c r="S439" s="41"/>
      <c r="T439" s="69"/>
      <c r="AT439" s="23" t="s">
        <v>209</v>
      </c>
      <c r="AU439" s="23" t="s">
        <v>211</v>
      </c>
    </row>
    <row r="440" spans="2:65" s="1" customFormat="1" ht="16.5" customHeight="1">
      <c r="B440" s="172"/>
      <c r="C440" s="173" t="s">
        <v>3140</v>
      </c>
      <c r="D440" s="173" t="s">
        <v>197</v>
      </c>
      <c r="E440" s="174" t="s">
        <v>690</v>
      </c>
      <c r="F440" s="175" t="s">
        <v>691</v>
      </c>
      <c r="G440" s="176" t="s">
        <v>303</v>
      </c>
      <c r="H440" s="177">
        <v>73.122</v>
      </c>
      <c r="I440" s="178"/>
      <c r="J440" s="179">
        <f>ROUND(I440*H440,2)</f>
        <v>0</v>
      </c>
      <c r="K440" s="175"/>
      <c r="L440" s="40"/>
      <c r="M440" s="180" t="s">
        <v>5</v>
      </c>
      <c r="N440" s="181" t="s">
        <v>46</v>
      </c>
      <c r="O440" s="41"/>
      <c r="P440" s="182">
        <f>O440*H440</f>
        <v>0</v>
      </c>
      <c r="Q440" s="182">
        <v>0</v>
      </c>
      <c r="R440" s="182">
        <f>Q440*H440</f>
        <v>0</v>
      </c>
      <c r="S440" s="182">
        <v>0</v>
      </c>
      <c r="T440" s="183">
        <f>S440*H440</f>
        <v>0</v>
      </c>
      <c r="AR440" s="23" t="s">
        <v>201</v>
      </c>
      <c r="AT440" s="23" t="s">
        <v>197</v>
      </c>
      <c r="AU440" s="23" t="s">
        <v>211</v>
      </c>
      <c r="AY440" s="23" t="s">
        <v>195</v>
      </c>
      <c r="BE440" s="184">
        <f>IF(N440="základní",J440,0)</f>
        <v>0</v>
      </c>
      <c r="BF440" s="184">
        <f>IF(N440="snížená",J440,0)</f>
        <v>0</v>
      </c>
      <c r="BG440" s="184">
        <f>IF(N440="zákl. přenesená",J440,0)</f>
        <v>0</v>
      </c>
      <c r="BH440" s="184">
        <f>IF(N440="sníž. přenesená",J440,0)</f>
        <v>0</v>
      </c>
      <c r="BI440" s="184">
        <f>IF(N440="nulová",J440,0)</f>
        <v>0</v>
      </c>
      <c r="BJ440" s="23" t="s">
        <v>83</v>
      </c>
      <c r="BK440" s="184">
        <f>ROUND(I440*H440,2)</f>
        <v>0</v>
      </c>
      <c r="BL440" s="23" t="s">
        <v>201</v>
      </c>
      <c r="BM440" s="23" t="s">
        <v>5038</v>
      </c>
    </row>
    <row r="441" spans="2:65" s="1" customFormat="1" ht="27">
      <c r="B441" s="40"/>
      <c r="D441" s="186" t="s">
        <v>209</v>
      </c>
      <c r="F441" s="194" t="s">
        <v>305</v>
      </c>
      <c r="I441" s="195"/>
      <c r="L441" s="40"/>
      <c r="M441" s="196"/>
      <c r="N441" s="41"/>
      <c r="O441" s="41"/>
      <c r="P441" s="41"/>
      <c r="Q441" s="41"/>
      <c r="R441" s="41"/>
      <c r="S441" s="41"/>
      <c r="T441" s="69"/>
      <c r="AT441" s="23" t="s">
        <v>209</v>
      </c>
      <c r="AU441" s="23" t="s">
        <v>211</v>
      </c>
    </row>
    <row r="442" spans="2:65" s="11" customFormat="1">
      <c r="B442" s="185"/>
      <c r="D442" s="186" t="s">
        <v>203</v>
      </c>
      <c r="E442" s="187" t="s">
        <v>5</v>
      </c>
      <c r="F442" s="188" t="s">
        <v>5039</v>
      </c>
      <c r="H442" s="189">
        <v>73.122</v>
      </c>
      <c r="I442" s="190"/>
      <c r="L442" s="185"/>
      <c r="M442" s="223"/>
      <c r="N442" s="224"/>
      <c r="O442" s="224"/>
      <c r="P442" s="224"/>
      <c r="Q442" s="224"/>
      <c r="R442" s="224"/>
      <c r="S442" s="224"/>
      <c r="T442" s="225"/>
      <c r="AT442" s="187" t="s">
        <v>203</v>
      </c>
      <c r="AU442" s="187" t="s">
        <v>211</v>
      </c>
      <c r="AV442" s="11" t="s">
        <v>85</v>
      </c>
      <c r="AW442" s="11" t="s">
        <v>39</v>
      </c>
      <c r="AX442" s="11" t="s">
        <v>83</v>
      </c>
      <c r="AY442" s="187" t="s">
        <v>195</v>
      </c>
    </row>
    <row r="443" spans="2:65" s="1" customFormat="1" ht="6.95" customHeight="1">
      <c r="B443" s="55"/>
      <c r="C443" s="56"/>
      <c r="D443" s="56"/>
      <c r="E443" s="56"/>
      <c r="F443" s="56"/>
      <c r="G443" s="56"/>
      <c r="H443" s="56"/>
      <c r="I443" s="126"/>
      <c r="J443" s="56"/>
      <c r="K443" s="56"/>
      <c r="L443" s="40"/>
    </row>
  </sheetData>
  <autoFilter ref="C89:K442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137"/>
  <sheetViews>
    <sheetView showGridLines="0" workbookViewId="0">
      <pane ySplit="1" topLeftCell="A109" activePane="bottomLeft" state="frozen"/>
      <selection pane="bottomLeft" activeCell="Y136" sqref="Y136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151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5040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ROUND(J80,2)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ROUND(SUM(BE80:BE136), 2)</f>
        <v>0</v>
      </c>
      <c r="G30" s="41"/>
      <c r="H30" s="41"/>
      <c r="I30" s="118">
        <v>0.21</v>
      </c>
      <c r="J30" s="117">
        <f>ROUND(ROUND((SUM(BE80:BE136)),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ROUND(SUM(BF80:BF136), 2)</f>
        <v>0</v>
      </c>
      <c r="G31" s="41"/>
      <c r="H31" s="41"/>
      <c r="I31" s="118">
        <v>0.15</v>
      </c>
      <c r="J31" s="117">
        <f>ROUND(ROUND((SUM(BF80:BF136)),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ROUND(SUM(BG80:BG136),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ROUND(SUM(BH80:BH136),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ROUND(SUM(BI80:BI136),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18_2017_99 - Ostatní a vedlejší náklady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J80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5041</v>
      </c>
      <c r="E57" s="137"/>
      <c r="F57" s="137"/>
      <c r="G57" s="137"/>
      <c r="H57" s="137"/>
      <c r="I57" s="138"/>
      <c r="J57" s="139">
        <f>J81</f>
        <v>0</v>
      </c>
      <c r="K57" s="140"/>
    </row>
    <row r="58" spans="2:47" s="8" customFormat="1" ht="19.899999999999999" customHeight="1">
      <c r="B58" s="141"/>
      <c r="C58" s="142"/>
      <c r="D58" s="143" t="s">
        <v>5042</v>
      </c>
      <c r="E58" s="144"/>
      <c r="F58" s="144"/>
      <c r="G58" s="144"/>
      <c r="H58" s="144"/>
      <c r="I58" s="145"/>
      <c r="J58" s="146">
        <f>J82</f>
        <v>0</v>
      </c>
      <c r="K58" s="147"/>
    </row>
    <row r="59" spans="2:47" s="8" customFormat="1" ht="19.899999999999999" customHeight="1">
      <c r="B59" s="141"/>
      <c r="C59" s="142"/>
      <c r="D59" s="143" t="s">
        <v>5043</v>
      </c>
      <c r="E59" s="144"/>
      <c r="F59" s="144"/>
      <c r="G59" s="144"/>
      <c r="H59" s="144"/>
      <c r="I59" s="145"/>
      <c r="J59" s="146">
        <f>J92</f>
        <v>0</v>
      </c>
      <c r="K59" s="147"/>
    </row>
    <row r="60" spans="2:47" s="7" customFormat="1" ht="24.95" customHeight="1">
      <c r="B60" s="134"/>
      <c r="C60" s="135"/>
      <c r="D60" s="136" t="s">
        <v>5044</v>
      </c>
      <c r="E60" s="137"/>
      <c r="F60" s="137"/>
      <c r="G60" s="137"/>
      <c r="H60" s="137"/>
      <c r="I60" s="138"/>
      <c r="J60" s="139">
        <f>J109</f>
        <v>0</v>
      </c>
      <c r="K60" s="140"/>
    </row>
    <row r="61" spans="2:47" s="1" customFormat="1" ht="21.75" customHeight="1">
      <c r="B61" s="40"/>
      <c r="C61" s="41"/>
      <c r="D61" s="41"/>
      <c r="E61" s="41"/>
      <c r="F61" s="41"/>
      <c r="G61" s="41"/>
      <c r="H61" s="41"/>
      <c r="I61" s="105"/>
      <c r="J61" s="41"/>
      <c r="K61" s="44"/>
    </row>
    <row r="62" spans="2:47" s="1" customFormat="1" ht="6.95" customHeight="1">
      <c r="B62" s="55"/>
      <c r="C62" s="56"/>
      <c r="D62" s="56"/>
      <c r="E62" s="56"/>
      <c r="F62" s="56"/>
      <c r="G62" s="56"/>
      <c r="H62" s="56"/>
      <c r="I62" s="126"/>
      <c r="J62" s="56"/>
      <c r="K62" s="57"/>
    </row>
    <row r="66" spans="2:63" s="1" customFormat="1" ht="6.95" customHeight="1">
      <c r="B66" s="58"/>
      <c r="C66" s="59"/>
      <c r="D66" s="59"/>
      <c r="E66" s="59"/>
      <c r="F66" s="59"/>
      <c r="G66" s="59"/>
      <c r="H66" s="59"/>
      <c r="I66" s="127"/>
      <c r="J66" s="59"/>
      <c r="K66" s="59"/>
      <c r="L66" s="40"/>
    </row>
    <row r="67" spans="2:63" s="1" customFormat="1" ht="36.950000000000003" customHeight="1">
      <c r="B67" s="40"/>
      <c r="C67" s="60" t="s">
        <v>179</v>
      </c>
      <c r="L67" s="40"/>
    </row>
    <row r="68" spans="2:63" s="1" customFormat="1" ht="6.95" customHeight="1">
      <c r="B68" s="40"/>
      <c r="L68" s="40"/>
    </row>
    <row r="69" spans="2:63" s="1" customFormat="1" ht="14.45" customHeight="1">
      <c r="B69" s="40"/>
      <c r="C69" s="62" t="s">
        <v>19</v>
      </c>
      <c r="L69" s="40"/>
    </row>
    <row r="70" spans="2:63" s="1" customFormat="1" ht="16.5" customHeight="1">
      <c r="B70" s="40"/>
      <c r="E70" s="345" t="str">
        <f>E7</f>
        <v>Rekonstrukce vodovodu a kanalizace, oblast Radvanice a Bartovice</v>
      </c>
      <c r="F70" s="346"/>
      <c r="G70" s="346"/>
      <c r="H70" s="346"/>
      <c r="L70" s="40"/>
    </row>
    <row r="71" spans="2:63" s="1" customFormat="1" ht="14.45" customHeight="1">
      <c r="B71" s="40"/>
      <c r="C71" s="62" t="s">
        <v>158</v>
      </c>
      <c r="L71" s="40"/>
    </row>
    <row r="72" spans="2:63" s="1" customFormat="1" ht="17.25" customHeight="1">
      <c r="B72" s="40"/>
      <c r="E72" s="318" t="str">
        <f>E9</f>
        <v>18_2017_99 - Ostatní a vedlejší náklady</v>
      </c>
      <c r="F72" s="347"/>
      <c r="G72" s="347"/>
      <c r="H72" s="347"/>
      <c r="L72" s="40"/>
    </row>
    <row r="73" spans="2:63" s="1" customFormat="1" ht="6.95" customHeight="1">
      <c r="B73" s="40"/>
      <c r="L73" s="40"/>
    </row>
    <row r="74" spans="2:63" s="1" customFormat="1" ht="18" customHeight="1">
      <c r="B74" s="40"/>
      <c r="C74" s="62" t="s">
        <v>23</v>
      </c>
      <c r="F74" s="148" t="str">
        <f>F12</f>
        <v>Ostrava</v>
      </c>
      <c r="I74" s="149" t="s">
        <v>25</v>
      </c>
      <c r="J74" s="66" t="str">
        <f>IF(J12="","",J12)</f>
        <v>11.12.2017</v>
      </c>
      <c r="L74" s="40"/>
    </row>
    <row r="75" spans="2:63" s="1" customFormat="1" ht="6.95" customHeight="1">
      <c r="B75" s="40"/>
      <c r="L75" s="40"/>
    </row>
    <row r="76" spans="2:63" s="1" customFormat="1" ht="15">
      <c r="B76" s="40"/>
      <c r="C76" s="62" t="s">
        <v>27</v>
      </c>
      <c r="F76" s="148" t="str">
        <f>E15</f>
        <v>Statutární město Ostrava</v>
      </c>
      <c r="I76" s="149" t="s">
        <v>35</v>
      </c>
      <c r="J76" s="148" t="str">
        <f>E21</f>
        <v>Ing. Renata Fuková</v>
      </c>
      <c r="L76" s="40"/>
    </row>
    <row r="77" spans="2:63" s="1" customFormat="1" ht="14.45" customHeight="1">
      <c r="B77" s="40"/>
      <c r="C77" s="62" t="s">
        <v>33</v>
      </c>
      <c r="F77" s="148" t="str">
        <f>IF(E18="","",E18)</f>
        <v/>
      </c>
      <c r="L77" s="40"/>
    </row>
    <row r="78" spans="2:63" s="1" customFormat="1" ht="10.35" customHeight="1">
      <c r="B78" s="40"/>
      <c r="L78" s="40"/>
    </row>
    <row r="79" spans="2:63" s="9" customFormat="1" ht="29.25" customHeight="1">
      <c r="B79" s="150"/>
      <c r="C79" s="151" t="s">
        <v>180</v>
      </c>
      <c r="D79" s="152" t="s">
        <v>60</v>
      </c>
      <c r="E79" s="152" t="s">
        <v>56</v>
      </c>
      <c r="F79" s="152" t="s">
        <v>181</v>
      </c>
      <c r="G79" s="152" t="s">
        <v>182</v>
      </c>
      <c r="H79" s="152" t="s">
        <v>183</v>
      </c>
      <c r="I79" s="153" t="s">
        <v>184</v>
      </c>
      <c r="J79" s="152" t="s">
        <v>162</v>
      </c>
      <c r="K79" s="154" t="s">
        <v>185</v>
      </c>
      <c r="L79" s="150"/>
      <c r="M79" s="72" t="s">
        <v>186</v>
      </c>
      <c r="N79" s="73" t="s">
        <v>45</v>
      </c>
      <c r="O79" s="73" t="s">
        <v>187</v>
      </c>
      <c r="P79" s="73" t="s">
        <v>188</v>
      </c>
      <c r="Q79" s="73" t="s">
        <v>189</v>
      </c>
      <c r="R79" s="73" t="s">
        <v>190</v>
      </c>
      <c r="S79" s="73" t="s">
        <v>191</v>
      </c>
      <c r="T79" s="74" t="s">
        <v>192</v>
      </c>
    </row>
    <row r="80" spans="2:63" s="1" customFormat="1" ht="29.25" customHeight="1">
      <c r="B80" s="40"/>
      <c r="C80" s="76" t="s">
        <v>163</v>
      </c>
      <c r="J80" s="155">
        <f>BK80</f>
        <v>0</v>
      </c>
      <c r="L80" s="40"/>
      <c r="M80" s="75"/>
      <c r="N80" s="67"/>
      <c r="O80" s="67"/>
      <c r="P80" s="156">
        <f>P81+P109</f>
        <v>0</v>
      </c>
      <c r="Q80" s="67"/>
      <c r="R80" s="156">
        <f>R81+R109</f>
        <v>0</v>
      </c>
      <c r="S80" s="67"/>
      <c r="T80" s="157">
        <f>T81+T109</f>
        <v>0</v>
      </c>
      <c r="AT80" s="23" t="s">
        <v>74</v>
      </c>
      <c r="AU80" s="23" t="s">
        <v>164</v>
      </c>
      <c r="BK80" s="158">
        <f>BK81+BK109</f>
        <v>0</v>
      </c>
    </row>
    <row r="81" spans="2:65" s="10" customFormat="1" ht="37.35" customHeight="1">
      <c r="B81" s="159"/>
      <c r="D81" s="160" t="s">
        <v>74</v>
      </c>
      <c r="E81" s="161" t="s">
        <v>5045</v>
      </c>
      <c r="F81" s="161" t="s">
        <v>5046</v>
      </c>
      <c r="I81" s="162"/>
      <c r="J81" s="163">
        <f>BK81</f>
        <v>0</v>
      </c>
      <c r="L81" s="159"/>
      <c r="M81" s="164"/>
      <c r="N81" s="165"/>
      <c r="O81" s="165"/>
      <c r="P81" s="166">
        <f>P82+P92</f>
        <v>0</v>
      </c>
      <c r="Q81" s="165"/>
      <c r="R81" s="166">
        <f>R82+R92</f>
        <v>0</v>
      </c>
      <c r="S81" s="165"/>
      <c r="T81" s="167">
        <f>T82+T92</f>
        <v>0</v>
      </c>
      <c r="AR81" s="160" t="s">
        <v>83</v>
      </c>
      <c r="AT81" s="168" t="s">
        <v>74</v>
      </c>
      <c r="AU81" s="168" t="s">
        <v>75</v>
      </c>
      <c r="AY81" s="160" t="s">
        <v>195</v>
      </c>
      <c r="BK81" s="169">
        <f>BK82+BK92</f>
        <v>0</v>
      </c>
    </row>
    <row r="82" spans="2:65" s="10" customFormat="1" ht="19.899999999999999" customHeight="1">
      <c r="B82" s="159"/>
      <c r="D82" s="160" t="s">
        <v>74</v>
      </c>
      <c r="E82" s="170" t="s">
        <v>5047</v>
      </c>
      <c r="F82" s="170" t="s">
        <v>5048</v>
      </c>
      <c r="I82" s="162"/>
      <c r="J82" s="171">
        <f>BK82</f>
        <v>0</v>
      </c>
      <c r="L82" s="159"/>
      <c r="M82" s="164"/>
      <c r="N82" s="165"/>
      <c r="O82" s="165"/>
      <c r="P82" s="166">
        <f>SUM(P83:P91)</f>
        <v>0</v>
      </c>
      <c r="Q82" s="165"/>
      <c r="R82" s="166">
        <f>SUM(R83:R91)</f>
        <v>0</v>
      </c>
      <c r="S82" s="165"/>
      <c r="T82" s="167">
        <f>SUM(T83:T91)</f>
        <v>0</v>
      </c>
      <c r="AR82" s="160" t="s">
        <v>83</v>
      </c>
      <c r="AT82" s="168" t="s">
        <v>74</v>
      </c>
      <c r="AU82" s="168" t="s">
        <v>83</v>
      </c>
      <c r="AY82" s="160" t="s">
        <v>195</v>
      </c>
      <c r="BK82" s="169">
        <f>SUM(BK83:BK91)</f>
        <v>0</v>
      </c>
    </row>
    <row r="83" spans="2:65" s="1" customFormat="1" ht="16.5" customHeight="1">
      <c r="B83" s="172"/>
      <c r="C83" s="173" t="s">
        <v>83</v>
      </c>
      <c r="D83" s="173" t="s">
        <v>197</v>
      </c>
      <c r="E83" s="174" t="s">
        <v>5049</v>
      </c>
      <c r="F83" s="175" t="s">
        <v>5050</v>
      </c>
      <c r="G83" s="176" t="s">
        <v>325</v>
      </c>
      <c r="H83" s="177">
        <v>1</v>
      </c>
      <c r="I83" s="178"/>
      <c r="J83" s="179">
        <f>ROUND(I83*H83,2)</f>
        <v>0</v>
      </c>
      <c r="K83" s="175"/>
      <c r="L83" s="40"/>
      <c r="M83" s="180" t="s">
        <v>5</v>
      </c>
      <c r="N83" s="181" t="s">
        <v>46</v>
      </c>
      <c r="O83" s="41"/>
      <c r="P83" s="182">
        <f>O83*H83</f>
        <v>0</v>
      </c>
      <c r="Q83" s="182">
        <v>0</v>
      </c>
      <c r="R83" s="182">
        <f>Q83*H83</f>
        <v>0</v>
      </c>
      <c r="S83" s="182">
        <v>0</v>
      </c>
      <c r="T83" s="183">
        <f>S83*H83</f>
        <v>0</v>
      </c>
      <c r="AR83" s="23" t="s">
        <v>201</v>
      </c>
      <c r="AT83" s="23" t="s">
        <v>197</v>
      </c>
      <c r="AU83" s="23" t="s">
        <v>85</v>
      </c>
      <c r="AY83" s="23" t="s">
        <v>195</v>
      </c>
      <c r="BE83" s="184">
        <f>IF(N83="základní",J83,0)</f>
        <v>0</v>
      </c>
      <c r="BF83" s="184">
        <f>IF(N83="snížená",J83,0)</f>
        <v>0</v>
      </c>
      <c r="BG83" s="184">
        <f>IF(N83="zákl. přenesená",J83,0)</f>
        <v>0</v>
      </c>
      <c r="BH83" s="184">
        <f>IF(N83="sníž. přenesená",J83,0)</f>
        <v>0</v>
      </c>
      <c r="BI83" s="184">
        <f>IF(N83="nulová",J83,0)</f>
        <v>0</v>
      </c>
      <c r="BJ83" s="23" t="s">
        <v>83</v>
      </c>
      <c r="BK83" s="184">
        <f>ROUND(I83*H83,2)</f>
        <v>0</v>
      </c>
      <c r="BL83" s="23" t="s">
        <v>201</v>
      </c>
      <c r="BM83" s="23" t="s">
        <v>5051</v>
      </c>
    </row>
    <row r="84" spans="2:65" s="1" customFormat="1" ht="16.5" customHeight="1">
      <c r="B84" s="172"/>
      <c r="C84" s="173" t="s">
        <v>85</v>
      </c>
      <c r="D84" s="173" t="s">
        <v>197</v>
      </c>
      <c r="E84" s="174" t="s">
        <v>5052</v>
      </c>
      <c r="F84" s="175" t="s">
        <v>5053</v>
      </c>
      <c r="G84" s="176" t="s">
        <v>325</v>
      </c>
      <c r="H84" s="177">
        <v>650</v>
      </c>
      <c r="I84" s="178"/>
      <c r="J84" s="179">
        <f>ROUND(I84*H84,2)</f>
        <v>0</v>
      </c>
      <c r="K84" s="175"/>
      <c r="L84" s="40"/>
      <c r="M84" s="180" t="s">
        <v>5</v>
      </c>
      <c r="N84" s="181" t="s">
        <v>46</v>
      </c>
      <c r="O84" s="41"/>
      <c r="P84" s="182">
        <f>O84*H84</f>
        <v>0</v>
      </c>
      <c r="Q84" s="182">
        <v>0</v>
      </c>
      <c r="R84" s="182">
        <f>Q84*H84</f>
        <v>0</v>
      </c>
      <c r="S84" s="182">
        <v>0</v>
      </c>
      <c r="T84" s="183">
        <f>S84*H84</f>
        <v>0</v>
      </c>
      <c r="AR84" s="23" t="s">
        <v>201</v>
      </c>
      <c r="AT84" s="23" t="s">
        <v>197</v>
      </c>
      <c r="AU84" s="23" t="s">
        <v>85</v>
      </c>
      <c r="AY84" s="23" t="s">
        <v>195</v>
      </c>
      <c r="BE84" s="184">
        <f>IF(N84="základní",J84,0)</f>
        <v>0</v>
      </c>
      <c r="BF84" s="184">
        <f>IF(N84="snížená",J84,0)</f>
        <v>0</v>
      </c>
      <c r="BG84" s="184">
        <f>IF(N84="zákl. přenesená",J84,0)</f>
        <v>0</v>
      </c>
      <c r="BH84" s="184">
        <f>IF(N84="sníž. přenesená",J84,0)</f>
        <v>0</v>
      </c>
      <c r="BI84" s="184">
        <f>IF(N84="nulová",J84,0)</f>
        <v>0</v>
      </c>
      <c r="BJ84" s="23" t="s">
        <v>83</v>
      </c>
      <c r="BK84" s="184">
        <f>ROUND(I84*H84,2)</f>
        <v>0</v>
      </c>
      <c r="BL84" s="23" t="s">
        <v>201</v>
      </c>
      <c r="BM84" s="23" t="s">
        <v>5054</v>
      </c>
    </row>
    <row r="85" spans="2:65" s="1" customFormat="1" ht="16.5" customHeight="1">
      <c r="B85" s="172"/>
      <c r="C85" s="173" t="s">
        <v>211</v>
      </c>
      <c r="D85" s="173" t="s">
        <v>197</v>
      </c>
      <c r="E85" s="174" t="s">
        <v>5055</v>
      </c>
      <c r="F85" s="175" t="s">
        <v>5056</v>
      </c>
      <c r="G85" s="176" t="s">
        <v>325</v>
      </c>
      <c r="H85" s="177">
        <v>4550</v>
      </c>
      <c r="I85" s="178"/>
      <c r="J85" s="179">
        <f>ROUND(I85*H85,2)</f>
        <v>0</v>
      </c>
      <c r="K85" s="175"/>
      <c r="L85" s="40"/>
      <c r="M85" s="180" t="s">
        <v>5</v>
      </c>
      <c r="N85" s="181" t="s">
        <v>46</v>
      </c>
      <c r="O85" s="41"/>
      <c r="P85" s="182">
        <f>O85*H85</f>
        <v>0</v>
      </c>
      <c r="Q85" s="182">
        <v>0</v>
      </c>
      <c r="R85" s="182">
        <f>Q85*H85</f>
        <v>0</v>
      </c>
      <c r="S85" s="182">
        <v>0</v>
      </c>
      <c r="T85" s="183">
        <f>S85*H85</f>
        <v>0</v>
      </c>
      <c r="AR85" s="23" t="s">
        <v>201</v>
      </c>
      <c r="AT85" s="23" t="s">
        <v>197</v>
      </c>
      <c r="AU85" s="23" t="s">
        <v>85</v>
      </c>
      <c r="AY85" s="23" t="s">
        <v>195</v>
      </c>
      <c r="BE85" s="184">
        <f>IF(N85="základní",J85,0)</f>
        <v>0</v>
      </c>
      <c r="BF85" s="184">
        <f>IF(N85="snížená",J85,0)</f>
        <v>0</v>
      </c>
      <c r="BG85" s="184">
        <f>IF(N85="zákl. přenesená",J85,0)</f>
        <v>0</v>
      </c>
      <c r="BH85" s="184">
        <f>IF(N85="sníž. přenesená",J85,0)</f>
        <v>0</v>
      </c>
      <c r="BI85" s="184">
        <f>IF(N85="nulová",J85,0)</f>
        <v>0</v>
      </c>
      <c r="BJ85" s="23" t="s">
        <v>83</v>
      </c>
      <c r="BK85" s="184">
        <f>ROUND(I85*H85,2)</f>
        <v>0</v>
      </c>
      <c r="BL85" s="23" t="s">
        <v>201</v>
      </c>
      <c r="BM85" s="23" t="s">
        <v>5057</v>
      </c>
    </row>
    <row r="86" spans="2:65" s="1" customFormat="1" ht="27">
      <c r="B86" s="40"/>
      <c r="D86" s="186" t="s">
        <v>209</v>
      </c>
      <c r="F86" s="194" t="s">
        <v>5058</v>
      </c>
      <c r="I86" s="195"/>
      <c r="L86" s="40"/>
      <c r="M86" s="196"/>
      <c r="N86" s="41"/>
      <c r="O86" s="41"/>
      <c r="P86" s="41"/>
      <c r="Q86" s="41"/>
      <c r="R86" s="41"/>
      <c r="S86" s="41"/>
      <c r="T86" s="69"/>
      <c r="AT86" s="23" t="s">
        <v>209</v>
      </c>
      <c r="AU86" s="23" t="s">
        <v>85</v>
      </c>
    </row>
    <row r="87" spans="2:65" s="11" customFormat="1">
      <c r="B87" s="185"/>
      <c r="D87" s="186" t="s">
        <v>203</v>
      </c>
      <c r="E87" s="187" t="s">
        <v>5</v>
      </c>
      <c r="F87" s="188" t="s">
        <v>5059</v>
      </c>
      <c r="H87" s="189">
        <v>4550</v>
      </c>
      <c r="I87" s="190"/>
      <c r="L87" s="185"/>
      <c r="M87" s="191"/>
      <c r="N87" s="192"/>
      <c r="O87" s="192"/>
      <c r="P87" s="192"/>
      <c r="Q87" s="192"/>
      <c r="R87" s="192"/>
      <c r="S87" s="192"/>
      <c r="T87" s="193"/>
      <c r="AT87" s="187" t="s">
        <v>203</v>
      </c>
      <c r="AU87" s="187" t="s">
        <v>85</v>
      </c>
      <c r="AV87" s="11" t="s">
        <v>85</v>
      </c>
      <c r="AW87" s="11" t="s">
        <v>39</v>
      </c>
      <c r="AX87" s="11" t="s">
        <v>83</v>
      </c>
      <c r="AY87" s="187" t="s">
        <v>195</v>
      </c>
    </row>
    <row r="88" spans="2:65" s="1" customFormat="1" ht="25.5" customHeight="1">
      <c r="B88" s="172"/>
      <c r="C88" s="173" t="s">
        <v>201</v>
      </c>
      <c r="D88" s="173" t="s">
        <v>197</v>
      </c>
      <c r="E88" s="174" t="s">
        <v>5060</v>
      </c>
      <c r="F88" s="175" t="s">
        <v>5061</v>
      </c>
      <c r="G88" s="176" t="s">
        <v>325</v>
      </c>
      <c r="H88" s="177">
        <v>116</v>
      </c>
      <c r="I88" s="178"/>
      <c r="J88" s="179">
        <f>ROUND(I88*H88,2)</f>
        <v>0</v>
      </c>
      <c r="K88" s="175"/>
      <c r="L88" s="40"/>
      <c r="M88" s="180" t="s">
        <v>5</v>
      </c>
      <c r="N88" s="181" t="s">
        <v>46</v>
      </c>
      <c r="O88" s="41"/>
      <c r="P88" s="182">
        <f>O88*H88</f>
        <v>0</v>
      </c>
      <c r="Q88" s="182">
        <v>0</v>
      </c>
      <c r="R88" s="182">
        <f>Q88*H88</f>
        <v>0</v>
      </c>
      <c r="S88" s="182">
        <v>0</v>
      </c>
      <c r="T88" s="183">
        <f>S88*H88</f>
        <v>0</v>
      </c>
      <c r="AR88" s="23" t="s">
        <v>201</v>
      </c>
      <c r="AT88" s="23" t="s">
        <v>197</v>
      </c>
      <c r="AU88" s="23" t="s">
        <v>85</v>
      </c>
      <c r="AY88" s="23" t="s">
        <v>195</v>
      </c>
      <c r="BE88" s="184">
        <f>IF(N88="základní",J88,0)</f>
        <v>0</v>
      </c>
      <c r="BF88" s="184">
        <f>IF(N88="snížená",J88,0)</f>
        <v>0</v>
      </c>
      <c r="BG88" s="184">
        <f>IF(N88="zákl. přenesená",J88,0)</f>
        <v>0</v>
      </c>
      <c r="BH88" s="184">
        <f>IF(N88="sníž. přenesená",J88,0)</f>
        <v>0</v>
      </c>
      <c r="BI88" s="184">
        <f>IF(N88="nulová",J88,0)</f>
        <v>0</v>
      </c>
      <c r="BJ88" s="23" t="s">
        <v>83</v>
      </c>
      <c r="BK88" s="184">
        <f>ROUND(I88*H88,2)</f>
        <v>0</v>
      </c>
      <c r="BL88" s="23" t="s">
        <v>201</v>
      </c>
      <c r="BM88" s="23" t="s">
        <v>5062</v>
      </c>
    </row>
    <row r="89" spans="2:65" s="1" customFormat="1" ht="25.5" customHeight="1">
      <c r="B89" s="172"/>
      <c r="C89" s="173" t="s">
        <v>220</v>
      </c>
      <c r="D89" s="173" t="s">
        <v>197</v>
      </c>
      <c r="E89" s="174" t="s">
        <v>5063</v>
      </c>
      <c r="F89" s="175" t="s">
        <v>5064</v>
      </c>
      <c r="G89" s="176" t="s">
        <v>325</v>
      </c>
      <c r="H89" s="177">
        <v>812</v>
      </c>
      <c r="I89" s="178"/>
      <c r="J89" s="179">
        <f>ROUND(I89*H89,2)</f>
        <v>0</v>
      </c>
      <c r="K89" s="175"/>
      <c r="L89" s="40"/>
      <c r="M89" s="180" t="s">
        <v>5</v>
      </c>
      <c r="N89" s="181" t="s">
        <v>46</v>
      </c>
      <c r="O89" s="41"/>
      <c r="P89" s="182">
        <f>O89*H89</f>
        <v>0</v>
      </c>
      <c r="Q89" s="182">
        <v>0</v>
      </c>
      <c r="R89" s="182">
        <f>Q89*H89</f>
        <v>0</v>
      </c>
      <c r="S89" s="182">
        <v>0</v>
      </c>
      <c r="T89" s="183">
        <f>S89*H89</f>
        <v>0</v>
      </c>
      <c r="AR89" s="23" t="s">
        <v>201</v>
      </c>
      <c r="AT89" s="23" t="s">
        <v>197</v>
      </c>
      <c r="AU89" s="23" t="s">
        <v>85</v>
      </c>
      <c r="AY89" s="23" t="s">
        <v>195</v>
      </c>
      <c r="BE89" s="184">
        <f>IF(N89="základní",J89,0)</f>
        <v>0</v>
      </c>
      <c r="BF89" s="184">
        <f>IF(N89="snížená",J89,0)</f>
        <v>0</v>
      </c>
      <c r="BG89" s="184">
        <f>IF(N89="zákl. přenesená",J89,0)</f>
        <v>0</v>
      </c>
      <c r="BH89" s="184">
        <f>IF(N89="sníž. přenesená",J89,0)</f>
        <v>0</v>
      </c>
      <c r="BI89" s="184">
        <f>IF(N89="nulová",J89,0)</f>
        <v>0</v>
      </c>
      <c r="BJ89" s="23" t="s">
        <v>83</v>
      </c>
      <c r="BK89" s="184">
        <f>ROUND(I89*H89,2)</f>
        <v>0</v>
      </c>
      <c r="BL89" s="23" t="s">
        <v>201</v>
      </c>
      <c r="BM89" s="23" t="s">
        <v>5065</v>
      </c>
    </row>
    <row r="90" spans="2:65" s="1" customFormat="1" ht="27">
      <c r="B90" s="40"/>
      <c r="D90" s="186" t="s">
        <v>209</v>
      </c>
      <c r="F90" s="194" t="s">
        <v>5058</v>
      </c>
      <c r="I90" s="195"/>
      <c r="L90" s="40"/>
      <c r="M90" s="196"/>
      <c r="N90" s="41"/>
      <c r="O90" s="41"/>
      <c r="P90" s="41"/>
      <c r="Q90" s="41"/>
      <c r="R90" s="41"/>
      <c r="S90" s="41"/>
      <c r="T90" s="69"/>
      <c r="AT90" s="23" t="s">
        <v>209</v>
      </c>
      <c r="AU90" s="23" t="s">
        <v>85</v>
      </c>
    </row>
    <row r="91" spans="2:65" s="11" customFormat="1">
      <c r="B91" s="185"/>
      <c r="D91" s="186" t="s">
        <v>203</v>
      </c>
      <c r="E91" s="187" t="s">
        <v>5</v>
      </c>
      <c r="F91" s="188" t="s">
        <v>5066</v>
      </c>
      <c r="H91" s="189">
        <v>812</v>
      </c>
      <c r="I91" s="190"/>
      <c r="L91" s="185"/>
      <c r="M91" s="191"/>
      <c r="N91" s="192"/>
      <c r="O91" s="192"/>
      <c r="P91" s="192"/>
      <c r="Q91" s="192"/>
      <c r="R91" s="192"/>
      <c r="S91" s="192"/>
      <c r="T91" s="193"/>
      <c r="AT91" s="187" t="s">
        <v>203</v>
      </c>
      <c r="AU91" s="187" t="s">
        <v>85</v>
      </c>
      <c r="AV91" s="11" t="s">
        <v>85</v>
      </c>
      <c r="AW91" s="11" t="s">
        <v>39</v>
      </c>
      <c r="AX91" s="11" t="s">
        <v>83</v>
      </c>
      <c r="AY91" s="187" t="s">
        <v>195</v>
      </c>
    </row>
    <row r="92" spans="2:65" s="10" customFormat="1" ht="29.85" customHeight="1">
      <c r="B92" s="159"/>
      <c r="D92" s="160" t="s">
        <v>74</v>
      </c>
      <c r="E92" s="170" t="s">
        <v>5067</v>
      </c>
      <c r="F92" s="170" t="s">
        <v>5068</v>
      </c>
      <c r="I92" s="162"/>
      <c r="J92" s="171">
        <f>BK92</f>
        <v>0</v>
      </c>
      <c r="L92" s="159"/>
      <c r="M92" s="164"/>
      <c r="N92" s="165"/>
      <c r="O92" s="165"/>
      <c r="P92" s="166">
        <f>SUM(P93:P108)</f>
        <v>0</v>
      </c>
      <c r="Q92" s="165"/>
      <c r="R92" s="166">
        <f>SUM(R93:R108)</f>
        <v>0</v>
      </c>
      <c r="S92" s="165"/>
      <c r="T92" s="167">
        <f>SUM(T93:T108)</f>
        <v>0</v>
      </c>
      <c r="AR92" s="160" t="s">
        <v>201</v>
      </c>
      <c r="AT92" s="168" t="s">
        <v>74</v>
      </c>
      <c r="AU92" s="168" t="s">
        <v>83</v>
      </c>
      <c r="AY92" s="160" t="s">
        <v>195</v>
      </c>
      <c r="BK92" s="169">
        <f>SUM(BK93:BK108)</f>
        <v>0</v>
      </c>
    </row>
    <row r="93" spans="2:65" s="1" customFormat="1" ht="25.5" customHeight="1">
      <c r="B93" s="172"/>
      <c r="C93" s="173" t="s">
        <v>225</v>
      </c>
      <c r="D93" s="173" t="s">
        <v>197</v>
      </c>
      <c r="E93" s="174" t="s">
        <v>5069</v>
      </c>
      <c r="F93" s="175" t="s">
        <v>5070</v>
      </c>
      <c r="G93" s="176" t="s">
        <v>2654</v>
      </c>
      <c r="H93" s="177">
        <v>24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5071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5071</v>
      </c>
      <c r="BM93" s="23" t="s">
        <v>5072</v>
      </c>
    </row>
    <row r="94" spans="2:65" s="1" customFormat="1" ht="67.5">
      <c r="B94" s="40"/>
      <c r="D94" s="186" t="s">
        <v>209</v>
      </c>
      <c r="F94" s="194" t="s">
        <v>5073</v>
      </c>
      <c r="I94" s="195"/>
      <c r="L94" s="40"/>
      <c r="M94" s="196"/>
      <c r="N94" s="41"/>
      <c r="O94" s="41"/>
      <c r="P94" s="41"/>
      <c r="Q94" s="41"/>
      <c r="R94" s="41"/>
      <c r="S94" s="41"/>
      <c r="T94" s="69"/>
      <c r="AT94" s="23" t="s">
        <v>209</v>
      </c>
      <c r="AU94" s="23" t="s">
        <v>85</v>
      </c>
    </row>
    <row r="95" spans="2:65" s="1" customFormat="1" ht="25.5" customHeight="1">
      <c r="B95" s="172"/>
      <c r="C95" s="173" t="s">
        <v>232</v>
      </c>
      <c r="D95" s="173" t="s">
        <v>197</v>
      </c>
      <c r="E95" s="174" t="s">
        <v>5074</v>
      </c>
      <c r="F95" s="175" t="s">
        <v>5075</v>
      </c>
      <c r="G95" s="176" t="s">
        <v>2654</v>
      </c>
      <c r="H95" s="177">
        <v>56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0</v>
      </c>
      <c r="R95" s="182">
        <f>Q95*H95</f>
        <v>0</v>
      </c>
      <c r="S95" s="182">
        <v>0</v>
      </c>
      <c r="T95" s="183">
        <f>S95*H95</f>
        <v>0</v>
      </c>
      <c r="AR95" s="23" t="s">
        <v>5071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5071</v>
      </c>
      <c r="BM95" s="23" t="s">
        <v>5076</v>
      </c>
    </row>
    <row r="96" spans="2:65" s="1" customFormat="1" ht="67.5">
      <c r="B96" s="40"/>
      <c r="D96" s="186" t="s">
        <v>209</v>
      </c>
      <c r="F96" s="194" t="s">
        <v>5077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" customFormat="1" ht="16.5" customHeight="1">
      <c r="B97" s="172"/>
      <c r="C97" s="173" t="s">
        <v>255</v>
      </c>
      <c r="D97" s="173" t="s">
        <v>197</v>
      </c>
      <c r="E97" s="174" t="s">
        <v>5078</v>
      </c>
      <c r="F97" s="175" t="s">
        <v>5079</v>
      </c>
      <c r="G97" s="176" t="s">
        <v>2654</v>
      </c>
      <c r="H97" s="177">
        <v>40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0</v>
      </c>
      <c r="R97" s="182">
        <f>Q97*H97</f>
        <v>0</v>
      </c>
      <c r="S97" s="182">
        <v>0</v>
      </c>
      <c r="T97" s="183">
        <f>S97*H97</f>
        <v>0</v>
      </c>
      <c r="AR97" s="23" t="s">
        <v>5071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5071</v>
      </c>
      <c r="BM97" s="23" t="s">
        <v>5080</v>
      </c>
    </row>
    <row r="98" spans="2:65" s="1" customFormat="1" ht="67.5">
      <c r="B98" s="40"/>
      <c r="D98" s="186" t="s">
        <v>209</v>
      </c>
      <c r="F98" s="194" t="s">
        <v>5081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16.5" customHeight="1">
      <c r="B99" s="172"/>
      <c r="C99" s="173" t="s">
        <v>261</v>
      </c>
      <c r="D99" s="173" t="s">
        <v>197</v>
      </c>
      <c r="E99" s="174" t="s">
        <v>5082</v>
      </c>
      <c r="F99" s="175" t="s">
        <v>5083</v>
      </c>
      <c r="G99" s="176" t="s">
        <v>325</v>
      </c>
      <c r="H99" s="177">
        <v>210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0</v>
      </c>
      <c r="R99" s="182">
        <f>Q99*H99</f>
        <v>0</v>
      </c>
      <c r="S99" s="182">
        <v>0</v>
      </c>
      <c r="T99" s="183">
        <f>S99*H99</f>
        <v>0</v>
      </c>
      <c r="AR99" s="23" t="s">
        <v>5071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5071</v>
      </c>
      <c r="BM99" s="23" t="s">
        <v>5084</v>
      </c>
    </row>
    <row r="100" spans="2:65" s="1" customFormat="1" ht="94.5">
      <c r="B100" s="40"/>
      <c r="D100" s="186" t="s">
        <v>209</v>
      </c>
      <c r="F100" s="194" t="s">
        <v>5085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" customFormat="1" ht="16.5" customHeight="1">
      <c r="B101" s="172"/>
      <c r="C101" s="173" t="s">
        <v>274</v>
      </c>
      <c r="D101" s="173" t="s">
        <v>197</v>
      </c>
      <c r="E101" s="174" t="s">
        <v>5086</v>
      </c>
      <c r="F101" s="175" t="s">
        <v>5087</v>
      </c>
      <c r="G101" s="176" t="s">
        <v>2654</v>
      </c>
      <c r="H101" s="177">
        <v>120</v>
      </c>
      <c r="I101" s="178"/>
      <c r="J101" s="179">
        <f>ROUND(I101*H101,2)</f>
        <v>0</v>
      </c>
      <c r="K101" s="175"/>
      <c r="L101" s="40"/>
      <c r="M101" s="180" t="s">
        <v>5</v>
      </c>
      <c r="N101" s="181" t="s">
        <v>46</v>
      </c>
      <c r="O101" s="41"/>
      <c r="P101" s="182">
        <f>O101*H101</f>
        <v>0</v>
      </c>
      <c r="Q101" s="182">
        <v>0</v>
      </c>
      <c r="R101" s="182">
        <f>Q101*H101</f>
        <v>0</v>
      </c>
      <c r="S101" s="182">
        <v>0</v>
      </c>
      <c r="T101" s="183">
        <f>S101*H101</f>
        <v>0</v>
      </c>
      <c r="AR101" s="23" t="s">
        <v>5071</v>
      </c>
      <c r="AT101" s="23" t="s">
        <v>197</v>
      </c>
      <c r="AU101" s="23" t="s">
        <v>85</v>
      </c>
      <c r="AY101" s="23" t="s">
        <v>195</v>
      </c>
      <c r="BE101" s="184">
        <f>IF(N101="základní",J101,0)</f>
        <v>0</v>
      </c>
      <c r="BF101" s="184">
        <f>IF(N101="snížená",J101,0)</f>
        <v>0</v>
      </c>
      <c r="BG101" s="184">
        <f>IF(N101="zákl. přenesená",J101,0)</f>
        <v>0</v>
      </c>
      <c r="BH101" s="184">
        <f>IF(N101="sníž. přenesená",J101,0)</f>
        <v>0</v>
      </c>
      <c r="BI101" s="184">
        <f>IF(N101="nulová",J101,0)</f>
        <v>0</v>
      </c>
      <c r="BJ101" s="23" t="s">
        <v>83</v>
      </c>
      <c r="BK101" s="184">
        <f>ROUND(I101*H101,2)</f>
        <v>0</v>
      </c>
      <c r="BL101" s="23" t="s">
        <v>5071</v>
      </c>
      <c r="BM101" s="23" t="s">
        <v>5088</v>
      </c>
    </row>
    <row r="102" spans="2:65" s="1" customFormat="1" ht="40.5">
      <c r="B102" s="40"/>
      <c r="D102" s="186" t="s">
        <v>209</v>
      </c>
      <c r="F102" s="194" t="s">
        <v>5089</v>
      </c>
      <c r="I102" s="195"/>
      <c r="L102" s="40"/>
      <c r="M102" s="196"/>
      <c r="N102" s="41"/>
      <c r="O102" s="41"/>
      <c r="P102" s="41"/>
      <c r="Q102" s="41"/>
      <c r="R102" s="41"/>
      <c r="S102" s="41"/>
      <c r="T102" s="69"/>
      <c r="AT102" s="23" t="s">
        <v>209</v>
      </c>
      <c r="AU102" s="23" t="s">
        <v>85</v>
      </c>
    </row>
    <row r="103" spans="2:65" s="1" customFormat="1" ht="16.5" customHeight="1">
      <c r="B103" s="172"/>
      <c r="C103" s="173" t="s">
        <v>279</v>
      </c>
      <c r="D103" s="173" t="s">
        <v>197</v>
      </c>
      <c r="E103" s="174" t="s">
        <v>5090</v>
      </c>
      <c r="F103" s="175" t="s">
        <v>5091</v>
      </c>
      <c r="G103" s="176" t="s">
        <v>2654</v>
      </c>
      <c r="H103" s="177">
        <v>480</v>
      </c>
      <c r="I103" s="178"/>
      <c r="J103" s="179">
        <f>ROUND(I103*H103,2)</f>
        <v>0</v>
      </c>
      <c r="K103" s="175"/>
      <c r="L103" s="40"/>
      <c r="M103" s="180" t="s">
        <v>5</v>
      </c>
      <c r="N103" s="181" t="s">
        <v>46</v>
      </c>
      <c r="O103" s="41"/>
      <c r="P103" s="182">
        <f>O103*H103</f>
        <v>0</v>
      </c>
      <c r="Q103" s="182">
        <v>0</v>
      </c>
      <c r="R103" s="182">
        <f>Q103*H103</f>
        <v>0</v>
      </c>
      <c r="S103" s="182">
        <v>0</v>
      </c>
      <c r="T103" s="183">
        <f>S103*H103</f>
        <v>0</v>
      </c>
      <c r="AR103" s="23" t="s">
        <v>5071</v>
      </c>
      <c r="AT103" s="23" t="s">
        <v>197</v>
      </c>
      <c r="AU103" s="23" t="s">
        <v>85</v>
      </c>
      <c r="AY103" s="23" t="s">
        <v>195</v>
      </c>
      <c r="BE103" s="184">
        <f>IF(N103="základní",J103,0)</f>
        <v>0</v>
      </c>
      <c r="BF103" s="184">
        <f>IF(N103="snížená",J103,0)</f>
        <v>0</v>
      </c>
      <c r="BG103" s="184">
        <f>IF(N103="zákl. přenesená",J103,0)</f>
        <v>0</v>
      </c>
      <c r="BH103" s="184">
        <f>IF(N103="sníž. přenesená",J103,0)</f>
        <v>0</v>
      </c>
      <c r="BI103" s="184">
        <f>IF(N103="nulová",J103,0)</f>
        <v>0</v>
      </c>
      <c r="BJ103" s="23" t="s">
        <v>83</v>
      </c>
      <c r="BK103" s="184">
        <f>ROUND(I103*H103,2)</f>
        <v>0</v>
      </c>
      <c r="BL103" s="23" t="s">
        <v>5071</v>
      </c>
      <c r="BM103" s="23" t="s">
        <v>5092</v>
      </c>
    </row>
    <row r="104" spans="2:65" s="1" customFormat="1" ht="40.5">
      <c r="B104" s="40"/>
      <c r="D104" s="186" t="s">
        <v>209</v>
      </c>
      <c r="F104" s="194" t="s">
        <v>5093</v>
      </c>
      <c r="I104" s="195"/>
      <c r="L104" s="40"/>
      <c r="M104" s="196"/>
      <c r="N104" s="41"/>
      <c r="O104" s="41"/>
      <c r="P104" s="41"/>
      <c r="Q104" s="41"/>
      <c r="R104" s="41"/>
      <c r="S104" s="41"/>
      <c r="T104" s="69"/>
      <c r="AT104" s="23" t="s">
        <v>209</v>
      </c>
      <c r="AU104" s="23" t="s">
        <v>85</v>
      </c>
    </row>
    <row r="105" spans="2:65" s="11" customFormat="1">
      <c r="B105" s="185"/>
      <c r="D105" s="186" t="s">
        <v>203</v>
      </c>
      <c r="E105" s="187" t="s">
        <v>5</v>
      </c>
      <c r="F105" s="188" t="s">
        <v>5094</v>
      </c>
      <c r="H105" s="189">
        <v>480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75</v>
      </c>
      <c r="AY105" s="187" t="s">
        <v>195</v>
      </c>
    </row>
    <row r="106" spans="2:65" s="12" customFormat="1">
      <c r="B106" s="197"/>
      <c r="D106" s="186" t="s">
        <v>203</v>
      </c>
      <c r="E106" s="198" t="s">
        <v>5</v>
      </c>
      <c r="F106" s="199" t="s">
        <v>5095</v>
      </c>
      <c r="H106" s="200">
        <v>480</v>
      </c>
      <c r="I106" s="201"/>
      <c r="L106" s="197"/>
      <c r="M106" s="202"/>
      <c r="N106" s="203"/>
      <c r="O106" s="203"/>
      <c r="P106" s="203"/>
      <c r="Q106" s="203"/>
      <c r="R106" s="203"/>
      <c r="S106" s="203"/>
      <c r="T106" s="204"/>
      <c r="AT106" s="198" t="s">
        <v>203</v>
      </c>
      <c r="AU106" s="198" t="s">
        <v>85</v>
      </c>
      <c r="AV106" s="12" t="s">
        <v>211</v>
      </c>
      <c r="AW106" s="12" t="s">
        <v>39</v>
      </c>
      <c r="AX106" s="12" t="s">
        <v>83</v>
      </c>
      <c r="AY106" s="198" t="s">
        <v>195</v>
      </c>
    </row>
    <row r="107" spans="2:65" s="1" customFormat="1" ht="25.5" customHeight="1">
      <c r="B107" s="172"/>
      <c r="C107" s="173" t="s">
        <v>284</v>
      </c>
      <c r="D107" s="173" t="s">
        <v>197</v>
      </c>
      <c r="E107" s="174" t="s">
        <v>5096</v>
      </c>
      <c r="F107" s="175" t="s">
        <v>5097</v>
      </c>
      <c r="G107" s="176" t="s">
        <v>2654</v>
      </c>
      <c r="H107" s="177">
        <v>160</v>
      </c>
      <c r="I107" s="178"/>
      <c r="J107" s="179">
        <f>ROUND(I107*H107,2)</f>
        <v>0</v>
      </c>
      <c r="K107" s="175"/>
      <c r="L107" s="40"/>
      <c r="M107" s="180" t="s">
        <v>5</v>
      </c>
      <c r="N107" s="181" t="s">
        <v>46</v>
      </c>
      <c r="O107" s="41"/>
      <c r="P107" s="182">
        <f>O107*H107</f>
        <v>0</v>
      </c>
      <c r="Q107" s="182">
        <v>0</v>
      </c>
      <c r="R107" s="182">
        <f>Q107*H107</f>
        <v>0</v>
      </c>
      <c r="S107" s="182">
        <v>0</v>
      </c>
      <c r="T107" s="183">
        <f>S107*H107</f>
        <v>0</v>
      </c>
      <c r="AR107" s="23" t="s">
        <v>5071</v>
      </c>
      <c r="AT107" s="23" t="s">
        <v>197</v>
      </c>
      <c r="AU107" s="23" t="s">
        <v>85</v>
      </c>
      <c r="AY107" s="23" t="s">
        <v>195</v>
      </c>
      <c r="BE107" s="184">
        <f>IF(N107="základní",J107,0)</f>
        <v>0</v>
      </c>
      <c r="BF107" s="184">
        <f>IF(N107="snížená",J107,0)</f>
        <v>0</v>
      </c>
      <c r="BG107" s="184">
        <f>IF(N107="zákl. přenesená",J107,0)</f>
        <v>0</v>
      </c>
      <c r="BH107" s="184">
        <f>IF(N107="sníž. přenesená",J107,0)</f>
        <v>0</v>
      </c>
      <c r="BI107" s="184">
        <f>IF(N107="nulová",J107,0)</f>
        <v>0</v>
      </c>
      <c r="BJ107" s="23" t="s">
        <v>83</v>
      </c>
      <c r="BK107" s="184">
        <f>ROUND(I107*H107,2)</f>
        <v>0</v>
      </c>
      <c r="BL107" s="23" t="s">
        <v>5071</v>
      </c>
      <c r="BM107" s="23" t="s">
        <v>5098</v>
      </c>
    </row>
    <row r="108" spans="2:65" s="1" customFormat="1" ht="67.5">
      <c r="B108" s="40"/>
      <c r="D108" s="186" t="s">
        <v>209</v>
      </c>
      <c r="F108" s="194" t="s">
        <v>5099</v>
      </c>
      <c r="I108" s="195"/>
      <c r="L108" s="40"/>
      <c r="M108" s="196"/>
      <c r="N108" s="41"/>
      <c r="O108" s="41"/>
      <c r="P108" s="41"/>
      <c r="Q108" s="41"/>
      <c r="R108" s="41"/>
      <c r="S108" s="41"/>
      <c r="T108" s="69"/>
      <c r="AT108" s="23" t="s">
        <v>209</v>
      </c>
      <c r="AU108" s="23" t="s">
        <v>85</v>
      </c>
    </row>
    <row r="109" spans="2:65" s="10" customFormat="1" ht="37.35" customHeight="1">
      <c r="B109" s="159"/>
      <c r="D109" s="160" t="s">
        <v>74</v>
      </c>
      <c r="E109" s="161" t="s">
        <v>5100</v>
      </c>
      <c r="F109" s="161" t="s">
        <v>5101</v>
      </c>
      <c r="I109" s="162"/>
      <c r="J109" s="163">
        <f>BK109</f>
        <v>0</v>
      </c>
      <c r="L109" s="159"/>
      <c r="M109" s="164"/>
      <c r="N109" s="165"/>
      <c r="O109" s="165"/>
      <c r="P109" s="166">
        <f>SUM(P110:P136)</f>
        <v>0</v>
      </c>
      <c r="Q109" s="165"/>
      <c r="R109" s="166">
        <f>SUM(R110:R136)</f>
        <v>0</v>
      </c>
      <c r="S109" s="165"/>
      <c r="T109" s="167">
        <f>SUM(T110:T136)</f>
        <v>0</v>
      </c>
      <c r="AR109" s="160" t="s">
        <v>220</v>
      </c>
      <c r="AT109" s="168" t="s">
        <v>74</v>
      </c>
      <c r="AU109" s="168" t="s">
        <v>75</v>
      </c>
      <c r="AY109" s="160" t="s">
        <v>195</v>
      </c>
      <c r="BK109" s="169">
        <f>SUM(BK110:BK136)</f>
        <v>0</v>
      </c>
    </row>
    <row r="110" spans="2:65" s="1" customFormat="1" ht="25.5" customHeight="1">
      <c r="B110" s="172"/>
      <c r="C110" s="173" t="s">
        <v>293</v>
      </c>
      <c r="D110" s="173" t="s">
        <v>197</v>
      </c>
      <c r="E110" s="174" t="s">
        <v>5102</v>
      </c>
      <c r="F110" s="175" t="s">
        <v>5103</v>
      </c>
      <c r="G110" s="176" t="s">
        <v>5104</v>
      </c>
      <c r="H110" s="177">
        <v>1</v>
      </c>
      <c r="I110" s="178"/>
      <c r="J110" s="179">
        <f>ROUND(I110*H110,2)</f>
        <v>0</v>
      </c>
      <c r="K110" s="175"/>
      <c r="L110" s="40"/>
      <c r="M110" s="180" t="s">
        <v>5</v>
      </c>
      <c r="N110" s="181" t="s">
        <v>46</v>
      </c>
      <c r="O110" s="41"/>
      <c r="P110" s="182">
        <f>O110*H110</f>
        <v>0</v>
      </c>
      <c r="Q110" s="182">
        <v>0</v>
      </c>
      <c r="R110" s="182">
        <f>Q110*H110</f>
        <v>0</v>
      </c>
      <c r="S110" s="182">
        <v>0</v>
      </c>
      <c r="T110" s="183">
        <f>S110*H110</f>
        <v>0</v>
      </c>
      <c r="AR110" s="23" t="s">
        <v>201</v>
      </c>
      <c r="AT110" s="23" t="s">
        <v>197</v>
      </c>
      <c r="AU110" s="23" t="s">
        <v>83</v>
      </c>
      <c r="AY110" s="23" t="s">
        <v>195</v>
      </c>
      <c r="BE110" s="184">
        <f>IF(N110="základní",J110,0)</f>
        <v>0</v>
      </c>
      <c r="BF110" s="184">
        <f>IF(N110="snížená",J110,0)</f>
        <v>0</v>
      </c>
      <c r="BG110" s="184">
        <f>IF(N110="zákl. přenesená",J110,0)</f>
        <v>0</v>
      </c>
      <c r="BH110" s="184">
        <f>IF(N110="sníž. přenesená",J110,0)</f>
        <v>0</v>
      </c>
      <c r="BI110" s="184">
        <f>IF(N110="nulová",J110,0)</f>
        <v>0</v>
      </c>
      <c r="BJ110" s="23" t="s">
        <v>83</v>
      </c>
      <c r="BK110" s="184">
        <f>ROUND(I110*H110,2)</f>
        <v>0</v>
      </c>
      <c r="BL110" s="23" t="s">
        <v>201</v>
      </c>
      <c r="BM110" s="23" t="s">
        <v>5105</v>
      </c>
    </row>
    <row r="111" spans="2:65" s="1" customFormat="1" ht="25.5" customHeight="1">
      <c r="B111" s="172"/>
      <c r="C111" s="173" t="s">
        <v>297</v>
      </c>
      <c r="D111" s="173" t="s">
        <v>197</v>
      </c>
      <c r="E111" s="174" t="s">
        <v>5106</v>
      </c>
      <c r="F111" s="175" t="s">
        <v>5107</v>
      </c>
      <c r="G111" s="176" t="s">
        <v>264</v>
      </c>
      <c r="H111" s="177">
        <v>223</v>
      </c>
      <c r="I111" s="178"/>
      <c r="J111" s="179">
        <f>ROUND(I111*H111,2)</f>
        <v>0</v>
      </c>
      <c r="K111" s="175"/>
      <c r="L111" s="40"/>
      <c r="M111" s="180" t="s">
        <v>5</v>
      </c>
      <c r="N111" s="181" t="s">
        <v>46</v>
      </c>
      <c r="O111" s="41"/>
      <c r="P111" s="182">
        <f>O111*H111</f>
        <v>0</v>
      </c>
      <c r="Q111" s="182">
        <v>0</v>
      </c>
      <c r="R111" s="182">
        <f>Q111*H111</f>
        <v>0</v>
      </c>
      <c r="S111" s="182">
        <v>0</v>
      </c>
      <c r="T111" s="183">
        <f>S111*H111</f>
        <v>0</v>
      </c>
      <c r="AR111" s="23" t="s">
        <v>5071</v>
      </c>
      <c r="AT111" s="23" t="s">
        <v>197</v>
      </c>
      <c r="AU111" s="23" t="s">
        <v>83</v>
      </c>
      <c r="AY111" s="23" t="s">
        <v>195</v>
      </c>
      <c r="BE111" s="184">
        <f>IF(N111="základní",J111,0)</f>
        <v>0</v>
      </c>
      <c r="BF111" s="184">
        <f>IF(N111="snížená",J111,0)</f>
        <v>0</v>
      </c>
      <c r="BG111" s="184">
        <f>IF(N111="zákl. přenesená",J111,0)</f>
        <v>0</v>
      </c>
      <c r="BH111" s="184">
        <f>IF(N111="sníž. přenesená",J111,0)</f>
        <v>0</v>
      </c>
      <c r="BI111" s="184">
        <f>IF(N111="nulová",J111,0)</f>
        <v>0</v>
      </c>
      <c r="BJ111" s="23" t="s">
        <v>83</v>
      </c>
      <c r="BK111" s="184">
        <f>ROUND(I111*H111,2)</f>
        <v>0</v>
      </c>
      <c r="BL111" s="23" t="s">
        <v>5071</v>
      </c>
      <c r="BM111" s="23" t="s">
        <v>5108</v>
      </c>
    </row>
    <row r="112" spans="2:65" s="1" customFormat="1" ht="108">
      <c r="B112" s="40"/>
      <c r="D112" s="186" t="s">
        <v>209</v>
      </c>
      <c r="F112" s="194" t="s">
        <v>5109</v>
      </c>
      <c r="I112" s="195"/>
      <c r="L112" s="40"/>
      <c r="M112" s="196"/>
      <c r="N112" s="41"/>
      <c r="O112" s="41"/>
      <c r="P112" s="41"/>
      <c r="Q112" s="41"/>
      <c r="R112" s="41"/>
      <c r="S112" s="41"/>
      <c r="T112" s="69"/>
      <c r="AT112" s="23" t="s">
        <v>209</v>
      </c>
      <c r="AU112" s="23" t="s">
        <v>83</v>
      </c>
    </row>
    <row r="113" spans="2:65" s="11" customFormat="1">
      <c r="B113" s="185"/>
      <c r="D113" s="186" t="s">
        <v>203</v>
      </c>
      <c r="E113" s="187" t="s">
        <v>5</v>
      </c>
      <c r="F113" s="188" t="s">
        <v>5110</v>
      </c>
      <c r="H113" s="189">
        <v>223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83</v>
      </c>
      <c r="AV113" s="11" t="s">
        <v>85</v>
      </c>
      <c r="AW113" s="11" t="s">
        <v>39</v>
      </c>
      <c r="AX113" s="11" t="s">
        <v>83</v>
      </c>
      <c r="AY113" s="187" t="s">
        <v>195</v>
      </c>
    </row>
    <row r="114" spans="2:65" s="1" customFormat="1" ht="16.5" customHeight="1">
      <c r="B114" s="172"/>
      <c r="C114" s="173" t="s">
        <v>11</v>
      </c>
      <c r="D114" s="173" t="s">
        <v>197</v>
      </c>
      <c r="E114" s="174" t="s">
        <v>5047</v>
      </c>
      <c r="F114" s="175" t="s">
        <v>5111</v>
      </c>
      <c r="G114" s="176" t="s">
        <v>207</v>
      </c>
      <c r="H114" s="177">
        <v>800</v>
      </c>
      <c r="I114" s="178"/>
      <c r="J114" s="179">
        <f>ROUND(I114*H114,2)</f>
        <v>0</v>
      </c>
      <c r="K114" s="175"/>
      <c r="L114" s="40"/>
      <c r="M114" s="180" t="s">
        <v>5</v>
      </c>
      <c r="N114" s="181" t="s">
        <v>46</v>
      </c>
      <c r="O114" s="41"/>
      <c r="P114" s="182">
        <f>O114*H114</f>
        <v>0</v>
      </c>
      <c r="Q114" s="182">
        <v>0</v>
      </c>
      <c r="R114" s="182">
        <f>Q114*H114</f>
        <v>0</v>
      </c>
      <c r="S114" s="182">
        <v>0</v>
      </c>
      <c r="T114" s="183">
        <f>S114*H114</f>
        <v>0</v>
      </c>
      <c r="AR114" s="23" t="s">
        <v>5071</v>
      </c>
      <c r="AT114" s="23" t="s">
        <v>197</v>
      </c>
      <c r="AU114" s="23" t="s">
        <v>83</v>
      </c>
      <c r="AY114" s="23" t="s">
        <v>195</v>
      </c>
      <c r="BE114" s="184">
        <f>IF(N114="základní",J114,0)</f>
        <v>0</v>
      </c>
      <c r="BF114" s="184">
        <f>IF(N114="snížená",J114,0)</f>
        <v>0</v>
      </c>
      <c r="BG114" s="184">
        <f>IF(N114="zákl. přenesená",J114,0)</f>
        <v>0</v>
      </c>
      <c r="BH114" s="184">
        <f>IF(N114="sníž. přenesená",J114,0)</f>
        <v>0</v>
      </c>
      <c r="BI114" s="184">
        <f>IF(N114="nulová",J114,0)</f>
        <v>0</v>
      </c>
      <c r="BJ114" s="23" t="s">
        <v>83</v>
      </c>
      <c r="BK114" s="184">
        <f>ROUND(I114*H114,2)</f>
        <v>0</v>
      </c>
      <c r="BL114" s="23" t="s">
        <v>5071</v>
      </c>
      <c r="BM114" s="23" t="s">
        <v>5112</v>
      </c>
    </row>
    <row r="115" spans="2:65" s="1" customFormat="1" ht="67.5">
      <c r="B115" s="40"/>
      <c r="D115" s="186" t="s">
        <v>209</v>
      </c>
      <c r="F115" s="194" t="s">
        <v>5113</v>
      </c>
      <c r="I115" s="195"/>
      <c r="L115" s="40"/>
      <c r="M115" s="196"/>
      <c r="N115" s="41"/>
      <c r="O115" s="41"/>
      <c r="P115" s="41"/>
      <c r="Q115" s="41"/>
      <c r="R115" s="41"/>
      <c r="S115" s="41"/>
      <c r="T115" s="69"/>
      <c r="AT115" s="23" t="s">
        <v>209</v>
      </c>
      <c r="AU115" s="23" t="s">
        <v>83</v>
      </c>
    </row>
    <row r="116" spans="2:65" s="11" customFormat="1">
      <c r="B116" s="185"/>
      <c r="D116" s="186" t="s">
        <v>203</v>
      </c>
      <c r="E116" s="187" t="s">
        <v>5</v>
      </c>
      <c r="F116" s="188" t="s">
        <v>5114</v>
      </c>
      <c r="H116" s="189">
        <v>800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83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65" s="12" customFormat="1">
      <c r="B117" s="197"/>
      <c r="D117" s="186" t="s">
        <v>203</v>
      </c>
      <c r="E117" s="198" t="s">
        <v>5</v>
      </c>
      <c r="F117" s="199" t="s">
        <v>5095</v>
      </c>
      <c r="H117" s="200">
        <v>800</v>
      </c>
      <c r="I117" s="201"/>
      <c r="L117" s="197"/>
      <c r="M117" s="202"/>
      <c r="N117" s="203"/>
      <c r="O117" s="203"/>
      <c r="P117" s="203"/>
      <c r="Q117" s="203"/>
      <c r="R117" s="203"/>
      <c r="S117" s="203"/>
      <c r="T117" s="204"/>
      <c r="AT117" s="198" t="s">
        <v>203</v>
      </c>
      <c r="AU117" s="198" t="s">
        <v>83</v>
      </c>
      <c r="AV117" s="12" t="s">
        <v>211</v>
      </c>
      <c r="AW117" s="12" t="s">
        <v>39</v>
      </c>
      <c r="AX117" s="12" t="s">
        <v>83</v>
      </c>
      <c r="AY117" s="198" t="s">
        <v>195</v>
      </c>
    </row>
    <row r="118" spans="2:65" s="1" customFormat="1" ht="16.5" customHeight="1">
      <c r="B118" s="172"/>
      <c r="C118" s="173" t="s">
        <v>307</v>
      </c>
      <c r="D118" s="173" t="s">
        <v>197</v>
      </c>
      <c r="E118" s="174" t="s">
        <v>5067</v>
      </c>
      <c r="F118" s="175" t="s">
        <v>5115</v>
      </c>
      <c r="G118" s="176" t="s">
        <v>207</v>
      </c>
      <c r="H118" s="177">
        <v>3675</v>
      </c>
      <c r="I118" s="178"/>
      <c r="J118" s="179">
        <f>ROUND(I118*H118,2)</f>
        <v>0</v>
      </c>
      <c r="K118" s="175"/>
      <c r="L118" s="40"/>
      <c r="M118" s="180" t="s">
        <v>5</v>
      </c>
      <c r="N118" s="181" t="s">
        <v>46</v>
      </c>
      <c r="O118" s="41"/>
      <c r="P118" s="182">
        <f>O118*H118</f>
        <v>0</v>
      </c>
      <c r="Q118" s="182">
        <v>0</v>
      </c>
      <c r="R118" s="182">
        <f>Q118*H118</f>
        <v>0</v>
      </c>
      <c r="S118" s="182">
        <v>0</v>
      </c>
      <c r="T118" s="183">
        <f>S118*H118</f>
        <v>0</v>
      </c>
      <c r="AR118" s="23" t="s">
        <v>5071</v>
      </c>
      <c r="AT118" s="23" t="s">
        <v>197</v>
      </c>
      <c r="AU118" s="23" t="s">
        <v>83</v>
      </c>
      <c r="AY118" s="23" t="s">
        <v>195</v>
      </c>
      <c r="BE118" s="184">
        <f>IF(N118="základní",J118,0)</f>
        <v>0</v>
      </c>
      <c r="BF118" s="184">
        <f>IF(N118="snížená",J118,0)</f>
        <v>0</v>
      </c>
      <c r="BG118" s="184">
        <f>IF(N118="zákl. přenesená",J118,0)</f>
        <v>0</v>
      </c>
      <c r="BH118" s="184">
        <f>IF(N118="sníž. přenesená",J118,0)</f>
        <v>0</v>
      </c>
      <c r="BI118" s="184">
        <f>IF(N118="nulová",J118,0)</f>
        <v>0</v>
      </c>
      <c r="BJ118" s="23" t="s">
        <v>83</v>
      </c>
      <c r="BK118" s="184">
        <f>ROUND(I118*H118,2)</f>
        <v>0</v>
      </c>
      <c r="BL118" s="23" t="s">
        <v>5071</v>
      </c>
      <c r="BM118" s="23" t="s">
        <v>5116</v>
      </c>
    </row>
    <row r="119" spans="2:65" s="1" customFormat="1" ht="54">
      <c r="B119" s="40"/>
      <c r="D119" s="186" t="s">
        <v>209</v>
      </c>
      <c r="F119" s="194" t="s">
        <v>5117</v>
      </c>
      <c r="I119" s="195"/>
      <c r="L119" s="40"/>
      <c r="M119" s="196"/>
      <c r="N119" s="41"/>
      <c r="O119" s="41"/>
      <c r="P119" s="41"/>
      <c r="Q119" s="41"/>
      <c r="R119" s="41"/>
      <c r="S119" s="41"/>
      <c r="T119" s="69"/>
      <c r="AT119" s="23" t="s">
        <v>209</v>
      </c>
      <c r="AU119" s="23" t="s">
        <v>83</v>
      </c>
    </row>
    <row r="120" spans="2:65" s="11" customFormat="1">
      <c r="B120" s="185"/>
      <c r="D120" s="186" t="s">
        <v>203</v>
      </c>
      <c r="E120" s="187" t="s">
        <v>5</v>
      </c>
      <c r="F120" s="188" t="s">
        <v>5118</v>
      </c>
      <c r="H120" s="189">
        <v>3675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83</v>
      </c>
      <c r="AV120" s="11" t="s">
        <v>85</v>
      </c>
      <c r="AW120" s="11" t="s">
        <v>39</v>
      </c>
      <c r="AX120" s="11" t="s">
        <v>83</v>
      </c>
      <c r="AY120" s="187" t="s">
        <v>195</v>
      </c>
    </row>
    <row r="121" spans="2:65" s="1" customFormat="1" ht="16.5" customHeight="1">
      <c r="B121" s="172"/>
      <c r="C121" s="173" t="s">
        <v>315</v>
      </c>
      <c r="D121" s="173" t="s">
        <v>197</v>
      </c>
      <c r="E121" s="174" t="s">
        <v>5119</v>
      </c>
      <c r="F121" s="175" t="s">
        <v>5120</v>
      </c>
      <c r="G121" s="176" t="s">
        <v>207</v>
      </c>
      <c r="H121" s="177">
        <v>3675</v>
      </c>
      <c r="I121" s="178"/>
      <c r="J121" s="179">
        <f>ROUND(I121*H121,2)</f>
        <v>0</v>
      </c>
      <c r="K121" s="175"/>
      <c r="L121" s="40"/>
      <c r="M121" s="180" t="s">
        <v>5</v>
      </c>
      <c r="N121" s="181" t="s">
        <v>46</v>
      </c>
      <c r="O121" s="41"/>
      <c r="P121" s="182">
        <f>O121*H121</f>
        <v>0</v>
      </c>
      <c r="Q121" s="182">
        <v>0</v>
      </c>
      <c r="R121" s="182">
        <f>Q121*H121</f>
        <v>0</v>
      </c>
      <c r="S121" s="182">
        <v>0</v>
      </c>
      <c r="T121" s="183">
        <f>S121*H121</f>
        <v>0</v>
      </c>
      <c r="AR121" s="23" t="s">
        <v>5071</v>
      </c>
      <c r="AT121" s="23" t="s">
        <v>197</v>
      </c>
      <c r="AU121" s="23" t="s">
        <v>83</v>
      </c>
      <c r="AY121" s="23" t="s">
        <v>195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23" t="s">
        <v>83</v>
      </c>
      <c r="BK121" s="184">
        <f>ROUND(I121*H121,2)</f>
        <v>0</v>
      </c>
      <c r="BL121" s="23" t="s">
        <v>5071</v>
      </c>
      <c r="BM121" s="23" t="s">
        <v>5121</v>
      </c>
    </row>
    <row r="122" spans="2:65" s="1" customFormat="1" ht="81">
      <c r="B122" s="40"/>
      <c r="D122" s="186" t="s">
        <v>209</v>
      </c>
      <c r="F122" s="194" t="s">
        <v>5122</v>
      </c>
      <c r="I122" s="195"/>
      <c r="L122" s="40"/>
      <c r="M122" s="196"/>
      <c r="N122" s="41"/>
      <c r="O122" s="41"/>
      <c r="P122" s="41"/>
      <c r="Q122" s="41"/>
      <c r="R122" s="41"/>
      <c r="S122" s="41"/>
      <c r="T122" s="69"/>
      <c r="AT122" s="23" t="s">
        <v>209</v>
      </c>
      <c r="AU122" s="23" t="s">
        <v>83</v>
      </c>
    </row>
    <row r="123" spans="2:65" s="11" customFormat="1">
      <c r="B123" s="185"/>
      <c r="D123" s="186" t="s">
        <v>203</v>
      </c>
      <c r="E123" s="187" t="s">
        <v>5</v>
      </c>
      <c r="F123" s="188" t="s">
        <v>5118</v>
      </c>
      <c r="H123" s="189">
        <v>3675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83</v>
      </c>
      <c r="AV123" s="11" t="s">
        <v>85</v>
      </c>
      <c r="AW123" s="11" t="s">
        <v>39</v>
      </c>
      <c r="AX123" s="11" t="s">
        <v>83</v>
      </c>
      <c r="AY123" s="187" t="s">
        <v>195</v>
      </c>
    </row>
    <row r="124" spans="2:65" s="1" customFormat="1" ht="25.5" customHeight="1">
      <c r="B124" s="172"/>
      <c r="C124" s="173" t="s">
        <v>322</v>
      </c>
      <c r="D124" s="173" t="s">
        <v>197</v>
      </c>
      <c r="E124" s="174" t="s">
        <v>5123</v>
      </c>
      <c r="F124" s="175" t="s">
        <v>5124</v>
      </c>
      <c r="G124" s="176" t="s">
        <v>207</v>
      </c>
      <c r="H124" s="177">
        <v>7760</v>
      </c>
      <c r="I124" s="178"/>
      <c r="J124" s="179">
        <f>ROUND(I124*H124,2)</f>
        <v>0</v>
      </c>
      <c r="K124" s="175"/>
      <c r="L124" s="40"/>
      <c r="M124" s="180" t="s">
        <v>5</v>
      </c>
      <c r="N124" s="181" t="s">
        <v>46</v>
      </c>
      <c r="O124" s="41"/>
      <c r="P124" s="182">
        <f>O124*H124</f>
        <v>0</v>
      </c>
      <c r="Q124" s="182">
        <v>0</v>
      </c>
      <c r="R124" s="182">
        <f>Q124*H124</f>
        <v>0</v>
      </c>
      <c r="S124" s="182">
        <v>0</v>
      </c>
      <c r="T124" s="183">
        <f>S124*H124</f>
        <v>0</v>
      </c>
      <c r="AR124" s="23" t="s">
        <v>5071</v>
      </c>
      <c r="AT124" s="23" t="s">
        <v>197</v>
      </c>
      <c r="AU124" s="23" t="s">
        <v>83</v>
      </c>
      <c r="AY124" s="23" t="s">
        <v>195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23" t="s">
        <v>83</v>
      </c>
      <c r="BK124" s="184">
        <f>ROUND(I124*H124,2)</f>
        <v>0</v>
      </c>
      <c r="BL124" s="23" t="s">
        <v>5071</v>
      </c>
      <c r="BM124" s="23" t="s">
        <v>5125</v>
      </c>
    </row>
    <row r="125" spans="2:65" s="1" customFormat="1" ht="54">
      <c r="B125" s="40"/>
      <c r="D125" s="186" t="s">
        <v>209</v>
      </c>
      <c r="F125" s="194" t="s">
        <v>5126</v>
      </c>
      <c r="I125" s="195"/>
      <c r="L125" s="40"/>
      <c r="M125" s="196"/>
      <c r="N125" s="41"/>
      <c r="O125" s="41"/>
      <c r="P125" s="41"/>
      <c r="Q125" s="41"/>
      <c r="R125" s="41"/>
      <c r="S125" s="41"/>
      <c r="T125" s="69"/>
      <c r="AT125" s="23" t="s">
        <v>209</v>
      </c>
      <c r="AU125" s="23" t="s">
        <v>83</v>
      </c>
    </row>
    <row r="126" spans="2:65" s="11" customFormat="1">
      <c r="B126" s="185"/>
      <c r="D126" s="186" t="s">
        <v>203</v>
      </c>
      <c r="E126" s="187" t="s">
        <v>5</v>
      </c>
      <c r="F126" s="188" t="s">
        <v>5127</v>
      </c>
      <c r="H126" s="189">
        <v>6780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83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65" s="12" customFormat="1">
      <c r="B127" s="197"/>
      <c r="D127" s="186" t="s">
        <v>203</v>
      </c>
      <c r="E127" s="198" t="s">
        <v>5</v>
      </c>
      <c r="F127" s="199" t="s">
        <v>5128</v>
      </c>
      <c r="H127" s="200">
        <v>6780</v>
      </c>
      <c r="I127" s="201"/>
      <c r="L127" s="197"/>
      <c r="M127" s="202"/>
      <c r="N127" s="203"/>
      <c r="O127" s="203"/>
      <c r="P127" s="203"/>
      <c r="Q127" s="203"/>
      <c r="R127" s="203"/>
      <c r="S127" s="203"/>
      <c r="T127" s="204"/>
      <c r="AT127" s="198" t="s">
        <v>203</v>
      </c>
      <c r="AU127" s="198" t="s">
        <v>83</v>
      </c>
      <c r="AV127" s="12" t="s">
        <v>211</v>
      </c>
      <c r="AW127" s="12" t="s">
        <v>39</v>
      </c>
      <c r="AX127" s="12" t="s">
        <v>75</v>
      </c>
      <c r="AY127" s="198" t="s">
        <v>195</v>
      </c>
    </row>
    <row r="128" spans="2:65" s="11" customFormat="1">
      <c r="B128" s="185"/>
      <c r="D128" s="186" t="s">
        <v>203</v>
      </c>
      <c r="E128" s="187" t="s">
        <v>5</v>
      </c>
      <c r="F128" s="188" t="s">
        <v>5129</v>
      </c>
      <c r="H128" s="189">
        <v>570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83</v>
      </c>
      <c r="AV128" s="11" t="s">
        <v>85</v>
      </c>
      <c r="AW128" s="11" t="s">
        <v>39</v>
      </c>
      <c r="AX128" s="11" t="s">
        <v>75</v>
      </c>
      <c r="AY128" s="187" t="s">
        <v>195</v>
      </c>
    </row>
    <row r="129" spans="2:65" s="11" customFormat="1">
      <c r="B129" s="185"/>
      <c r="D129" s="186" t="s">
        <v>203</v>
      </c>
      <c r="E129" s="187" t="s">
        <v>5</v>
      </c>
      <c r="F129" s="188" t="s">
        <v>5130</v>
      </c>
      <c r="H129" s="189">
        <v>410</v>
      </c>
      <c r="I129" s="190"/>
      <c r="L129" s="185"/>
      <c r="M129" s="191"/>
      <c r="N129" s="192"/>
      <c r="O129" s="192"/>
      <c r="P129" s="192"/>
      <c r="Q129" s="192"/>
      <c r="R129" s="192"/>
      <c r="S129" s="192"/>
      <c r="T129" s="193"/>
      <c r="AT129" s="187" t="s">
        <v>203</v>
      </c>
      <c r="AU129" s="187" t="s">
        <v>83</v>
      </c>
      <c r="AV129" s="11" t="s">
        <v>85</v>
      </c>
      <c r="AW129" s="11" t="s">
        <v>39</v>
      </c>
      <c r="AX129" s="11" t="s">
        <v>75</v>
      </c>
      <c r="AY129" s="187" t="s">
        <v>195</v>
      </c>
    </row>
    <row r="130" spans="2:65" s="12" customFormat="1">
      <c r="B130" s="197"/>
      <c r="D130" s="186" t="s">
        <v>203</v>
      </c>
      <c r="E130" s="198" t="s">
        <v>5</v>
      </c>
      <c r="F130" s="199" t="s">
        <v>5131</v>
      </c>
      <c r="H130" s="200">
        <v>980</v>
      </c>
      <c r="I130" s="201"/>
      <c r="L130" s="197"/>
      <c r="M130" s="202"/>
      <c r="N130" s="203"/>
      <c r="O130" s="203"/>
      <c r="P130" s="203"/>
      <c r="Q130" s="203"/>
      <c r="R130" s="203"/>
      <c r="S130" s="203"/>
      <c r="T130" s="204"/>
      <c r="AT130" s="198" t="s">
        <v>203</v>
      </c>
      <c r="AU130" s="198" t="s">
        <v>83</v>
      </c>
      <c r="AV130" s="12" t="s">
        <v>211</v>
      </c>
      <c r="AW130" s="12" t="s">
        <v>39</v>
      </c>
      <c r="AX130" s="12" t="s">
        <v>75</v>
      </c>
      <c r="AY130" s="198" t="s">
        <v>195</v>
      </c>
    </row>
    <row r="131" spans="2:65" s="13" customFormat="1">
      <c r="B131" s="205"/>
      <c r="D131" s="186" t="s">
        <v>203</v>
      </c>
      <c r="E131" s="206" t="s">
        <v>5</v>
      </c>
      <c r="F131" s="207" t="s">
        <v>254</v>
      </c>
      <c r="H131" s="208">
        <v>7760</v>
      </c>
      <c r="I131" s="209"/>
      <c r="L131" s="205"/>
      <c r="M131" s="210"/>
      <c r="N131" s="211"/>
      <c r="O131" s="211"/>
      <c r="P131" s="211"/>
      <c r="Q131" s="211"/>
      <c r="R131" s="211"/>
      <c r="S131" s="211"/>
      <c r="T131" s="212"/>
      <c r="AT131" s="206" t="s">
        <v>203</v>
      </c>
      <c r="AU131" s="206" t="s">
        <v>83</v>
      </c>
      <c r="AV131" s="13" t="s">
        <v>201</v>
      </c>
      <c r="AW131" s="13" t="s">
        <v>39</v>
      </c>
      <c r="AX131" s="13" t="s">
        <v>83</v>
      </c>
      <c r="AY131" s="206" t="s">
        <v>195</v>
      </c>
    </row>
    <row r="132" spans="2:65" s="1" customFormat="1" ht="25.5" customHeight="1">
      <c r="B132" s="172"/>
      <c r="C132" s="173" t="s">
        <v>328</v>
      </c>
      <c r="D132" s="173" t="s">
        <v>197</v>
      </c>
      <c r="E132" s="174" t="s">
        <v>5132</v>
      </c>
      <c r="F132" s="175" t="s">
        <v>5133</v>
      </c>
      <c r="G132" s="176" t="s">
        <v>5134</v>
      </c>
      <c r="H132" s="177">
        <v>300</v>
      </c>
      <c r="I132" s="178"/>
      <c r="J132" s="179">
        <f>ROUND(I132*H132,2)</f>
        <v>0</v>
      </c>
      <c r="K132" s="175"/>
      <c r="L132" s="40"/>
      <c r="M132" s="180" t="s">
        <v>5</v>
      </c>
      <c r="N132" s="181" t="s">
        <v>46</v>
      </c>
      <c r="O132" s="41"/>
      <c r="P132" s="182">
        <f>O132*H132</f>
        <v>0</v>
      </c>
      <c r="Q132" s="182">
        <v>0</v>
      </c>
      <c r="R132" s="182">
        <f>Q132*H132</f>
        <v>0</v>
      </c>
      <c r="S132" s="182">
        <v>0</v>
      </c>
      <c r="T132" s="183">
        <f>S132*H132</f>
        <v>0</v>
      </c>
      <c r="AR132" s="23" t="s">
        <v>5071</v>
      </c>
      <c r="AT132" s="23" t="s">
        <v>197</v>
      </c>
      <c r="AU132" s="23" t="s">
        <v>83</v>
      </c>
      <c r="AY132" s="23" t="s">
        <v>195</v>
      </c>
      <c r="BE132" s="184">
        <f>IF(N132="základní",J132,0)</f>
        <v>0</v>
      </c>
      <c r="BF132" s="184">
        <f>IF(N132="snížená",J132,0)</f>
        <v>0</v>
      </c>
      <c r="BG132" s="184">
        <f>IF(N132="zákl. přenesená",J132,0)</f>
        <v>0</v>
      </c>
      <c r="BH132" s="184">
        <f>IF(N132="sníž. přenesená",J132,0)</f>
        <v>0</v>
      </c>
      <c r="BI132" s="184">
        <f>IF(N132="nulová",J132,0)</f>
        <v>0</v>
      </c>
      <c r="BJ132" s="23" t="s">
        <v>83</v>
      </c>
      <c r="BK132" s="184">
        <f>ROUND(I132*H132,2)</f>
        <v>0</v>
      </c>
      <c r="BL132" s="23" t="s">
        <v>5071</v>
      </c>
      <c r="BM132" s="23" t="s">
        <v>5135</v>
      </c>
    </row>
    <row r="133" spans="2:65" s="1" customFormat="1" ht="16.5" customHeight="1">
      <c r="B133" s="172"/>
      <c r="C133" s="173" t="s">
        <v>334</v>
      </c>
      <c r="D133" s="173" t="s">
        <v>197</v>
      </c>
      <c r="E133" s="174" t="s">
        <v>5136</v>
      </c>
      <c r="F133" s="175" t="s">
        <v>5137</v>
      </c>
      <c r="G133" s="176" t="s">
        <v>5138</v>
      </c>
      <c r="H133" s="177">
        <v>1</v>
      </c>
      <c r="I133" s="178"/>
      <c r="J133" s="179">
        <f>ROUND(I133*H133,2)</f>
        <v>0</v>
      </c>
      <c r="K133" s="175"/>
      <c r="L133" s="40"/>
      <c r="M133" s="180" t="s">
        <v>5</v>
      </c>
      <c r="N133" s="181" t="s">
        <v>46</v>
      </c>
      <c r="O133" s="41"/>
      <c r="P133" s="182">
        <f>O133*H133</f>
        <v>0</v>
      </c>
      <c r="Q133" s="182">
        <v>0</v>
      </c>
      <c r="R133" s="182">
        <f>Q133*H133</f>
        <v>0</v>
      </c>
      <c r="S133" s="182">
        <v>0</v>
      </c>
      <c r="T133" s="183">
        <f>S133*H133</f>
        <v>0</v>
      </c>
      <c r="AR133" s="23" t="s">
        <v>5071</v>
      </c>
      <c r="AT133" s="23" t="s">
        <v>197</v>
      </c>
      <c r="AU133" s="23" t="s">
        <v>83</v>
      </c>
      <c r="AY133" s="23" t="s">
        <v>195</v>
      </c>
      <c r="BE133" s="184">
        <f>IF(N133="základní",J133,0)</f>
        <v>0</v>
      </c>
      <c r="BF133" s="184">
        <f>IF(N133="snížená",J133,0)</f>
        <v>0</v>
      </c>
      <c r="BG133" s="184">
        <f>IF(N133="zákl. přenesená",J133,0)</f>
        <v>0</v>
      </c>
      <c r="BH133" s="184">
        <f>IF(N133="sníž. přenesená",J133,0)</f>
        <v>0</v>
      </c>
      <c r="BI133" s="184">
        <f>IF(N133="nulová",J133,0)</f>
        <v>0</v>
      </c>
      <c r="BJ133" s="23" t="s">
        <v>83</v>
      </c>
      <c r="BK133" s="184">
        <f>ROUND(I133*H133,2)</f>
        <v>0</v>
      </c>
      <c r="BL133" s="23" t="s">
        <v>5071</v>
      </c>
      <c r="BM133" s="23" t="s">
        <v>5139</v>
      </c>
    </row>
    <row r="134" spans="2:65" s="1" customFormat="1" ht="40.5">
      <c r="B134" s="40"/>
      <c r="D134" s="186" t="s">
        <v>209</v>
      </c>
      <c r="F134" s="194" t="s">
        <v>5140</v>
      </c>
      <c r="I134" s="195"/>
      <c r="L134" s="40"/>
      <c r="M134" s="196"/>
      <c r="N134" s="41"/>
      <c r="O134" s="41"/>
      <c r="P134" s="41"/>
      <c r="Q134" s="41"/>
      <c r="R134" s="41"/>
      <c r="S134" s="41"/>
      <c r="T134" s="69"/>
      <c r="AT134" s="23" t="s">
        <v>209</v>
      </c>
      <c r="AU134" s="23" t="s">
        <v>83</v>
      </c>
    </row>
    <row r="135" spans="2:65" s="1" customFormat="1" ht="16.5" customHeight="1">
      <c r="B135" s="172"/>
      <c r="C135" s="173" t="s">
        <v>10</v>
      </c>
      <c r="D135" s="173" t="s">
        <v>197</v>
      </c>
      <c r="E135" s="174" t="s">
        <v>5141</v>
      </c>
      <c r="F135" s="175" t="s">
        <v>5142</v>
      </c>
      <c r="G135" s="176" t="s">
        <v>5134</v>
      </c>
      <c r="H135" s="177">
        <v>4</v>
      </c>
      <c r="I135" s="178"/>
      <c r="J135" s="179">
        <f>ROUND(I135*H135,2)</f>
        <v>0</v>
      </c>
      <c r="K135" s="175"/>
      <c r="L135" s="40"/>
      <c r="M135" s="180" t="s">
        <v>5</v>
      </c>
      <c r="N135" s="181" t="s">
        <v>46</v>
      </c>
      <c r="O135" s="41"/>
      <c r="P135" s="182">
        <f>O135*H135</f>
        <v>0</v>
      </c>
      <c r="Q135" s="182">
        <v>0</v>
      </c>
      <c r="R135" s="182">
        <f>Q135*H135</f>
        <v>0</v>
      </c>
      <c r="S135" s="182">
        <v>0</v>
      </c>
      <c r="T135" s="183">
        <f>S135*H135</f>
        <v>0</v>
      </c>
      <c r="AR135" s="23" t="s">
        <v>201</v>
      </c>
      <c r="AT135" s="23" t="s">
        <v>197</v>
      </c>
      <c r="AU135" s="23" t="s">
        <v>83</v>
      </c>
      <c r="AY135" s="23" t="s">
        <v>195</v>
      </c>
      <c r="BE135" s="184">
        <f>IF(N135="základní",J135,0)</f>
        <v>0</v>
      </c>
      <c r="BF135" s="184">
        <f>IF(N135="snížená",J135,0)</f>
        <v>0</v>
      </c>
      <c r="BG135" s="184">
        <f>IF(N135="zákl. přenesená",J135,0)</f>
        <v>0</v>
      </c>
      <c r="BH135" s="184">
        <f>IF(N135="sníž. přenesená",J135,0)</f>
        <v>0</v>
      </c>
      <c r="BI135" s="184">
        <f>IF(N135="nulová",J135,0)</f>
        <v>0</v>
      </c>
      <c r="BJ135" s="23" t="s">
        <v>83</v>
      </c>
      <c r="BK135" s="184">
        <f>ROUND(I135*H135,2)</f>
        <v>0</v>
      </c>
      <c r="BL135" s="23" t="s">
        <v>201</v>
      </c>
      <c r="BM135" s="23" t="s">
        <v>5143</v>
      </c>
    </row>
    <row r="136" spans="2:65" s="1" customFormat="1" ht="67.5">
      <c r="B136" s="40"/>
      <c r="D136" s="186" t="s">
        <v>209</v>
      </c>
      <c r="F136" s="194" t="s">
        <v>5144</v>
      </c>
      <c r="I136" s="195"/>
      <c r="L136" s="40"/>
      <c r="M136" s="226"/>
      <c r="N136" s="227"/>
      <c r="O136" s="227"/>
      <c r="P136" s="227"/>
      <c r="Q136" s="227"/>
      <c r="R136" s="227"/>
      <c r="S136" s="227"/>
      <c r="T136" s="228"/>
      <c r="AT136" s="23" t="s">
        <v>209</v>
      </c>
      <c r="AU136" s="23" t="s">
        <v>83</v>
      </c>
    </row>
    <row r="137" spans="2:65" s="1" customFormat="1" ht="6.95" customHeight="1">
      <c r="B137" s="55"/>
      <c r="C137" s="56"/>
      <c r="D137" s="56"/>
      <c r="E137" s="56"/>
      <c r="F137" s="56"/>
      <c r="G137" s="56"/>
      <c r="H137" s="56"/>
      <c r="I137" s="126"/>
      <c r="J137" s="56"/>
      <c r="K137" s="56"/>
      <c r="L137" s="40"/>
    </row>
  </sheetData>
  <autoFilter ref="C79:K136"/>
  <mergeCells count="10">
    <mergeCell ref="J51:J52"/>
    <mergeCell ref="E70:H70"/>
    <mergeCell ref="E72:H7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7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6"/>
  <sheetViews>
    <sheetView showGridLines="0" zoomScaleNormal="100" workbookViewId="0"/>
  </sheetViews>
  <sheetFormatPr defaultRowHeight="13.5"/>
  <cols>
    <col min="1" max="1" width="8.33203125" style="229" customWidth="1"/>
    <col min="2" max="2" width="1.6640625" style="229" customWidth="1"/>
    <col min="3" max="4" width="5" style="229" customWidth="1"/>
    <col min="5" max="5" width="11.6640625" style="229" customWidth="1"/>
    <col min="6" max="6" width="9.1640625" style="229" customWidth="1"/>
    <col min="7" max="7" width="5" style="229" customWidth="1"/>
    <col min="8" max="8" width="77.83203125" style="229" customWidth="1"/>
    <col min="9" max="10" width="20" style="229" customWidth="1"/>
    <col min="11" max="11" width="1.6640625" style="229" customWidth="1"/>
  </cols>
  <sheetData>
    <row r="1" spans="2:11" ht="37.5" customHeight="1"/>
    <row r="2" spans="2:11" ht="7.5" customHeight="1">
      <c r="B2" s="230"/>
      <c r="C2" s="231"/>
      <c r="D2" s="231"/>
      <c r="E2" s="231"/>
      <c r="F2" s="231"/>
      <c r="G2" s="231"/>
      <c r="H2" s="231"/>
      <c r="I2" s="231"/>
      <c r="J2" s="231"/>
      <c r="K2" s="232"/>
    </row>
    <row r="3" spans="2:11" s="14" customFormat="1" ht="45" customHeight="1">
      <c r="B3" s="233"/>
      <c r="C3" s="354" t="s">
        <v>5145</v>
      </c>
      <c r="D3" s="354"/>
      <c r="E3" s="354"/>
      <c r="F3" s="354"/>
      <c r="G3" s="354"/>
      <c r="H3" s="354"/>
      <c r="I3" s="354"/>
      <c r="J3" s="354"/>
      <c r="K3" s="234"/>
    </row>
    <row r="4" spans="2:11" ht="25.5" customHeight="1">
      <c r="B4" s="235"/>
      <c r="C4" s="355" t="s">
        <v>5146</v>
      </c>
      <c r="D4" s="355"/>
      <c r="E4" s="355"/>
      <c r="F4" s="355"/>
      <c r="G4" s="355"/>
      <c r="H4" s="355"/>
      <c r="I4" s="355"/>
      <c r="J4" s="355"/>
      <c r="K4" s="236"/>
    </row>
    <row r="5" spans="2:11" ht="5.25" customHeight="1">
      <c r="B5" s="235"/>
      <c r="C5" s="237"/>
      <c r="D5" s="237"/>
      <c r="E5" s="237"/>
      <c r="F5" s="237"/>
      <c r="G5" s="237"/>
      <c r="H5" s="237"/>
      <c r="I5" s="237"/>
      <c r="J5" s="237"/>
      <c r="K5" s="236"/>
    </row>
    <row r="6" spans="2:11" ht="15" customHeight="1">
      <c r="B6" s="235"/>
      <c r="C6" s="353" t="s">
        <v>5147</v>
      </c>
      <c r="D6" s="353"/>
      <c r="E6" s="353"/>
      <c r="F6" s="353"/>
      <c r="G6" s="353"/>
      <c r="H6" s="353"/>
      <c r="I6" s="353"/>
      <c r="J6" s="353"/>
      <c r="K6" s="236"/>
    </row>
    <row r="7" spans="2:11" ht="15" customHeight="1">
      <c r="B7" s="239"/>
      <c r="C7" s="353" t="s">
        <v>5148</v>
      </c>
      <c r="D7" s="353"/>
      <c r="E7" s="353"/>
      <c r="F7" s="353"/>
      <c r="G7" s="353"/>
      <c r="H7" s="353"/>
      <c r="I7" s="353"/>
      <c r="J7" s="353"/>
      <c r="K7" s="236"/>
    </row>
    <row r="8" spans="2:11" ht="12.75" customHeight="1">
      <c r="B8" s="239"/>
      <c r="C8" s="238"/>
      <c r="D8" s="238"/>
      <c r="E8" s="238"/>
      <c r="F8" s="238"/>
      <c r="G8" s="238"/>
      <c r="H8" s="238"/>
      <c r="I8" s="238"/>
      <c r="J8" s="238"/>
      <c r="K8" s="236"/>
    </row>
    <row r="9" spans="2:11" ht="15" customHeight="1">
      <c r="B9" s="239"/>
      <c r="C9" s="353" t="s">
        <v>5149</v>
      </c>
      <c r="D9" s="353"/>
      <c r="E9" s="353"/>
      <c r="F9" s="353"/>
      <c r="G9" s="353"/>
      <c r="H9" s="353"/>
      <c r="I9" s="353"/>
      <c r="J9" s="353"/>
      <c r="K9" s="236"/>
    </row>
    <row r="10" spans="2:11" ht="15" customHeight="1">
      <c r="B10" s="239"/>
      <c r="C10" s="238"/>
      <c r="D10" s="353" t="s">
        <v>5150</v>
      </c>
      <c r="E10" s="353"/>
      <c r="F10" s="353"/>
      <c r="G10" s="353"/>
      <c r="H10" s="353"/>
      <c r="I10" s="353"/>
      <c r="J10" s="353"/>
      <c r="K10" s="236"/>
    </row>
    <row r="11" spans="2:11" ht="15" customHeight="1">
      <c r="B11" s="239"/>
      <c r="C11" s="240"/>
      <c r="D11" s="353" t="s">
        <v>5151</v>
      </c>
      <c r="E11" s="353"/>
      <c r="F11" s="353"/>
      <c r="G11" s="353"/>
      <c r="H11" s="353"/>
      <c r="I11" s="353"/>
      <c r="J11" s="353"/>
      <c r="K11" s="236"/>
    </row>
    <row r="12" spans="2:11" ht="12.75" customHeight="1">
      <c r="B12" s="239"/>
      <c r="C12" s="240"/>
      <c r="D12" s="240"/>
      <c r="E12" s="240"/>
      <c r="F12" s="240"/>
      <c r="G12" s="240"/>
      <c r="H12" s="240"/>
      <c r="I12" s="240"/>
      <c r="J12" s="240"/>
      <c r="K12" s="236"/>
    </row>
    <row r="13" spans="2:11" ht="15" customHeight="1">
      <c r="B13" s="239"/>
      <c r="C13" s="240"/>
      <c r="D13" s="353" t="s">
        <v>5152</v>
      </c>
      <c r="E13" s="353"/>
      <c r="F13" s="353"/>
      <c r="G13" s="353"/>
      <c r="H13" s="353"/>
      <c r="I13" s="353"/>
      <c r="J13" s="353"/>
      <c r="K13" s="236"/>
    </row>
    <row r="14" spans="2:11" ht="15" customHeight="1">
      <c r="B14" s="239"/>
      <c r="C14" s="240"/>
      <c r="D14" s="353" t="s">
        <v>5153</v>
      </c>
      <c r="E14" s="353"/>
      <c r="F14" s="353"/>
      <c r="G14" s="353"/>
      <c r="H14" s="353"/>
      <c r="I14" s="353"/>
      <c r="J14" s="353"/>
      <c r="K14" s="236"/>
    </row>
    <row r="15" spans="2:11" ht="15" customHeight="1">
      <c r="B15" s="239"/>
      <c r="C15" s="240"/>
      <c r="D15" s="353" t="s">
        <v>5154</v>
      </c>
      <c r="E15" s="353"/>
      <c r="F15" s="353"/>
      <c r="G15" s="353"/>
      <c r="H15" s="353"/>
      <c r="I15" s="353"/>
      <c r="J15" s="353"/>
      <c r="K15" s="236"/>
    </row>
    <row r="16" spans="2:11" ht="15" customHeight="1">
      <c r="B16" s="239"/>
      <c r="C16" s="240"/>
      <c r="D16" s="240"/>
      <c r="E16" s="241" t="s">
        <v>82</v>
      </c>
      <c r="F16" s="353" t="s">
        <v>5155</v>
      </c>
      <c r="G16" s="353"/>
      <c r="H16" s="353"/>
      <c r="I16" s="353"/>
      <c r="J16" s="353"/>
      <c r="K16" s="236"/>
    </row>
    <row r="17" spans="2:11" ht="15" customHeight="1">
      <c r="B17" s="239"/>
      <c r="C17" s="240"/>
      <c r="D17" s="240"/>
      <c r="E17" s="241" t="s">
        <v>5156</v>
      </c>
      <c r="F17" s="353" t="s">
        <v>5157</v>
      </c>
      <c r="G17" s="353"/>
      <c r="H17" s="353"/>
      <c r="I17" s="353"/>
      <c r="J17" s="353"/>
      <c r="K17" s="236"/>
    </row>
    <row r="18" spans="2:11" ht="15" customHeight="1">
      <c r="B18" s="239"/>
      <c r="C18" s="240"/>
      <c r="D18" s="240"/>
      <c r="E18" s="241" t="s">
        <v>5158</v>
      </c>
      <c r="F18" s="353" t="s">
        <v>5159</v>
      </c>
      <c r="G18" s="353"/>
      <c r="H18" s="353"/>
      <c r="I18" s="353"/>
      <c r="J18" s="353"/>
      <c r="K18" s="236"/>
    </row>
    <row r="19" spans="2:11" ht="15" customHeight="1">
      <c r="B19" s="239"/>
      <c r="C19" s="240"/>
      <c r="D19" s="240"/>
      <c r="E19" s="241" t="s">
        <v>5160</v>
      </c>
      <c r="F19" s="353" t="s">
        <v>5161</v>
      </c>
      <c r="G19" s="353"/>
      <c r="H19" s="353"/>
      <c r="I19" s="353"/>
      <c r="J19" s="353"/>
      <c r="K19" s="236"/>
    </row>
    <row r="20" spans="2:11" ht="15" customHeight="1">
      <c r="B20" s="239"/>
      <c r="C20" s="240"/>
      <c r="D20" s="240"/>
      <c r="E20" s="241" t="s">
        <v>5045</v>
      </c>
      <c r="F20" s="353" t="s">
        <v>5162</v>
      </c>
      <c r="G20" s="353"/>
      <c r="H20" s="353"/>
      <c r="I20" s="353"/>
      <c r="J20" s="353"/>
      <c r="K20" s="236"/>
    </row>
    <row r="21" spans="2:11" ht="15" customHeight="1">
      <c r="B21" s="239"/>
      <c r="C21" s="240"/>
      <c r="D21" s="240"/>
      <c r="E21" s="241" t="s">
        <v>5163</v>
      </c>
      <c r="F21" s="353" t="s">
        <v>5164</v>
      </c>
      <c r="G21" s="353"/>
      <c r="H21" s="353"/>
      <c r="I21" s="353"/>
      <c r="J21" s="353"/>
      <c r="K21" s="236"/>
    </row>
    <row r="22" spans="2:11" ht="12.75" customHeight="1">
      <c r="B22" s="239"/>
      <c r="C22" s="240"/>
      <c r="D22" s="240"/>
      <c r="E22" s="240"/>
      <c r="F22" s="240"/>
      <c r="G22" s="240"/>
      <c r="H22" s="240"/>
      <c r="I22" s="240"/>
      <c r="J22" s="240"/>
      <c r="K22" s="236"/>
    </row>
    <row r="23" spans="2:11" ht="15" customHeight="1">
      <c r="B23" s="239"/>
      <c r="C23" s="353" t="s">
        <v>5165</v>
      </c>
      <c r="D23" s="353"/>
      <c r="E23" s="353"/>
      <c r="F23" s="353"/>
      <c r="G23" s="353"/>
      <c r="H23" s="353"/>
      <c r="I23" s="353"/>
      <c r="J23" s="353"/>
      <c r="K23" s="236"/>
    </row>
    <row r="24" spans="2:11" ht="15" customHeight="1">
      <c r="B24" s="239"/>
      <c r="C24" s="353" t="s">
        <v>5166</v>
      </c>
      <c r="D24" s="353"/>
      <c r="E24" s="353"/>
      <c r="F24" s="353"/>
      <c r="G24" s="353"/>
      <c r="H24" s="353"/>
      <c r="I24" s="353"/>
      <c r="J24" s="353"/>
      <c r="K24" s="236"/>
    </row>
    <row r="25" spans="2:11" ht="15" customHeight="1">
      <c r="B25" s="239"/>
      <c r="C25" s="238"/>
      <c r="D25" s="353" t="s">
        <v>5167</v>
      </c>
      <c r="E25" s="353"/>
      <c r="F25" s="353"/>
      <c r="G25" s="353"/>
      <c r="H25" s="353"/>
      <c r="I25" s="353"/>
      <c r="J25" s="353"/>
      <c r="K25" s="236"/>
    </row>
    <row r="26" spans="2:11" ht="15" customHeight="1">
      <c r="B26" s="239"/>
      <c r="C26" s="240"/>
      <c r="D26" s="353" t="s">
        <v>5168</v>
      </c>
      <c r="E26" s="353"/>
      <c r="F26" s="353"/>
      <c r="G26" s="353"/>
      <c r="H26" s="353"/>
      <c r="I26" s="353"/>
      <c r="J26" s="353"/>
      <c r="K26" s="236"/>
    </row>
    <row r="27" spans="2:11" ht="12.75" customHeight="1">
      <c r="B27" s="239"/>
      <c r="C27" s="240"/>
      <c r="D27" s="240"/>
      <c r="E27" s="240"/>
      <c r="F27" s="240"/>
      <c r="G27" s="240"/>
      <c r="H27" s="240"/>
      <c r="I27" s="240"/>
      <c r="J27" s="240"/>
      <c r="K27" s="236"/>
    </row>
    <row r="28" spans="2:11" ht="15" customHeight="1">
      <c r="B28" s="239"/>
      <c r="C28" s="240"/>
      <c r="D28" s="353" t="s">
        <v>5169</v>
      </c>
      <c r="E28" s="353"/>
      <c r="F28" s="353"/>
      <c r="G28" s="353"/>
      <c r="H28" s="353"/>
      <c r="I28" s="353"/>
      <c r="J28" s="353"/>
      <c r="K28" s="236"/>
    </row>
    <row r="29" spans="2:11" ht="15" customHeight="1">
      <c r="B29" s="239"/>
      <c r="C29" s="240"/>
      <c r="D29" s="353" t="s">
        <v>5170</v>
      </c>
      <c r="E29" s="353"/>
      <c r="F29" s="353"/>
      <c r="G29" s="353"/>
      <c r="H29" s="353"/>
      <c r="I29" s="353"/>
      <c r="J29" s="353"/>
      <c r="K29" s="236"/>
    </row>
    <row r="30" spans="2:11" ht="12.75" customHeight="1">
      <c r="B30" s="239"/>
      <c r="C30" s="240"/>
      <c r="D30" s="240"/>
      <c r="E30" s="240"/>
      <c r="F30" s="240"/>
      <c r="G30" s="240"/>
      <c r="H30" s="240"/>
      <c r="I30" s="240"/>
      <c r="J30" s="240"/>
      <c r="K30" s="236"/>
    </row>
    <row r="31" spans="2:11" ht="15" customHeight="1">
      <c r="B31" s="239"/>
      <c r="C31" s="240"/>
      <c r="D31" s="353" t="s">
        <v>5171</v>
      </c>
      <c r="E31" s="353"/>
      <c r="F31" s="353"/>
      <c r="G31" s="353"/>
      <c r="H31" s="353"/>
      <c r="I31" s="353"/>
      <c r="J31" s="353"/>
      <c r="K31" s="236"/>
    </row>
    <row r="32" spans="2:11" ht="15" customHeight="1">
      <c r="B32" s="239"/>
      <c r="C32" s="240"/>
      <c r="D32" s="353" t="s">
        <v>5172</v>
      </c>
      <c r="E32" s="353"/>
      <c r="F32" s="353"/>
      <c r="G32" s="353"/>
      <c r="H32" s="353"/>
      <c r="I32" s="353"/>
      <c r="J32" s="353"/>
      <c r="K32" s="236"/>
    </row>
    <row r="33" spans="2:11" ht="15" customHeight="1">
      <c r="B33" s="239"/>
      <c r="C33" s="240"/>
      <c r="D33" s="353" t="s">
        <v>5173</v>
      </c>
      <c r="E33" s="353"/>
      <c r="F33" s="353"/>
      <c r="G33" s="353"/>
      <c r="H33" s="353"/>
      <c r="I33" s="353"/>
      <c r="J33" s="353"/>
      <c r="K33" s="236"/>
    </row>
    <row r="34" spans="2:11" ht="15" customHeight="1">
      <c r="B34" s="239"/>
      <c r="C34" s="240"/>
      <c r="D34" s="238"/>
      <c r="E34" s="242" t="s">
        <v>180</v>
      </c>
      <c r="F34" s="238"/>
      <c r="G34" s="353" t="s">
        <v>5174</v>
      </c>
      <c r="H34" s="353"/>
      <c r="I34" s="353"/>
      <c r="J34" s="353"/>
      <c r="K34" s="236"/>
    </row>
    <row r="35" spans="2:11" ht="30.75" customHeight="1">
      <c r="B35" s="239"/>
      <c r="C35" s="240"/>
      <c r="D35" s="238"/>
      <c r="E35" s="242" t="s">
        <v>5175</v>
      </c>
      <c r="F35" s="238"/>
      <c r="G35" s="353" t="s">
        <v>5176</v>
      </c>
      <c r="H35" s="353"/>
      <c r="I35" s="353"/>
      <c r="J35" s="353"/>
      <c r="K35" s="236"/>
    </row>
    <row r="36" spans="2:11" ht="15" customHeight="1">
      <c r="B36" s="239"/>
      <c r="C36" s="240"/>
      <c r="D36" s="238"/>
      <c r="E36" s="242" t="s">
        <v>56</v>
      </c>
      <c r="F36" s="238"/>
      <c r="G36" s="353" t="s">
        <v>5177</v>
      </c>
      <c r="H36" s="353"/>
      <c r="I36" s="353"/>
      <c r="J36" s="353"/>
      <c r="K36" s="236"/>
    </row>
    <row r="37" spans="2:11" ht="15" customHeight="1">
      <c r="B37" s="239"/>
      <c r="C37" s="240"/>
      <c r="D37" s="238"/>
      <c r="E37" s="242" t="s">
        <v>181</v>
      </c>
      <c r="F37" s="238"/>
      <c r="G37" s="353" t="s">
        <v>5178</v>
      </c>
      <c r="H37" s="353"/>
      <c r="I37" s="353"/>
      <c r="J37" s="353"/>
      <c r="K37" s="236"/>
    </row>
    <row r="38" spans="2:11" ht="15" customHeight="1">
      <c r="B38" s="239"/>
      <c r="C38" s="240"/>
      <c r="D38" s="238"/>
      <c r="E38" s="242" t="s">
        <v>182</v>
      </c>
      <c r="F38" s="238"/>
      <c r="G38" s="353" t="s">
        <v>5179</v>
      </c>
      <c r="H38" s="353"/>
      <c r="I38" s="353"/>
      <c r="J38" s="353"/>
      <c r="K38" s="236"/>
    </row>
    <row r="39" spans="2:11" ht="15" customHeight="1">
      <c r="B39" s="239"/>
      <c r="C39" s="240"/>
      <c r="D39" s="238"/>
      <c r="E39" s="242" t="s">
        <v>183</v>
      </c>
      <c r="F39" s="238"/>
      <c r="G39" s="353" t="s">
        <v>5180</v>
      </c>
      <c r="H39" s="353"/>
      <c r="I39" s="353"/>
      <c r="J39" s="353"/>
      <c r="K39" s="236"/>
    </row>
    <row r="40" spans="2:11" ht="15" customHeight="1">
      <c r="B40" s="239"/>
      <c r="C40" s="240"/>
      <c r="D40" s="238"/>
      <c r="E40" s="242" t="s">
        <v>5181</v>
      </c>
      <c r="F40" s="238"/>
      <c r="G40" s="353" t="s">
        <v>5182</v>
      </c>
      <c r="H40" s="353"/>
      <c r="I40" s="353"/>
      <c r="J40" s="353"/>
      <c r="K40" s="236"/>
    </row>
    <row r="41" spans="2:11" ht="15" customHeight="1">
      <c r="B41" s="239"/>
      <c r="C41" s="240"/>
      <c r="D41" s="238"/>
      <c r="E41" s="242"/>
      <c r="F41" s="238"/>
      <c r="G41" s="353" t="s">
        <v>5183</v>
      </c>
      <c r="H41" s="353"/>
      <c r="I41" s="353"/>
      <c r="J41" s="353"/>
      <c r="K41" s="236"/>
    </row>
    <row r="42" spans="2:11" ht="15" customHeight="1">
      <c r="B42" s="239"/>
      <c r="C42" s="240"/>
      <c r="D42" s="238"/>
      <c r="E42" s="242" t="s">
        <v>5184</v>
      </c>
      <c r="F42" s="238"/>
      <c r="G42" s="353" t="s">
        <v>5185</v>
      </c>
      <c r="H42" s="353"/>
      <c r="I42" s="353"/>
      <c r="J42" s="353"/>
      <c r="K42" s="236"/>
    </row>
    <row r="43" spans="2:11" ht="15" customHeight="1">
      <c r="B43" s="239"/>
      <c r="C43" s="240"/>
      <c r="D43" s="238"/>
      <c r="E43" s="242" t="s">
        <v>185</v>
      </c>
      <c r="F43" s="238"/>
      <c r="G43" s="353" t="s">
        <v>5186</v>
      </c>
      <c r="H43" s="353"/>
      <c r="I43" s="353"/>
      <c r="J43" s="353"/>
      <c r="K43" s="236"/>
    </row>
    <row r="44" spans="2:11" ht="12.75" customHeight="1">
      <c r="B44" s="239"/>
      <c r="C44" s="240"/>
      <c r="D44" s="238"/>
      <c r="E44" s="238"/>
      <c r="F44" s="238"/>
      <c r="G44" s="238"/>
      <c r="H44" s="238"/>
      <c r="I44" s="238"/>
      <c r="J44" s="238"/>
      <c r="K44" s="236"/>
    </row>
    <row r="45" spans="2:11" ht="15" customHeight="1">
      <c r="B45" s="239"/>
      <c r="C45" s="240"/>
      <c r="D45" s="353" t="s">
        <v>5187</v>
      </c>
      <c r="E45" s="353"/>
      <c r="F45" s="353"/>
      <c r="G45" s="353"/>
      <c r="H45" s="353"/>
      <c r="I45" s="353"/>
      <c r="J45" s="353"/>
      <c r="K45" s="236"/>
    </row>
    <row r="46" spans="2:11" ht="15" customHeight="1">
      <c r="B46" s="239"/>
      <c r="C46" s="240"/>
      <c r="D46" s="240"/>
      <c r="E46" s="353" t="s">
        <v>5188</v>
      </c>
      <c r="F46" s="353"/>
      <c r="G46" s="353"/>
      <c r="H46" s="353"/>
      <c r="I46" s="353"/>
      <c r="J46" s="353"/>
      <c r="K46" s="236"/>
    </row>
    <row r="47" spans="2:11" ht="15" customHeight="1">
      <c r="B47" s="239"/>
      <c r="C47" s="240"/>
      <c r="D47" s="240"/>
      <c r="E47" s="353" t="s">
        <v>5189</v>
      </c>
      <c r="F47" s="353"/>
      <c r="G47" s="353"/>
      <c r="H47" s="353"/>
      <c r="I47" s="353"/>
      <c r="J47" s="353"/>
      <c r="K47" s="236"/>
    </row>
    <row r="48" spans="2:11" ht="15" customHeight="1">
      <c r="B48" s="239"/>
      <c r="C48" s="240"/>
      <c r="D48" s="240"/>
      <c r="E48" s="353" t="s">
        <v>5190</v>
      </c>
      <c r="F48" s="353"/>
      <c r="G48" s="353"/>
      <c r="H48" s="353"/>
      <c r="I48" s="353"/>
      <c r="J48" s="353"/>
      <c r="K48" s="236"/>
    </row>
    <row r="49" spans="2:11" ht="15" customHeight="1">
      <c r="B49" s="239"/>
      <c r="C49" s="240"/>
      <c r="D49" s="353" t="s">
        <v>5191</v>
      </c>
      <c r="E49" s="353"/>
      <c r="F49" s="353"/>
      <c r="G49" s="353"/>
      <c r="H49" s="353"/>
      <c r="I49" s="353"/>
      <c r="J49" s="353"/>
      <c r="K49" s="236"/>
    </row>
    <row r="50" spans="2:11" ht="25.5" customHeight="1">
      <c r="B50" s="235"/>
      <c r="C50" s="355" t="s">
        <v>5192</v>
      </c>
      <c r="D50" s="355"/>
      <c r="E50" s="355"/>
      <c r="F50" s="355"/>
      <c r="G50" s="355"/>
      <c r="H50" s="355"/>
      <c r="I50" s="355"/>
      <c r="J50" s="355"/>
      <c r="K50" s="236"/>
    </row>
    <row r="51" spans="2:11" ht="5.25" customHeight="1">
      <c r="B51" s="235"/>
      <c r="C51" s="237"/>
      <c r="D51" s="237"/>
      <c r="E51" s="237"/>
      <c r="F51" s="237"/>
      <c r="G51" s="237"/>
      <c r="H51" s="237"/>
      <c r="I51" s="237"/>
      <c r="J51" s="237"/>
      <c r="K51" s="236"/>
    </row>
    <row r="52" spans="2:11" ht="15" customHeight="1">
      <c r="B52" s="235"/>
      <c r="C52" s="353" t="s">
        <v>5193</v>
      </c>
      <c r="D52" s="353"/>
      <c r="E52" s="353"/>
      <c r="F52" s="353"/>
      <c r="G52" s="353"/>
      <c r="H52" s="353"/>
      <c r="I52" s="353"/>
      <c r="J52" s="353"/>
      <c r="K52" s="236"/>
    </row>
    <row r="53" spans="2:11" ht="15" customHeight="1">
      <c r="B53" s="235"/>
      <c r="C53" s="353" t="s">
        <v>5194</v>
      </c>
      <c r="D53" s="353"/>
      <c r="E53" s="353"/>
      <c r="F53" s="353"/>
      <c r="G53" s="353"/>
      <c r="H53" s="353"/>
      <c r="I53" s="353"/>
      <c r="J53" s="353"/>
      <c r="K53" s="236"/>
    </row>
    <row r="54" spans="2:11" ht="12.75" customHeight="1">
      <c r="B54" s="235"/>
      <c r="C54" s="238"/>
      <c r="D54" s="238"/>
      <c r="E54" s="238"/>
      <c r="F54" s="238"/>
      <c r="G54" s="238"/>
      <c r="H54" s="238"/>
      <c r="I54" s="238"/>
      <c r="J54" s="238"/>
      <c r="K54" s="236"/>
    </row>
    <row r="55" spans="2:11" ht="15" customHeight="1">
      <c r="B55" s="235"/>
      <c r="C55" s="353" t="s">
        <v>5195</v>
      </c>
      <c r="D55" s="353"/>
      <c r="E55" s="353"/>
      <c r="F55" s="353"/>
      <c r="G55" s="353"/>
      <c r="H55" s="353"/>
      <c r="I55" s="353"/>
      <c r="J55" s="353"/>
      <c r="K55" s="236"/>
    </row>
    <row r="56" spans="2:11" ht="15" customHeight="1">
      <c r="B56" s="235"/>
      <c r="C56" s="240"/>
      <c r="D56" s="353" t="s">
        <v>5196</v>
      </c>
      <c r="E56" s="353"/>
      <c r="F56" s="353"/>
      <c r="G56" s="353"/>
      <c r="H56" s="353"/>
      <c r="I56" s="353"/>
      <c r="J56" s="353"/>
      <c r="K56" s="236"/>
    </row>
    <row r="57" spans="2:11" ht="15" customHeight="1">
      <c r="B57" s="235"/>
      <c r="C57" s="240"/>
      <c r="D57" s="353" t="s">
        <v>5197</v>
      </c>
      <c r="E57" s="353"/>
      <c r="F57" s="353"/>
      <c r="G57" s="353"/>
      <c r="H57" s="353"/>
      <c r="I57" s="353"/>
      <c r="J57" s="353"/>
      <c r="K57" s="236"/>
    </row>
    <row r="58" spans="2:11" ht="15" customHeight="1">
      <c r="B58" s="235"/>
      <c r="C58" s="240"/>
      <c r="D58" s="353" t="s">
        <v>5198</v>
      </c>
      <c r="E58" s="353"/>
      <c r="F58" s="353"/>
      <c r="G58" s="353"/>
      <c r="H58" s="353"/>
      <c r="I58" s="353"/>
      <c r="J58" s="353"/>
      <c r="K58" s="236"/>
    </row>
    <row r="59" spans="2:11" ht="15" customHeight="1">
      <c r="B59" s="235"/>
      <c r="C59" s="240"/>
      <c r="D59" s="353" t="s">
        <v>5199</v>
      </c>
      <c r="E59" s="353"/>
      <c r="F59" s="353"/>
      <c r="G59" s="353"/>
      <c r="H59" s="353"/>
      <c r="I59" s="353"/>
      <c r="J59" s="353"/>
      <c r="K59" s="236"/>
    </row>
    <row r="60" spans="2:11" ht="15" customHeight="1">
      <c r="B60" s="235"/>
      <c r="C60" s="240"/>
      <c r="D60" s="357" t="s">
        <v>5200</v>
      </c>
      <c r="E60" s="357"/>
      <c r="F60" s="357"/>
      <c r="G60" s="357"/>
      <c r="H60" s="357"/>
      <c r="I60" s="357"/>
      <c r="J60" s="357"/>
      <c r="K60" s="236"/>
    </row>
    <row r="61" spans="2:11" ht="15" customHeight="1">
      <c r="B61" s="235"/>
      <c r="C61" s="240"/>
      <c r="D61" s="353" t="s">
        <v>5201</v>
      </c>
      <c r="E61" s="353"/>
      <c r="F61" s="353"/>
      <c r="G61" s="353"/>
      <c r="H61" s="353"/>
      <c r="I61" s="353"/>
      <c r="J61" s="353"/>
      <c r="K61" s="236"/>
    </row>
    <row r="62" spans="2:11" ht="12.75" customHeight="1">
      <c r="B62" s="235"/>
      <c r="C62" s="240"/>
      <c r="D62" s="240"/>
      <c r="E62" s="243"/>
      <c r="F62" s="240"/>
      <c r="G62" s="240"/>
      <c r="H62" s="240"/>
      <c r="I62" s="240"/>
      <c r="J62" s="240"/>
      <c r="K62" s="236"/>
    </row>
    <row r="63" spans="2:11" ht="15" customHeight="1">
      <c r="B63" s="235"/>
      <c r="C63" s="240"/>
      <c r="D63" s="353" t="s">
        <v>5202</v>
      </c>
      <c r="E63" s="353"/>
      <c r="F63" s="353"/>
      <c r="G63" s="353"/>
      <c r="H63" s="353"/>
      <c r="I63" s="353"/>
      <c r="J63" s="353"/>
      <c r="K63" s="236"/>
    </row>
    <row r="64" spans="2:11" ht="15" customHeight="1">
      <c r="B64" s="235"/>
      <c r="C64" s="240"/>
      <c r="D64" s="357" t="s">
        <v>5203</v>
      </c>
      <c r="E64" s="357"/>
      <c r="F64" s="357"/>
      <c r="G64" s="357"/>
      <c r="H64" s="357"/>
      <c r="I64" s="357"/>
      <c r="J64" s="357"/>
      <c r="K64" s="236"/>
    </row>
    <row r="65" spans="2:11" ht="15" customHeight="1">
      <c r="B65" s="235"/>
      <c r="C65" s="240"/>
      <c r="D65" s="353" t="s">
        <v>5204</v>
      </c>
      <c r="E65" s="353"/>
      <c r="F65" s="353"/>
      <c r="G65" s="353"/>
      <c r="H65" s="353"/>
      <c r="I65" s="353"/>
      <c r="J65" s="353"/>
      <c r="K65" s="236"/>
    </row>
    <row r="66" spans="2:11" ht="15" customHeight="1">
      <c r="B66" s="235"/>
      <c r="C66" s="240"/>
      <c r="D66" s="353" t="s">
        <v>5205</v>
      </c>
      <c r="E66" s="353"/>
      <c r="F66" s="353"/>
      <c r="G66" s="353"/>
      <c r="H66" s="353"/>
      <c r="I66" s="353"/>
      <c r="J66" s="353"/>
      <c r="K66" s="236"/>
    </row>
    <row r="67" spans="2:11" ht="15" customHeight="1">
      <c r="B67" s="235"/>
      <c r="C67" s="240"/>
      <c r="D67" s="353" t="s">
        <v>5206</v>
      </c>
      <c r="E67" s="353"/>
      <c r="F67" s="353"/>
      <c r="G67" s="353"/>
      <c r="H67" s="353"/>
      <c r="I67" s="353"/>
      <c r="J67" s="353"/>
      <c r="K67" s="236"/>
    </row>
    <row r="68" spans="2:11" ht="15" customHeight="1">
      <c r="B68" s="235"/>
      <c r="C68" s="240"/>
      <c r="D68" s="353" t="s">
        <v>5207</v>
      </c>
      <c r="E68" s="353"/>
      <c r="F68" s="353"/>
      <c r="G68" s="353"/>
      <c r="H68" s="353"/>
      <c r="I68" s="353"/>
      <c r="J68" s="353"/>
      <c r="K68" s="236"/>
    </row>
    <row r="69" spans="2:11" ht="12.75" customHeight="1">
      <c r="B69" s="244"/>
      <c r="C69" s="245"/>
      <c r="D69" s="245"/>
      <c r="E69" s="245"/>
      <c r="F69" s="245"/>
      <c r="G69" s="245"/>
      <c r="H69" s="245"/>
      <c r="I69" s="245"/>
      <c r="J69" s="245"/>
      <c r="K69" s="246"/>
    </row>
    <row r="70" spans="2:11" ht="18.75" customHeight="1">
      <c r="B70" s="247"/>
      <c r="C70" s="247"/>
      <c r="D70" s="247"/>
      <c r="E70" s="247"/>
      <c r="F70" s="247"/>
      <c r="G70" s="247"/>
      <c r="H70" s="247"/>
      <c r="I70" s="247"/>
      <c r="J70" s="247"/>
      <c r="K70" s="248"/>
    </row>
    <row r="71" spans="2:11" ht="18.75" customHeight="1">
      <c r="B71" s="248"/>
      <c r="C71" s="248"/>
      <c r="D71" s="248"/>
      <c r="E71" s="248"/>
      <c r="F71" s="248"/>
      <c r="G71" s="248"/>
      <c r="H71" s="248"/>
      <c r="I71" s="248"/>
      <c r="J71" s="248"/>
      <c r="K71" s="248"/>
    </row>
    <row r="72" spans="2:11" ht="7.5" customHeight="1">
      <c r="B72" s="249"/>
      <c r="C72" s="250"/>
      <c r="D72" s="250"/>
      <c r="E72" s="250"/>
      <c r="F72" s="250"/>
      <c r="G72" s="250"/>
      <c r="H72" s="250"/>
      <c r="I72" s="250"/>
      <c r="J72" s="250"/>
      <c r="K72" s="251"/>
    </row>
    <row r="73" spans="2:11" ht="45" customHeight="1">
      <c r="B73" s="252"/>
      <c r="C73" s="358" t="s">
        <v>156</v>
      </c>
      <c r="D73" s="358"/>
      <c r="E73" s="358"/>
      <c r="F73" s="358"/>
      <c r="G73" s="358"/>
      <c r="H73" s="358"/>
      <c r="I73" s="358"/>
      <c r="J73" s="358"/>
      <c r="K73" s="253"/>
    </row>
    <row r="74" spans="2:11" ht="17.25" customHeight="1">
      <c r="B74" s="252"/>
      <c r="C74" s="254" t="s">
        <v>5208</v>
      </c>
      <c r="D74" s="254"/>
      <c r="E74" s="254"/>
      <c r="F74" s="254" t="s">
        <v>5209</v>
      </c>
      <c r="G74" s="255"/>
      <c r="H74" s="254" t="s">
        <v>181</v>
      </c>
      <c r="I74" s="254" t="s">
        <v>60</v>
      </c>
      <c r="J74" s="254" t="s">
        <v>5210</v>
      </c>
      <c r="K74" s="253"/>
    </row>
    <row r="75" spans="2:11" ht="17.25" customHeight="1">
      <c r="B75" s="252"/>
      <c r="C75" s="256" t="s">
        <v>5211</v>
      </c>
      <c r="D75" s="256"/>
      <c r="E75" s="256"/>
      <c r="F75" s="257" t="s">
        <v>5212</v>
      </c>
      <c r="G75" s="258"/>
      <c r="H75" s="256"/>
      <c r="I75" s="256"/>
      <c r="J75" s="256" t="s">
        <v>5213</v>
      </c>
      <c r="K75" s="253"/>
    </row>
    <row r="76" spans="2:11" ht="5.25" customHeight="1">
      <c r="B76" s="252"/>
      <c r="C76" s="259"/>
      <c r="D76" s="259"/>
      <c r="E76" s="259"/>
      <c r="F76" s="259"/>
      <c r="G76" s="260"/>
      <c r="H76" s="259"/>
      <c r="I76" s="259"/>
      <c r="J76" s="259"/>
      <c r="K76" s="253"/>
    </row>
    <row r="77" spans="2:11" ht="15" customHeight="1">
      <c r="B77" s="252"/>
      <c r="C77" s="242" t="s">
        <v>56</v>
      </c>
      <c r="D77" s="259"/>
      <c r="E77" s="259"/>
      <c r="F77" s="261" t="s">
        <v>5214</v>
      </c>
      <c r="G77" s="260"/>
      <c r="H77" s="242" t="s">
        <v>5215</v>
      </c>
      <c r="I77" s="242" t="s">
        <v>5216</v>
      </c>
      <c r="J77" s="242">
        <v>20</v>
      </c>
      <c r="K77" s="253"/>
    </row>
    <row r="78" spans="2:11" ht="15" customHeight="1">
      <c r="B78" s="252"/>
      <c r="C78" s="242" t="s">
        <v>5217</v>
      </c>
      <c r="D78" s="242"/>
      <c r="E78" s="242"/>
      <c r="F78" s="261" t="s">
        <v>5214</v>
      </c>
      <c r="G78" s="260"/>
      <c r="H78" s="242" t="s">
        <v>5218</v>
      </c>
      <c r="I78" s="242" t="s">
        <v>5216</v>
      </c>
      <c r="J78" s="242">
        <v>120</v>
      </c>
      <c r="K78" s="253"/>
    </row>
    <row r="79" spans="2:11" ht="15" customHeight="1">
      <c r="B79" s="262"/>
      <c r="C79" s="242" t="s">
        <v>5219</v>
      </c>
      <c r="D79" s="242"/>
      <c r="E79" s="242"/>
      <c r="F79" s="261" t="s">
        <v>5220</v>
      </c>
      <c r="G79" s="260"/>
      <c r="H79" s="242" t="s">
        <v>5221</v>
      </c>
      <c r="I79" s="242" t="s">
        <v>5216</v>
      </c>
      <c r="J79" s="242">
        <v>50</v>
      </c>
      <c r="K79" s="253"/>
    </row>
    <row r="80" spans="2:11" ht="15" customHeight="1">
      <c r="B80" s="262"/>
      <c r="C80" s="242" t="s">
        <v>5222</v>
      </c>
      <c r="D80" s="242"/>
      <c r="E80" s="242"/>
      <c r="F80" s="261" t="s">
        <v>5214</v>
      </c>
      <c r="G80" s="260"/>
      <c r="H80" s="242" t="s">
        <v>5223</v>
      </c>
      <c r="I80" s="242" t="s">
        <v>5224</v>
      </c>
      <c r="J80" s="242"/>
      <c r="K80" s="253"/>
    </row>
    <row r="81" spans="2:11" ht="15" customHeight="1">
      <c r="B81" s="262"/>
      <c r="C81" s="263" t="s">
        <v>5225</v>
      </c>
      <c r="D81" s="263"/>
      <c r="E81" s="263"/>
      <c r="F81" s="264" t="s">
        <v>5220</v>
      </c>
      <c r="G81" s="263"/>
      <c r="H81" s="263" t="s">
        <v>5226</v>
      </c>
      <c r="I81" s="263" t="s">
        <v>5216</v>
      </c>
      <c r="J81" s="263">
        <v>15</v>
      </c>
      <c r="K81" s="253"/>
    </row>
    <row r="82" spans="2:11" ht="15" customHeight="1">
      <c r="B82" s="262"/>
      <c r="C82" s="263" t="s">
        <v>5227</v>
      </c>
      <c r="D82" s="263"/>
      <c r="E82" s="263"/>
      <c r="F82" s="264" t="s">
        <v>5220</v>
      </c>
      <c r="G82" s="263"/>
      <c r="H82" s="263" t="s">
        <v>5228</v>
      </c>
      <c r="I82" s="263" t="s">
        <v>5216</v>
      </c>
      <c r="J82" s="263">
        <v>15</v>
      </c>
      <c r="K82" s="253"/>
    </row>
    <row r="83" spans="2:11" ht="15" customHeight="1">
      <c r="B83" s="262"/>
      <c r="C83" s="263" t="s">
        <v>5229</v>
      </c>
      <c r="D83" s="263"/>
      <c r="E83" s="263"/>
      <c r="F83" s="264" t="s">
        <v>5220</v>
      </c>
      <c r="G83" s="263"/>
      <c r="H83" s="263" t="s">
        <v>5230</v>
      </c>
      <c r="I83" s="263" t="s">
        <v>5216</v>
      </c>
      <c r="J83" s="263">
        <v>20</v>
      </c>
      <c r="K83" s="253"/>
    </row>
    <row r="84" spans="2:11" ht="15" customHeight="1">
      <c r="B84" s="262"/>
      <c r="C84" s="263" t="s">
        <v>5231</v>
      </c>
      <c r="D84" s="263"/>
      <c r="E84" s="263"/>
      <c r="F84" s="264" t="s">
        <v>5220</v>
      </c>
      <c r="G84" s="263"/>
      <c r="H84" s="263" t="s">
        <v>5232</v>
      </c>
      <c r="I84" s="263" t="s">
        <v>5216</v>
      </c>
      <c r="J84" s="263">
        <v>20</v>
      </c>
      <c r="K84" s="253"/>
    </row>
    <row r="85" spans="2:11" ht="15" customHeight="1">
      <c r="B85" s="262"/>
      <c r="C85" s="242" t="s">
        <v>5233</v>
      </c>
      <c r="D85" s="242"/>
      <c r="E85" s="242"/>
      <c r="F85" s="261" t="s">
        <v>5220</v>
      </c>
      <c r="G85" s="260"/>
      <c r="H85" s="242" t="s">
        <v>5234</v>
      </c>
      <c r="I85" s="242" t="s">
        <v>5216</v>
      </c>
      <c r="J85" s="242">
        <v>50</v>
      </c>
      <c r="K85" s="253"/>
    </row>
    <row r="86" spans="2:11" ht="15" customHeight="1">
      <c r="B86" s="262"/>
      <c r="C86" s="242" t="s">
        <v>5235</v>
      </c>
      <c r="D86" s="242"/>
      <c r="E86" s="242"/>
      <c r="F86" s="261" t="s">
        <v>5220</v>
      </c>
      <c r="G86" s="260"/>
      <c r="H86" s="242" t="s">
        <v>5236</v>
      </c>
      <c r="I86" s="242" t="s">
        <v>5216</v>
      </c>
      <c r="J86" s="242">
        <v>20</v>
      </c>
      <c r="K86" s="253"/>
    </row>
    <row r="87" spans="2:11" ht="15" customHeight="1">
      <c r="B87" s="262"/>
      <c r="C87" s="242" t="s">
        <v>5237</v>
      </c>
      <c r="D87" s="242"/>
      <c r="E87" s="242"/>
      <c r="F87" s="261" t="s">
        <v>5220</v>
      </c>
      <c r="G87" s="260"/>
      <c r="H87" s="242" t="s">
        <v>5238</v>
      </c>
      <c r="I87" s="242" t="s">
        <v>5216</v>
      </c>
      <c r="J87" s="242">
        <v>20</v>
      </c>
      <c r="K87" s="253"/>
    </row>
    <row r="88" spans="2:11" ht="15" customHeight="1">
      <c r="B88" s="262"/>
      <c r="C88" s="242" t="s">
        <v>5239</v>
      </c>
      <c r="D88" s="242"/>
      <c r="E88" s="242"/>
      <c r="F88" s="261" t="s">
        <v>5220</v>
      </c>
      <c r="G88" s="260"/>
      <c r="H88" s="242" t="s">
        <v>5240</v>
      </c>
      <c r="I88" s="242" t="s">
        <v>5216</v>
      </c>
      <c r="J88" s="242">
        <v>50</v>
      </c>
      <c r="K88" s="253"/>
    </row>
    <row r="89" spans="2:11" ht="15" customHeight="1">
      <c r="B89" s="262"/>
      <c r="C89" s="242" t="s">
        <v>5241</v>
      </c>
      <c r="D89" s="242"/>
      <c r="E89" s="242"/>
      <c r="F89" s="261" t="s">
        <v>5220</v>
      </c>
      <c r="G89" s="260"/>
      <c r="H89" s="242" t="s">
        <v>5241</v>
      </c>
      <c r="I89" s="242" t="s">
        <v>5216</v>
      </c>
      <c r="J89" s="242">
        <v>50</v>
      </c>
      <c r="K89" s="253"/>
    </row>
    <row r="90" spans="2:11" ht="15" customHeight="1">
      <c r="B90" s="262"/>
      <c r="C90" s="242" t="s">
        <v>186</v>
      </c>
      <c r="D90" s="242"/>
      <c r="E90" s="242"/>
      <c r="F90" s="261" t="s">
        <v>5220</v>
      </c>
      <c r="G90" s="260"/>
      <c r="H90" s="242" t="s">
        <v>5242</v>
      </c>
      <c r="I90" s="242" t="s">
        <v>5216</v>
      </c>
      <c r="J90" s="242">
        <v>255</v>
      </c>
      <c r="K90" s="253"/>
    </row>
    <row r="91" spans="2:11" ht="15" customHeight="1">
      <c r="B91" s="262"/>
      <c r="C91" s="242" t="s">
        <v>5243</v>
      </c>
      <c r="D91" s="242"/>
      <c r="E91" s="242"/>
      <c r="F91" s="261" t="s">
        <v>5214</v>
      </c>
      <c r="G91" s="260"/>
      <c r="H91" s="242" t="s">
        <v>5244</v>
      </c>
      <c r="I91" s="242" t="s">
        <v>5245</v>
      </c>
      <c r="J91" s="242"/>
      <c r="K91" s="253"/>
    </row>
    <row r="92" spans="2:11" ht="15" customHeight="1">
      <c r="B92" s="262"/>
      <c r="C92" s="242" t="s">
        <v>5246</v>
      </c>
      <c r="D92" s="242"/>
      <c r="E92" s="242"/>
      <c r="F92" s="261" t="s">
        <v>5214</v>
      </c>
      <c r="G92" s="260"/>
      <c r="H92" s="242" t="s">
        <v>5247</v>
      </c>
      <c r="I92" s="242" t="s">
        <v>5248</v>
      </c>
      <c r="J92" s="242"/>
      <c r="K92" s="253"/>
    </row>
    <row r="93" spans="2:11" ht="15" customHeight="1">
      <c r="B93" s="262"/>
      <c r="C93" s="242" t="s">
        <v>5249</v>
      </c>
      <c r="D93" s="242"/>
      <c r="E93" s="242"/>
      <c r="F93" s="261" t="s">
        <v>5214</v>
      </c>
      <c r="G93" s="260"/>
      <c r="H93" s="242" t="s">
        <v>5249</v>
      </c>
      <c r="I93" s="242" t="s">
        <v>5248</v>
      </c>
      <c r="J93" s="242"/>
      <c r="K93" s="253"/>
    </row>
    <row r="94" spans="2:11" ht="15" customHeight="1">
      <c r="B94" s="262"/>
      <c r="C94" s="242" t="s">
        <v>41</v>
      </c>
      <c r="D94" s="242"/>
      <c r="E94" s="242"/>
      <c r="F94" s="261" t="s">
        <v>5214</v>
      </c>
      <c r="G94" s="260"/>
      <c r="H94" s="242" t="s">
        <v>5250</v>
      </c>
      <c r="I94" s="242" t="s">
        <v>5248</v>
      </c>
      <c r="J94" s="242"/>
      <c r="K94" s="253"/>
    </row>
    <row r="95" spans="2:11" ht="15" customHeight="1">
      <c r="B95" s="262"/>
      <c r="C95" s="242" t="s">
        <v>51</v>
      </c>
      <c r="D95" s="242"/>
      <c r="E95" s="242"/>
      <c r="F95" s="261" t="s">
        <v>5214</v>
      </c>
      <c r="G95" s="260"/>
      <c r="H95" s="242" t="s">
        <v>5251</v>
      </c>
      <c r="I95" s="242" t="s">
        <v>5248</v>
      </c>
      <c r="J95" s="242"/>
      <c r="K95" s="253"/>
    </row>
    <row r="96" spans="2:11" ht="15" customHeight="1">
      <c r="B96" s="265"/>
      <c r="C96" s="266"/>
      <c r="D96" s="266"/>
      <c r="E96" s="266"/>
      <c r="F96" s="266"/>
      <c r="G96" s="266"/>
      <c r="H96" s="266"/>
      <c r="I96" s="266"/>
      <c r="J96" s="266"/>
      <c r="K96" s="267"/>
    </row>
    <row r="97" spans="2:11" ht="18.75" customHeight="1">
      <c r="B97" s="268"/>
      <c r="C97" s="269"/>
      <c r="D97" s="269"/>
      <c r="E97" s="269"/>
      <c r="F97" s="269"/>
      <c r="G97" s="269"/>
      <c r="H97" s="269"/>
      <c r="I97" s="269"/>
      <c r="J97" s="269"/>
      <c r="K97" s="268"/>
    </row>
    <row r="98" spans="2:11" ht="18.75" customHeight="1">
      <c r="B98" s="248"/>
      <c r="C98" s="248"/>
      <c r="D98" s="248"/>
      <c r="E98" s="248"/>
      <c r="F98" s="248"/>
      <c r="G98" s="248"/>
      <c r="H98" s="248"/>
      <c r="I98" s="248"/>
      <c r="J98" s="248"/>
      <c r="K98" s="248"/>
    </row>
    <row r="99" spans="2:11" ht="7.5" customHeight="1">
      <c r="B99" s="249"/>
      <c r="C99" s="250"/>
      <c r="D99" s="250"/>
      <c r="E99" s="250"/>
      <c r="F99" s="250"/>
      <c r="G99" s="250"/>
      <c r="H99" s="250"/>
      <c r="I99" s="250"/>
      <c r="J99" s="250"/>
      <c r="K99" s="251"/>
    </row>
    <row r="100" spans="2:11" ht="45" customHeight="1">
      <c r="B100" s="252"/>
      <c r="C100" s="358" t="s">
        <v>5252</v>
      </c>
      <c r="D100" s="358"/>
      <c r="E100" s="358"/>
      <c r="F100" s="358"/>
      <c r="G100" s="358"/>
      <c r="H100" s="358"/>
      <c r="I100" s="358"/>
      <c r="J100" s="358"/>
      <c r="K100" s="253"/>
    </row>
    <row r="101" spans="2:11" ht="17.25" customHeight="1">
      <c r="B101" s="252"/>
      <c r="C101" s="254" t="s">
        <v>5208</v>
      </c>
      <c r="D101" s="254"/>
      <c r="E101" s="254"/>
      <c r="F101" s="254" t="s">
        <v>5209</v>
      </c>
      <c r="G101" s="255"/>
      <c r="H101" s="254" t="s">
        <v>181</v>
      </c>
      <c r="I101" s="254" t="s">
        <v>60</v>
      </c>
      <c r="J101" s="254" t="s">
        <v>5210</v>
      </c>
      <c r="K101" s="253"/>
    </row>
    <row r="102" spans="2:11" ht="17.25" customHeight="1">
      <c r="B102" s="252"/>
      <c r="C102" s="256" t="s">
        <v>5211</v>
      </c>
      <c r="D102" s="256"/>
      <c r="E102" s="256"/>
      <c r="F102" s="257" t="s">
        <v>5212</v>
      </c>
      <c r="G102" s="258"/>
      <c r="H102" s="256"/>
      <c r="I102" s="256"/>
      <c r="J102" s="256" t="s">
        <v>5213</v>
      </c>
      <c r="K102" s="253"/>
    </row>
    <row r="103" spans="2:11" ht="5.25" customHeight="1">
      <c r="B103" s="252"/>
      <c r="C103" s="254"/>
      <c r="D103" s="254"/>
      <c r="E103" s="254"/>
      <c r="F103" s="254"/>
      <c r="G103" s="270"/>
      <c r="H103" s="254"/>
      <c r="I103" s="254"/>
      <c r="J103" s="254"/>
      <c r="K103" s="253"/>
    </row>
    <row r="104" spans="2:11" ht="15" customHeight="1">
      <c r="B104" s="252"/>
      <c r="C104" s="242" t="s">
        <v>56</v>
      </c>
      <c r="D104" s="259"/>
      <c r="E104" s="259"/>
      <c r="F104" s="261" t="s">
        <v>5214</v>
      </c>
      <c r="G104" s="270"/>
      <c r="H104" s="242" t="s">
        <v>5253</v>
      </c>
      <c r="I104" s="242" t="s">
        <v>5216</v>
      </c>
      <c r="J104" s="242">
        <v>20</v>
      </c>
      <c r="K104" s="253"/>
    </row>
    <row r="105" spans="2:11" ht="15" customHeight="1">
      <c r="B105" s="252"/>
      <c r="C105" s="242" t="s">
        <v>5217</v>
      </c>
      <c r="D105" s="242"/>
      <c r="E105" s="242"/>
      <c r="F105" s="261" t="s">
        <v>5214</v>
      </c>
      <c r="G105" s="242"/>
      <c r="H105" s="242" t="s">
        <v>5253</v>
      </c>
      <c r="I105" s="242" t="s">
        <v>5216</v>
      </c>
      <c r="J105" s="242">
        <v>120</v>
      </c>
      <c r="K105" s="253"/>
    </row>
    <row r="106" spans="2:11" ht="15" customHeight="1">
      <c r="B106" s="262"/>
      <c r="C106" s="242" t="s">
        <v>5219</v>
      </c>
      <c r="D106" s="242"/>
      <c r="E106" s="242"/>
      <c r="F106" s="261" t="s">
        <v>5220</v>
      </c>
      <c r="G106" s="242"/>
      <c r="H106" s="242" t="s">
        <v>5253</v>
      </c>
      <c r="I106" s="242" t="s">
        <v>5216</v>
      </c>
      <c r="J106" s="242">
        <v>50</v>
      </c>
      <c r="K106" s="253"/>
    </row>
    <row r="107" spans="2:11" ht="15" customHeight="1">
      <c r="B107" s="262"/>
      <c r="C107" s="242" t="s">
        <v>5222</v>
      </c>
      <c r="D107" s="242"/>
      <c r="E107" s="242"/>
      <c r="F107" s="261" t="s">
        <v>5214</v>
      </c>
      <c r="G107" s="242"/>
      <c r="H107" s="242" t="s">
        <v>5253</v>
      </c>
      <c r="I107" s="242" t="s">
        <v>5224</v>
      </c>
      <c r="J107" s="242"/>
      <c r="K107" s="253"/>
    </row>
    <row r="108" spans="2:11" ht="15" customHeight="1">
      <c r="B108" s="262"/>
      <c r="C108" s="242" t="s">
        <v>5233</v>
      </c>
      <c r="D108" s="242"/>
      <c r="E108" s="242"/>
      <c r="F108" s="261" t="s">
        <v>5220</v>
      </c>
      <c r="G108" s="242"/>
      <c r="H108" s="242" t="s">
        <v>5253</v>
      </c>
      <c r="I108" s="242" t="s">
        <v>5216</v>
      </c>
      <c r="J108" s="242">
        <v>50</v>
      </c>
      <c r="K108" s="253"/>
    </row>
    <row r="109" spans="2:11" ht="15" customHeight="1">
      <c r="B109" s="262"/>
      <c r="C109" s="242" t="s">
        <v>5241</v>
      </c>
      <c r="D109" s="242"/>
      <c r="E109" s="242"/>
      <c r="F109" s="261" t="s">
        <v>5220</v>
      </c>
      <c r="G109" s="242"/>
      <c r="H109" s="242" t="s">
        <v>5253</v>
      </c>
      <c r="I109" s="242" t="s">
        <v>5216</v>
      </c>
      <c r="J109" s="242">
        <v>50</v>
      </c>
      <c r="K109" s="253"/>
    </row>
    <row r="110" spans="2:11" ht="15" customHeight="1">
      <c r="B110" s="262"/>
      <c r="C110" s="242" t="s">
        <v>5239</v>
      </c>
      <c r="D110" s="242"/>
      <c r="E110" s="242"/>
      <c r="F110" s="261" t="s">
        <v>5220</v>
      </c>
      <c r="G110" s="242"/>
      <c r="H110" s="242" t="s">
        <v>5253</v>
      </c>
      <c r="I110" s="242" t="s">
        <v>5216</v>
      </c>
      <c r="J110" s="242">
        <v>50</v>
      </c>
      <c r="K110" s="253"/>
    </row>
    <row r="111" spans="2:11" ht="15" customHeight="1">
      <c r="B111" s="262"/>
      <c r="C111" s="242" t="s">
        <v>56</v>
      </c>
      <c r="D111" s="242"/>
      <c r="E111" s="242"/>
      <c r="F111" s="261" t="s">
        <v>5214</v>
      </c>
      <c r="G111" s="242"/>
      <c r="H111" s="242" t="s">
        <v>5254</v>
      </c>
      <c r="I111" s="242" t="s">
        <v>5216</v>
      </c>
      <c r="J111" s="242">
        <v>20</v>
      </c>
      <c r="K111" s="253"/>
    </row>
    <row r="112" spans="2:11" ht="15" customHeight="1">
      <c r="B112" s="262"/>
      <c r="C112" s="242" t="s">
        <v>5255</v>
      </c>
      <c r="D112" s="242"/>
      <c r="E112" s="242"/>
      <c r="F112" s="261" t="s">
        <v>5214</v>
      </c>
      <c r="G112" s="242"/>
      <c r="H112" s="242" t="s">
        <v>5256</v>
      </c>
      <c r="I112" s="242" t="s">
        <v>5216</v>
      </c>
      <c r="J112" s="242">
        <v>120</v>
      </c>
      <c r="K112" s="253"/>
    </row>
    <row r="113" spans="2:11" ht="15" customHeight="1">
      <c r="B113" s="262"/>
      <c r="C113" s="242" t="s">
        <v>41</v>
      </c>
      <c r="D113" s="242"/>
      <c r="E113" s="242"/>
      <c r="F113" s="261" t="s">
        <v>5214</v>
      </c>
      <c r="G113" s="242"/>
      <c r="H113" s="242" t="s">
        <v>5257</v>
      </c>
      <c r="I113" s="242" t="s">
        <v>5248</v>
      </c>
      <c r="J113" s="242"/>
      <c r="K113" s="253"/>
    </row>
    <row r="114" spans="2:11" ht="15" customHeight="1">
      <c r="B114" s="262"/>
      <c r="C114" s="242" t="s">
        <v>51</v>
      </c>
      <c r="D114" s="242"/>
      <c r="E114" s="242"/>
      <c r="F114" s="261" t="s">
        <v>5214</v>
      </c>
      <c r="G114" s="242"/>
      <c r="H114" s="242" t="s">
        <v>5258</v>
      </c>
      <c r="I114" s="242" t="s">
        <v>5248</v>
      </c>
      <c r="J114" s="242"/>
      <c r="K114" s="253"/>
    </row>
    <row r="115" spans="2:11" ht="15" customHeight="1">
      <c r="B115" s="262"/>
      <c r="C115" s="242" t="s">
        <v>60</v>
      </c>
      <c r="D115" s="242"/>
      <c r="E115" s="242"/>
      <c r="F115" s="261" t="s">
        <v>5214</v>
      </c>
      <c r="G115" s="242"/>
      <c r="H115" s="242" t="s">
        <v>5259</v>
      </c>
      <c r="I115" s="242" t="s">
        <v>5260</v>
      </c>
      <c r="J115" s="242"/>
      <c r="K115" s="253"/>
    </row>
    <row r="116" spans="2:11" ht="15" customHeight="1">
      <c r="B116" s="265"/>
      <c r="C116" s="271"/>
      <c r="D116" s="271"/>
      <c r="E116" s="271"/>
      <c r="F116" s="271"/>
      <c r="G116" s="271"/>
      <c r="H116" s="271"/>
      <c r="I116" s="271"/>
      <c r="J116" s="271"/>
      <c r="K116" s="267"/>
    </row>
    <row r="117" spans="2:11" ht="18.75" customHeight="1">
      <c r="B117" s="272"/>
      <c r="C117" s="238"/>
      <c r="D117" s="238"/>
      <c r="E117" s="238"/>
      <c r="F117" s="273"/>
      <c r="G117" s="238"/>
      <c r="H117" s="238"/>
      <c r="I117" s="238"/>
      <c r="J117" s="238"/>
      <c r="K117" s="272"/>
    </row>
    <row r="118" spans="2:11" ht="18.75" customHeight="1"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</row>
    <row r="119" spans="2:11" ht="7.5" customHeight="1">
      <c r="B119" s="274"/>
      <c r="C119" s="275"/>
      <c r="D119" s="275"/>
      <c r="E119" s="275"/>
      <c r="F119" s="275"/>
      <c r="G119" s="275"/>
      <c r="H119" s="275"/>
      <c r="I119" s="275"/>
      <c r="J119" s="275"/>
      <c r="K119" s="276"/>
    </row>
    <row r="120" spans="2:11" ht="45" customHeight="1">
      <c r="B120" s="277"/>
      <c r="C120" s="354" t="s">
        <v>5261</v>
      </c>
      <c r="D120" s="354"/>
      <c r="E120" s="354"/>
      <c r="F120" s="354"/>
      <c r="G120" s="354"/>
      <c r="H120" s="354"/>
      <c r="I120" s="354"/>
      <c r="J120" s="354"/>
      <c r="K120" s="278"/>
    </row>
    <row r="121" spans="2:11" ht="17.25" customHeight="1">
      <c r="B121" s="279"/>
      <c r="C121" s="254" t="s">
        <v>5208</v>
      </c>
      <c r="D121" s="254"/>
      <c r="E121" s="254"/>
      <c r="F121" s="254" t="s">
        <v>5209</v>
      </c>
      <c r="G121" s="255"/>
      <c r="H121" s="254" t="s">
        <v>181</v>
      </c>
      <c r="I121" s="254" t="s">
        <v>60</v>
      </c>
      <c r="J121" s="254" t="s">
        <v>5210</v>
      </c>
      <c r="K121" s="280"/>
    </row>
    <row r="122" spans="2:11" ht="17.25" customHeight="1">
      <c r="B122" s="279"/>
      <c r="C122" s="256" t="s">
        <v>5211</v>
      </c>
      <c r="D122" s="256"/>
      <c r="E122" s="256"/>
      <c r="F122" s="257" t="s">
        <v>5212</v>
      </c>
      <c r="G122" s="258"/>
      <c r="H122" s="256"/>
      <c r="I122" s="256"/>
      <c r="J122" s="256" t="s">
        <v>5213</v>
      </c>
      <c r="K122" s="280"/>
    </row>
    <row r="123" spans="2:11" ht="5.25" customHeight="1">
      <c r="B123" s="281"/>
      <c r="C123" s="259"/>
      <c r="D123" s="259"/>
      <c r="E123" s="259"/>
      <c r="F123" s="259"/>
      <c r="G123" s="242"/>
      <c r="H123" s="259"/>
      <c r="I123" s="259"/>
      <c r="J123" s="259"/>
      <c r="K123" s="282"/>
    </row>
    <row r="124" spans="2:11" ht="15" customHeight="1">
      <c r="B124" s="281"/>
      <c r="C124" s="242" t="s">
        <v>5217</v>
      </c>
      <c r="D124" s="259"/>
      <c r="E124" s="259"/>
      <c r="F124" s="261" t="s">
        <v>5214</v>
      </c>
      <c r="G124" s="242"/>
      <c r="H124" s="242" t="s">
        <v>5253</v>
      </c>
      <c r="I124" s="242" t="s">
        <v>5216</v>
      </c>
      <c r="J124" s="242">
        <v>120</v>
      </c>
      <c r="K124" s="283"/>
    </row>
    <row r="125" spans="2:11" ht="15" customHeight="1">
      <c r="B125" s="281"/>
      <c r="C125" s="242" t="s">
        <v>5262</v>
      </c>
      <c r="D125" s="242"/>
      <c r="E125" s="242"/>
      <c r="F125" s="261" t="s">
        <v>5214</v>
      </c>
      <c r="G125" s="242"/>
      <c r="H125" s="242" t="s">
        <v>5263</v>
      </c>
      <c r="I125" s="242" t="s">
        <v>5216</v>
      </c>
      <c r="J125" s="242" t="s">
        <v>5264</v>
      </c>
      <c r="K125" s="283"/>
    </row>
    <row r="126" spans="2:11" ht="15" customHeight="1">
      <c r="B126" s="281"/>
      <c r="C126" s="242" t="s">
        <v>5163</v>
      </c>
      <c r="D126" s="242"/>
      <c r="E126" s="242"/>
      <c r="F126" s="261" t="s">
        <v>5214</v>
      </c>
      <c r="G126" s="242"/>
      <c r="H126" s="242" t="s">
        <v>5265</v>
      </c>
      <c r="I126" s="242" t="s">
        <v>5216</v>
      </c>
      <c r="J126" s="242" t="s">
        <v>5264</v>
      </c>
      <c r="K126" s="283"/>
    </row>
    <row r="127" spans="2:11" ht="15" customHeight="1">
      <c r="B127" s="281"/>
      <c r="C127" s="242" t="s">
        <v>5225</v>
      </c>
      <c r="D127" s="242"/>
      <c r="E127" s="242"/>
      <c r="F127" s="261" t="s">
        <v>5220</v>
      </c>
      <c r="G127" s="242"/>
      <c r="H127" s="242" t="s">
        <v>5226</v>
      </c>
      <c r="I127" s="242" t="s">
        <v>5216</v>
      </c>
      <c r="J127" s="242">
        <v>15</v>
      </c>
      <c r="K127" s="283"/>
    </row>
    <row r="128" spans="2:11" ht="15" customHeight="1">
      <c r="B128" s="281"/>
      <c r="C128" s="263" t="s">
        <v>5227</v>
      </c>
      <c r="D128" s="263"/>
      <c r="E128" s="263"/>
      <c r="F128" s="264" t="s">
        <v>5220</v>
      </c>
      <c r="G128" s="263"/>
      <c r="H128" s="263" t="s">
        <v>5228</v>
      </c>
      <c r="I128" s="263" t="s">
        <v>5216</v>
      </c>
      <c r="J128" s="263">
        <v>15</v>
      </c>
      <c r="K128" s="283"/>
    </row>
    <row r="129" spans="2:11" ht="15" customHeight="1">
      <c r="B129" s="281"/>
      <c r="C129" s="263" t="s">
        <v>5229</v>
      </c>
      <c r="D129" s="263"/>
      <c r="E129" s="263"/>
      <c r="F129" s="264" t="s">
        <v>5220</v>
      </c>
      <c r="G129" s="263"/>
      <c r="H129" s="263" t="s">
        <v>5230</v>
      </c>
      <c r="I129" s="263" t="s">
        <v>5216</v>
      </c>
      <c r="J129" s="263">
        <v>20</v>
      </c>
      <c r="K129" s="283"/>
    </row>
    <row r="130" spans="2:11" ht="15" customHeight="1">
      <c r="B130" s="281"/>
      <c r="C130" s="263" t="s">
        <v>5231</v>
      </c>
      <c r="D130" s="263"/>
      <c r="E130" s="263"/>
      <c r="F130" s="264" t="s">
        <v>5220</v>
      </c>
      <c r="G130" s="263"/>
      <c r="H130" s="263" t="s">
        <v>5232</v>
      </c>
      <c r="I130" s="263" t="s">
        <v>5216</v>
      </c>
      <c r="J130" s="263">
        <v>20</v>
      </c>
      <c r="K130" s="283"/>
    </row>
    <row r="131" spans="2:11" ht="15" customHeight="1">
      <c r="B131" s="281"/>
      <c r="C131" s="242" t="s">
        <v>5219</v>
      </c>
      <c r="D131" s="242"/>
      <c r="E131" s="242"/>
      <c r="F131" s="261" t="s">
        <v>5220</v>
      </c>
      <c r="G131" s="242"/>
      <c r="H131" s="242" t="s">
        <v>5253</v>
      </c>
      <c r="I131" s="242" t="s">
        <v>5216</v>
      </c>
      <c r="J131" s="242">
        <v>50</v>
      </c>
      <c r="K131" s="283"/>
    </row>
    <row r="132" spans="2:11" ht="15" customHeight="1">
      <c r="B132" s="281"/>
      <c r="C132" s="242" t="s">
        <v>5233</v>
      </c>
      <c r="D132" s="242"/>
      <c r="E132" s="242"/>
      <c r="F132" s="261" t="s">
        <v>5220</v>
      </c>
      <c r="G132" s="242"/>
      <c r="H132" s="242" t="s">
        <v>5253</v>
      </c>
      <c r="I132" s="242" t="s">
        <v>5216</v>
      </c>
      <c r="J132" s="242">
        <v>50</v>
      </c>
      <c r="K132" s="283"/>
    </row>
    <row r="133" spans="2:11" ht="15" customHeight="1">
      <c r="B133" s="281"/>
      <c r="C133" s="242" t="s">
        <v>5239</v>
      </c>
      <c r="D133" s="242"/>
      <c r="E133" s="242"/>
      <c r="F133" s="261" t="s">
        <v>5220</v>
      </c>
      <c r="G133" s="242"/>
      <c r="H133" s="242" t="s">
        <v>5253</v>
      </c>
      <c r="I133" s="242" t="s">
        <v>5216</v>
      </c>
      <c r="J133" s="242">
        <v>50</v>
      </c>
      <c r="K133" s="283"/>
    </row>
    <row r="134" spans="2:11" ht="15" customHeight="1">
      <c r="B134" s="281"/>
      <c r="C134" s="242" t="s">
        <v>5241</v>
      </c>
      <c r="D134" s="242"/>
      <c r="E134" s="242"/>
      <c r="F134" s="261" t="s">
        <v>5220</v>
      </c>
      <c r="G134" s="242"/>
      <c r="H134" s="242" t="s">
        <v>5253</v>
      </c>
      <c r="I134" s="242" t="s">
        <v>5216</v>
      </c>
      <c r="J134" s="242">
        <v>50</v>
      </c>
      <c r="K134" s="283"/>
    </row>
    <row r="135" spans="2:11" ht="15" customHeight="1">
      <c r="B135" s="281"/>
      <c r="C135" s="242" t="s">
        <v>186</v>
      </c>
      <c r="D135" s="242"/>
      <c r="E135" s="242"/>
      <c r="F135" s="261" t="s">
        <v>5220</v>
      </c>
      <c r="G135" s="242"/>
      <c r="H135" s="242" t="s">
        <v>5266</v>
      </c>
      <c r="I135" s="242" t="s">
        <v>5216</v>
      </c>
      <c r="J135" s="242">
        <v>255</v>
      </c>
      <c r="K135" s="283"/>
    </row>
    <row r="136" spans="2:11" ht="15" customHeight="1">
      <c r="B136" s="281"/>
      <c r="C136" s="242" t="s">
        <v>5243</v>
      </c>
      <c r="D136" s="242"/>
      <c r="E136" s="242"/>
      <c r="F136" s="261" t="s">
        <v>5214</v>
      </c>
      <c r="G136" s="242"/>
      <c r="H136" s="242" t="s">
        <v>5267</v>
      </c>
      <c r="I136" s="242" t="s">
        <v>5245</v>
      </c>
      <c r="J136" s="242"/>
      <c r="K136" s="283"/>
    </row>
    <row r="137" spans="2:11" ht="15" customHeight="1">
      <c r="B137" s="281"/>
      <c r="C137" s="242" t="s">
        <v>5246</v>
      </c>
      <c r="D137" s="242"/>
      <c r="E137" s="242"/>
      <c r="F137" s="261" t="s">
        <v>5214</v>
      </c>
      <c r="G137" s="242"/>
      <c r="H137" s="242" t="s">
        <v>5268</v>
      </c>
      <c r="I137" s="242" t="s">
        <v>5248</v>
      </c>
      <c r="J137" s="242"/>
      <c r="K137" s="283"/>
    </row>
    <row r="138" spans="2:11" ht="15" customHeight="1">
      <c r="B138" s="281"/>
      <c r="C138" s="242" t="s">
        <v>5249</v>
      </c>
      <c r="D138" s="242"/>
      <c r="E138" s="242"/>
      <c r="F138" s="261" t="s">
        <v>5214</v>
      </c>
      <c r="G138" s="242"/>
      <c r="H138" s="242" t="s">
        <v>5249</v>
      </c>
      <c r="I138" s="242" t="s">
        <v>5248</v>
      </c>
      <c r="J138" s="242"/>
      <c r="K138" s="283"/>
    </row>
    <row r="139" spans="2:11" ht="15" customHeight="1">
      <c r="B139" s="281"/>
      <c r="C139" s="242" t="s">
        <v>41</v>
      </c>
      <c r="D139" s="242"/>
      <c r="E139" s="242"/>
      <c r="F139" s="261" t="s">
        <v>5214</v>
      </c>
      <c r="G139" s="242"/>
      <c r="H139" s="242" t="s">
        <v>5269</v>
      </c>
      <c r="I139" s="242" t="s">
        <v>5248</v>
      </c>
      <c r="J139" s="242"/>
      <c r="K139" s="283"/>
    </row>
    <row r="140" spans="2:11" ht="15" customHeight="1">
      <c r="B140" s="281"/>
      <c r="C140" s="242" t="s">
        <v>5270</v>
      </c>
      <c r="D140" s="242"/>
      <c r="E140" s="242"/>
      <c r="F140" s="261" t="s">
        <v>5214</v>
      </c>
      <c r="G140" s="242"/>
      <c r="H140" s="242" t="s">
        <v>5271</v>
      </c>
      <c r="I140" s="242" t="s">
        <v>5248</v>
      </c>
      <c r="J140" s="242"/>
      <c r="K140" s="283"/>
    </row>
    <row r="141" spans="2:11" ht="15" customHeight="1">
      <c r="B141" s="284"/>
      <c r="C141" s="285"/>
      <c r="D141" s="285"/>
      <c r="E141" s="285"/>
      <c r="F141" s="285"/>
      <c r="G141" s="285"/>
      <c r="H141" s="285"/>
      <c r="I141" s="285"/>
      <c r="J141" s="285"/>
      <c r="K141" s="286"/>
    </row>
    <row r="142" spans="2:11" ht="18.75" customHeight="1">
      <c r="B142" s="238"/>
      <c r="C142" s="238"/>
      <c r="D142" s="238"/>
      <c r="E142" s="238"/>
      <c r="F142" s="273"/>
      <c r="G142" s="238"/>
      <c r="H142" s="238"/>
      <c r="I142" s="238"/>
      <c r="J142" s="238"/>
      <c r="K142" s="238"/>
    </row>
    <row r="143" spans="2:11" ht="18.75" customHeight="1"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</row>
    <row r="144" spans="2:11" ht="7.5" customHeight="1">
      <c r="B144" s="249"/>
      <c r="C144" s="250"/>
      <c r="D144" s="250"/>
      <c r="E144" s="250"/>
      <c r="F144" s="250"/>
      <c r="G144" s="250"/>
      <c r="H144" s="250"/>
      <c r="I144" s="250"/>
      <c r="J144" s="250"/>
      <c r="K144" s="251"/>
    </row>
    <row r="145" spans="2:11" ht="45" customHeight="1">
      <c r="B145" s="252"/>
      <c r="C145" s="358" t="s">
        <v>5272</v>
      </c>
      <c r="D145" s="358"/>
      <c r="E145" s="358"/>
      <c r="F145" s="358"/>
      <c r="G145" s="358"/>
      <c r="H145" s="358"/>
      <c r="I145" s="358"/>
      <c r="J145" s="358"/>
      <c r="K145" s="253"/>
    </row>
    <row r="146" spans="2:11" ht="17.25" customHeight="1">
      <c r="B146" s="252"/>
      <c r="C146" s="254" t="s">
        <v>5208</v>
      </c>
      <c r="D146" s="254"/>
      <c r="E146" s="254"/>
      <c r="F146" s="254" t="s">
        <v>5209</v>
      </c>
      <c r="G146" s="255"/>
      <c r="H146" s="254" t="s">
        <v>181</v>
      </c>
      <c r="I146" s="254" t="s">
        <v>60</v>
      </c>
      <c r="J146" s="254" t="s">
        <v>5210</v>
      </c>
      <c r="K146" s="253"/>
    </row>
    <row r="147" spans="2:11" ht="17.25" customHeight="1">
      <c r="B147" s="252"/>
      <c r="C147" s="256" t="s">
        <v>5211</v>
      </c>
      <c r="D147" s="256"/>
      <c r="E147" s="256"/>
      <c r="F147" s="257" t="s">
        <v>5212</v>
      </c>
      <c r="G147" s="258"/>
      <c r="H147" s="256"/>
      <c r="I147" s="256"/>
      <c r="J147" s="256" t="s">
        <v>5213</v>
      </c>
      <c r="K147" s="253"/>
    </row>
    <row r="148" spans="2:11" ht="5.25" customHeight="1">
      <c r="B148" s="262"/>
      <c r="C148" s="259"/>
      <c r="D148" s="259"/>
      <c r="E148" s="259"/>
      <c r="F148" s="259"/>
      <c r="G148" s="260"/>
      <c r="H148" s="259"/>
      <c r="I148" s="259"/>
      <c r="J148" s="259"/>
      <c r="K148" s="283"/>
    </row>
    <row r="149" spans="2:11" ht="15" customHeight="1">
      <c r="B149" s="262"/>
      <c r="C149" s="287" t="s">
        <v>5217</v>
      </c>
      <c r="D149" s="242"/>
      <c r="E149" s="242"/>
      <c r="F149" s="288" t="s">
        <v>5214</v>
      </c>
      <c r="G149" s="242"/>
      <c r="H149" s="287" t="s">
        <v>5253</v>
      </c>
      <c r="I149" s="287" t="s">
        <v>5216</v>
      </c>
      <c r="J149" s="287">
        <v>120</v>
      </c>
      <c r="K149" s="283"/>
    </row>
    <row r="150" spans="2:11" ht="15" customHeight="1">
      <c r="B150" s="262"/>
      <c r="C150" s="287" t="s">
        <v>5262</v>
      </c>
      <c r="D150" s="242"/>
      <c r="E150" s="242"/>
      <c r="F150" s="288" t="s">
        <v>5214</v>
      </c>
      <c r="G150" s="242"/>
      <c r="H150" s="287" t="s">
        <v>5273</v>
      </c>
      <c r="I150" s="287" t="s">
        <v>5216</v>
      </c>
      <c r="J150" s="287" t="s">
        <v>5264</v>
      </c>
      <c r="K150" s="283"/>
    </row>
    <row r="151" spans="2:11" ht="15" customHeight="1">
      <c r="B151" s="262"/>
      <c r="C151" s="287" t="s">
        <v>5163</v>
      </c>
      <c r="D151" s="242"/>
      <c r="E151" s="242"/>
      <c r="F151" s="288" t="s">
        <v>5214</v>
      </c>
      <c r="G151" s="242"/>
      <c r="H151" s="287" t="s">
        <v>5274</v>
      </c>
      <c r="I151" s="287" t="s">
        <v>5216</v>
      </c>
      <c r="J151" s="287" t="s">
        <v>5264</v>
      </c>
      <c r="K151" s="283"/>
    </row>
    <row r="152" spans="2:11" ht="15" customHeight="1">
      <c r="B152" s="262"/>
      <c r="C152" s="287" t="s">
        <v>5219</v>
      </c>
      <c r="D152" s="242"/>
      <c r="E152" s="242"/>
      <c r="F152" s="288" t="s">
        <v>5220</v>
      </c>
      <c r="G152" s="242"/>
      <c r="H152" s="287" t="s">
        <v>5253</v>
      </c>
      <c r="I152" s="287" t="s">
        <v>5216</v>
      </c>
      <c r="J152" s="287">
        <v>50</v>
      </c>
      <c r="K152" s="283"/>
    </row>
    <row r="153" spans="2:11" ht="15" customHeight="1">
      <c r="B153" s="262"/>
      <c r="C153" s="287" t="s">
        <v>5222</v>
      </c>
      <c r="D153" s="242"/>
      <c r="E153" s="242"/>
      <c r="F153" s="288" t="s">
        <v>5214</v>
      </c>
      <c r="G153" s="242"/>
      <c r="H153" s="287" t="s">
        <v>5253</v>
      </c>
      <c r="I153" s="287" t="s">
        <v>5224</v>
      </c>
      <c r="J153" s="287"/>
      <c r="K153" s="283"/>
    </row>
    <row r="154" spans="2:11" ht="15" customHeight="1">
      <c r="B154" s="262"/>
      <c r="C154" s="287" t="s">
        <v>5233</v>
      </c>
      <c r="D154" s="242"/>
      <c r="E154" s="242"/>
      <c r="F154" s="288" t="s">
        <v>5220</v>
      </c>
      <c r="G154" s="242"/>
      <c r="H154" s="287" t="s">
        <v>5253</v>
      </c>
      <c r="I154" s="287" t="s">
        <v>5216</v>
      </c>
      <c r="J154" s="287">
        <v>50</v>
      </c>
      <c r="K154" s="283"/>
    </row>
    <row r="155" spans="2:11" ht="15" customHeight="1">
      <c r="B155" s="262"/>
      <c r="C155" s="287" t="s">
        <v>5241</v>
      </c>
      <c r="D155" s="242"/>
      <c r="E155" s="242"/>
      <c r="F155" s="288" t="s">
        <v>5220</v>
      </c>
      <c r="G155" s="242"/>
      <c r="H155" s="287" t="s">
        <v>5253</v>
      </c>
      <c r="I155" s="287" t="s">
        <v>5216</v>
      </c>
      <c r="J155" s="287">
        <v>50</v>
      </c>
      <c r="K155" s="283"/>
    </row>
    <row r="156" spans="2:11" ht="15" customHeight="1">
      <c r="B156" s="262"/>
      <c r="C156" s="287" t="s">
        <v>5239</v>
      </c>
      <c r="D156" s="242"/>
      <c r="E156" s="242"/>
      <c r="F156" s="288" t="s">
        <v>5220</v>
      </c>
      <c r="G156" s="242"/>
      <c r="H156" s="287" t="s">
        <v>5253</v>
      </c>
      <c r="I156" s="287" t="s">
        <v>5216</v>
      </c>
      <c r="J156" s="287">
        <v>50</v>
      </c>
      <c r="K156" s="283"/>
    </row>
    <row r="157" spans="2:11" ht="15" customHeight="1">
      <c r="B157" s="262"/>
      <c r="C157" s="287" t="s">
        <v>161</v>
      </c>
      <c r="D157" s="242"/>
      <c r="E157" s="242"/>
      <c r="F157" s="288" t="s">
        <v>5214</v>
      </c>
      <c r="G157" s="242"/>
      <c r="H157" s="287" t="s">
        <v>5275</v>
      </c>
      <c r="I157" s="287" t="s">
        <v>5216</v>
      </c>
      <c r="J157" s="287" t="s">
        <v>5276</v>
      </c>
      <c r="K157" s="283"/>
    </row>
    <row r="158" spans="2:11" ht="15" customHeight="1">
      <c r="B158" s="262"/>
      <c r="C158" s="287" t="s">
        <v>5277</v>
      </c>
      <c r="D158" s="242"/>
      <c r="E158" s="242"/>
      <c r="F158" s="288" t="s">
        <v>5214</v>
      </c>
      <c r="G158" s="242"/>
      <c r="H158" s="287" t="s">
        <v>5278</v>
      </c>
      <c r="I158" s="287" t="s">
        <v>5248</v>
      </c>
      <c r="J158" s="287"/>
      <c r="K158" s="283"/>
    </row>
    <row r="159" spans="2:11" ht="15" customHeight="1">
      <c r="B159" s="289"/>
      <c r="C159" s="271"/>
      <c r="D159" s="271"/>
      <c r="E159" s="271"/>
      <c r="F159" s="271"/>
      <c r="G159" s="271"/>
      <c r="H159" s="271"/>
      <c r="I159" s="271"/>
      <c r="J159" s="271"/>
      <c r="K159" s="290"/>
    </row>
    <row r="160" spans="2:11" ht="18.75" customHeight="1">
      <c r="B160" s="238"/>
      <c r="C160" s="242"/>
      <c r="D160" s="242"/>
      <c r="E160" s="242"/>
      <c r="F160" s="261"/>
      <c r="G160" s="242"/>
      <c r="H160" s="242"/>
      <c r="I160" s="242"/>
      <c r="J160" s="242"/>
      <c r="K160" s="238"/>
    </row>
    <row r="161" spans="2:11" ht="18.75" customHeight="1"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</row>
    <row r="162" spans="2:11" ht="7.5" customHeight="1">
      <c r="B162" s="230"/>
      <c r="C162" s="231"/>
      <c r="D162" s="231"/>
      <c r="E162" s="231"/>
      <c r="F162" s="231"/>
      <c r="G162" s="231"/>
      <c r="H162" s="231"/>
      <c r="I162" s="231"/>
      <c r="J162" s="231"/>
      <c r="K162" s="232"/>
    </row>
    <row r="163" spans="2:11" ht="45" customHeight="1">
      <c r="B163" s="233"/>
      <c r="C163" s="354" t="s">
        <v>5279</v>
      </c>
      <c r="D163" s="354"/>
      <c r="E163" s="354"/>
      <c r="F163" s="354"/>
      <c r="G163" s="354"/>
      <c r="H163" s="354"/>
      <c r="I163" s="354"/>
      <c r="J163" s="354"/>
      <c r="K163" s="234"/>
    </row>
    <row r="164" spans="2:11" ht="17.25" customHeight="1">
      <c r="B164" s="233"/>
      <c r="C164" s="254" t="s">
        <v>5208</v>
      </c>
      <c r="D164" s="254"/>
      <c r="E164" s="254"/>
      <c r="F164" s="254" t="s">
        <v>5209</v>
      </c>
      <c r="G164" s="291"/>
      <c r="H164" s="292" t="s">
        <v>181</v>
      </c>
      <c r="I164" s="292" t="s">
        <v>60</v>
      </c>
      <c r="J164" s="254" t="s">
        <v>5210</v>
      </c>
      <c r="K164" s="234"/>
    </row>
    <row r="165" spans="2:11" ht="17.25" customHeight="1">
      <c r="B165" s="235"/>
      <c r="C165" s="256" t="s">
        <v>5211</v>
      </c>
      <c r="D165" s="256"/>
      <c r="E165" s="256"/>
      <c r="F165" s="257" t="s">
        <v>5212</v>
      </c>
      <c r="G165" s="293"/>
      <c r="H165" s="294"/>
      <c r="I165" s="294"/>
      <c r="J165" s="256" t="s">
        <v>5213</v>
      </c>
      <c r="K165" s="236"/>
    </row>
    <row r="166" spans="2:11" ht="5.25" customHeight="1">
      <c r="B166" s="262"/>
      <c r="C166" s="259"/>
      <c r="D166" s="259"/>
      <c r="E166" s="259"/>
      <c r="F166" s="259"/>
      <c r="G166" s="260"/>
      <c r="H166" s="259"/>
      <c r="I166" s="259"/>
      <c r="J166" s="259"/>
      <c r="K166" s="283"/>
    </row>
    <row r="167" spans="2:11" ht="15" customHeight="1">
      <c r="B167" s="262"/>
      <c r="C167" s="242" t="s">
        <v>5217</v>
      </c>
      <c r="D167" s="242"/>
      <c r="E167" s="242"/>
      <c r="F167" s="261" t="s">
        <v>5214</v>
      </c>
      <c r="G167" s="242"/>
      <c r="H167" s="242" t="s">
        <v>5253</v>
      </c>
      <c r="I167" s="242" t="s">
        <v>5216</v>
      </c>
      <c r="J167" s="242">
        <v>120</v>
      </c>
      <c r="K167" s="283"/>
    </row>
    <row r="168" spans="2:11" ht="15" customHeight="1">
      <c r="B168" s="262"/>
      <c r="C168" s="242" t="s">
        <v>5262</v>
      </c>
      <c r="D168" s="242"/>
      <c r="E168" s="242"/>
      <c r="F168" s="261" t="s">
        <v>5214</v>
      </c>
      <c r="G168" s="242"/>
      <c r="H168" s="242" t="s">
        <v>5263</v>
      </c>
      <c r="I168" s="242" t="s">
        <v>5216</v>
      </c>
      <c r="J168" s="242" t="s">
        <v>5264</v>
      </c>
      <c r="K168" s="283"/>
    </row>
    <row r="169" spans="2:11" ht="15" customHeight="1">
      <c r="B169" s="262"/>
      <c r="C169" s="242" t="s">
        <v>5163</v>
      </c>
      <c r="D169" s="242"/>
      <c r="E169" s="242"/>
      <c r="F169" s="261" t="s">
        <v>5214</v>
      </c>
      <c r="G169" s="242"/>
      <c r="H169" s="242" t="s">
        <v>5280</v>
      </c>
      <c r="I169" s="242" t="s">
        <v>5216</v>
      </c>
      <c r="J169" s="242" t="s">
        <v>5264</v>
      </c>
      <c r="K169" s="283"/>
    </row>
    <row r="170" spans="2:11" ht="15" customHeight="1">
      <c r="B170" s="262"/>
      <c r="C170" s="242" t="s">
        <v>5219</v>
      </c>
      <c r="D170" s="242"/>
      <c r="E170" s="242"/>
      <c r="F170" s="261" t="s">
        <v>5220</v>
      </c>
      <c r="G170" s="242"/>
      <c r="H170" s="242" t="s">
        <v>5280</v>
      </c>
      <c r="I170" s="242" t="s">
        <v>5216</v>
      </c>
      <c r="J170" s="242">
        <v>50</v>
      </c>
      <c r="K170" s="283"/>
    </row>
    <row r="171" spans="2:11" ht="15" customHeight="1">
      <c r="B171" s="262"/>
      <c r="C171" s="242" t="s">
        <v>5222</v>
      </c>
      <c r="D171" s="242"/>
      <c r="E171" s="242"/>
      <c r="F171" s="261" t="s">
        <v>5214</v>
      </c>
      <c r="G171" s="242"/>
      <c r="H171" s="242" t="s">
        <v>5280</v>
      </c>
      <c r="I171" s="242" t="s">
        <v>5224</v>
      </c>
      <c r="J171" s="242"/>
      <c r="K171" s="283"/>
    </row>
    <row r="172" spans="2:11" ht="15" customHeight="1">
      <c r="B172" s="262"/>
      <c r="C172" s="242" t="s">
        <v>5233</v>
      </c>
      <c r="D172" s="242"/>
      <c r="E172" s="242"/>
      <c r="F172" s="261" t="s">
        <v>5220</v>
      </c>
      <c r="G172" s="242"/>
      <c r="H172" s="242" t="s">
        <v>5280</v>
      </c>
      <c r="I172" s="242" t="s">
        <v>5216</v>
      </c>
      <c r="J172" s="242">
        <v>50</v>
      </c>
      <c r="K172" s="283"/>
    </row>
    <row r="173" spans="2:11" ht="15" customHeight="1">
      <c r="B173" s="262"/>
      <c r="C173" s="242" t="s">
        <v>5241</v>
      </c>
      <c r="D173" s="242"/>
      <c r="E173" s="242"/>
      <c r="F173" s="261" t="s">
        <v>5220</v>
      </c>
      <c r="G173" s="242"/>
      <c r="H173" s="242" t="s">
        <v>5280</v>
      </c>
      <c r="I173" s="242" t="s">
        <v>5216</v>
      </c>
      <c r="J173" s="242">
        <v>50</v>
      </c>
      <c r="K173" s="283"/>
    </row>
    <row r="174" spans="2:11" ht="15" customHeight="1">
      <c r="B174" s="262"/>
      <c r="C174" s="242" t="s">
        <v>5239</v>
      </c>
      <c r="D174" s="242"/>
      <c r="E174" s="242"/>
      <c r="F174" s="261" t="s">
        <v>5220</v>
      </c>
      <c r="G174" s="242"/>
      <c r="H174" s="242" t="s">
        <v>5280</v>
      </c>
      <c r="I174" s="242" t="s">
        <v>5216</v>
      </c>
      <c r="J174" s="242">
        <v>50</v>
      </c>
      <c r="K174" s="283"/>
    </row>
    <row r="175" spans="2:11" ht="15" customHeight="1">
      <c r="B175" s="262"/>
      <c r="C175" s="242" t="s">
        <v>180</v>
      </c>
      <c r="D175" s="242"/>
      <c r="E175" s="242"/>
      <c r="F175" s="261" t="s">
        <v>5214</v>
      </c>
      <c r="G175" s="242"/>
      <c r="H175" s="242" t="s">
        <v>5281</v>
      </c>
      <c r="I175" s="242" t="s">
        <v>5282</v>
      </c>
      <c r="J175" s="242"/>
      <c r="K175" s="283"/>
    </row>
    <row r="176" spans="2:11" ht="15" customHeight="1">
      <c r="B176" s="262"/>
      <c r="C176" s="242" t="s">
        <v>60</v>
      </c>
      <c r="D176" s="242"/>
      <c r="E176" s="242"/>
      <c r="F176" s="261" t="s">
        <v>5214</v>
      </c>
      <c r="G176" s="242"/>
      <c r="H176" s="242" t="s">
        <v>5283</v>
      </c>
      <c r="I176" s="242" t="s">
        <v>5284</v>
      </c>
      <c r="J176" s="242">
        <v>1</v>
      </c>
      <c r="K176" s="283"/>
    </row>
    <row r="177" spans="2:11" ht="15" customHeight="1">
      <c r="B177" s="262"/>
      <c r="C177" s="242" t="s">
        <v>56</v>
      </c>
      <c r="D177" s="242"/>
      <c r="E177" s="242"/>
      <c r="F177" s="261" t="s">
        <v>5214</v>
      </c>
      <c r="G177" s="242"/>
      <c r="H177" s="242" t="s">
        <v>5285</v>
      </c>
      <c r="I177" s="242" t="s">
        <v>5216</v>
      </c>
      <c r="J177" s="242">
        <v>20</v>
      </c>
      <c r="K177" s="283"/>
    </row>
    <row r="178" spans="2:11" ht="15" customHeight="1">
      <c r="B178" s="262"/>
      <c r="C178" s="242" t="s">
        <v>181</v>
      </c>
      <c r="D178" s="242"/>
      <c r="E178" s="242"/>
      <c r="F178" s="261" t="s">
        <v>5214</v>
      </c>
      <c r="G178" s="242"/>
      <c r="H178" s="242" t="s">
        <v>5286</v>
      </c>
      <c r="I178" s="242" t="s">
        <v>5216</v>
      </c>
      <c r="J178" s="242">
        <v>255</v>
      </c>
      <c r="K178" s="283"/>
    </row>
    <row r="179" spans="2:11" ht="15" customHeight="1">
      <c r="B179" s="262"/>
      <c r="C179" s="242" t="s">
        <v>182</v>
      </c>
      <c r="D179" s="242"/>
      <c r="E179" s="242"/>
      <c r="F179" s="261" t="s">
        <v>5214</v>
      </c>
      <c r="G179" s="242"/>
      <c r="H179" s="242" t="s">
        <v>5179</v>
      </c>
      <c r="I179" s="242" t="s">
        <v>5216</v>
      </c>
      <c r="J179" s="242">
        <v>10</v>
      </c>
      <c r="K179" s="283"/>
    </row>
    <row r="180" spans="2:11" ht="15" customHeight="1">
      <c r="B180" s="262"/>
      <c r="C180" s="242" t="s">
        <v>183</v>
      </c>
      <c r="D180" s="242"/>
      <c r="E180" s="242"/>
      <c r="F180" s="261" t="s">
        <v>5214</v>
      </c>
      <c r="G180" s="242"/>
      <c r="H180" s="242" t="s">
        <v>5287</v>
      </c>
      <c r="I180" s="242" t="s">
        <v>5248</v>
      </c>
      <c r="J180" s="242"/>
      <c r="K180" s="283"/>
    </row>
    <row r="181" spans="2:11" ht="15" customHeight="1">
      <c r="B181" s="262"/>
      <c r="C181" s="242" t="s">
        <v>5288</v>
      </c>
      <c r="D181" s="242"/>
      <c r="E181" s="242"/>
      <c r="F181" s="261" t="s">
        <v>5214</v>
      </c>
      <c r="G181" s="242"/>
      <c r="H181" s="242" t="s">
        <v>5289</v>
      </c>
      <c r="I181" s="242" t="s">
        <v>5248</v>
      </c>
      <c r="J181" s="242"/>
      <c r="K181" s="283"/>
    </row>
    <row r="182" spans="2:11" ht="15" customHeight="1">
      <c r="B182" s="262"/>
      <c r="C182" s="242" t="s">
        <v>5277</v>
      </c>
      <c r="D182" s="242"/>
      <c r="E182" s="242"/>
      <c r="F182" s="261" t="s">
        <v>5214</v>
      </c>
      <c r="G182" s="242"/>
      <c r="H182" s="242" t="s">
        <v>5290</v>
      </c>
      <c r="I182" s="242" t="s">
        <v>5248</v>
      </c>
      <c r="J182" s="242"/>
      <c r="K182" s="283"/>
    </row>
    <row r="183" spans="2:11" ht="15" customHeight="1">
      <c r="B183" s="262"/>
      <c r="C183" s="242" t="s">
        <v>185</v>
      </c>
      <c r="D183" s="242"/>
      <c r="E183" s="242"/>
      <c r="F183" s="261" t="s">
        <v>5220</v>
      </c>
      <c r="G183" s="242"/>
      <c r="H183" s="242" t="s">
        <v>5291</v>
      </c>
      <c r="I183" s="242" t="s">
        <v>5216</v>
      </c>
      <c r="J183" s="242">
        <v>50</v>
      </c>
      <c r="K183" s="283"/>
    </row>
    <row r="184" spans="2:11" ht="15" customHeight="1">
      <c r="B184" s="262"/>
      <c r="C184" s="242" t="s">
        <v>5292</v>
      </c>
      <c r="D184" s="242"/>
      <c r="E184" s="242"/>
      <c r="F184" s="261" t="s">
        <v>5220</v>
      </c>
      <c r="G184" s="242"/>
      <c r="H184" s="242" t="s">
        <v>5293</v>
      </c>
      <c r="I184" s="242" t="s">
        <v>5294</v>
      </c>
      <c r="J184" s="242"/>
      <c r="K184" s="283"/>
    </row>
    <row r="185" spans="2:11" ht="15" customHeight="1">
      <c r="B185" s="262"/>
      <c r="C185" s="242" t="s">
        <v>5295</v>
      </c>
      <c r="D185" s="242"/>
      <c r="E185" s="242"/>
      <c r="F185" s="261" t="s">
        <v>5220</v>
      </c>
      <c r="G185" s="242"/>
      <c r="H185" s="242" t="s">
        <v>5296</v>
      </c>
      <c r="I185" s="242" t="s">
        <v>5294</v>
      </c>
      <c r="J185" s="242"/>
      <c r="K185" s="283"/>
    </row>
    <row r="186" spans="2:11" ht="15" customHeight="1">
      <c r="B186" s="262"/>
      <c r="C186" s="242" t="s">
        <v>5297</v>
      </c>
      <c r="D186" s="242"/>
      <c r="E186" s="242"/>
      <c r="F186" s="261" t="s">
        <v>5220</v>
      </c>
      <c r="G186" s="242"/>
      <c r="H186" s="242" t="s">
        <v>5298</v>
      </c>
      <c r="I186" s="242" t="s">
        <v>5294</v>
      </c>
      <c r="J186" s="242"/>
      <c r="K186" s="283"/>
    </row>
    <row r="187" spans="2:11" ht="15" customHeight="1">
      <c r="B187" s="262"/>
      <c r="C187" s="295" t="s">
        <v>5299</v>
      </c>
      <c r="D187" s="242"/>
      <c r="E187" s="242"/>
      <c r="F187" s="261" t="s">
        <v>5220</v>
      </c>
      <c r="G187" s="242"/>
      <c r="H187" s="242" t="s">
        <v>5300</v>
      </c>
      <c r="I187" s="242" t="s">
        <v>5301</v>
      </c>
      <c r="J187" s="296" t="s">
        <v>5302</v>
      </c>
      <c r="K187" s="283"/>
    </row>
    <row r="188" spans="2:11" ht="15" customHeight="1">
      <c r="B188" s="262"/>
      <c r="C188" s="247" t="s">
        <v>45</v>
      </c>
      <c r="D188" s="242"/>
      <c r="E188" s="242"/>
      <c r="F188" s="261" t="s">
        <v>5214</v>
      </c>
      <c r="G188" s="242"/>
      <c r="H188" s="238" t="s">
        <v>5303</v>
      </c>
      <c r="I188" s="242" t="s">
        <v>5304</v>
      </c>
      <c r="J188" s="242"/>
      <c r="K188" s="283"/>
    </row>
    <row r="189" spans="2:11" ht="15" customHeight="1">
      <c r="B189" s="262"/>
      <c r="C189" s="247" t="s">
        <v>5305</v>
      </c>
      <c r="D189" s="242"/>
      <c r="E189" s="242"/>
      <c r="F189" s="261" t="s">
        <v>5214</v>
      </c>
      <c r="G189" s="242"/>
      <c r="H189" s="242" t="s">
        <v>5306</v>
      </c>
      <c r="I189" s="242" t="s">
        <v>5248</v>
      </c>
      <c r="J189" s="242"/>
      <c r="K189" s="283"/>
    </row>
    <row r="190" spans="2:11" ht="15" customHeight="1">
      <c r="B190" s="262"/>
      <c r="C190" s="247" t="s">
        <v>5307</v>
      </c>
      <c r="D190" s="242"/>
      <c r="E190" s="242"/>
      <c r="F190" s="261" t="s">
        <v>5214</v>
      </c>
      <c r="G190" s="242"/>
      <c r="H190" s="242" t="s">
        <v>5308</v>
      </c>
      <c r="I190" s="242" t="s">
        <v>5248</v>
      </c>
      <c r="J190" s="242"/>
      <c r="K190" s="283"/>
    </row>
    <row r="191" spans="2:11" ht="15" customHeight="1">
      <c r="B191" s="262"/>
      <c r="C191" s="247" t="s">
        <v>5309</v>
      </c>
      <c r="D191" s="242"/>
      <c r="E191" s="242"/>
      <c r="F191" s="261" t="s">
        <v>5220</v>
      </c>
      <c r="G191" s="242"/>
      <c r="H191" s="242" t="s">
        <v>5310</v>
      </c>
      <c r="I191" s="242" t="s">
        <v>5248</v>
      </c>
      <c r="J191" s="242"/>
      <c r="K191" s="283"/>
    </row>
    <row r="192" spans="2:11" ht="15" customHeight="1">
      <c r="B192" s="289"/>
      <c r="C192" s="297"/>
      <c r="D192" s="271"/>
      <c r="E192" s="271"/>
      <c r="F192" s="271"/>
      <c r="G192" s="271"/>
      <c r="H192" s="271"/>
      <c r="I192" s="271"/>
      <c r="J192" s="271"/>
      <c r="K192" s="290"/>
    </row>
    <row r="193" spans="2:11" ht="18.75" customHeight="1">
      <c r="B193" s="238"/>
      <c r="C193" s="242"/>
      <c r="D193" s="242"/>
      <c r="E193" s="242"/>
      <c r="F193" s="261"/>
      <c r="G193" s="242"/>
      <c r="H193" s="242"/>
      <c r="I193" s="242"/>
      <c r="J193" s="242"/>
      <c r="K193" s="238"/>
    </row>
    <row r="194" spans="2:11" ht="18.75" customHeight="1">
      <c r="B194" s="238"/>
      <c r="C194" s="242"/>
      <c r="D194" s="242"/>
      <c r="E194" s="242"/>
      <c r="F194" s="261"/>
      <c r="G194" s="242"/>
      <c r="H194" s="242"/>
      <c r="I194" s="242"/>
      <c r="J194" s="242"/>
      <c r="K194" s="238"/>
    </row>
    <row r="195" spans="2:11" ht="18.75" customHeight="1"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</row>
    <row r="196" spans="2:11">
      <c r="B196" s="230"/>
      <c r="C196" s="231"/>
      <c r="D196" s="231"/>
      <c r="E196" s="231"/>
      <c r="F196" s="231"/>
      <c r="G196" s="231"/>
      <c r="H196" s="231"/>
      <c r="I196" s="231"/>
      <c r="J196" s="231"/>
      <c r="K196" s="232"/>
    </row>
    <row r="197" spans="2:11" ht="21">
      <c r="B197" s="233"/>
      <c r="C197" s="354" t="s">
        <v>5311</v>
      </c>
      <c r="D197" s="354"/>
      <c r="E197" s="354"/>
      <c r="F197" s="354"/>
      <c r="G197" s="354"/>
      <c r="H197" s="354"/>
      <c r="I197" s="354"/>
      <c r="J197" s="354"/>
      <c r="K197" s="234"/>
    </row>
    <row r="198" spans="2:11" ht="25.5" customHeight="1">
      <c r="B198" s="233"/>
      <c r="C198" s="298" t="s">
        <v>5312</v>
      </c>
      <c r="D198" s="298"/>
      <c r="E198" s="298"/>
      <c r="F198" s="298" t="s">
        <v>5313</v>
      </c>
      <c r="G198" s="299"/>
      <c r="H198" s="359" t="s">
        <v>5314</v>
      </c>
      <c r="I198" s="359"/>
      <c r="J198" s="359"/>
      <c r="K198" s="234"/>
    </row>
    <row r="199" spans="2:11" ht="5.25" customHeight="1">
      <c r="B199" s="262"/>
      <c r="C199" s="259"/>
      <c r="D199" s="259"/>
      <c r="E199" s="259"/>
      <c r="F199" s="259"/>
      <c r="G199" s="242"/>
      <c r="H199" s="259"/>
      <c r="I199" s="259"/>
      <c r="J199" s="259"/>
      <c r="K199" s="283"/>
    </row>
    <row r="200" spans="2:11" ht="15" customHeight="1">
      <c r="B200" s="262"/>
      <c r="C200" s="242" t="s">
        <v>5304</v>
      </c>
      <c r="D200" s="242"/>
      <c r="E200" s="242"/>
      <c r="F200" s="261" t="s">
        <v>46</v>
      </c>
      <c r="G200" s="242"/>
      <c r="H200" s="356" t="s">
        <v>5315</v>
      </c>
      <c r="I200" s="356"/>
      <c r="J200" s="356"/>
      <c r="K200" s="283"/>
    </row>
    <row r="201" spans="2:11" ht="15" customHeight="1">
      <c r="B201" s="262"/>
      <c r="C201" s="268"/>
      <c r="D201" s="242"/>
      <c r="E201" s="242"/>
      <c r="F201" s="261" t="s">
        <v>47</v>
      </c>
      <c r="G201" s="242"/>
      <c r="H201" s="356" t="s">
        <v>5316</v>
      </c>
      <c r="I201" s="356"/>
      <c r="J201" s="356"/>
      <c r="K201" s="283"/>
    </row>
    <row r="202" spans="2:11" ht="15" customHeight="1">
      <c r="B202" s="262"/>
      <c r="C202" s="268"/>
      <c r="D202" s="242"/>
      <c r="E202" s="242"/>
      <c r="F202" s="261" t="s">
        <v>50</v>
      </c>
      <c r="G202" s="242"/>
      <c r="H202" s="356" t="s">
        <v>5317</v>
      </c>
      <c r="I202" s="356"/>
      <c r="J202" s="356"/>
      <c r="K202" s="283"/>
    </row>
    <row r="203" spans="2:11" ht="15" customHeight="1">
      <c r="B203" s="262"/>
      <c r="C203" s="242"/>
      <c r="D203" s="242"/>
      <c r="E203" s="242"/>
      <c r="F203" s="261" t="s">
        <v>48</v>
      </c>
      <c r="G203" s="242"/>
      <c r="H203" s="356" t="s">
        <v>5318</v>
      </c>
      <c r="I203" s="356"/>
      <c r="J203" s="356"/>
      <c r="K203" s="283"/>
    </row>
    <row r="204" spans="2:11" ht="15" customHeight="1">
      <c r="B204" s="262"/>
      <c r="C204" s="242"/>
      <c r="D204" s="242"/>
      <c r="E204" s="242"/>
      <c r="F204" s="261" t="s">
        <v>49</v>
      </c>
      <c r="G204" s="242"/>
      <c r="H204" s="356" t="s">
        <v>5319</v>
      </c>
      <c r="I204" s="356"/>
      <c r="J204" s="356"/>
      <c r="K204" s="283"/>
    </row>
    <row r="205" spans="2:11" ht="15" customHeight="1">
      <c r="B205" s="262"/>
      <c r="C205" s="242"/>
      <c r="D205" s="242"/>
      <c r="E205" s="242"/>
      <c r="F205" s="261"/>
      <c r="G205" s="242"/>
      <c r="H205" s="242"/>
      <c r="I205" s="242"/>
      <c r="J205" s="242"/>
      <c r="K205" s="283"/>
    </row>
    <row r="206" spans="2:11" ht="15" customHeight="1">
      <c r="B206" s="262"/>
      <c r="C206" s="242" t="s">
        <v>5260</v>
      </c>
      <c r="D206" s="242"/>
      <c r="E206" s="242"/>
      <c r="F206" s="261" t="s">
        <v>82</v>
      </c>
      <c r="G206" s="242"/>
      <c r="H206" s="356" t="s">
        <v>5320</v>
      </c>
      <c r="I206" s="356"/>
      <c r="J206" s="356"/>
      <c r="K206" s="283"/>
    </row>
    <row r="207" spans="2:11" ht="15" customHeight="1">
      <c r="B207" s="262"/>
      <c r="C207" s="268"/>
      <c r="D207" s="242"/>
      <c r="E207" s="242"/>
      <c r="F207" s="261" t="s">
        <v>5158</v>
      </c>
      <c r="G207" s="242"/>
      <c r="H207" s="356" t="s">
        <v>5159</v>
      </c>
      <c r="I207" s="356"/>
      <c r="J207" s="356"/>
      <c r="K207" s="283"/>
    </row>
    <row r="208" spans="2:11" ht="15" customHeight="1">
      <c r="B208" s="262"/>
      <c r="C208" s="242"/>
      <c r="D208" s="242"/>
      <c r="E208" s="242"/>
      <c r="F208" s="261" t="s">
        <v>5156</v>
      </c>
      <c r="G208" s="242"/>
      <c r="H208" s="356" t="s">
        <v>5321</v>
      </c>
      <c r="I208" s="356"/>
      <c r="J208" s="356"/>
      <c r="K208" s="283"/>
    </row>
    <row r="209" spans="2:11" ht="15" customHeight="1">
      <c r="B209" s="300"/>
      <c r="C209" s="268"/>
      <c r="D209" s="268"/>
      <c r="E209" s="268"/>
      <c r="F209" s="261" t="s">
        <v>5160</v>
      </c>
      <c r="G209" s="247"/>
      <c r="H209" s="360" t="s">
        <v>5161</v>
      </c>
      <c r="I209" s="360"/>
      <c r="J209" s="360"/>
      <c r="K209" s="301"/>
    </row>
    <row r="210" spans="2:11" ht="15" customHeight="1">
      <c r="B210" s="300"/>
      <c r="C210" s="268"/>
      <c r="D210" s="268"/>
      <c r="E210" s="268"/>
      <c r="F210" s="261" t="s">
        <v>5045</v>
      </c>
      <c r="G210" s="247"/>
      <c r="H210" s="360" t="s">
        <v>5046</v>
      </c>
      <c r="I210" s="360"/>
      <c r="J210" s="360"/>
      <c r="K210" s="301"/>
    </row>
    <row r="211" spans="2:11" ht="15" customHeight="1">
      <c r="B211" s="300"/>
      <c r="C211" s="268"/>
      <c r="D211" s="268"/>
      <c r="E211" s="268"/>
      <c r="F211" s="302"/>
      <c r="G211" s="247"/>
      <c r="H211" s="303"/>
      <c r="I211" s="303"/>
      <c r="J211" s="303"/>
      <c r="K211" s="301"/>
    </row>
    <row r="212" spans="2:11" ht="15" customHeight="1">
      <c r="B212" s="300"/>
      <c r="C212" s="242" t="s">
        <v>5284</v>
      </c>
      <c r="D212" s="268"/>
      <c r="E212" s="268"/>
      <c r="F212" s="261">
        <v>1</v>
      </c>
      <c r="G212" s="247"/>
      <c r="H212" s="360" t="s">
        <v>5322</v>
      </c>
      <c r="I212" s="360"/>
      <c r="J212" s="360"/>
      <c r="K212" s="301"/>
    </row>
    <row r="213" spans="2:11" ht="15" customHeight="1">
      <c r="B213" s="300"/>
      <c r="C213" s="268"/>
      <c r="D213" s="268"/>
      <c r="E213" s="268"/>
      <c r="F213" s="261">
        <v>2</v>
      </c>
      <c r="G213" s="247"/>
      <c r="H213" s="360" t="s">
        <v>5323</v>
      </c>
      <c r="I213" s="360"/>
      <c r="J213" s="360"/>
      <c r="K213" s="301"/>
    </row>
    <row r="214" spans="2:11" ht="15" customHeight="1">
      <c r="B214" s="300"/>
      <c r="C214" s="268"/>
      <c r="D214" s="268"/>
      <c r="E214" s="268"/>
      <c r="F214" s="261">
        <v>3</v>
      </c>
      <c r="G214" s="247"/>
      <c r="H214" s="360" t="s">
        <v>5324</v>
      </c>
      <c r="I214" s="360"/>
      <c r="J214" s="360"/>
      <c r="K214" s="301"/>
    </row>
    <row r="215" spans="2:11" ht="15" customHeight="1">
      <c r="B215" s="300"/>
      <c r="C215" s="268"/>
      <c r="D215" s="268"/>
      <c r="E215" s="268"/>
      <c r="F215" s="261">
        <v>4</v>
      </c>
      <c r="G215" s="247"/>
      <c r="H215" s="360" t="s">
        <v>5325</v>
      </c>
      <c r="I215" s="360"/>
      <c r="J215" s="360"/>
      <c r="K215" s="301"/>
    </row>
    <row r="216" spans="2:11" ht="12.75" customHeight="1">
      <c r="B216" s="304"/>
      <c r="C216" s="305"/>
      <c r="D216" s="305"/>
      <c r="E216" s="305"/>
      <c r="F216" s="305"/>
      <c r="G216" s="305"/>
      <c r="H216" s="305"/>
      <c r="I216" s="305"/>
      <c r="J216" s="305"/>
      <c r="K216" s="306"/>
    </row>
  </sheetData>
  <sheetProtection formatCells="0" formatColumns="0" formatRows="0" insertColumns="0" insertRows="0" insertHyperlinks="0" deleteColumns="0" deleteRows="0" sort="0" autoFilter="0" pivotTables="0"/>
  <mergeCells count="77">
    <mergeCell ref="C197:J197"/>
    <mergeCell ref="H215:J215"/>
    <mergeCell ref="H213:J213"/>
    <mergeCell ref="H210:J210"/>
    <mergeCell ref="H209:J209"/>
    <mergeCell ref="H207:J207"/>
    <mergeCell ref="H208:J208"/>
    <mergeCell ref="H203:J203"/>
    <mergeCell ref="H201:J201"/>
    <mergeCell ref="H212:J212"/>
    <mergeCell ref="H214:J214"/>
    <mergeCell ref="H206:J206"/>
    <mergeCell ref="H204:J204"/>
    <mergeCell ref="H202:J202"/>
    <mergeCell ref="D57:J57"/>
    <mergeCell ref="H200:J200"/>
    <mergeCell ref="D60:J60"/>
    <mergeCell ref="D63:J63"/>
    <mergeCell ref="D64:J64"/>
    <mergeCell ref="D66:J66"/>
    <mergeCell ref="D65:J65"/>
    <mergeCell ref="C100:J100"/>
    <mergeCell ref="D61:J61"/>
    <mergeCell ref="D67:J67"/>
    <mergeCell ref="D68:J68"/>
    <mergeCell ref="C73:J73"/>
    <mergeCell ref="H198:J198"/>
    <mergeCell ref="C163:J163"/>
    <mergeCell ref="C120:J120"/>
    <mergeCell ref="C145:J145"/>
    <mergeCell ref="D58:J58"/>
    <mergeCell ref="D59:J59"/>
    <mergeCell ref="C50:J50"/>
    <mergeCell ref="G38:J38"/>
    <mergeCell ref="G39:J39"/>
    <mergeCell ref="G40:J40"/>
    <mergeCell ref="G41:J41"/>
    <mergeCell ref="G42:J42"/>
    <mergeCell ref="G43:J43"/>
    <mergeCell ref="D45:J45"/>
    <mergeCell ref="E46:J46"/>
    <mergeCell ref="E47:J47"/>
    <mergeCell ref="C52:J52"/>
    <mergeCell ref="C53:J53"/>
    <mergeCell ref="C55:J55"/>
    <mergeCell ref="D56:J56"/>
    <mergeCell ref="D33:J33"/>
    <mergeCell ref="G34:J34"/>
    <mergeCell ref="G35:J35"/>
    <mergeCell ref="D49:J49"/>
    <mergeCell ref="E48:J48"/>
    <mergeCell ref="G36:J36"/>
    <mergeCell ref="G37:J37"/>
    <mergeCell ref="D31:J31"/>
    <mergeCell ref="C24:J24"/>
    <mergeCell ref="D32:J32"/>
    <mergeCell ref="F18:J18"/>
    <mergeCell ref="F21:J21"/>
    <mergeCell ref="C23:J23"/>
    <mergeCell ref="D25:J25"/>
    <mergeCell ref="D26:J26"/>
    <mergeCell ref="D28:J28"/>
    <mergeCell ref="D29:J29"/>
    <mergeCell ref="F19:J19"/>
    <mergeCell ref="F20:J20"/>
    <mergeCell ref="D14:J14"/>
    <mergeCell ref="D15:J15"/>
    <mergeCell ref="F16:J16"/>
    <mergeCell ref="F17:J17"/>
    <mergeCell ref="C9:J9"/>
    <mergeCell ref="D10:J10"/>
    <mergeCell ref="D13:J13"/>
    <mergeCell ref="C3:J3"/>
    <mergeCell ref="C4:J4"/>
    <mergeCell ref="C6:J6"/>
    <mergeCell ref="C7:J7"/>
    <mergeCell ref="D11:J11"/>
  </mergeCells>
  <pageMargins left="0.59027779999999996" right="0.59027779999999996" top="0.59027779999999996" bottom="0.59027779999999996" header="0" footer="0"/>
  <pageSetup paperSize="9" scale="77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21"/>
  <sheetViews>
    <sheetView showGridLines="0" workbookViewId="0">
      <pane ySplit="1" topLeftCell="A284" activePane="bottomLeft" state="frozen"/>
      <selection pane="bottomLeft" activeCell="K90" sqref="K90:K321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88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694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ROUND(J89,2)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ROUND(SUM(BE89:BE320), 2)</f>
        <v>0</v>
      </c>
      <c r="G30" s="41"/>
      <c r="H30" s="41"/>
      <c r="I30" s="118">
        <v>0.21</v>
      </c>
      <c r="J30" s="117">
        <f>ROUND(ROUND((SUM(BE89:BE320)),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ROUND(SUM(BF89:BF320), 2)</f>
        <v>0</v>
      </c>
      <c r="G31" s="41"/>
      <c r="H31" s="41"/>
      <c r="I31" s="118">
        <v>0.15</v>
      </c>
      <c r="J31" s="117">
        <f>ROUND(ROUND((SUM(BF89:BF320)),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ROUND(SUM(BG89:BG320),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ROUND(SUM(BH89:BH320),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ROUND(SUM(BI89:BI320),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18_2017_02 - SO 02 Ul. Budovcova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J89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J90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J91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J179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J190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J202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J203</f>
        <v>0</v>
      </c>
      <c r="K62" s="147"/>
    </row>
    <row r="63" spans="2:47" s="8" customFormat="1" ht="19.899999999999999" customHeight="1">
      <c r="B63" s="141"/>
      <c r="C63" s="142"/>
      <c r="D63" s="143" t="s">
        <v>172</v>
      </c>
      <c r="E63" s="144"/>
      <c r="F63" s="144"/>
      <c r="G63" s="144"/>
      <c r="H63" s="144"/>
      <c r="I63" s="145"/>
      <c r="J63" s="146">
        <f>J219</f>
        <v>0</v>
      </c>
      <c r="K63" s="147"/>
    </row>
    <row r="64" spans="2:47" s="8" customFormat="1" ht="14.85" customHeight="1">
      <c r="B64" s="141"/>
      <c r="C64" s="142"/>
      <c r="D64" s="143" t="s">
        <v>173</v>
      </c>
      <c r="E64" s="144"/>
      <c r="F64" s="144"/>
      <c r="G64" s="144"/>
      <c r="H64" s="144"/>
      <c r="I64" s="145"/>
      <c r="J64" s="146">
        <f>J220</f>
        <v>0</v>
      </c>
      <c r="K64" s="147"/>
    </row>
    <row r="65" spans="2:12" s="8" customFormat="1" ht="14.85" customHeight="1">
      <c r="B65" s="141"/>
      <c r="C65" s="142"/>
      <c r="D65" s="143" t="s">
        <v>174</v>
      </c>
      <c r="E65" s="144"/>
      <c r="F65" s="144"/>
      <c r="G65" s="144"/>
      <c r="H65" s="144"/>
      <c r="I65" s="145"/>
      <c r="J65" s="146">
        <f>J231</f>
        <v>0</v>
      </c>
      <c r="K65" s="147"/>
    </row>
    <row r="66" spans="2:12" s="8" customFormat="1" ht="14.85" customHeight="1">
      <c r="B66" s="141"/>
      <c r="C66" s="142"/>
      <c r="D66" s="143" t="s">
        <v>175</v>
      </c>
      <c r="E66" s="144"/>
      <c r="F66" s="144"/>
      <c r="G66" s="144"/>
      <c r="H66" s="144"/>
      <c r="I66" s="145"/>
      <c r="J66" s="146">
        <f>J260</f>
        <v>0</v>
      </c>
      <c r="K66" s="147"/>
    </row>
    <row r="67" spans="2:12" s="8" customFormat="1" ht="19.899999999999999" customHeight="1">
      <c r="B67" s="141"/>
      <c r="C67" s="142"/>
      <c r="D67" s="143" t="s">
        <v>176</v>
      </c>
      <c r="E67" s="144"/>
      <c r="F67" s="144"/>
      <c r="G67" s="144"/>
      <c r="H67" s="144"/>
      <c r="I67" s="145"/>
      <c r="J67" s="146">
        <f>J303</f>
        <v>0</v>
      </c>
      <c r="K67" s="147"/>
    </row>
    <row r="68" spans="2:12" s="8" customFormat="1" ht="14.85" customHeight="1">
      <c r="B68" s="141"/>
      <c r="C68" s="142"/>
      <c r="D68" s="143" t="s">
        <v>177</v>
      </c>
      <c r="E68" s="144"/>
      <c r="F68" s="144"/>
      <c r="G68" s="144"/>
      <c r="H68" s="144"/>
      <c r="I68" s="145"/>
      <c r="J68" s="146">
        <f>J304</f>
        <v>0</v>
      </c>
      <c r="K68" s="147"/>
    </row>
    <row r="69" spans="2:12" s="8" customFormat="1" ht="14.85" customHeight="1">
      <c r="B69" s="141"/>
      <c r="C69" s="142"/>
      <c r="D69" s="143" t="s">
        <v>178</v>
      </c>
      <c r="E69" s="144"/>
      <c r="F69" s="144"/>
      <c r="G69" s="144"/>
      <c r="H69" s="144"/>
      <c r="I69" s="145"/>
      <c r="J69" s="146">
        <f>J310</f>
        <v>0</v>
      </c>
      <c r="K69" s="147"/>
    </row>
    <row r="70" spans="2:12" s="1" customFormat="1" ht="21.75" customHeight="1">
      <c r="B70" s="40"/>
      <c r="C70" s="41"/>
      <c r="D70" s="41"/>
      <c r="E70" s="41"/>
      <c r="F70" s="41"/>
      <c r="G70" s="41"/>
      <c r="H70" s="41"/>
      <c r="I70" s="105"/>
      <c r="J70" s="41"/>
      <c r="K70" s="44"/>
    </row>
    <row r="71" spans="2:12" s="1" customFormat="1" ht="6.95" customHeight="1">
      <c r="B71" s="55"/>
      <c r="C71" s="56"/>
      <c r="D71" s="56"/>
      <c r="E71" s="56"/>
      <c r="F71" s="56"/>
      <c r="G71" s="56"/>
      <c r="H71" s="56"/>
      <c r="I71" s="126"/>
      <c r="J71" s="56"/>
      <c r="K71" s="57"/>
    </row>
    <row r="75" spans="2:12" s="1" customFormat="1" ht="6.95" customHeight="1">
      <c r="B75" s="58"/>
      <c r="C75" s="59"/>
      <c r="D75" s="59"/>
      <c r="E75" s="59"/>
      <c r="F75" s="59"/>
      <c r="G75" s="59"/>
      <c r="H75" s="59"/>
      <c r="I75" s="127"/>
      <c r="J75" s="59"/>
      <c r="K75" s="59"/>
      <c r="L75" s="40"/>
    </row>
    <row r="76" spans="2:12" s="1" customFormat="1" ht="36.950000000000003" customHeight="1">
      <c r="B76" s="40"/>
      <c r="C76" s="60" t="s">
        <v>179</v>
      </c>
      <c r="L76" s="40"/>
    </row>
    <row r="77" spans="2:12" s="1" customFormat="1" ht="6.95" customHeight="1">
      <c r="B77" s="40"/>
      <c r="L77" s="40"/>
    </row>
    <row r="78" spans="2:12" s="1" customFormat="1" ht="14.45" customHeight="1">
      <c r="B78" s="40"/>
      <c r="C78" s="62" t="s">
        <v>19</v>
      </c>
      <c r="L78" s="40"/>
    </row>
    <row r="79" spans="2:12" s="1" customFormat="1" ht="16.5" customHeight="1">
      <c r="B79" s="40"/>
      <c r="E79" s="345" t="str">
        <f>E7</f>
        <v>Rekonstrukce vodovodu a kanalizace, oblast Radvanice a Bartovice</v>
      </c>
      <c r="F79" s="346"/>
      <c r="G79" s="346"/>
      <c r="H79" s="346"/>
      <c r="L79" s="40"/>
    </row>
    <row r="80" spans="2:12" s="1" customFormat="1" ht="14.45" customHeight="1">
      <c r="B80" s="40"/>
      <c r="C80" s="62" t="s">
        <v>158</v>
      </c>
      <c r="L80" s="40"/>
    </row>
    <row r="81" spans="2:65" s="1" customFormat="1" ht="17.25" customHeight="1">
      <c r="B81" s="40"/>
      <c r="E81" s="318" t="str">
        <f>E9</f>
        <v>18_2017_02 - SO 02 Ul. Budovcova - vodovod</v>
      </c>
      <c r="F81" s="347"/>
      <c r="G81" s="347"/>
      <c r="H81" s="347"/>
      <c r="L81" s="40"/>
    </row>
    <row r="82" spans="2:65" s="1" customFormat="1" ht="6.95" customHeight="1">
      <c r="B82" s="40"/>
      <c r="L82" s="40"/>
    </row>
    <row r="83" spans="2:65" s="1" customFormat="1" ht="18" customHeight="1">
      <c r="B83" s="40"/>
      <c r="C83" s="62" t="s">
        <v>23</v>
      </c>
      <c r="F83" s="148" t="str">
        <f>F12</f>
        <v>Ostrava</v>
      </c>
      <c r="I83" s="149" t="s">
        <v>25</v>
      </c>
      <c r="J83" s="66" t="str">
        <f>IF(J12="","",J12)</f>
        <v>11.12.2017</v>
      </c>
      <c r="L83" s="40"/>
    </row>
    <row r="84" spans="2:65" s="1" customFormat="1" ht="6.95" customHeight="1">
      <c r="B84" s="40"/>
      <c r="L84" s="40"/>
    </row>
    <row r="85" spans="2:65" s="1" customFormat="1" ht="15">
      <c r="B85" s="40"/>
      <c r="C85" s="62" t="s">
        <v>27</v>
      </c>
      <c r="F85" s="148" t="str">
        <f>E15</f>
        <v>Statutární město Ostrava</v>
      </c>
      <c r="I85" s="149" t="s">
        <v>35</v>
      </c>
      <c r="J85" s="148" t="str">
        <f>E21</f>
        <v>Ing. Renata Fuková</v>
      </c>
      <c r="L85" s="40"/>
    </row>
    <row r="86" spans="2:65" s="1" customFormat="1" ht="14.45" customHeight="1">
      <c r="B86" s="40"/>
      <c r="C86" s="62" t="s">
        <v>33</v>
      </c>
      <c r="F86" s="148" t="str">
        <f>IF(E18="","",E18)</f>
        <v/>
      </c>
      <c r="L86" s="40"/>
    </row>
    <row r="87" spans="2:65" s="1" customFormat="1" ht="10.35" customHeight="1">
      <c r="B87" s="40"/>
      <c r="L87" s="40"/>
    </row>
    <row r="88" spans="2:65" s="9" customFormat="1" ht="29.25" customHeight="1">
      <c r="B88" s="150"/>
      <c r="C88" s="151" t="s">
        <v>180</v>
      </c>
      <c r="D88" s="152" t="s">
        <v>60</v>
      </c>
      <c r="E88" s="152" t="s">
        <v>56</v>
      </c>
      <c r="F88" s="152" t="s">
        <v>181</v>
      </c>
      <c r="G88" s="152" t="s">
        <v>182</v>
      </c>
      <c r="H88" s="152" t="s">
        <v>183</v>
      </c>
      <c r="I88" s="153" t="s">
        <v>184</v>
      </c>
      <c r="J88" s="152" t="s">
        <v>162</v>
      </c>
      <c r="K88" s="154" t="s">
        <v>185</v>
      </c>
      <c r="L88" s="150"/>
      <c r="M88" s="72" t="s">
        <v>186</v>
      </c>
      <c r="N88" s="73" t="s">
        <v>45</v>
      </c>
      <c r="O88" s="73" t="s">
        <v>187</v>
      </c>
      <c r="P88" s="73" t="s">
        <v>188</v>
      </c>
      <c r="Q88" s="73" t="s">
        <v>189</v>
      </c>
      <c r="R88" s="73" t="s">
        <v>190</v>
      </c>
      <c r="S88" s="73" t="s">
        <v>191</v>
      </c>
      <c r="T88" s="74" t="s">
        <v>192</v>
      </c>
    </row>
    <row r="89" spans="2:65" s="1" customFormat="1" ht="29.25" customHeight="1">
      <c r="B89" s="40"/>
      <c r="C89" s="76" t="s">
        <v>163</v>
      </c>
      <c r="J89" s="155">
        <f>BK89</f>
        <v>0</v>
      </c>
      <c r="L89" s="40"/>
      <c r="M89" s="75"/>
      <c r="N89" s="67"/>
      <c r="O89" s="67"/>
      <c r="P89" s="156">
        <f>P90</f>
        <v>0</v>
      </c>
      <c r="Q89" s="67"/>
      <c r="R89" s="156">
        <f>R90</f>
        <v>744.24914795999996</v>
      </c>
      <c r="S89" s="67"/>
      <c r="T89" s="157">
        <f>T90</f>
        <v>198.45176000000001</v>
      </c>
      <c r="AT89" s="23" t="s">
        <v>74</v>
      </c>
      <c r="AU89" s="23" t="s">
        <v>164</v>
      </c>
      <c r="BK89" s="158">
        <f>BK90</f>
        <v>0</v>
      </c>
    </row>
    <row r="90" spans="2:65" s="10" customFormat="1" ht="37.35" customHeight="1">
      <c r="B90" s="159"/>
      <c r="D90" s="160" t="s">
        <v>74</v>
      </c>
      <c r="E90" s="161" t="s">
        <v>193</v>
      </c>
      <c r="F90" s="161" t="s">
        <v>194</v>
      </c>
      <c r="I90" s="162"/>
      <c r="J90" s="163">
        <f>BK90</f>
        <v>0</v>
      </c>
      <c r="L90" s="159"/>
      <c r="M90" s="164"/>
      <c r="N90" s="165"/>
      <c r="O90" s="165"/>
      <c r="P90" s="166">
        <f>P91+P179+P190+P202+P219+P303</f>
        <v>0</v>
      </c>
      <c r="Q90" s="165"/>
      <c r="R90" s="166">
        <f>R91+R179+R190+R202+R219+R303</f>
        <v>744.24914795999996</v>
      </c>
      <c r="S90" s="165"/>
      <c r="T90" s="167">
        <f>T91+T179+T190+T202+T219+T303</f>
        <v>198.45176000000001</v>
      </c>
      <c r="AR90" s="160" t="s">
        <v>83</v>
      </c>
      <c r="AT90" s="168" t="s">
        <v>74</v>
      </c>
      <c r="AU90" s="168" t="s">
        <v>75</v>
      </c>
      <c r="AY90" s="160" t="s">
        <v>195</v>
      </c>
      <c r="BK90" s="169">
        <f>BK91+BK179+BK190+BK202+BK219+BK303</f>
        <v>0</v>
      </c>
    </row>
    <row r="91" spans="2:65" s="10" customFormat="1" ht="19.899999999999999" customHeight="1">
      <c r="B91" s="159"/>
      <c r="D91" s="160" t="s">
        <v>74</v>
      </c>
      <c r="E91" s="170" t="s">
        <v>83</v>
      </c>
      <c r="F91" s="170" t="s">
        <v>196</v>
      </c>
      <c r="I91" s="162"/>
      <c r="J91" s="171">
        <f>BK91</f>
        <v>0</v>
      </c>
      <c r="L91" s="159"/>
      <c r="M91" s="164"/>
      <c r="N91" s="165"/>
      <c r="O91" s="165"/>
      <c r="P91" s="166">
        <f>SUM(P92:P178)</f>
        <v>0</v>
      </c>
      <c r="Q91" s="165"/>
      <c r="R91" s="166">
        <f>SUM(R92:R178)</f>
        <v>322.72008919999996</v>
      </c>
      <c r="S91" s="165"/>
      <c r="T91" s="167">
        <f>SUM(T92:T178)</f>
        <v>0</v>
      </c>
      <c r="AR91" s="160" t="s">
        <v>83</v>
      </c>
      <c r="AT91" s="168" t="s">
        <v>74</v>
      </c>
      <c r="AU91" s="168" t="s">
        <v>83</v>
      </c>
      <c r="AY91" s="160" t="s">
        <v>195</v>
      </c>
      <c r="BK91" s="169">
        <f>SUM(BK92:BK178)</f>
        <v>0</v>
      </c>
    </row>
    <row r="92" spans="2:65" s="1" customFormat="1" ht="16.5" customHeight="1">
      <c r="B92" s="172"/>
      <c r="C92" s="173" t="s">
        <v>83</v>
      </c>
      <c r="D92" s="173" t="s">
        <v>197</v>
      </c>
      <c r="E92" s="174" t="s">
        <v>198</v>
      </c>
      <c r="F92" s="175" t="s">
        <v>199</v>
      </c>
      <c r="G92" s="176" t="s">
        <v>200</v>
      </c>
      <c r="H92" s="177">
        <v>1E-3</v>
      </c>
      <c r="I92" s="178"/>
      <c r="J92" s="179">
        <f>ROUND(I92*H92,2)</f>
        <v>0</v>
      </c>
      <c r="K92" s="175"/>
      <c r="L92" s="40"/>
      <c r="M92" s="180" t="s">
        <v>5</v>
      </c>
      <c r="N92" s="181" t="s">
        <v>46</v>
      </c>
      <c r="O92" s="41"/>
      <c r="P92" s="182">
        <f>O92*H92</f>
        <v>0</v>
      </c>
      <c r="Q92" s="182">
        <v>0</v>
      </c>
      <c r="R92" s="182">
        <f>Q92*H92</f>
        <v>0</v>
      </c>
      <c r="S92" s="182">
        <v>0</v>
      </c>
      <c r="T92" s="183">
        <f>S92*H92</f>
        <v>0</v>
      </c>
      <c r="AR92" s="23" t="s">
        <v>201</v>
      </c>
      <c r="AT92" s="23" t="s">
        <v>197</v>
      </c>
      <c r="AU92" s="23" t="s">
        <v>85</v>
      </c>
      <c r="AY92" s="23" t="s">
        <v>195</v>
      </c>
      <c r="BE92" s="184">
        <f>IF(N92="základní",J92,0)</f>
        <v>0</v>
      </c>
      <c r="BF92" s="184">
        <f>IF(N92="snížená",J92,0)</f>
        <v>0</v>
      </c>
      <c r="BG92" s="184">
        <f>IF(N92="zákl. přenesená",J92,0)</f>
        <v>0</v>
      </c>
      <c r="BH92" s="184">
        <f>IF(N92="sníž. přenesená",J92,0)</f>
        <v>0</v>
      </c>
      <c r="BI92" s="184">
        <f>IF(N92="nulová",J92,0)</f>
        <v>0</v>
      </c>
      <c r="BJ92" s="23" t="s">
        <v>83</v>
      </c>
      <c r="BK92" s="184">
        <f>ROUND(I92*H92,2)</f>
        <v>0</v>
      </c>
      <c r="BL92" s="23" t="s">
        <v>201</v>
      </c>
      <c r="BM92" s="23" t="s">
        <v>695</v>
      </c>
    </row>
    <row r="93" spans="2:65" s="11" customFormat="1">
      <c r="B93" s="185"/>
      <c r="D93" s="186" t="s">
        <v>203</v>
      </c>
      <c r="E93" s="187" t="s">
        <v>5</v>
      </c>
      <c r="F93" s="188" t="s">
        <v>696</v>
      </c>
      <c r="H93" s="189">
        <v>1E-3</v>
      </c>
      <c r="I93" s="190"/>
      <c r="L93" s="185"/>
      <c r="M93" s="191"/>
      <c r="N93" s="192"/>
      <c r="O93" s="192"/>
      <c r="P93" s="192"/>
      <c r="Q93" s="192"/>
      <c r="R93" s="192"/>
      <c r="S93" s="192"/>
      <c r="T93" s="193"/>
      <c r="AT93" s="187" t="s">
        <v>203</v>
      </c>
      <c r="AU93" s="187" t="s">
        <v>85</v>
      </c>
      <c r="AV93" s="11" t="s">
        <v>85</v>
      </c>
      <c r="AW93" s="11" t="s">
        <v>39</v>
      </c>
      <c r="AX93" s="11" t="s">
        <v>83</v>
      </c>
      <c r="AY93" s="187" t="s">
        <v>195</v>
      </c>
    </row>
    <row r="94" spans="2:65" s="1" customFormat="1" ht="25.5" customHeight="1">
      <c r="B94" s="172"/>
      <c r="C94" s="173" t="s">
        <v>85</v>
      </c>
      <c r="D94" s="173" t="s">
        <v>197</v>
      </c>
      <c r="E94" s="174" t="s">
        <v>212</v>
      </c>
      <c r="F94" s="175" t="s">
        <v>213</v>
      </c>
      <c r="G94" s="176" t="s">
        <v>207</v>
      </c>
      <c r="H94" s="177">
        <v>9</v>
      </c>
      <c r="I94" s="178"/>
      <c r="J94" s="179">
        <f>ROUND(I94*H94,2)</f>
        <v>0</v>
      </c>
      <c r="K94" s="175"/>
      <c r="L94" s="40"/>
      <c r="M94" s="180" t="s">
        <v>5</v>
      </c>
      <c r="N94" s="181" t="s">
        <v>46</v>
      </c>
      <c r="O94" s="41"/>
      <c r="P94" s="182">
        <f>O94*H94</f>
        <v>0</v>
      </c>
      <c r="Q94" s="182">
        <v>8.6800000000000002E-3</v>
      </c>
      <c r="R94" s="182">
        <f>Q94*H94</f>
        <v>7.8119999999999995E-2</v>
      </c>
      <c r="S94" s="182">
        <v>0</v>
      </c>
      <c r="T94" s="183">
        <f>S94*H94</f>
        <v>0</v>
      </c>
      <c r="AR94" s="23" t="s">
        <v>201</v>
      </c>
      <c r="AT94" s="23" t="s">
        <v>197</v>
      </c>
      <c r="AU94" s="23" t="s">
        <v>85</v>
      </c>
      <c r="AY94" s="23" t="s">
        <v>195</v>
      </c>
      <c r="BE94" s="184">
        <f>IF(N94="základní",J94,0)</f>
        <v>0</v>
      </c>
      <c r="BF94" s="184">
        <f>IF(N94="snížená",J94,0)</f>
        <v>0</v>
      </c>
      <c r="BG94" s="184">
        <f>IF(N94="zákl. přenesená",J94,0)</f>
        <v>0</v>
      </c>
      <c r="BH94" s="184">
        <f>IF(N94="sníž. přenesená",J94,0)</f>
        <v>0</v>
      </c>
      <c r="BI94" s="184">
        <f>IF(N94="nulová",J94,0)</f>
        <v>0</v>
      </c>
      <c r="BJ94" s="23" t="s">
        <v>83</v>
      </c>
      <c r="BK94" s="184">
        <f>ROUND(I94*H94,2)</f>
        <v>0</v>
      </c>
      <c r="BL94" s="23" t="s">
        <v>201</v>
      </c>
      <c r="BM94" s="23" t="s">
        <v>697</v>
      </c>
    </row>
    <row r="95" spans="2:65" s="1" customFormat="1" ht="94.5">
      <c r="B95" s="40"/>
      <c r="D95" s="186" t="s">
        <v>209</v>
      </c>
      <c r="F95" s="194" t="s">
        <v>215</v>
      </c>
      <c r="I95" s="195"/>
      <c r="L95" s="40"/>
      <c r="M95" s="196"/>
      <c r="N95" s="41"/>
      <c r="O95" s="41"/>
      <c r="P95" s="41"/>
      <c r="Q95" s="41"/>
      <c r="R95" s="41"/>
      <c r="S95" s="41"/>
      <c r="T95" s="69"/>
      <c r="AT95" s="23" t="s">
        <v>209</v>
      </c>
      <c r="AU95" s="23" t="s">
        <v>85</v>
      </c>
    </row>
    <row r="96" spans="2:65" s="1" customFormat="1" ht="16.5" customHeight="1">
      <c r="B96" s="172"/>
      <c r="C96" s="173" t="s">
        <v>211</v>
      </c>
      <c r="D96" s="173" t="s">
        <v>197</v>
      </c>
      <c r="E96" s="174" t="s">
        <v>216</v>
      </c>
      <c r="F96" s="175" t="s">
        <v>217</v>
      </c>
      <c r="G96" s="176" t="s">
        <v>207</v>
      </c>
      <c r="H96" s="177">
        <v>2</v>
      </c>
      <c r="I96" s="178"/>
      <c r="J96" s="179">
        <f>ROUND(I96*H96,2)</f>
        <v>0</v>
      </c>
      <c r="K96" s="175"/>
      <c r="L96" s="40"/>
      <c r="M96" s="180" t="s">
        <v>5</v>
      </c>
      <c r="N96" s="181" t="s">
        <v>46</v>
      </c>
      <c r="O96" s="41"/>
      <c r="P96" s="182">
        <f>O96*H96</f>
        <v>0</v>
      </c>
      <c r="Q96" s="182">
        <v>1.068E-2</v>
      </c>
      <c r="R96" s="182">
        <f>Q96*H96</f>
        <v>2.1360000000000001E-2</v>
      </c>
      <c r="S96" s="182">
        <v>0</v>
      </c>
      <c r="T96" s="183">
        <f>S96*H96</f>
        <v>0</v>
      </c>
      <c r="AR96" s="23" t="s">
        <v>201</v>
      </c>
      <c r="AT96" s="23" t="s">
        <v>197</v>
      </c>
      <c r="AU96" s="23" t="s">
        <v>85</v>
      </c>
      <c r="AY96" s="23" t="s">
        <v>195</v>
      </c>
      <c r="BE96" s="184">
        <f>IF(N96="základní",J96,0)</f>
        <v>0</v>
      </c>
      <c r="BF96" s="184">
        <f>IF(N96="snížená",J96,0)</f>
        <v>0</v>
      </c>
      <c r="BG96" s="184">
        <f>IF(N96="zákl. přenesená",J96,0)</f>
        <v>0</v>
      </c>
      <c r="BH96" s="184">
        <f>IF(N96="sníž. přenesená",J96,0)</f>
        <v>0</v>
      </c>
      <c r="BI96" s="184">
        <f>IF(N96="nulová",J96,0)</f>
        <v>0</v>
      </c>
      <c r="BJ96" s="23" t="s">
        <v>83</v>
      </c>
      <c r="BK96" s="184">
        <f>ROUND(I96*H96,2)</f>
        <v>0</v>
      </c>
      <c r="BL96" s="23" t="s">
        <v>201</v>
      </c>
      <c r="BM96" s="23" t="s">
        <v>698</v>
      </c>
    </row>
    <row r="97" spans="2:65" s="1" customFormat="1" ht="81">
      <c r="B97" s="40"/>
      <c r="D97" s="186" t="s">
        <v>209</v>
      </c>
      <c r="F97" s="194" t="s">
        <v>219</v>
      </c>
      <c r="I97" s="195"/>
      <c r="L97" s="40"/>
      <c r="M97" s="196"/>
      <c r="N97" s="41"/>
      <c r="O97" s="41"/>
      <c r="P97" s="41"/>
      <c r="Q97" s="41"/>
      <c r="R97" s="41"/>
      <c r="S97" s="41"/>
      <c r="T97" s="69"/>
      <c r="AT97" s="23" t="s">
        <v>209</v>
      </c>
      <c r="AU97" s="23" t="s">
        <v>85</v>
      </c>
    </row>
    <row r="98" spans="2:65" s="1" customFormat="1" ht="16.5" customHeight="1">
      <c r="B98" s="172"/>
      <c r="C98" s="173" t="s">
        <v>201</v>
      </c>
      <c r="D98" s="173" t="s">
        <v>197</v>
      </c>
      <c r="E98" s="174" t="s">
        <v>221</v>
      </c>
      <c r="F98" s="175" t="s">
        <v>222</v>
      </c>
      <c r="G98" s="176" t="s">
        <v>207</v>
      </c>
      <c r="H98" s="177">
        <v>2</v>
      </c>
      <c r="I98" s="178"/>
      <c r="J98" s="179">
        <f>ROUND(I98*H98,2)</f>
        <v>0</v>
      </c>
      <c r="K98" s="175"/>
      <c r="L98" s="40"/>
      <c r="M98" s="180" t="s">
        <v>5</v>
      </c>
      <c r="N98" s="181" t="s">
        <v>46</v>
      </c>
      <c r="O98" s="41"/>
      <c r="P98" s="182">
        <f>O98*H98</f>
        <v>0</v>
      </c>
      <c r="Q98" s="182">
        <v>3.6900000000000002E-2</v>
      </c>
      <c r="R98" s="182">
        <f>Q98*H98</f>
        <v>7.3800000000000004E-2</v>
      </c>
      <c r="S98" s="182">
        <v>0</v>
      </c>
      <c r="T98" s="183">
        <f>S98*H98</f>
        <v>0</v>
      </c>
      <c r="AR98" s="23" t="s">
        <v>201</v>
      </c>
      <c r="AT98" s="23" t="s">
        <v>197</v>
      </c>
      <c r="AU98" s="23" t="s">
        <v>85</v>
      </c>
      <c r="AY98" s="23" t="s">
        <v>195</v>
      </c>
      <c r="BE98" s="184">
        <f>IF(N98="základní",J98,0)</f>
        <v>0</v>
      </c>
      <c r="BF98" s="184">
        <f>IF(N98="snížená",J98,0)</f>
        <v>0</v>
      </c>
      <c r="BG98" s="184">
        <f>IF(N98="zákl. přenesená",J98,0)</f>
        <v>0</v>
      </c>
      <c r="BH98" s="184">
        <f>IF(N98="sníž. přenesená",J98,0)</f>
        <v>0</v>
      </c>
      <c r="BI98" s="184">
        <f>IF(N98="nulová",J98,0)</f>
        <v>0</v>
      </c>
      <c r="BJ98" s="23" t="s">
        <v>83</v>
      </c>
      <c r="BK98" s="184">
        <f>ROUND(I98*H98,2)</f>
        <v>0</v>
      </c>
      <c r="BL98" s="23" t="s">
        <v>201</v>
      </c>
      <c r="BM98" s="23" t="s">
        <v>699</v>
      </c>
    </row>
    <row r="99" spans="2:65" s="1" customFormat="1" ht="94.5">
      <c r="B99" s="40"/>
      <c r="D99" s="186" t="s">
        <v>209</v>
      </c>
      <c r="F99" s="194" t="s">
        <v>224</v>
      </c>
      <c r="I99" s="195"/>
      <c r="L99" s="40"/>
      <c r="M99" s="196"/>
      <c r="N99" s="41"/>
      <c r="O99" s="41"/>
      <c r="P99" s="41"/>
      <c r="Q99" s="41"/>
      <c r="R99" s="41"/>
      <c r="S99" s="41"/>
      <c r="T99" s="69"/>
      <c r="AT99" s="23" t="s">
        <v>209</v>
      </c>
      <c r="AU99" s="23" t="s">
        <v>85</v>
      </c>
    </row>
    <row r="100" spans="2:65" s="1" customFormat="1" ht="16.5" customHeight="1">
      <c r="B100" s="172"/>
      <c r="C100" s="173" t="s">
        <v>220</v>
      </c>
      <c r="D100" s="173" t="s">
        <v>197</v>
      </c>
      <c r="E100" s="174" t="s">
        <v>226</v>
      </c>
      <c r="F100" s="175" t="s">
        <v>227</v>
      </c>
      <c r="G100" s="176" t="s">
        <v>228</v>
      </c>
      <c r="H100" s="177">
        <v>116.53400000000001</v>
      </c>
      <c r="I100" s="178"/>
      <c r="J100" s="179">
        <f>ROUND(I100*H100,2)</f>
        <v>0</v>
      </c>
      <c r="K100" s="175"/>
      <c r="L100" s="40"/>
      <c r="M100" s="180" t="s">
        <v>5</v>
      </c>
      <c r="N100" s="181" t="s">
        <v>46</v>
      </c>
      <c r="O100" s="41"/>
      <c r="P100" s="182">
        <f>O100*H100</f>
        <v>0</v>
      </c>
      <c r="Q100" s="182">
        <v>0</v>
      </c>
      <c r="R100" s="182">
        <f>Q100*H100</f>
        <v>0</v>
      </c>
      <c r="S100" s="182">
        <v>0</v>
      </c>
      <c r="T100" s="183">
        <f>S100*H100</f>
        <v>0</v>
      </c>
      <c r="AR100" s="23" t="s">
        <v>201</v>
      </c>
      <c r="AT100" s="23" t="s">
        <v>197</v>
      </c>
      <c r="AU100" s="23" t="s">
        <v>85</v>
      </c>
      <c r="AY100" s="23" t="s">
        <v>195</v>
      </c>
      <c r="BE100" s="184">
        <f>IF(N100="základní",J100,0)</f>
        <v>0</v>
      </c>
      <c r="BF100" s="184">
        <f>IF(N100="snížená",J100,0)</f>
        <v>0</v>
      </c>
      <c r="BG100" s="184">
        <f>IF(N100="zákl. přenesená",J100,0)</f>
        <v>0</v>
      </c>
      <c r="BH100" s="184">
        <f>IF(N100="sníž. přenesená",J100,0)</f>
        <v>0</v>
      </c>
      <c r="BI100" s="184">
        <f>IF(N100="nulová",J100,0)</f>
        <v>0</v>
      </c>
      <c r="BJ100" s="23" t="s">
        <v>83</v>
      </c>
      <c r="BK100" s="184">
        <f>ROUND(I100*H100,2)</f>
        <v>0</v>
      </c>
      <c r="BL100" s="23" t="s">
        <v>201</v>
      </c>
      <c r="BM100" s="23" t="s">
        <v>700</v>
      </c>
    </row>
    <row r="101" spans="2:65" s="1" customFormat="1" ht="40.5">
      <c r="B101" s="40"/>
      <c r="D101" s="186" t="s">
        <v>209</v>
      </c>
      <c r="F101" s="194" t="s">
        <v>230</v>
      </c>
      <c r="I101" s="195"/>
      <c r="L101" s="40"/>
      <c r="M101" s="196"/>
      <c r="N101" s="41"/>
      <c r="O101" s="41"/>
      <c r="P101" s="41"/>
      <c r="Q101" s="41"/>
      <c r="R101" s="41"/>
      <c r="S101" s="41"/>
      <c r="T101" s="69"/>
      <c r="AT101" s="23" t="s">
        <v>209</v>
      </c>
      <c r="AU101" s="23" t="s">
        <v>85</v>
      </c>
    </row>
    <row r="102" spans="2:65" s="11" customFormat="1">
      <c r="B102" s="185"/>
      <c r="D102" s="186" t="s">
        <v>203</v>
      </c>
      <c r="E102" s="187" t="s">
        <v>5</v>
      </c>
      <c r="F102" s="188" t="s">
        <v>701</v>
      </c>
      <c r="H102" s="189">
        <v>116.53400000000001</v>
      </c>
      <c r="I102" s="190"/>
      <c r="L102" s="185"/>
      <c r="M102" s="191"/>
      <c r="N102" s="192"/>
      <c r="O102" s="192"/>
      <c r="P102" s="192"/>
      <c r="Q102" s="192"/>
      <c r="R102" s="192"/>
      <c r="S102" s="192"/>
      <c r="T102" s="193"/>
      <c r="AT102" s="187" t="s">
        <v>203</v>
      </c>
      <c r="AU102" s="187" t="s">
        <v>85</v>
      </c>
      <c r="AV102" s="11" t="s">
        <v>85</v>
      </c>
      <c r="AW102" s="11" t="s">
        <v>39</v>
      </c>
      <c r="AX102" s="11" t="s">
        <v>83</v>
      </c>
      <c r="AY102" s="187" t="s">
        <v>195</v>
      </c>
    </row>
    <row r="103" spans="2:65" s="1" customFormat="1" ht="16.5" customHeight="1">
      <c r="B103" s="172"/>
      <c r="C103" s="173" t="s">
        <v>225</v>
      </c>
      <c r="D103" s="173" t="s">
        <v>197</v>
      </c>
      <c r="E103" s="174" t="s">
        <v>233</v>
      </c>
      <c r="F103" s="175" t="s">
        <v>234</v>
      </c>
      <c r="G103" s="176" t="s">
        <v>228</v>
      </c>
      <c r="H103" s="177">
        <v>291.33600000000001</v>
      </c>
      <c r="I103" s="178"/>
      <c r="J103" s="179">
        <f>ROUND(I103*H103,2)</f>
        <v>0</v>
      </c>
      <c r="K103" s="175"/>
      <c r="L103" s="40"/>
      <c r="M103" s="180" t="s">
        <v>5</v>
      </c>
      <c r="N103" s="181" t="s">
        <v>46</v>
      </c>
      <c r="O103" s="41"/>
      <c r="P103" s="182">
        <f>O103*H103</f>
        <v>0</v>
      </c>
      <c r="Q103" s="182">
        <v>0</v>
      </c>
      <c r="R103" s="182">
        <f>Q103*H103</f>
        <v>0</v>
      </c>
      <c r="S103" s="182">
        <v>0</v>
      </c>
      <c r="T103" s="183">
        <f>S103*H103</f>
        <v>0</v>
      </c>
      <c r="AR103" s="23" t="s">
        <v>201</v>
      </c>
      <c r="AT103" s="23" t="s">
        <v>197</v>
      </c>
      <c r="AU103" s="23" t="s">
        <v>85</v>
      </c>
      <c r="AY103" s="23" t="s">
        <v>195</v>
      </c>
      <c r="BE103" s="184">
        <f>IF(N103="základní",J103,0)</f>
        <v>0</v>
      </c>
      <c r="BF103" s="184">
        <f>IF(N103="snížená",J103,0)</f>
        <v>0</v>
      </c>
      <c r="BG103" s="184">
        <f>IF(N103="zákl. přenesená",J103,0)</f>
        <v>0</v>
      </c>
      <c r="BH103" s="184">
        <f>IF(N103="sníž. přenesená",J103,0)</f>
        <v>0</v>
      </c>
      <c r="BI103" s="184">
        <f>IF(N103="nulová",J103,0)</f>
        <v>0</v>
      </c>
      <c r="BJ103" s="23" t="s">
        <v>83</v>
      </c>
      <c r="BK103" s="184">
        <f>ROUND(I103*H103,2)</f>
        <v>0</v>
      </c>
      <c r="BL103" s="23" t="s">
        <v>201</v>
      </c>
      <c r="BM103" s="23" t="s">
        <v>702</v>
      </c>
    </row>
    <row r="104" spans="2:65" s="1" customFormat="1" ht="40.5">
      <c r="B104" s="40"/>
      <c r="D104" s="186" t="s">
        <v>209</v>
      </c>
      <c r="F104" s="194" t="s">
        <v>236</v>
      </c>
      <c r="I104" s="195"/>
      <c r="L104" s="40"/>
      <c r="M104" s="196"/>
      <c r="N104" s="41"/>
      <c r="O104" s="41"/>
      <c r="P104" s="41"/>
      <c r="Q104" s="41"/>
      <c r="R104" s="41"/>
      <c r="S104" s="41"/>
      <c r="T104" s="69"/>
      <c r="AT104" s="23" t="s">
        <v>209</v>
      </c>
      <c r="AU104" s="23" t="s">
        <v>85</v>
      </c>
    </row>
    <row r="105" spans="2:65" s="11" customFormat="1">
      <c r="B105" s="185"/>
      <c r="D105" s="186" t="s">
        <v>203</v>
      </c>
      <c r="E105" s="187" t="s">
        <v>5</v>
      </c>
      <c r="F105" s="188" t="s">
        <v>703</v>
      </c>
      <c r="H105" s="189">
        <v>11.003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75</v>
      </c>
      <c r="AY105" s="187" t="s">
        <v>195</v>
      </c>
    </row>
    <row r="106" spans="2:65" s="11" customFormat="1">
      <c r="B106" s="185"/>
      <c r="D106" s="186" t="s">
        <v>203</v>
      </c>
      <c r="E106" s="187" t="s">
        <v>5</v>
      </c>
      <c r="F106" s="188" t="s">
        <v>704</v>
      </c>
      <c r="H106" s="189">
        <v>64.451999999999998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705</v>
      </c>
      <c r="H107" s="189">
        <v>37.619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706</v>
      </c>
      <c r="H108" s="189">
        <v>53.067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707</v>
      </c>
      <c r="H109" s="189">
        <v>21.122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708</v>
      </c>
      <c r="H110" s="189">
        <v>28.420999999999999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709</v>
      </c>
      <c r="H111" s="189">
        <v>40.792999999999999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710</v>
      </c>
      <c r="H112" s="189">
        <v>27.756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65" s="11" customFormat="1">
      <c r="B113" s="185"/>
      <c r="D113" s="186" t="s">
        <v>203</v>
      </c>
      <c r="E113" s="187" t="s">
        <v>5</v>
      </c>
      <c r="F113" s="188" t="s">
        <v>711</v>
      </c>
      <c r="H113" s="189">
        <v>29.733000000000001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65" s="11" customFormat="1">
      <c r="B114" s="185"/>
      <c r="D114" s="186" t="s">
        <v>203</v>
      </c>
      <c r="E114" s="187" t="s">
        <v>5</v>
      </c>
      <c r="F114" s="188" t="s">
        <v>712</v>
      </c>
      <c r="H114" s="189">
        <v>29.86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65" s="11" customFormat="1">
      <c r="B115" s="185"/>
      <c r="D115" s="186" t="s">
        <v>203</v>
      </c>
      <c r="E115" s="187" t="s">
        <v>5</v>
      </c>
      <c r="F115" s="188" t="s">
        <v>713</v>
      </c>
      <c r="H115" s="189">
        <v>11.420999999999999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65" s="12" customFormat="1">
      <c r="B116" s="197"/>
      <c r="D116" s="186" t="s">
        <v>203</v>
      </c>
      <c r="E116" s="198" t="s">
        <v>5</v>
      </c>
      <c r="F116" s="199" t="s">
        <v>714</v>
      </c>
      <c r="H116" s="200">
        <v>355.24700000000001</v>
      </c>
      <c r="I116" s="201"/>
      <c r="L116" s="197"/>
      <c r="M116" s="202"/>
      <c r="N116" s="203"/>
      <c r="O116" s="203"/>
      <c r="P116" s="203"/>
      <c r="Q116" s="203"/>
      <c r="R116" s="203"/>
      <c r="S116" s="203"/>
      <c r="T116" s="204"/>
      <c r="AT116" s="198" t="s">
        <v>203</v>
      </c>
      <c r="AU116" s="198" t="s">
        <v>85</v>
      </c>
      <c r="AV116" s="12" t="s">
        <v>211</v>
      </c>
      <c r="AW116" s="12" t="s">
        <v>39</v>
      </c>
      <c r="AX116" s="12" t="s">
        <v>75</v>
      </c>
      <c r="AY116" s="198" t="s">
        <v>195</v>
      </c>
    </row>
    <row r="117" spans="2:65" s="11" customFormat="1">
      <c r="B117" s="185"/>
      <c r="D117" s="186" t="s">
        <v>203</v>
      </c>
      <c r="E117" s="187" t="s">
        <v>5</v>
      </c>
      <c r="F117" s="188" t="s">
        <v>715</v>
      </c>
      <c r="H117" s="189">
        <v>31.257999999999999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65" s="12" customFormat="1">
      <c r="B118" s="197"/>
      <c r="D118" s="186" t="s">
        <v>203</v>
      </c>
      <c r="E118" s="198" t="s">
        <v>5</v>
      </c>
      <c r="F118" s="199" t="s">
        <v>250</v>
      </c>
      <c r="H118" s="200">
        <v>31.257999999999999</v>
      </c>
      <c r="I118" s="201"/>
      <c r="L118" s="197"/>
      <c r="M118" s="202"/>
      <c r="N118" s="203"/>
      <c r="O118" s="203"/>
      <c r="P118" s="203"/>
      <c r="Q118" s="203"/>
      <c r="R118" s="203"/>
      <c r="S118" s="203"/>
      <c r="T118" s="204"/>
      <c r="AT118" s="198" t="s">
        <v>203</v>
      </c>
      <c r="AU118" s="198" t="s">
        <v>85</v>
      </c>
      <c r="AV118" s="12" t="s">
        <v>211</v>
      </c>
      <c r="AW118" s="12" t="s">
        <v>39</v>
      </c>
      <c r="AX118" s="12" t="s">
        <v>75</v>
      </c>
      <c r="AY118" s="198" t="s">
        <v>195</v>
      </c>
    </row>
    <row r="119" spans="2:65" s="11" customFormat="1">
      <c r="B119" s="185"/>
      <c r="D119" s="186" t="s">
        <v>203</v>
      </c>
      <c r="E119" s="187" t="s">
        <v>5</v>
      </c>
      <c r="F119" s="188" t="s">
        <v>716</v>
      </c>
      <c r="H119" s="189">
        <v>-86.51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75</v>
      </c>
      <c r="AY119" s="187" t="s">
        <v>195</v>
      </c>
    </row>
    <row r="120" spans="2:65" s="11" customFormat="1">
      <c r="B120" s="185"/>
      <c r="D120" s="186" t="s">
        <v>203</v>
      </c>
      <c r="E120" s="187" t="s">
        <v>5</v>
      </c>
      <c r="F120" s="188" t="s">
        <v>717</v>
      </c>
      <c r="H120" s="189">
        <v>-8.6590000000000007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75</v>
      </c>
      <c r="AY120" s="187" t="s">
        <v>195</v>
      </c>
    </row>
    <row r="121" spans="2:65" s="12" customFormat="1">
      <c r="B121" s="197"/>
      <c r="D121" s="186" t="s">
        <v>203</v>
      </c>
      <c r="E121" s="198" t="s">
        <v>5</v>
      </c>
      <c r="F121" s="199" t="s">
        <v>253</v>
      </c>
      <c r="H121" s="200">
        <v>-95.168999999999997</v>
      </c>
      <c r="I121" s="201"/>
      <c r="L121" s="197"/>
      <c r="M121" s="202"/>
      <c r="N121" s="203"/>
      <c r="O121" s="203"/>
      <c r="P121" s="203"/>
      <c r="Q121" s="203"/>
      <c r="R121" s="203"/>
      <c r="S121" s="203"/>
      <c r="T121" s="204"/>
      <c r="AT121" s="198" t="s">
        <v>203</v>
      </c>
      <c r="AU121" s="198" t="s">
        <v>85</v>
      </c>
      <c r="AV121" s="12" t="s">
        <v>211</v>
      </c>
      <c r="AW121" s="12" t="s">
        <v>39</v>
      </c>
      <c r="AX121" s="12" t="s">
        <v>75</v>
      </c>
      <c r="AY121" s="198" t="s">
        <v>195</v>
      </c>
    </row>
    <row r="122" spans="2:65" s="13" customFormat="1">
      <c r="B122" s="205"/>
      <c r="D122" s="186" t="s">
        <v>203</v>
      </c>
      <c r="E122" s="206" t="s">
        <v>5</v>
      </c>
      <c r="F122" s="207" t="s">
        <v>254</v>
      </c>
      <c r="H122" s="208">
        <v>291.33600000000001</v>
      </c>
      <c r="I122" s="209"/>
      <c r="L122" s="205"/>
      <c r="M122" s="210"/>
      <c r="N122" s="211"/>
      <c r="O122" s="211"/>
      <c r="P122" s="211"/>
      <c r="Q122" s="211"/>
      <c r="R122" s="211"/>
      <c r="S122" s="211"/>
      <c r="T122" s="212"/>
      <c r="AT122" s="206" t="s">
        <v>203</v>
      </c>
      <c r="AU122" s="206" t="s">
        <v>85</v>
      </c>
      <c r="AV122" s="13" t="s">
        <v>201</v>
      </c>
      <c r="AW122" s="13" t="s">
        <v>39</v>
      </c>
      <c r="AX122" s="13" t="s">
        <v>83</v>
      </c>
      <c r="AY122" s="206" t="s">
        <v>195</v>
      </c>
    </row>
    <row r="123" spans="2:65" s="1" customFormat="1" ht="16.5" customHeight="1">
      <c r="B123" s="172"/>
      <c r="C123" s="173" t="s">
        <v>232</v>
      </c>
      <c r="D123" s="173" t="s">
        <v>197</v>
      </c>
      <c r="E123" s="174" t="s">
        <v>256</v>
      </c>
      <c r="F123" s="175" t="s">
        <v>257</v>
      </c>
      <c r="G123" s="176" t="s">
        <v>228</v>
      </c>
      <c r="H123" s="177">
        <v>145.66800000000001</v>
      </c>
      <c r="I123" s="178"/>
      <c r="J123" s="179">
        <f>ROUND(I123*H123,2)</f>
        <v>0</v>
      </c>
      <c r="K123" s="175"/>
      <c r="L123" s="40"/>
      <c r="M123" s="180" t="s">
        <v>5</v>
      </c>
      <c r="N123" s="181" t="s">
        <v>46</v>
      </c>
      <c r="O123" s="41"/>
      <c r="P123" s="182">
        <f>O123*H123</f>
        <v>0</v>
      </c>
      <c r="Q123" s="182">
        <v>0</v>
      </c>
      <c r="R123" s="182">
        <f>Q123*H123</f>
        <v>0</v>
      </c>
      <c r="S123" s="182">
        <v>0</v>
      </c>
      <c r="T123" s="183">
        <f>S123*H123</f>
        <v>0</v>
      </c>
      <c r="AR123" s="23" t="s">
        <v>201</v>
      </c>
      <c r="AT123" s="23" t="s">
        <v>197</v>
      </c>
      <c r="AU123" s="23" t="s">
        <v>85</v>
      </c>
      <c r="AY123" s="23" t="s">
        <v>195</v>
      </c>
      <c r="BE123" s="184">
        <f>IF(N123="základní",J123,0)</f>
        <v>0</v>
      </c>
      <c r="BF123" s="184">
        <f>IF(N123="snížená",J123,0)</f>
        <v>0</v>
      </c>
      <c r="BG123" s="184">
        <f>IF(N123="zákl. přenesená",J123,0)</f>
        <v>0</v>
      </c>
      <c r="BH123" s="184">
        <f>IF(N123="sníž. přenesená",J123,0)</f>
        <v>0</v>
      </c>
      <c r="BI123" s="184">
        <f>IF(N123="nulová",J123,0)</f>
        <v>0</v>
      </c>
      <c r="BJ123" s="23" t="s">
        <v>83</v>
      </c>
      <c r="BK123" s="184">
        <f>ROUND(I123*H123,2)</f>
        <v>0</v>
      </c>
      <c r="BL123" s="23" t="s">
        <v>201</v>
      </c>
      <c r="BM123" s="23" t="s">
        <v>718</v>
      </c>
    </row>
    <row r="124" spans="2:65" s="1" customFormat="1" ht="54">
      <c r="B124" s="40"/>
      <c r="D124" s="186" t="s">
        <v>209</v>
      </c>
      <c r="F124" s="194" t="s">
        <v>259</v>
      </c>
      <c r="I124" s="195"/>
      <c r="L124" s="40"/>
      <c r="M124" s="196"/>
      <c r="N124" s="41"/>
      <c r="O124" s="41"/>
      <c r="P124" s="41"/>
      <c r="Q124" s="41"/>
      <c r="R124" s="41"/>
      <c r="S124" s="41"/>
      <c r="T124" s="69"/>
      <c r="AT124" s="23" t="s">
        <v>209</v>
      </c>
      <c r="AU124" s="23" t="s">
        <v>85</v>
      </c>
    </row>
    <row r="125" spans="2:65" s="11" customFormat="1">
      <c r="B125" s="185"/>
      <c r="D125" s="186" t="s">
        <v>203</v>
      </c>
      <c r="E125" s="187" t="s">
        <v>5</v>
      </c>
      <c r="F125" s="188" t="s">
        <v>719</v>
      </c>
      <c r="H125" s="189">
        <v>145.66800000000001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83</v>
      </c>
      <c r="AY125" s="187" t="s">
        <v>195</v>
      </c>
    </row>
    <row r="126" spans="2:65" s="1" customFormat="1" ht="16.5" customHeight="1">
      <c r="B126" s="172"/>
      <c r="C126" s="173" t="s">
        <v>255</v>
      </c>
      <c r="D126" s="173" t="s">
        <v>197</v>
      </c>
      <c r="E126" s="174" t="s">
        <v>262</v>
      </c>
      <c r="F126" s="175" t="s">
        <v>263</v>
      </c>
      <c r="G126" s="176" t="s">
        <v>264</v>
      </c>
      <c r="H126" s="177">
        <v>651.03</v>
      </c>
      <c r="I126" s="178"/>
      <c r="J126" s="179">
        <f>ROUND(I126*H126,2)</f>
        <v>0</v>
      </c>
      <c r="K126" s="175"/>
      <c r="L126" s="40"/>
      <c r="M126" s="180" t="s">
        <v>5</v>
      </c>
      <c r="N126" s="181" t="s">
        <v>46</v>
      </c>
      <c r="O126" s="41"/>
      <c r="P126" s="182">
        <f>O126*H126</f>
        <v>0</v>
      </c>
      <c r="Q126" s="182">
        <v>8.4000000000000003E-4</v>
      </c>
      <c r="R126" s="182">
        <f>Q126*H126</f>
        <v>0.54686520000000005</v>
      </c>
      <c r="S126" s="182">
        <v>0</v>
      </c>
      <c r="T126" s="183">
        <f>S126*H126</f>
        <v>0</v>
      </c>
      <c r="AR126" s="23" t="s">
        <v>201</v>
      </c>
      <c r="AT126" s="23" t="s">
        <v>197</v>
      </c>
      <c r="AU126" s="23" t="s">
        <v>85</v>
      </c>
      <c r="AY126" s="23" t="s">
        <v>195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23" t="s">
        <v>83</v>
      </c>
      <c r="BK126" s="184">
        <f>ROUND(I126*H126,2)</f>
        <v>0</v>
      </c>
      <c r="BL126" s="23" t="s">
        <v>201</v>
      </c>
      <c r="BM126" s="23" t="s">
        <v>720</v>
      </c>
    </row>
    <row r="127" spans="2:65" s="1" customFormat="1" ht="54">
      <c r="B127" s="40"/>
      <c r="D127" s="186" t="s">
        <v>209</v>
      </c>
      <c r="F127" s="194" t="s">
        <v>266</v>
      </c>
      <c r="I127" s="195"/>
      <c r="L127" s="40"/>
      <c r="M127" s="196"/>
      <c r="N127" s="41"/>
      <c r="O127" s="41"/>
      <c r="P127" s="41"/>
      <c r="Q127" s="41"/>
      <c r="R127" s="41"/>
      <c r="S127" s="41"/>
      <c r="T127" s="69"/>
      <c r="AT127" s="23" t="s">
        <v>209</v>
      </c>
      <c r="AU127" s="23" t="s">
        <v>85</v>
      </c>
    </row>
    <row r="128" spans="2:65" s="11" customFormat="1">
      <c r="B128" s="185"/>
      <c r="D128" s="186" t="s">
        <v>203</v>
      </c>
      <c r="E128" s="187" t="s">
        <v>5</v>
      </c>
      <c r="F128" s="188" t="s">
        <v>721</v>
      </c>
      <c r="H128" s="189">
        <v>22.006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85</v>
      </c>
      <c r="AV128" s="11" t="s">
        <v>85</v>
      </c>
      <c r="AW128" s="11" t="s">
        <v>39</v>
      </c>
      <c r="AX128" s="11" t="s">
        <v>75</v>
      </c>
      <c r="AY128" s="187" t="s">
        <v>195</v>
      </c>
    </row>
    <row r="129" spans="2:65" s="11" customFormat="1">
      <c r="B129" s="185"/>
      <c r="D129" s="186" t="s">
        <v>203</v>
      </c>
      <c r="E129" s="187" t="s">
        <v>5</v>
      </c>
      <c r="F129" s="188" t="s">
        <v>722</v>
      </c>
      <c r="H129" s="189">
        <v>128.904</v>
      </c>
      <c r="I129" s="190"/>
      <c r="L129" s="185"/>
      <c r="M129" s="191"/>
      <c r="N129" s="192"/>
      <c r="O129" s="192"/>
      <c r="P129" s="192"/>
      <c r="Q129" s="192"/>
      <c r="R129" s="192"/>
      <c r="S129" s="192"/>
      <c r="T129" s="193"/>
      <c r="AT129" s="187" t="s">
        <v>203</v>
      </c>
      <c r="AU129" s="187" t="s">
        <v>85</v>
      </c>
      <c r="AV129" s="11" t="s">
        <v>85</v>
      </c>
      <c r="AW129" s="11" t="s">
        <v>39</v>
      </c>
      <c r="AX129" s="11" t="s">
        <v>75</v>
      </c>
      <c r="AY129" s="187" t="s">
        <v>195</v>
      </c>
    </row>
    <row r="130" spans="2:65" s="11" customFormat="1">
      <c r="B130" s="185"/>
      <c r="D130" s="186" t="s">
        <v>203</v>
      </c>
      <c r="E130" s="187" t="s">
        <v>5</v>
      </c>
      <c r="F130" s="188" t="s">
        <v>723</v>
      </c>
      <c r="H130" s="189">
        <v>75.239000000000004</v>
      </c>
      <c r="I130" s="190"/>
      <c r="L130" s="185"/>
      <c r="M130" s="191"/>
      <c r="N130" s="192"/>
      <c r="O130" s="192"/>
      <c r="P130" s="192"/>
      <c r="Q130" s="192"/>
      <c r="R130" s="192"/>
      <c r="S130" s="192"/>
      <c r="T130" s="193"/>
      <c r="AT130" s="187" t="s">
        <v>203</v>
      </c>
      <c r="AU130" s="187" t="s">
        <v>85</v>
      </c>
      <c r="AV130" s="11" t="s">
        <v>85</v>
      </c>
      <c r="AW130" s="11" t="s">
        <v>39</v>
      </c>
      <c r="AX130" s="11" t="s">
        <v>75</v>
      </c>
      <c r="AY130" s="187" t="s">
        <v>195</v>
      </c>
    </row>
    <row r="131" spans="2:65" s="11" customFormat="1">
      <c r="B131" s="185"/>
      <c r="D131" s="186" t="s">
        <v>203</v>
      </c>
      <c r="E131" s="187" t="s">
        <v>5</v>
      </c>
      <c r="F131" s="188" t="s">
        <v>724</v>
      </c>
      <c r="H131" s="189">
        <v>106.134</v>
      </c>
      <c r="I131" s="190"/>
      <c r="L131" s="185"/>
      <c r="M131" s="191"/>
      <c r="N131" s="192"/>
      <c r="O131" s="192"/>
      <c r="P131" s="192"/>
      <c r="Q131" s="192"/>
      <c r="R131" s="192"/>
      <c r="S131" s="192"/>
      <c r="T131" s="193"/>
      <c r="AT131" s="187" t="s">
        <v>203</v>
      </c>
      <c r="AU131" s="187" t="s">
        <v>85</v>
      </c>
      <c r="AV131" s="11" t="s">
        <v>85</v>
      </c>
      <c r="AW131" s="11" t="s">
        <v>39</v>
      </c>
      <c r="AX131" s="11" t="s">
        <v>75</v>
      </c>
      <c r="AY131" s="187" t="s">
        <v>195</v>
      </c>
    </row>
    <row r="132" spans="2:65" s="11" customFormat="1">
      <c r="B132" s="185"/>
      <c r="D132" s="186" t="s">
        <v>203</v>
      </c>
      <c r="E132" s="187" t="s">
        <v>5</v>
      </c>
      <c r="F132" s="188" t="s">
        <v>725</v>
      </c>
      <c r="H132" s="189">
        <v>42.243000000000002</v>
      </c>
      <c r="I132" s="190"/>
      <c r="L132" s="185"/>
      <c r="M132" s="191"/>
      <c r="N132" s="192"/>
      <c r="O132" s="192"/>
      <c r="P132" s="192"/>
      <c r="Q132" s="192"/>
      <c r="R132" s="192"/>
      <c r="S132" s="192"/>
      <c r="T132" s="193"/>
      <c r="AT132" s="187" t="s">
        <v>203</v>
      </c>
      <c r="AU132" s="187" t="s">
        <v>85</v>
      </c>
      <c r="AV132" s="11" t="s">
        <v>85</v>
      </c>
      <c r="AW132" s="11" t="s">
        <v>39</v>
      </c>
      <c r="AX132" s="11" t="s">
        <v>75</v>
      </c>
      <c r="AY132" s="187" t="s">
        <v>195</v>
      </c>
    </row>
    <row r="133" spans="2:65" s="11" customFormat="1">
      <c r="B133" s="185"/>
      <c r="D133" s="186" t="s">
        <v>203</v>
      </c>
      <c r="E133" s="187" t="s">
        <v>5</v>
      </c>
      <c r="F133" s="188" t="s">
        <v>726</v>
      </c>
      <c r="H133" s="189">
        <v>56.841999999999999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75</v>
      </c>
      <c r="AY133" s="187" t="s">
        <v>195</v>
      </c>
    </row>
    <row r="134" spans="2:65" s="11" customFormat="1">
      <c r="B134" s="185"/>
      <c r="D134" s="186" t="s">
        <v>203</v>
      </c>
      <c r="E134" s="187" t="s">
        <v>5</v>
      </c>
      <c r="F134" s="188" t="s">
        <v>727</v>
      </c>
      <c r="H134" s="189">
        <v>81.587000000000003</v>
      </c>
      <c r="I134" s="190"/>
      <c r="L134" s="185"/>
      <c r="M134" s="191"/>
      <c r="N134" s="192"/>
      <c r="O134" s="192"/>
      <c r="P134" s="192"/>
      <c r="Q134" s="192"/>
      <c r="R134" s="192"/>
      <c r="S134" s="192"/>
      <c r="T134" s="193"/>
      <c r="AT134" s="187" t="s">
        <v>203</v>
      </c>
      <c r="AU134" s="187" t="s">
        <v>85</v>
      </c>
      <c r="AV134" s="11" t="s">
        <v>85</v>
      </c>
      <c r="AW134" s="11" t="s">
        <v>39</v>
      </c>
      <c r="AX134" s="11" t="s">
        <v>75</v>
      </c>
      <c r="AY134" s="187" t="s">
        <v>195</v>
      </c>
    </row>
    <row r="135" spans="2:65" s="11" customFormat="1">
      <c r="B135" s="185"/>
      <c r="D135" s="186" t="s">
        <v>203</v>
      </c>
      <c r="E135" s="187" t="s">
        <v>5</v>
      </c>
      <c r="F135" s="188" t="s">
        <v>728</v>
      </c>
      <c r="H135" s="189">
        <v>55.512999999999998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65" s="11" customFormat="1">
      <c r="B136" s="185"/>
      <c r="D136" s="186" t="s">
        <v>203</v>
      </c>
      <c r="E136" s="187" t="s">
        <v>5</v>
      </c>
      <c r="F136" s="188" t="s">
        <v>729</v>
      </c>
      <c r="H136" s="189">
        <v>59.72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1" customFormat="1">
      <c r="B137" s="185"/>
      <c r="D137" s="186" t="s">
        <v>203</v>
      </c>
      <c r="E137" s="187" t="s">
        <v>5</v>
      </c>
      <c r="F137" s="188" t="s">
        <v>730</v>
      </c>
      <c r="H137" s="189">
        <v>22.841999999999999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65" s="13" customFormat="1">
      <c r="B138" s="205"/>
      <c r="D138" s="186" t="s">
        <v>203</v>
      </c>
      <c r="E138" s="206" t="s">
        <v>5</v>
      </c>
      <c r="F138" s="207" t="s">
        <v>254</v>
      </c>
      <c r="H138" s="208">
        <v>651.03</v>
      </c>
      <c r="I138" s="209"/>
      <c r="L138" s="205"/>
      <c r="M138" s="210"/>
      <c r="N138" s="211"/>
      <c r="O138" s="211"/>
      <c r="P138" s="211"/>
      <c r="Q138" s="211"/>
      <c r="R138" s="211"/>
      <c r="S138" s="211"/>
      <c r="T138" s="212"/>
      <c r="AT138" s="206" t="s">
        <v>203</v>
      </c>
      <c r="AU138" s="206" t="s">
        <v>85</v>
      </c>
      <c r="AV138" s="13" t="s">
        <v>201</v>
      </c>
      <c r="AW138" s="13" t="s">
        <v>39</v>
      </c>
      <c r="AX138" s="13" t="s">
        <v>83</v>
      </c>
      <c r="AY138" s="206" t="s">
        <v>195</v>
      </c>
    </row>
    <row r="139" spans="2:65" s="1" customFormat="1" ht="16.5" customHeight="1">
      <c r="B139" s="172"/>
      <c r="C139" s="173" t="s">
        <v>261</v>
      </c>
      <c r="D139" s="173" t="s">
        <v>197</v>
      </c>
      <c r="E139" s="174" t="s">
        <v>275</v>
      </c>
      <c r="F139" s="175" t="s">
        <v>276</v>
      </c>
      <c r="G139" s="176" t="s">
        <v>264</v>
      </c>
      <c r="H139" s="177">
        <v>651.03</v>
      </c>
      <c r="I139" s="178"/>
      <c r="J139" s="179">
        <f>ROUND(I139*H139,2)</f>
        <v>0</v>
      </c>
      <c r="K139" s="175"/>
      <c r="L139" s="40"/>
      <c r="M139" s="180" t="s">
        <v>5</v>
      </c>
      <c r="N139" s="181" t="s">
        <v>46</v>
      </c>
      <c r="O139" s="41"/>
      <c r="P139" s="182">
        <f>O139*H139</f>
        <v>0</v>
      </c>
      <c r="Q139" s="182">
        <v>0</v>
      </c>
      <c r="R139" s="182">
        <f>Q139*H139</f>
        <v>0</v>
      </c>
      <c r="S139" s="182">
        <v>0</v>
      </c>
      <c r="T139" s="183">
        <f>S139*H139</f>
        <v>0</v>
      </c>
      <c r="AR139" s="23" t="s">
        <v>201</v>
      </c>
      <c r="AT139" s="23" t="s">
        <v>197</v>
      </c>
      <c r="AU139" s="23" t="s">
        <v>85</v>
      </c>
      <c r="AY139" s="23" t="s">
        <v>195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23" t="s">
        <v>83</v>
      </c>
      <c r="BK139" s="184">
        <f>ROUND(I139*H139,2)</f>
        <v>0</v>
      </c>
      <c r="BL139" s="23" t="s">
        <v>201</v>
      </c>
      <c r="BM139" s="23" t="s">
        <v>731</v>
      </c>
    </row>
    <row r="140" spans="2:65" s="1" customFormat="1" ht="40.5">
      <c r="B140" s="40"/>
      <c r="D140" s="186" t="s">
        <v>209</v>
      </c>
      <c r="F140" s="194" t="s">
        <v>278</v>
      </c>
      <c r="I140" s="195"/>
      <c r="L140" s="40"/>
      <c r="M140" s="196"/>
      <c r="N140" s="41"/>
      <c r="O140" s="41"/>
      <c r="P140" s="41"/>
      <c r="Q140" s="41"/>
      <c r="R140" s="41"/>
      <c r="S140" s="41"/>
      <c r="T140" s="69"/>
      <c r="AT140" s="23" t="s">
        <v>209</v>
      </c>
      <c r="AU140" s="23" t="s">
        <v>85</v>
      </c>
    </row>
    <row r="141" spans="2:65" s="1" customFormat="1" ht="16.5" customHeight="1">
      <c r="B141" s="172"/>
      <c r="C141" s="173" t="s">
        <v>274</v>
      </c>
      <c r="D141" s="173" t="s">
        <v>197</v>
      </c>
      <c r="E141" s="174" t="s">
        <v>280</v>
      </c>
      <c r="F141" s="175" t="s">
        <v>281</v>
      </c>
      <c r="G141" s="176" t="s">
        <v>228</v>
      </c>
      <c r="H141" s="177">
        <v>291.33600000000001</v>
      </c>
      <c r="I141" s="178"/>
      <c r="J141" s="179">
        <f>ROUND(I141*H141,2)</f>
        <v>0</v>
      </c>
      <c r="K141" s="175"/>
      <c r="L141" s="40"/>
      <c r="M141" s="180" t="s">
        <v>5</v>
      </c>
      <c r="N141" s="181" t="s">
        <v>46</v>
      </c>
      <c r="O141" s="41"/>
      <c r="P141" s="182">
        <f>O141*H141</f>
        <v>0</v>
      </c>
      <c r="Q141" s="182">
        <v>0</v>
      </c>
      <c r="R141" s="182">
        <f>Q141*H141</f>
        <v>0</v>
      </c>
      <c r="S141" s="182">
        <v>0</v>
      </c>
      <c r="T141" s="183">
        <f>S141*H141</f>
        <v>0</v>
      </c>
      <c r="AR141" s="23" t="s">
        <v>201</v>
      </c>
      <c r="AT141" s="23" t="s">
        <v>197</v>
      </c>
      <c r="AU141" s="23" t="s">
        <v>85</v>
      </c>
      <c r="AY141" s="23" t="s">
        <v>195</v>
      </c>
      <c r="BE141" s="184">
        <f>IF(N141="základní",J141,0)</f>
        <v>0</v>
      </c>
      <c r="BF141" s="184">
        <f>IF(N141="snížená",J141,0)</f>
        <v>0</v>
      </c>
      <c r="BG141" s="184">
        <f>IF(N141="zákl. přenesená",J141,0)</f>
        <v>0</v>
      </c>
      <c r="BH141" s="184">
        <f>IF(N141="sníž. přenesená",J141,0)</f>
        <v>0</v>
      </c>
      <c r="BI141" s="184">
        <f>IF(N141="nulová",J141,0)</f>
        <v>0</v>
      </c>
      <c r="BJ141" s="23" t="s">
        <v>83</v>
      </c>
      <c r="BK141" s="184">
        <f>ROUND(I141*H141,2)</f>
        <v>0</v>
      </c>
      <c r="BL141" s="23" t="s">
        <v>201</v>
      </c>
      <c r="BM141" s="23" t="s">
        <v>732</v>
      </c>
    </row>
    <row r="142" spans="2:65" s="1" customFormat="1" ht="54">
      <c r="B142" s="40"/>
      <c r="D142" s="186" t="s">
        <v>209</v>
      </c>
      <c r="F142" s="194" t="s">
        <v>283</v>
      </c>
      <c r="I142" s="195"/>
      <c r="L142" s="40"/>
      <c r="M142" s="196"/>
      <c r="N142" s="41"/>
      <c r="O142" s="41"/>
      <c r="P142" s="41"/>
      <c r="Q142" s="41"/>
      <c r="R142" s="41"/>
      <c r="S142" s="41"/>
      <c r="T142" s="69"/>
      <c r="AT142" s="23" t="s">
        <v>209</v>
      </c>
      <c r="AU142" s="23" t="s">
        <v>85</v>
      </c>
    </row>
    <row r="143" spans="2:65" s="1" customFormat="1" ht="16.5" customHeight="1">
      <c r="B143" s="172"/>
      <c r="C143" s="173" t="s">
        <v>279</v>
      </c>
      <c r="D143" s="173" t="s">
        <v>197</v>
      </c>
      <c r="E143" s="174" t="s">
        <v>285</v>
      </c>
      <c r="F143" s="175" t="s">
        <v>286</v>
      </c>
      <c r="G143" s="176" t="s">
        <v>228</v>
      </c>
      <c r="H143" s="177">
        <v>283.416</v>
      </c>
      <c r="I143" s="178"/>
      <c r="J143" s="179">
        <f>ROUND(I143*H143,2)</f>
        <v>0</v>
      </c>
      <c r="K143" s="175"/>
      <c r="L143" s="40"/>
      <c r="M143" s="180" t="s">
        <v>5</v>
      </c>
      <c r="N143" s="181" t="s">
        <v>46</v>
      </c>
      <c r="O143" s="41"/>
      <c r="P143" s="182">
        <f>O143*H143</f>
        <v>0</v>
      </c>
      <c r="Q143" s="182">
        <v>0</v>
      </c>
      <c r="R143" s="182">
        <f>Q143*H143</f>
        <v>0</v>
      </c>
      <c r="S143" s="182">
        <v>0</v>
      </c>
      <c r="T143" s="183">
        <f>S143*H143</f>
        <v>0</v>
      </c>
      <c r="AR143" s="23" t="s">
        <v>201</v>
      </c>
      <c r="AT143" s="23" t="s">
        <v>197</v>
      </c>
      <c r="AU143" s="23" t="s">
        <v>85</v>
      </c>
      <c r="AY143" s="23" t="s">
        <v>195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23" t="s">
        <v>83</v>
      </c>
      <c r="BK143" s="184">
        <f>ROUND(I143*H143,2)</f>
        <v>0</v>
      </c>
      <c r="BL143" s="23" t="s">
        <v>201</v>
      </c>
      <c r="BM143" s="23" t="s">
        <v>733</v>
      </c>
    </row>
    <row r="144" spans="2:65" s="1" customFormat="1" ht="67.5">
      <c r="B144" s="40"/>
      <c r="D144" s="186" t="s">
        <v>209</v>
      </c>
      <c r="F144" s="194" t="s">
        <v>288</v>
      </c>
      <c r="I144" s="195"/>
      <c r="L144" s="40"/>
      <c r="M144" s="196"/>
      <c r="N144" s="41"/>
      <c r="O144" s="41"/>
      <c r="P144" s="41"/>
      <c r="Q144" s="41"/>
      <c r="R144" s="41"/>
      <c r="S144" s="41"/>
      <c r="T144" s="69"/>
      <c r="AT144" s="23" t="s">
        <v>209</v>
      </c>
      <c r="AU144" s="23" t="s">
        <v>85</v>
      </c>
    </row>
    <row r="145" spans="2:65" s="11" customFormat="1">
      <c r="B145" s="185"/>
      <c r="D145" s="186" t="s">
        <v>203</v>
      </c>
      <c r="E145" s="187" t="s">
        <v>5</v>
      </c>
      <c r="F145" s="188" t="s">
        <v>734</v>
      </c>
      <c r="H145" s="189">
        <v>291.33600000000001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203</v>
      </c>
      <c r="AU145" s="187" t="s">
        <v>85</v>
      </c>
      <c r="AV145" s="11" t="s">
        <v>85</v>
      </c>
      <c r="AW145" s="11" t="s">
        <v>39</v>
      </c>
      <c r="AX145" s="11" t="s">
        <v>75</v>
      </c>
      <c r="AY145" s="187" t="s">
        <v>195</v>
      </c>
    </row>
    <row r="146" spans="2:65" s="12" customFormat="1">
      <c r="B146" s="197"/>
      <c r="D146" s="186" t="s">
        <v>203</v>
      </c>
      <c r="E146" s="198" t="s">
        <v>5</v>
      </c>
      <c r="F146" s="199" t="s">
        <v>290</v>
      </c>
      <c r="H146" s="200">
        <v>291.33600000000001</v>
      </c>
      <c r="I146" s="201"/>
      <c r="L146" s="197"/>
      <c r="M146" s="202"/>
      <c r="N146" s="203"/>
      <c r="O146" s="203"/>
      <c r="P146" s="203"/>
      <c r="Q146" s="203"/>
      <c r="R146" s="203"/>
      <c r="S146" s="203"/>
      <c r="T146" s="204"/>
      <c r="AT146" s="198" t="s">
        <v>203</v>
      </c>
      <c r="AU146" s="198" t="s">
        <v>85</v>
      </c>
      <c r="AV146" s="12" t="s">
        <v>211</v>
      </c>
      <c r="AW146" s="12" t="s">
        <v>39</v>
      </c>
      <c r="AX146" s="12" t="s">
        <v>75</v>
      </c>
      <c r="AY146" s="198" t="s">
        <v>195</v>
      </c>
    </row>
    <row r="147" spans="2:65" s="11" customFormat="1">
      <c r="B147" s="185"/>
      <c r="D147" s="186" t="s">
        <v>203</v>
      </c>
      <c r="E147" s="187" t="s">
        <v>5</v>
      </c>
      <c r="F147" s="188" t="s">
        <v>735</v>
      </c>
      <c r="H147" s="189">
        <v>-7.92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65" s="12" customFormat="1">
      <c r="B148" s="197"/>
      <c r="D148" s="186" t="s">
        <v>203</v>
      </c>
      <c r="E148" s="198" t="s">
        <v>5</v>
      </c>
      <c r="F148" s="199" t="s">
        <v>292</v>
      </c>
      <c r="H148" s="200">
        <v>-7.92</v>
      </c>
      <c r="I148" s="201"/>
      <c r="L148" s="197"/>
      <c r="M148" s="202"/>
      <c r="N148" s="203"/>
      <c r="O148" s="203"/>
      <c r="P148" s="203"/>
      <c r="Q148" s="203"/>
      <c r="R148" s="203"/>
      <c r="S148" s="203"/>
      <c r="T148" s="204"/>
      <c r="AT148" s="198" t="s">
        <v>203</v>
      </c>
      <c r="AU148" s="198" t="s">
        <v>85</v>
      </c>
      <c r="AV148" s="12" t="s">
        <v>211</v>
      </c>
      <c r="AW148" s="12" t="s">
        <v>39</v>
      </c>
      <c r="AX148" s="12" t="s">
        <v>75</v>
      </c>
      <c r="AY148" s="198" t="s">
        <v>195</v>
      </c>
    </row>
    <row r="149" spans="2:65" s="13" customFormat="1">
      <c r="B149" s="205"/>
      <c r="D149" s="186" t="s">
        <v>203</v>
      </c>
      <c r="E149" s="206" t="s">
        <v>5</v>
      </c>
      <c r="F149" s="207" t="s">
        <v>254</v>
      </c>
      <c r="H149" s="208">
        <v>283.416</v>
      </c>
      <c r="I149" s="209"/>
      <c r="L149" s="205"/>
      <c r="M149" s="210"/>
      <c r="N149" s="211"/>
      <c r="O149" s="211"/>
      <c r="P149" s="211"/>
      <c r="Q149" s="211"/>
      <c r="R149" s="211"/>
      <c r="S149" s="211"/>
      <c r="T149" s="212"/>
      <c r="AT149" s="206" t="s">
        <v>203</v>
      </c>
      <c r="AU149" s="206" t="s">
        <v>85</v>
      </c>
      <c r="AV149" s="13" t="s">
        <v>201</v>
      </c>
      <c r="AW149" s="13" t="s">
        <v>39</v>
      </c>
      <c r="AX149" s="13" t="s">
        <v>83</v>
      </c>
      <c r="AY149" s="206" t="s">
        <v>195</v>
      </c>
    </row>
    <row r="150" spans="2:65" s="1" customFormat="1" ht="16.5" customHeight="1">
      <c r="B150" s="172"/>
      <c r="C150" s="173" t="s">
        <v>284</v>
      </c>
      <c r="D150" s="173" t="s">
        <v>197</v>
      </c>
      <c r="E150" s="174" t="s">
        <v>294</v>
      </c>
      <c r="F150" s="175" t="s">
        <v>295</v>
      </c>
      <c r="G150" s="176" t="s">
        <v>228</v>
      </c>
      <c r="H150" s="177">
        <v>283.416</v>
      </c>
      <c r="I150" s="178"/>
      <c r="J150" s="179">
        <f>ROUND(I150*H150,2)</f>
        <v>0</v>
      </c>
      <c r="K150" s="175"/>
      <c r="L150" s="40"/>
      <c r="M150" s="180" t="s">
        <v>5</v>
      </c>
      <c r="N150" s="181" t="s">
        <v>46</v>
      </c>
      <c r="O150" s="41"/>
      <c r="P150" s="182">
        <f>O150*H150</f>
        <v>0</v>
      </c>
      <c r="Q150" s="182">
        <v>0</v>
      </c>
      <c r="R150" s="182">
        <f>Q150*H150</f>
        <v>0</v>
      </c>
      <c r="S150" s="182">
        <v>0</v>
      </c>
      <c r="T150" s="183">
        <f>S150*H150</f>
        <v>0</v>
      </c>
      <c r="AR150" s="23" t="s">
        <v>201</v>
      </c>
      <c r="AT150" s="23" t="s">
        <v>197</v>
      </c>
      <c r="AU150" s="23" t="s">
        <v>85</v>
      </c>
      <c r="AY150" s="23" t="s">
        <v>195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23" t="s">
        <v>83</v>
      </c>
      <c r="BK150" s="184">
        <f>ROUND(I150*H150,2)</f>
        <v>0</v>
      </c>
      <c r="BL150" s="23" t="s">
        <v>201</v>
      </c>
      <c r="BM150" s="23" t="s">
        <v>736</v>
      </c>
    </row>
    <row r="151" spans="2:65" s="1" customFormat="1" ht="16.5" customHeight="1">
      <c r="B151" s="172"/>
      <c r="C151" s="173" t="s">
        <v>293</v>
      </c>
      <c r="D151" s="173" t="s">
        <v>197</v>
      </c>
      <c r="E151" s="174" t="s">
        <v>298</v>
      </c>
      <c r="F151" s="175" t="s">
        <v>299</v>
      </c>
      <c r="G151" s="176" t="s">
        <v>228</v>
      </c>
      <c r="H151" s="177">
        <v>283.16000000000003</v>
      </c>
      <c r="I151" s="178"/>
      <c r="J151" s="179">
        <f>ROUND(I151*H151,2)</f>
        <v>0</v>
      </c>
      <c r="K151" s="175"/>
      <c r="L151" s="40"/>
      <c r="M151" s="180" t="s">
        <v>5</v>
      </c>
      <c r="N151" s="181" t="s">
        <v>46</v>
      </c>
      <c r="O151" s="41"/>
      <c r="P151" s="182">
        <f>O151*H151</f>
        <v>0</v>
      </c>
      <c r="Q151" s="182">
        <v>0</v>
      </c>
      <c r="R151" s="182">
        <f>Q151*H151</f>
        <v>0</v>
      </c>
      <c r="S151" s="182">
        <v>0</v>
      </c>
      <c r="T151" s="183">
        <f>S151*H151</f>
        <v>0</v>
      </c>
      <c r="AR151" s="23" t="s">
        <v>201</v>
      </c>
      <c r="AT151" s="23" t="s">
        <v>197</v>
      </c>
      <c r="AU151" s="23" t="s">
        <v>85</v>
      </c>
      <c r="AY151" s="23" t="s">
        <v>195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23" t="s">
        <v>83</v>
      </c>
      <c r="BK151" s="184">
        <f>ROUND(I151*H151,2)</f>
        <v>0</v>
      </c>
      <c r="BL151" s="23" t="s">
        <v>201</v>
      </c>
      <c r="BM151" s="23" t="s">
        <v>737</v>
      </c>
    </row>
    <row r="152" spans="2:65" s="1" customFormat="1" ht="16.5" customHeight="1">
      <c r="B152" s="172"/>
      <c r="C152" s="173" t="s">
        <v>297</v>
      </c>
      <c r="D152" s="173" t="s">
        <v>197</v>
      </c>
      <c r="E152" s="174" t="s">
        <v>301</v>
      </c>
      <c r="F152" s="175" t="s">
        <v>302</v>
      </c>
      <c r="G152" s="176" t="s">
        <v>303</v>
      </c>
      <c r="H152" s="177">
        <v>467.214</v>
      </c>
      <c r="I152" s="178"/>
      <c r="J152" s="179">
        <f>ROUND(I152*H152,2)</f>
        <v>0</v>
      </c>
      <c r="K152" s="175"/>
      <c r="L152" s="40"/>
      <c r="M152" s="180" t="s">
        <v>5</v>
      </c>
      <c r="N152" s="181" t="s">
        <v>46</v>
      </c>
      <c r="O152" s="41"/>
      <c r="P152" s="182">
        <f>O152*H152</f>
        <v>0</v>
      </c>
      <c r="Q152" s="182">
        <v>0</v>
      </c>
      <c r="R152" s="182">
        <f>Q152*H152</f>
        <v>0</v>
      </c>
      <c r="S152" s="182">
        <v>0</v>
      </c>
      <c r="T152" s="183">
        <f>S152*H152</f>
        <v>0</v>
      </c>
      <c r="AR152" s="23" t="s">
        <v>201</v>
      </c>
      <c r="AT152" s="23" t="s">
        <v>197</v>
      </c>
      <c r="AU152" s="23" t="s">
        <v>85</v>
      </c>
      <c r="AY152" s="23" t="s">
        <v>195</v>
      </c>
      <c r="BE152" s="184">
        <f>IF(N152="základní",J152,0)</f>
        <v>0</v>
      </c>
      <c r="BF152" s="184">
        <f>IF(N152="snížená",J152,0)</f>
        <v>0</v>
      </c>
      <c r="BG152" s="184">
        <f>IF(N152="zákl. přenesená",J152,0)</f>
        <v>0</v>
      </c>
      <c r="BH152" s="184">
        <f>IF(N152="sníž. přenesená",J152,0)</f>
        <v>0</v>
      </c>
      <c r="BI152" s="184">
        <f>IF(N152="nulová",J152,0)</f>
        <v>0</v>
      </c>
      <c r="BJ152" s="23" t="s">
        <v>83</v>
      </c>
      <c r="BK152" s="184">
        <f>ROUND(I152*H152,2)</f>
        <v>0</v>
      </c>
      <c r="BL152" s="23" t="s">
        <v>201</v>
      </c>
      <c r="BM152" s="23" t="s">
        <v>738</v>
      </c>
    </row>
    <row r="153" spans="2:65" s="1" customFormat="1" ht="27">
      <c r="B153" s="40"/>
      <c r="D153" s="186" t="s">
        <v>209</v>
      </c>
      <c r="F153" s="194" t="s">
        <v>305</v>
      </c>
      <c r="I153" s="195"/>
      <c r="L153" s="40"/>
      <c r="M153" s="196"/>
      <c r="N153" s="41"/>
      <c r="O153" s="41"/>
      <c r="P153" s="41"/>
      <c r="Q153" s="41"/>
      <c r="R153" s="41"/>
      <c r="S153" s="41"/>
      <c r="T153" s="69"/>
      <c r="AT153" s="23" t="s">
        <v>209</v>
      </c>
      <c r="AU153" s="23" t="s">
        <v>85</v>
      </c>
    </row>
    <row r="154" spans="2:65" s="11" customFormat="1">
      <c r="B154" s="185"/>
      <c r="D154" s="186" t="s">
        <v>203</v>
      </c>
      <c r="E154" s="187" t="s">
        <v>5</v>
      </c>
      <c r="F154" s="188" t="s">
        <v>739</v>
      </c>
      <c r="H154" s="189">
        <v>467.214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83</v>
      </c>
      <c r="AY154" s="187" t="s">
        <v>195</v>
      </c>
    </row>
    <row r="155" spans="2:65" s="1" customFormat="1" ht="16.5" customHeight="1">
      <c r="B155" s="172"/>
      <c r="C155" s="173" t="s">
        <v>11</v>
      </c>
      <c r="D155" s="173" t="s">
        <v>197</v>
      </c>
      <c r="E155" s="174" t="s">
        <v>308</v>
      </c>
      <c r="F155" s="175" t="s">
        <v>309</v>
      </c>
      <c r="G155" s="176" t="s">
        <v>228</v>
      </c>
      <c r="H155" s="177">
        <v>169.46799999999999</v>
      </c>
      <c r="I155" s="178"/>
      <c r="J155" s="179">
        <f>ROUND(I155*H155,2)</f>
        <v>0</v>
      </c>
      <c r="K155" s="175"/>
      <c r="L155" s="40"/>
      <c r="M155" s="180" t="s">
        <v>5</v>
      </c>
      <c r="N155" s="181" t="s">
        <v>46</v>
      </c>
      <c r="O155" s="41"/>
      <c r="P155" s="182">
        <f>O155*H155</f>
        <v>0</v>
      </c>
      <c r="Q155" s="182">
        <v>0</v>
      </c>
      <c r="R155" s="182">
        <f>Q155*H155</f>
        <v>0</v>
      </c>
      <c r="S155" s="182">
        <v>0</v>
      </c>
      <c r="T155" s="183">
        <f>S155*H155</f>
        <v>0</v>
      </c>
      <c r="AR155" s="23" t="s">
        <v>201</v>
      </c>
      <c r="AT155" s="23" t="s">
        <v>197</v>
      </c>
      <c r="AU155" s="23" t="s">
        <v>85</v>
      </c>
      <c r="AY155" s="23" t="s">
        <v>195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23" t="s">
        <v>83</v>
      </c>
      <c r="BK155" s="184">
        <f>ROUND(I155*H155,2)</f>
        <v>0</v>
      </c>
      <c r="BL155" s="23" t="s">
        <v>201</v>
      </c>
      <c r="BM155" s="23" t="s">
        <v>740</v>
      </c>
    </row>
    <row r="156" spans="2:65" s="1" customFormat="1" ht="81">
      <c r="B156" s="40"/>
      <c r="D156" s="186" t="s">
        <v>209</v>
      </c>
      <c r="F156" s="194" t="s">
        <v>311</v>
      </c>
      <c r="I156" s="195"/>
      <c r="L156" s="40"/>
      <c r="M156" s="196"/>
      <c r="N156" s="41"/>
      <c r="O156" s="41"/>
      <c r="P156" s="41"/>
      <c r="Q156" s="41"/>
      <c r="R156" s="41"/>
      <c r="S156" s="41"/>
      <c r="T156" s="69"/>
      <c r="AT156" s="23" t="s">
        <v>209</v>
      </c>
      <c r="AU156" s="23" t="s">
        <v>85</v>
      </c>
    </row>
    <row r="157" spans="2:65" s="11" customFormat="1">
      <c r="B157" s="185"/>
      <c r="D157" s="186" t="s">
        <v>203</v>
      </c>
      <c r="E157" s="187" t="s">
        <v>5</v>
      </c>
      <c r="F157" s="188" t="s">
        <v>734</v>
      </c>
      <c r="H157" s="189">
        <v>291.33600000000001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65" s="12" customFormat="1">
      <c r="B158" s="197"/>
      <c r="D158" s="186" t="s">
        <v>203</v>
      </c>
      <c r="E158" s="198" t="s">
        <v>5</v>
      </c>
      <c r="F158" s="199" t="s">
        <v>290</v>
      </c>
      <c r="H158" s="200">
        <v>291.33600000000001</v>
      </c>
      <c r="I158" s="201"/>
      <c r="L158" s="197"/>
      <c r="M158" s="202"/>
      <c r="N158" s="203"/>
      <c r="O158" s="203"/>
      <c r="P158" s="203"/>
      <c r="Q158" s="203"/>
      <c r="R158" s="203"/>
      <c r="S158" s="203"/>
      <c r="T158" s="204"/>
      <c r="AT158" s="198" t="s">
        <v>203</v>
      </c>
      <c r="AU158" s="198" t="s">
        <v>85</v>
      </c>
      <c r="AV158" s="12" t="s">
        <v>211</v>
      </c>
      <c r="AW158" s="12" t="s">
        <v>39</v>
      </c>
      <c r="AX158" s="12" t="s">
        <v>75</v>
      </c>
      <c r="AY158" s="198" t="s">
        <v>195</v>
      </c>
    </row>
    <row r="159" spans="2:65" s="11" customFormat="1">
      <c r="B159" s="185"/>
      <c r="D159" s="186" t="s">
        <v>203</v>
      </c>
      <c r="E159" s="187" t="s">
        <v>5</v>
      </c>
      <c r="F159" s="188" t="s">
        <v>735</v>
      </c>
      <c r="H159" s="189">
        <v>-7.92</v>
      </c>
      <c r="I159" s="190"/>
      <c r="L159" s="185"/>
      <c r="M159" s="191"/>
      <c r="N159" s="192"/>
      <c r="O159" s="192"/>
      <c r="P159" s="192"/>
      <c r="Q159" s="192"/>
      <c r="R159" s="192"/>
      <c r="S159" s="192"/>
      <c r="T159" s="193"/>
      <c r="AT159" s="187" t="s">
        <v>203</v>
      </c>
      <c r="AU159" s="187" t="s">
        <v>85</v>
      </c>
      <c r="AV159" s="11" t="s">
        <v>85</v>
      </c>
      <c r="AW159" s="11" t="s">
        <v>39</v>
      </c>
      <c r="AX159" s="11" t="s">
        <v>75</v>
      </c>
      <c r="AY159" s="187" t="s">
        <v>195</v>
      </c>
    </row>
    <row r="160" spans="2:65" s="12" customFormat="1">
      <c r="B160" s="197"/>
      <c r="D160" s="186" t="s">
        <v>203</v>
      </c>
      <c r="E160" s="198" t="s">
        <v>5</v>
      </c>
      <c r="F160" s="199" t="s">
        <v>292</v>
      </c>
      <c r="H160" s="200">
        <v>-7.92</v>
      </c>
      <c r="I160" s="201"/>
      <c r="L160" s="197"/>
      <c r="M160" s="202"/>
      <c r="N160" s="203"/>
      <c r="O160" s="203"/>
      <c r="P160" s="203"/>
      <c r="Q160" s="203"/>
      <c r="R160" s="203"/>
      <c r="S160" s="203"/>
      <c r="T160" s="204"/>
      <c r="AT160" s="198" t="s">
        <v>203</v>
      </c>
      <c r="AU160" s="198" t="s">
        <v>85</v>
      </c>
      <c r="AV160" s="12" t="s">
        <v>211</v>
      </c>
      <c r="AW160" s="12" t="s">
        <v>39</v>
      </c>
      <c r="AX160" s="12" t="s">
        <v>75</v>
      </c>
      <c r="AY160" s="198" t="s">
        <v>195</v>
      </c>
    </row>
    <row r="161" spans="2:65" s="11" customFormat="1">
      <c r="B161" s="185"/>
      <c r="D161" s="186" t="s">
        <v>203</v>
      </c>
      <c r="E161" s="187" t="s">
        <v>5</v>
      </c>
      <c r="F161" s="188" t="s">
        <v>741</v>
      </c>
      <c r="H161" s="189">
        <v>-105.5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203</v>
      </c>
      <c r="AU161" s="187" t="s">
        <v>85</v>
      </c>
      <c r="AV161" s="11" t="s">
        <v>85</v>
      </c>
      <c r="AW161" s="11" t="s">
        <v>39</v>
      </c>
      <c r="AX161" s="11" t="s">
        <v>75</v>
      </c>
      <c r="AY161" s="187" t="s">
        <v>195</v>
      </c>
    </row>
    <row r="162" spans="2:65" s="11" customFormat="1">
      <c r="B162" s="185"/>
      <c r="D162" s="186" t="s">
        <v>203</v>
      </c>
      <c r="E162" s="187" t="s">
        <v>5</v>
      </c>
      <c r="F162" s="188" t="s">
        <v>742</v>
      </c>
      <c r="H162" s="189">
        <v>-8.4480000000000004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75</v>
      </c>
      <c r="AY162" s="187" t="s">
        <v>195</v>
      </c>
    </row>
    <row r="163" spans="2:65" s="12" customFormat="1">
      <c r="B163" s="197"/>
      <c r="D163" s="186" t="s">
        <v>203</v>
      </c>
      <c r="E163" s="198" t="s">
        <v>5</v>
      </c>
      <c r="F163" s="199" t="s">
        <v>314</v>
      </c>
      <c r="H163" s="200">
        <v>-113.94799999999999</v>
      </c>
      <c r="I163" s="201"/>
      <c r="L163" s="197"/>
      <c r="M163" s="202"/>
      <c r="N163" s="203"/>
      <c r="O163" s="203"/>
      <c r="P163" s="203"/>
      <c r="Q163" s="203"/>
      <c r="R163" s="203"/>
      <c r="S163" s="203"/>
      <c r="T163" s="204"/>
      <c r="AT163" s="198" t="s">
        <v>203</v>
      </c>
      <c r="AU163" s="198" t="s">
        <v>85</v>
      </c>
      <c r="AV163" s="12" t="s">
        <v>211</v>
      </c>
      <c r="AW163" s="12" t="s">
        <v>39</v>
      </c>
      <c r="AX163" s="12" t="s">
        <v>75</v>
      </c>
      <c r="AY163" s="198" t="s">
        <v>195</v>
      </c>
    </row>
    <row r="164" spans="2:65" s="13" customFormat="1">
      <c r="B164" s="205"/>
      <c r="D164" s="186" t="s">
        <v>203</v>
      </c>
      <c r="E164" s="206" t="s">
        <v>5</v>
      </c>
      <c r="F164" s="207" t="s">
        <v>254</v>
      </c>
      <c r="H164" s="208">
        <v>169.46799999999999</v>
      </c>
      <c r="I164" s="209"/>
      <c r="L164" s="205"/>
      <c r="M164" s="210"/>
      <c r="N164" s="211"/>
      <c r="O164" s="211"/>
      <c r="P164" s="211"/>
      <c r="Q164" s="211"/>
      <c r="R164" s="211"/>
      <c r="S164" s="211"/>
      <c r="T164" s="212"/>
      <c r="AT164" s="206" t="s">
        <v>203</v>
      </c>
      <c r="AU164" s="206" t="s">
        <v>85</v>
      </c>
      <c r="AV164" s="13" t="s">
        <v>201</v>
      </c>
      <c r="AW164" s="13" t="s">
        <v>39</v>
      </c>
      <c r="AX164" s="13" t="s">
        <v>83</v>
      </c>
      <c r="AY164" s="206" t="s">
        <v>195</v>
      </c>
    </row>
    <row r="165" spans="2:65" s="1" customFormat="1" ht="16.5" customHeight="1">
      <c r="B165" s="172"/>
      <c r="C165" s="213" t="s">
        <v>307</v>
      </c>
      <c r="D165" s="213" t="s">
        <v>316</v>
      </c>
      <c r="E165" s="214" t="s">
        <v>317</v>
      </c>
      <c r="F165" s="215" t="s">
        <v>318</v>
      </c>
      <c r="G165" s="216" t="s">
        <v>303</v>
      </c>
      <c r="H165" s="217">
        <v>321.98899999999998</v>
      </c>
      <c r="I165" s="218"/>
      <c r="J165" s="219">
        <f>ROUND(I165*H165,2)</f>
        <v>0</v>
      </c>
      <c r="K165" s="215"/>
      <c r="L165" s="220"/>
      <c r="M165" s="221" t="s">
        <v>5</v>
      </c>
      <c r="N165" s="222" t="s">
        <v>46</v>
      </c>
      <c r="O165" s="41"/>
      <c r="P165" s="182">
        <f>O165*H165</f>
        <v>0</v>
      </c>
      <c r="Q165" s="182">
        <v>1</v>
      </c>
      <c r="R165" s="182">
        <f>Q165*H165</f>
        <v>321.98899999999998</v>
      </c>
      <c r="S165" s="182">
        <v>0</v>
      </c>
      <c r="T165" s="183">
        <f>S165*H165</f>
        <v>0</v>
      </c>
      <c r="AR165" s="23" t="s">
        <v>255</v>
      </c>
      <c r="AT165" s="23" t="s">
        <v>316</v>
      </c>
      <c r="AU165" s="23" t="s">
        <v>85</v>
      </c>
      <c r="AY165" s="23" t="s">
        <v>195</v>
      </c>
      <c r="BE165" s="184">
        <f>IF(N165="základní",J165,0)</f>
        <v>0</v>
      </c>
      <c r="BF165" s="184">
        <f>IF(N165="snížená",J165,0)</f>
        <v>0</v>
      </c>
      <c r="BG165" s="184">
        <f>IF(N165="zákl. přenesená",J165,0)</f>
        <v>0</v>
      </c>
      <c r="BH165" s="184">
        <f>IF(N165="sníž. přenesená",J165,0)</f>
        <v>0</v>
      </c>
      <c r="BI165" s="184">
        <f>IF(N165="nulová",J165,0)</f>
        <v>0</v>
      </c>
      <c r="BJ165" s="23" t="s">
        <v>83</v>
      </c>
      <c r="BK165" s="184">
        <f>ROUND(I165*H165,2)</f>
        <v>0</v>
      </c>
      <c r="BL165" s="23" t="s">
        <v>201</v>
      </c>
      <c r="BM165" s="23" t="s">
        <v>743</v>
      </c>
    </row>
    <row r="166" spans="2:65" s="1" customFormat="1" ht="27">
      <c r="B166" s="40"/>
      <c r="D166" s="186" t="s">
        <v>209</v>
      </c>
      <c r="F166" s="194" t="s">
        <v>320</v>
      </c>
      <c r="I166" s="195"/>
      <c r="L166" s="40"/>
      <c r="M166" s="196"/>
      <c r="N166" s="41"/>
      <c r="O166" s="41"/>
      <c r="P166" s="41"/>
      <c r="Q166" s="41"/>
      <c r="R166" s="41"/>
      <c r="S166" s="41"/>
      <c r="T166" s="69"/>
      <c r="AT166" s="23" t="s">
        <v>209</v>
      </c>
      <c r="AU166" s="23" t="s">
        <v>85</v>
      </c>
    </row>
    <row r="167" spans="2:65" s="11" customFormat="1">
      <c r="B167" s="185"/>
      <c r="D167" s="186" t="s">
        <v>203</v>
      </c>
      <c r="E167" s="187" t="s">
        <v>5</v>
      </c>
      <c r="F167" s="188" t="s">
        <v>744</v>
      </c>
      <c r="H167" s="189">
        <v>321.98899999999998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203</v>
      </c>
      <c r="AU167" s="187" t="s">
        <v>85</v>
      </c>
      <c r="AV167" s="11" t="s">
        <v>85</v>
      </c>
      <c r="AW167" s="11" t="s">
        <v>39</v>
      </c>
      <c r="AX167" s="11" t="s">
        <v>83</v>
      </c>
      <c r="AY167" s="187" t="s">
        <v>195</v>
      </c>
    </row>
    <row r="168" spans="2:65" s="1" customFormat="1" ht="16.5" customHeight="1">
      <c r="B168" s="172"/>
      <c r="C168" s="173" t="s">
        <v>315</v>
      </c>
      <c r="D168" s="173" t="s">
        <v>197</v>
      </c>
      <c r="E168" s="174" t="s">
        <v>323</v>
      </c>
      <c r="F168" s="175" t="s">
        <v>324</v>
      </c>
      <c r="G168" s="176" t="s">
        <v>325</v>
      </c>
      <c r="H168" s="177">
        <v>6</v>
      </c>
      <c r="I168" s="178"/>
      <c r="J168" s="179">
        <f>ROUND(I168*H168,2)</f>
        <v>0</v>
      </c>
      <c r="K168" s="175"/>
      <c r="L168" s="40"/>
      <c r="M168" s="180" t="s">
        <v>5</v>
      </c>
      <c r="N168" s="181" t="s">
        <v>46</v>
      </c>
      <c r="O168" s="41"/>
      <c r="P168" s="182">
        <f>O168*H168</f>
        <v>0</v>
      </c>
      <c r="Q168" s="182">
        <v>0</v>
      </c>
      <c r="R168" s="182">
        <f>Q168*H168</f>
        <v>0</v>
      </c>
      <c r="S168" s="182">
        <v>0</v>
      </c>
      <c r="T168" s="183">
        <f>S168*H168</f>
        <v>0</v>
      </c>
      <c r="AR168" s="23" t="s">
        <v>201</v>
      </c>
      <c r="AT168" s="23" t="s">
        <v>197</v>
      </c>
      <c r="AU168" s="23" t="s">
        <v>85</v>
      </c>
      <c r="AY168" s="23" t="s">
        <v>195</v>
      </c>
      <c r="BE168" s="184">
        <f>IF(N168="základní",J168,0)</f>
        <v>0</v>
      </c>
      <c r="BF168" s="184">
        <f>IF(N168="snížená",J168,0)</f>
        <v>0</v>
      </c>
      <c r="BG168" s="184">
        <f>IF(N168="zákl. přenesená",J168,0)</f>
        <v>0</v>
      </c>
      <c r="BH168" s="184">
        <f>IF(N168="sníž. přenesená",J168,0)</f>
        <v>0</v>
      </c>
      <c r="BI168" s="184">
        <f>IF(N168="nulová",J168,0)</f>
        <v>0</v>
      </c>
      <c r="BJ168" s="23" t="s">
        <v>83</v>
      </c>
      <c r="BK168" s="184">
        <f>ROUND(I168*H168,2)</f>
        <v>0</v>
      </c>
      <c r="BL168" s="23" t="s">
        <v>201</v>
      </c>
      <c r="BM168" s="23" t="s">
        <v>745</v>
      </c>
    </row>
    <row r="169" spans="2:65" s="1" customFormat="1" ht="121.5">
      <c r="B169" s="40"/>
      <c r="D169" s="186" t="s">
        <v>209</v>
      </c>
      <c r="F169" s="194" t="s">
        <v>327</v>
      </c>
      <c r="I169" s="195"/>
      <c r="L169" s="40"/>
      <c r="M169" s="196"/>
      <c r="N169" s="41"/>
      <c r="O169" s="41"/>
      <c r="P169" s="41"/>
      <c r="Q169" s="41"/>
      <c r="R169" s="41"/>
      <c r="S169" s="41"/>
      <c r="T169" s="69"/>
      <c r="AT169" s="23" t="s">
        <v>209</v>
      </c>
      <c r="AU169" s="23" t="s">
        <v>85</v>
      </c>
    </row>
    <row r="170" spans="2:65" s="1" customFormat="1" ht="16.5" customHeight="1">
      <c r="B170" s="172"/>
      <c r="C170" s="173" t="s">
        <v>322</v>
      </c>
      <c r="D170" s="173" t="s">
        <v>197</v>
      </c>
      <c r="E170" s="174" t="s">
        <v>329</v>
      </c>
      <c r="F170" s="175" t="s">
        <v>330</v>
      </c>
      <c r="G170" s="176" t="s">
        <v>228</v>
      </c>
      <c r="H170" s="177">
        <v>7.92</v>
      </c>
      <c r="I170" s="178"/>
      <c r="J170" s="179">
        <f>ROUND(I170*H170,2)</f>
        <v>0</v>
      </c>
      <c r="K170" s="175"/>
      <c r="L170" s="40"/>
      <c r="M170" s="180" t="s">
        <v>5</v>
      </c>
      <c r="N170" s="181" t="s">
        <v>46</v>
      </c>
      <c r="O170" s="41"/>
      <c r="P170" s="182">
        <f>O170*H170</f>
        <v>0</v>
      </c>
      <c r="Q170" s="182">
        <v>0</v>
      </c>
      <c r="R170" s="182">
        <f>Q170*H170</f>
        <v>0</v>
      </c>
      <c r="S170" s="182">
        <v>0</v>
      </c>
      <c r="T170" s="183">
        <f>S170*H170</f>
        <v>0</v>
      </c>
      <c r="AR170" s="23" t="s">
        <v>201</v>
      </c>
      <c r="AT170" s="23" t="s">
        <v>197</v>
      </c>
      <c r="AU170" s="23" t="s">
        <v>85</v>
      </c>
      <c r="AY170" s="23" t="s">
        <v>195</v>
      </c>
      <c r="BE170" s="184">
        <f>IF(N170="základní",J170,0)</f>
        <v>0</v>
      </c>
      <c r="BF170" s="184">
        <f>IF(N170="snížená",J170,0)</f>
        <v>0</v>
      </c>
      <c r="BG170" s="184">
        <f>IF(N170="zákl. přenesená",J170,0)</f>
        <v>0</v>
      </c>
      <c r="BH170" s="184">
        <f>IF(N170="sníž. přenesená",J170,0)</f>
        <v>0</v>
      </c>
      <c r="BI170" s="184">
        <f>IF(N170="nulová",J170,0)</f>
        <v>0</v>
      </c>
      <c r="BJ170" s="23" t="s">
        <v>83</v>
      </c>
      <c r="BK170" s="184">
        <f>ROUND(I170*H170,2)</f>
        <v>0</v>
      </c>
      <c r="BL170" s="23" t="s">
        <v>201</v>
      </c>
      <c r="BM170" s="23" t="s">
        <v>746</v>
      </c>
    </row>
    <row r="171" spans="2:65" s="1" customFormat="1" ht="54">
      <c r="B171" s="40"/>
      <c r="D171" s="186" t="s">
        <v>209</v>
      </c>
      <c r="F171" s="194" t="s">
        <v>332</v>
      </c>
      <c r="I171" s="195"/>
      <c r="L171" s="40"/>
      <c r="M171" s="196"/>
      <c r="N171" s="41"/>
      <c r="O171" s="41"/>
      <c r="P171" s="41"/>
      <c r="Q171" s="41"/>
      <c r="R171" s="41"/>
      <c r="S171" s="41"/>
      <c r="T171" s="69"/>
      <c r="AT171" s="23" t="s">
        <v>209</v>
      </c>
      <c r="AU171" s="23" t="s">
        <v>85</v>
      </c>
    </row>
    <row r="172" spans="2:65" s="11" customFormat="1">
      <c r="B172" s="185"/>
      <c r="D172" s="186" t="s">
        <v>203</v>
      </c>
      <c r="E172" s="187" t="s">
        <v>5</v>
      </c>
      <c r="F172" s="188" t="s">
        <v>747</v>
      </c>
      <c r="H172" s="189">
        <v>7.92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203</v>
      </c>
      <c r="AU172" s="187" t="s">
        <v>85</v>
      </c>
      <c r="AV172" s="11" t="s">
        <v>85</v>
      </c>
      <c r="AW172" s="11" t="s">
        <v>39</v>
      </c>
      <c r="AX172" s="11" t="s">
        <v>75</v>
      </c>
      <c r="AY172" s="187" t="s">
        <v>195</v>
      </c>
    </row>
    <row r="173" spans="2:65" s="12" customFormat="1">
      <c r="B173" s="197"/>
      <c r="D173" s="186" t="s">
        <v>203</v>
      </c>
      <c r="E173" s="198" t="s">
        <v>5</v>
      </c>
      <c r="F173" s="199" t="s">
        <v>292</v>
      </c>
      <c r="H173" s="200">
        <v>7.92</v>
      </c>
      <c r="I173" s="201"/>
      <c r="L173" s="197"/>
      <c r="M173" s="202"/>
      <c r="N173" s="203"/>
      <c r="O173" s="203"/>
      <c r="P173" s="203"/>
      <c r="Q173" s="203"/>
      <c r="R173" s="203"/>
      <c r="S173" s="203"/>
      <c r="T173" s="204"/>
      <c r="AT173" s="198" t="s">
        <v>203</v>
      </c>
      <c r="AU173" s="198" t="s">
        <v>85</v>
      </c>
      <c r="AV173" s="12" t="s">
        <v>211</v>
      </c>
      <c r="AW173" s="12" t="s">
        <v>39</v>
      </c>
      <c r="AX173" s="12" t="s">
        <v>83</v>
      </c>
      <c r="AY173" s="198" t="s">
        <v>195</v>
      </c>
    </row>
    <row r="174" spans="2:65" s="1" customFormat="1" ht="16.5" customHeight="1">
      <c r="B174" s="172"/>
      <c r="C174" s="173" t="s">
        <v>328</v>
      </c>
      <c r="D174" s="173" t="s">
        <v>197</v>
      </c>
      <c r="E174" s="174" t="s">
        <v>335</v>
      </c>
      <c r="F174" s="175" t="s">
        <v>336</v>
      </c>
      <c r="G174" s="176" t="s">
        <v>264</v>
      </c>
      <c r="H174" s="177">
        <v>7.2</v>
      </c>
      <c r="I174" s="178"/>
      <c r="J174" s="179">
        <f>ROUND(I174*H174,2)</f>
        <v>0</v>
      </c>
      <c r="K174" s="175"/>
      <c r="L174" s="40"/>
      <c r="M174" s="180" t="s">
        <v>5</v>
      </c>
      <c r="N174" s="181" t="s">
        <v>46</v>
      </c>
      <c r="O174" s="41"/>
      <c r="P174" s="182">
        <f>O174*H174</f>
        <v>0</v>
      </c>
      <c r="Q174" s="182">
        <v>1.2700000000000001E-3</v>
      </c>
      <c r="R174" s="182">
        <f>Q174*H174</f>
        <v>9.1440000000000011E-3</v>
      </c>
      <c r="S174" s="182">
        <v>0</v>
      </c>
      <c r="T174" s="183">
        <f>S174*H174</f>
        <v>0</v>
      </c>
      <c r="AR174" s="23" t="s">
        <v>201</v>
      </c>
      <c r="AT174" s="23" t="s">
        <v>197</v>
      </c>
      <c r="AU174" s="23" t="s">
        <v>85</v>
      </c>
      <c r="AY174" s="23" t="s">
        <v>195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23" t="s">
        <v>83</v>
      </c>
      <c r="BK174" s="184">
        <f>ROUND(I174*H174,2)</f>
        <v>0</v>
      </c>
      <c r="BL174" s="23" t="s">
        <v>201</v>
      </c>
      <c r="BM174" s="23" t="s">
        <v>748</v>
      </c>
    </row>
    <row r="175" spans="2:65" s="11" customFormat="1">
      <c r="B175" s="185"/>
      <c r="D175" s="186" t="s">
        <v>203</v>
      </c>
      <c r="E175" s="187" t="s">
        <v>5</v>
      </c>
      <c r="F175" s="188" t="s">
        <v>749</v>
      </c>
      <c r="H175" s="189">
        <v>7.2</v>
      </c>
      <c r="I175" s="190"/>
      <c r="L175" s="185"/>
      <c r="M175" s="191"/>
      <c r="N175" s="192"/>
      <c r="O175" s="192"/>
      <c r="P175" s="192"/>
      <c r="Q175" s="192"/>
      <c r="R175" s="192"/>
      <c r="S175" s="192"/>
      <c r="T175" s="193"/>
      <c r="AT175" s="187" t="s">
        <v>203</v>
      </c>
      <c r="AU175" s="187" t="s">
        <v>85</v>
      </c>
      <c r="AV175" s="11" t="s">
        <v>85</v>
      </c>
      <c r="AW175" s="11" t="s">
        <v>39</v>
      </c>
      <c r="AX175" s="11" t="s">
        <v>83</v>
      </c>
      <c r="AY175" s="187" t="s">
        <v>195</v>
      </c>
    </row>
    <row r="176" spans="2:65" s="1" customFormat="1" ht="16.5" customHeight="1">
      <c r="B176" s="172"/>
      <c r="C176" s="213" t="s">
        <v>334</v>
      </c>
      <c r="D176" s="213" t="s">
        <v>316</v>
      </c>
      <c r="E176" s="214" t="s">
        <v>339</v>
      </c>
      <c r="F176" s="215" t="s">
        <v>340</v>
      </c>
      <c r="G176" s="216" t="s">
        <v>341</v>
      </c>
      <c r="H176" s="217">
        <v>1.8</v>
      </c>
      <c r="I176" s="218"/>
      <c r="J176" s="219">
        <f>ROUND(I176*H176,2)</f>
        <v>0</v>
      </c>
      <c r="K176" s="215"/>
      <c r="L176" s="220"/>
      <c r="M176" s="221" t="s">
        <v>5</v>
      </c>
      <c r="N176" s="222" t="s">
        <v>46</v>
      </c>
      <c r="O176" s="41"/>
      <c r="P176" s="182">
        <f>O176*H176</f>
        <v>0</v>
      </c>
      <c r="Q176" s="182">
        <v>1E-3</v>
      </c>
      <c r="R176" s="182">
        <f>Q176*H176</f>
        <v>1.8000000000000002E-3</v>
      </c>
      <c r="S176" s="182">
        <v>0</v>
      </c>
      <c r="T176" s="183">
        <f>S176*H176</f>
        <v>0</v>
      </c>
      <c r="AR176" s="23" t="s">
        <v>255</v>
      </c>
      <c r="AT176" s="23" t="s">
        <v>316</v>
      </c>
      <c r="AU176" s="23" t="s">
        <v>85</v>
      </c>
      <c r="AY176" s="23" t="s">
        <v>195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23" t="s">
        <v>83</v>
      </c>
      <c r="BK176" s="184">
        <f>ROUND(I176*H176,2)</f>
        <v>0</v>
      </c>
      <c r="BL176" s="23" t="s">
        <v>201</v>
      </c>
      <c r="BM176" s="23" t="s">
        <v>750</v>
      </c>
    </row>
    <row r="177" spans="2:65" s="11" customFormat="1">
      <c r="B177" s="185"/>
      <c r="D177" s="186" t="s">
        <v>203</v>
      </c>
      <c r="E177" s="187" t="s">
        <v>5</v>
      </c>
      <c r="F177" s="188" t="s">
        <v>751</v>
      </c>
      <c r="H177" s="189">
        <v>1.8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203</v>
      </c>
      <c r="AU177" s="187" t="s">
        <v>85</v>
      </c>
      <c r="AV177" s="11" t="s">
        <v>85</v>
      </c>
      <c r="AW177" s="11" t="s">
        <v>39</v>
      </c>
      <c r="AX177" s="11" t="s">
        <v>83</v>
      </c>
      <c r="AY177" s="187" t="s">
        <v>195</v>
      </c>
    </row>
    <row r="178" spans="2:65" s="1" customFormat="1" ht="16.5" customHeight="1">
      <c r="B178" s="172"/>
      <c r="C178" s="173" t="s">
        <v>10</v>
      </c>
      <c r="D178" s="173" t="s">
        <v>197</v>
      </c>
      <c r="E178" s="174" t="s">
        <v>345</v>
      </c>
      <c r="F178" s="175" t="s">
        <v>346</v>
      </c>
      <c r="G178" s="176" t="s">
        <v>303</v>
      </c>
      <c r="H178" s="177">
        <v>322.72000000000003</v>
      </c>
      <c r="I178" s="178"/>
      <c r="J178" s="179">
        <f>ROUND(I178*H178,2)</f>
        <v>0</v>
      </c>
      <c r="K178" s="175"/>
      <c r="L178" s="40"/>
      <c r="M178" s="180" t="s">
        <v>5</v>
      </c>
      <c r="N178" s="181" t="s">
        <v>46</v>
      </c>
      <c r="O178" s="41"/>
      <c r="P178" s="182">
        <f>O178*H178</f>
        <v>0</v>
      </c>
      <c r="Q178" s="182">
        <v>0</v>
      </c>
      <c r="R178" s="182">
        <f>Q178*H178</f>
        <v>0</v>
      </c>
      <c r="S178" s="182">
        <v>0</v>
      </c>
      <c r="T178" s="183">
        <f>S178*H178</f>
        <v>0</v>
      </c>
      <c r="AR178" s="23" t="s">
        <v>201</v>
      </c>
      <c r="AT178" s="23" t="s">
        <v>197</v>
      </c>
      <c r="AU178" s="23" t="s">
        <v>85</v>
      </c>
      <c r="AY178" s="23" t="s">
        <v>195</v>
      </c>
      <c r="BE178" s="184">
        <f>IF(N178="základní",J178,0)</f>
        <v>0</v>
      </c>
      <c r="BF178" s="184">
        <f>IF(N178="snížená",J178,0)</f>
        <v>0</v>
      </c>
      <c r="BG178" s="184">
        <f>IF(N178="zákl. přenesená",J178,0)</f>
        <v>0</v>
      </c>
      <c r="BH178" s="184">
        <f>IF(N178="sníž. přenesená",J178,0)</f>
        <v>0</v>
      </c>
      <c r="BI178" s="184">
        <f>IF(N178="nulová",J178,0)</f>
        <v>0</v>
      </c>
      <c r="BJ178" s="23" t="s">
        <v>83</v>
      </c>
      <c r="BK178" s="184">
        <f>ROUND(I178*H178,2)</f>
        <v>0</v>
      </c>
      <c r="BL178" s="23" t="s">
        <v>201</v>
      </c>
      <c r="BM178" s="23" t="s">
        <v>752</v>
      </c>
    </row>
    <row r="179" spans="2:65" s="10" customFormat="1" ht="29.85" customHeight="1">
      <c r="B179" s="159"/>
      <c r="D179" s="160" t="s">
        <v>74</v>
      </c>
      <c r="E179" s="170" t="s">
        <v>279</v>
      </c>
      <c r="F179" s="170" t="s">
        <v>348</v>
      </c>
      <c r="I179" s="162"/>
      <c r="J179" s="171">
        <f>BK179</f>
        <v>0</v>
      </c>
      <c r="L179" s="159"/>
      <c r="M179" s="164"/>
      <c r="N179" s="165"/>
      <c r="O179" s="165"/>
      <c r="P179" s="166">
        <f>SUM(P180:P189)</f>
        <v>0</v>
      </c>
      <c r="Q179" s="165"/>
      <c r="R179" s="166">
        <f>SUM(R180:R189)</f>
        <v>0</v>
      </c>
      <c r="S179" s="165"/>
      <c r="T179" s="167">
        <f>SUM(T180:T189)</f>
        <v>198.45176000000001</v>
      </c>
      <c r="AR179" s="160" t="s">
        <v>83</v>
      </c>
      <c r="AT179" s="168" t="s">
        <v>74</v>
      </c>
      <c r="AU179" s="168" t="s">
        <v>83</v>
      </c>
      <c r="AY179" s="160" t="s">
        <v>195</v>
      </c>
      <c r="BK179" s="169">
        <f>SUM(BK180:BK189)</f>
        <v>0</v>
      </c>
    </row>
    <row r="180" spans="2:65" s="1" customFormat="1" ht="16.5" customHeight="1">
      <c r="B180" s="172"/>
      <c r="C180" s="173" t="s">
        <v>344</v>
      </c>
      <c r="D180" s="173" t="s">
        <v>197</v>
      </c>
      <c r="E180" s="174" t="s">
        <v>356</v>
      </c>
      <c r="F180" s="175" t="s">
        <v>357</v>
      </c>
      <c r="G180" s="176" t="s">
        <v>264</v>
      </c>
      <c r="H180" s="177">
        <v>224.9</v>
      </c>
      <c r="I180" s="178"/>
      <c r="J180" s="179">
        <f>ROUND(I180*H180,2)</f>
        <v>0</v>
      </c>
      <c r="K180" s="175"/>
      <c r="L180" s="40"/>
      <c r="M180" s="180" t="s">
        <v>5</v>
      </c>
      <c r="N180" s="181" t="s">
        <v>46</v>
      </c>
      <c r="O180" s="41"/>
      <c r="P180" s="182">
        <f>O180*H180</f>
        <v>0</v>
      </c>
      <c r="Q180" s="182">
        <v>0</v>
      </c>
      <c r="R180" s="182">
        <f>Q180*H180</f>
        <v>0</v>
      </c>
      <c r="S180" s="182">
        <v>0.44</v>
      </c>
      <c r="T180" s="183">
        <f>S180*H180</f>
        <v>98.956000000000003</v>
      </c>
      <c r="AR180" s="23" t="s">
        <v>201</v>
      </c>
      <c r="AT180" s="23" t="s">
        <v>197</v>
      </c>
      <c r="AU180" s="23" t="s">
        <v>85</v>
      </c>
      <c r="AY180" s="23" t="s">
        <v>195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23" t="s">
        <v>83</v>
      </c>
      <c r="BK180" s="184">
        <f>ROUND(I180*H180,2)</f>
        <v>0</v>
      </c>
      <c r="BL180" s="23" t="s">
        <v>201</v>
      </c>
      <c r="BM180" s="23" t="s">
        <v>753</v>
      </c>
    </row>
    <row r="181" spans="2:65" s="1" customFormat="1" ht="67.5">
      <c r="B181" s="40"/>
      <c r="D181" s="186" t="s">
        <v>209</v>
      </c>
      <c r="F181" s="194" t="s">
        <v>359</v>
      </c>
      <c r="I181" s="195"/>
      <c r="L181" s="40"/>
      <c r="M181" s="196"/>
      <c r="N181" s="41"/>
      <c r="O181" s="41"/>
      <c r="P181" s="41"/>
      <c r="Q181" s="41"/>
      <c r="R181" s="41"/>
      <c r="S181" s="41"/>
      <c r="T181" s="69"/>
      <c r="AT181" s="23" t="s">
        <v>209</v>
      </c>
      <c r="AU181" s="23" t="s">
        <v>85</v>
      </c>
    </row>
    <row r="182" spans="2:65" s="11" customFormat="1">
      <c r="B182" s="185"/>
      <c r="D182" s="186" t="s">
        <v>203</v>
      </c>
      <c r="E182" s="187" t="s">
        <v>5</v>
      </c>
      <c r="F182" s="188" t="s">
        <v>754</v>
      </c>
      <c r="H182" s="189">
        <v>211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203</v>
      </c>
      <c r="AU182" s="187" t="s">
        <v>85</v>
      </c>
      <c r="AV182" s="11" t="s">
        <v>85</v>
      </c>
      <c r="AW182" s="11" t="s">
        <v>39</v>
      </c>
      <c r="AX182" s="11" t="s">
        <v>75</v>
      </c>
      <c r="AY182" s="187" t="s">
        <v>195</v>
      </c>
    </row>
    <row r="183" spans="2:65" s="11" customFormat="1">
      <c r="B183" s="185"/>
      <c r="D183" s="186" t="s">
        <v>203</v>
      </c>
      <c r="E183" s="187" t="s">
        <v>5</v>
      </c>
      <c r="F183" s="188" t="s">
        <v>755</v>
      </c>
      <c r="H183" s="189">
        <v>13.9</v>
      </c>
      <c r="I183" s="190"/>
      <c r="L183" s="185"/>
      <c r="M183" s="191"/>
      <c r="N183" s="192"/>
      <c r="O183" s="192"/>
      <c r="P183" s="192"/>
      <c r="Q183" s="192"/>
      <c r="R183" s="192"/>
      <c r="S183" s="192"/>
      <c r="T183" s="193"/>
      <c r="AT183" s="187" t="s">
        <v>203</v>
      </c>
      <c r="AU183" s="187" t="s">
        <v>85</v>
      </c>
      <c r="AV183" s="11" t="s">
        <v>85</v>
      </c>
      <c r="AW183" s="11" t="s">
        <v>39</v>
      </c>
      <c r="AX183" s="11" t="s">
        <v>75</v>
      </c>
      <c r="AY183" s="187" t="s">
        <v>195</v>
      </c>
    </row>
    <row r="184" spans="2:65" s="13" customFormat="1">
      <c r="B184" s="205"/>
      <c r="D184" s="186" t="s">
        <v>203</v>
      </c>
      <c r="E184" s="206" t="s">
        <v>5</v>
      </c>
      <c r="F184" s="207" t="s">
        <v>254</v>
      </c>
      <c r="H184" s="208">
        <v>224.9</v>
      </c>
      <c r="I184" s="209"/>
      <c r="L184" s="205"/>
      <c r="M184" s="210"/>
      <c r="N184" s="211"/>
      <c r="O184" s="211"/>
      <c r="P184" s="211"/>
      <c r="Q184" s="211"/>
      <c r="R184" s="211"/>
      <c r="S184" s="211"/>
      <c r="T184" s="212"/>
      <c r="AT184" s="206" t="s">
        <v>203</v>
      </c>
      <c r="AU184" s="206" t="s">
        <v>85</v>
      </c>
      <c r="AV184" s="13" t="s">
        <v>201</v>
      </c>
      <c r="AW184" s="13" t="s">
        <v>39</v>
      </c>
      <c r="AX184" s="13" t="s">
        <v>83</v>
      </c>
      <c r="AY184" s="206" t="s">
        <v>195</v>
      </c>
    </row>
    <row r="185" spans="2:65" s="1" customFormat="1" ht="16.5" customHeight="1">
      <c r="B185" s="172"/>
      <c r="C185" s="173" t="s">
        <v>349</v>
      </c>
      <c r="D185" s="173" t="s">
        <v>197</v>
      </c>
      <c r="E185" s="174" t="s">
        <v>363</v>
      </c>
      <c r="F185" s="175" t="s">
        <v>364</v>
      </c>
      <c r="G185" s="176" t="s">
        <v>264</v>
      </c>
      <c r="H185" s="177">
        <v>314.86</v>
      </c>
      <c r="I185" s="178"/>
      <c r="J185" s="179">
        <f>ROUND(I185*H185,2)</f>
        <v>0</v>
      </c>
      <c r="K185" s="175"/>
      <c r="L185" s="40"/>
      <c r="M185" s="180" t="s">
        <v>5</v>
      </c>
      <c r="N185" s="181" t="s">
        <v>46</v>
      </c>
      <c r="O185" s="41"/>
      <c r="P185" s="182">
        <f>O185*H185</f>
        <v>0</v>
      </c>
      <c r="Q185" s="182">
        <v>0</v>
      </c>
      <c r="R185" s="182">
        <f>Q185*H185</f>
        <v>0</v>
      </c>
      <c r="S185" s="182">
        <v>0.316</v>
      </c>
      <c r="T185" s="183">
        <f>S185*H185</f>
        <v>99.495760000000004</v>
      </c>
      <c r="AR185" s="23" t="s">
        <v>201</v>
      </c>
      <c r="AT185" s="23" t="s">
        <v>197</v>
      </c>
      <c r="AU185" s="23" t="s">
        <v>85</v>
      </c>
      <c r="AY185" s="23" t="s">
        <v>195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23" t="s">
        <v>83</v>
      </c>
      <c r="BK185" s="184">
        <f>ROUND(I185*H185,2)</f>
        <v>0</v>
      </c>
      <c r="BL185" s="23" t="s">
        <v>201</v>
      </c>
      <c r="BM185" s="23" t="s">
        <v>756</v>
      </c>
    </row>
    <row r="186" spans="2:65" s="1" customFormat="1" ht="67.5">
      <c r="B186" s="40"/>
      <c r="D186" s="186" t="s">
        <v>209</v>
      </c>
      <c r="F186" s="194" t="s">
        <v>366</v>
      </c>
      <c r="I186" s="195"/>
      <c r="L186" s="40"/>
      <c r="M186" s="196"/>
      <c r="N186" s="41"/>
      <c r="O186" s="41"/>
      <c r="P186" s="41"/>
      <c r="Q186" s="41"/>
      <c r="R186" s="41"/>
      <c r="S186" s="41"/>
      <c r="T186" s="69"/>
      <c r="AT186" s="23" t="s">
        <v>209</v>
      </c>
      <c r="AU186" s="23" t="s">
        <v>85</v>
      </c>
    </row>
    <row r="187" spans="2:65" s="11" customFormat="1">
      <c r="B187" s="185"/>
      <c r="D187" s="186" t="s">
        <v>203</v>
      </c>
      <c r="E187" s="187" t="s">
        <v>5</v>
      </c>
      <c r="F187" s="188" t="s">
        <v>757</v>
      </c>
      <c r="H187" s="189">
        <v>295.39999999999998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203</v>
      </c>
      <c r="AU187" s="187" t="s">
        <v>85</v>
      </c>
      <c r="AV187" s="11" t="s">
        <v>85</v>
      </c>
      <c r="AW187" s="11" t="s">
        <v>39</v>
      </c>
      <c r="AX187" s="11" t="s">
        <v>75</v>
      </c>
      <c r="AY187" s="187" t="s">
        <v>195</v>
      </c>
    </row>
    <row r="188" spans="2:65" s="11" customFormat="1">
      <c r="B188" s="185"/>
      <c r="D188" s="186" t="s">
        <v>203</v>
      </c>
      <c r="E188" s="187" t="s">
        <v>5</v>
      </c>
      <c r="F188" s="188" t="s">
        <v>758</v>
      </c>
      <c r="H188" s="189">
        <v>19.46</v>
      </c>
      <c r="I188" s="190"/>
      <c r="L188" s="185"/>
      <c r="M188" s="191"/>
      <c r="N188" s="192"/>
      <c r="O188" s="192"/>
      <c r="P188" s="192"/>
      <c r="Q188" s="192"/>
      <c r="R188" s="192"/>
      <c r="S188" s="192"/>
      <c r="T188" s="193"/>
      <c r="AT188" s="187" t="s">
        <v>203</v>
      </c>
      <c r="AU188" s="187" t="s">
        <v>85</v>
      </c>
      <c r="AV188" s="11" t="s">
        <v>85</v>
      </c>
      <c r="AW188" s="11" t="s">
        <v>39</v>
      </c>
      <c r="AX188" s="11" t="s">
        <v>75</v>
      </c>
      <c r="AY188" s="187" t="s">
        <v>195</v>
      </c>
    </row>
    <row r="189" spans="2:65" s="13" customFormat="1">
      <c r="B189" s="205"/>
      <c r="D189" s="186" t="s">
        <v>203</v>
      </c>
      <c r="E189" s="206" t="s">
        <v>5</v>
      </c>
      <c r="F189" s="207" t="s">
        <v>254</v>
      </c>
      <c r="H189" s="208">
        <v>314.86</v>
      </c>
      <c r="I189" s="209"/>
      <c r="L189" s="205"/>
      <c r="M189" s="210"/>
      <c r="N189" s="211"/>
      <c r="O189" s="211"/>
      <c r="P189" s="211"/>
      <c r="Q189" s="211"/>
      <c r="R189" s="211"/>
      <c r="S189" s="211"/>
      <c r="T189" s="212"/>
      <c r="AT189" s="206" t="s">
        <v>203</v>
      </c>
      <c r="AU189" s="206" t="s">
        <v>85</v>
      </c>
      <c r="AV189" s="13" t="s">
        <v>201</v>
      </c>
      <c r="AW189" s="13" t="s">
        <v>39</v>
      </c>
      <c r="AX189" s="13" t="s">
        <v>83</v>
      </c>
      <c r="AY189" s="206" t="s">
        <v>195</v>
      </c>
    </row>
    <row r="190" spans="2:65" s="10" customFormat="1" ht="29.85" customHeight="1">
      <c r="B190" s="159"/>
      <c r="D190" s="160" t="s">
        <v>74</v>
      </c>
      <c r="E190" s="170" t="s">
        <v>201</v>
      </c>
      <c r="F190" s="170" t="s">
        <v>369</v>
      </c>
      <c r="I190" s="162"/>
      <c r="J190" s="171">
        <f>BK190</f>
        <v>0</v>
      </c>
      <c r="L190" s="159"/>
      <c r="M190" s="164"/>
      <c r="N190" s="165"/>
      <c r="O190" s="165"/>
      <c r="P190" s="166">
        <f>SUM(P191:P201)</f>
        <v>0</v>
      </c>
      <c r="Q190" s="165"/>
      <c r="R190" s="166">
        <f>SUM(R191:R201)</f>
        <v>215.88778875999998</v>
      </c>
      <c r="S190" s="165"/>
      <c r="T190" s="167">
        <f>SUM(T191:T201)</f>
        <v>0</v>
      </c>
      <c r="AR190" s="160" t="s">
        <v>83</v>
      </c>
      <c r="AT190" s="168" t="s">
        <v>74</v>
      </c>
      <c r="AU190" s="168" t="s">
        <v>83</v>
      </c>
      <c r="AY190" s="160" t="s">
        <v>195</v>
      </c>
      <c r="BK190" s="169">
        <f>SUM(BK191:BK201)</f>
        <v>0</v>
      </c>
    </row>
    <row r="191" spans="2:65" s="1" customFormat="1" ht="16.5" customHeight="1">
      <c r="B191" s="172"/>
      <c r="C191" s="173" t="s">
        <v>355</v>
      </c>
      <c r="D191" s="173" t="s">
        <v>197</v>
      </c>
      <c r="E191" s="174" t="s">
        <v>371</v>
      </c>
      <c r="F191" s="175" t="s">
        <v>372</v>
      </c>
      <c r="G191" s="176" t="s">
        <v>228</v>
      </c>
      <c r="H191" s="177">
        <v>113.94799999999999</v>
      </c>
      <c r="I191" s="178"/>
      <c r="J191" s="179">
        <f>ROUND(I191*H191,2)</f>
        <v>0</v>
      </c>
      <c r="K191" s="175"/>
      <c r="L191" s="40"/>
      <c r="M191" s="180" t="s">
        <v>5</v>
      </c>
      <c r="N191" s="181" t="s">
        <v>46</v>
      </c>
      <c r="O191" s="41"/>
      <c r="P191" s="182">
        <f>O191*H191</f>
        <v>0</v>
      </c>
      <c r="Q191" s="182">
        <v>1.8907700000000001</v>
      </c>
      <c r="R191" s="182">
        <f>Q191*H191</f>
        <v>215.44945995999998</v>
      </c>
      <c r="S191" s="182">
        <v>0</v>
      </c>
      <c r="T191" s="183">
        <f>S191*H191</f>
        <v>0</v>
      </c>
      <c r="AR191" s="23" t="s">
        <v>201</v>
      </c>
      <c r="AT191" s="23" t="s">
        <v>197</v>
      </c>
      <c r="AU191" s="23" t="s">
        <v>85</v>
      </c>
      <c r="AY191" s="23" t="s">
        <v>195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23" t="s">
        <v>83</v>
      </c>
      <c r="BK191" s="184">
        <f>ROUND(I191*H191,2)</f>
        <v>0</v>
      </c>
      <c r="BL191" s="23" t="s">
        <v>201</v>
      </c>
      <c r="BM191" s="23" t="s">
        <v>759</v>
      </c>
    </row>
    <row r="192" spans="2:65" s="1" customFormat="1" ht="54">
      <c r="B192" s="40"/>
      <c r="D192" s="186" t="s">
        <v>209</v>
      </c>
      <c r="F192" s="194" t="s">
        <v>374</v>
      </c>
      <c r="I192" s="195"/>
      <c r="L192" s="40"/>
      <c r="M192" s="196"/>
      <c r="N192" s="41"/>
      <c r="O192" s="41"/>
      <c r="P192" s="41"/>
      <c r="Q192" s="41"/>
      <c r="R192" s="41"/>
      <c r="S192" s="41"/>
      <c r="T192" s="69"/>
      <c r="AT192" s="23" t="s">
        <v>209</v>
      </c>
      <c r="AU192" s="23" t="s">
        <v>85</v>
      </c>
    </row>
    <row r="193" spans="2:65" s="11" customFormat="1">
      <c r="B193" s="185"/>
      <c r="D193" s="186" t="s">
        <v>203</v>
      </c>
      <c r="E193" s="187" t="s">
        <v>5</v>
      </c>
      <c r="F193" s="188" t="s">
        <v>760</v>
      </c>
      <c r="H193" s="189">
        <v>105.5</v>
      </c>
      <c r="I193" s="190"/>
      <c r="L193" s="185"/>
      <c r="M193" s="191"/>
      <c r="N193" s="192"/>
      <c r="O193" s="192"/>
      <c r="P193" s="192"/>
      <c r="Q193" s="192"/>
      <c r="R193" s="192"/>
      <c r="S193" s="192"/>
      <c r="T193" s="193"/>
      <c r="AT193" s="187" t="s">
        <v>203</v>
      </c>
      <c r="AU193" s="187" t="s">
        <v>85</v>
      </c>
      <c r="AV193" s="11" t="s">
        <v>85</v>
      </c>
      <c r="AW193" s="11" t="s">
        <v>39</v>
      </c>
      <c r="AX193" s="11" t="s">
        <v>75</v>
      </c>
      <c r="AY193" s="187" t="s">
        <v>195</v>
      </c>
    </row>
    <row r="194" spans="2:65" s="11" customFormat="1">
      <c r="B194" s="185"/>
      <c r="D194" s="186" t="s">
        <v>203</v>
      </c>
      <c r="E194" s="187" t="s">
        <v>5</v>
      </c>
      <c r="F194" s="188" t="s">
        <v>761</v>
      </c>
      <c r="H194" s="189">
        <v>8.4480000000000004</v>
      </c>
      <c r="I194" s="190"/>
      <c r="L194" s="185"/>
      <c r="M194" s="191"/>
      <c r="N194" s="192"/>
      <c r="O194" s="192"/>
      <c r="P194" s="192"/>
      <c r="Q194" s="192"/>
      <c r="R194" s="192"/>
      <c r="S194" s="192"/>
      <c r="T194" s="193"/>
      <c r="AT194" s="187" t="s">
        <v>203</v>
      </c>
      <c r="AU194" s="187" t="s">
        <v>85</v>
      </c>
      <c r="AV194" s="11" t="s">
        <v>85</v>
      </c>
      <c r="AW194" s="11" t="s">
        <v>39</v>
      </c>
      <c r="AX194" s="11" t="s">
        <v>75</v>
      </c>
      <c r="AY194" s="187" t="s">
        <v>195</v>
      </c>
    </row>
    <row r="195" spans="2:65" s="12" customFormat="1">
      <c r="B195" s="197"/>
      <c r="D195" s="186" t="s">
        <v>203</v>
      </c>
      <c r="E195" s="198" t="s">
        <v>5</v>
      </c>
      <c r="F195" s="199" t="s">
        <v>314</v>
      </c>
      <c r="H195" s="200">
        <v>113.94799999999999</v>
      </c>
      <c r="I195" s="201"/>
      <c r="L195" s="197"/>
      <c r="M195" s="202"/>
      <c r="N195" s="203"/>
      <c r="O195" s="203"/>
      <c r="P195" s="203"/>
      <c r="Q195" s="203"/>
      <c r="R195" s="203"/>
      <c r="S195" s="203"/>
      <c r="T195" s="204"/>
      <c r="AT195" s="198" t="s">
        <v>203</v>
      </c>
      <c r="AU195" s="198" t="s">
        <v>85</v>
      </c>
      <c r="AV195" s="12" t="s">
        <v>211</v>
      </c>
      <c r="AW195" s="12" t="s">
        <v>39</v>
      </c>
      <c r="AX195" s="12" t="s">
        <v>83</v>
      </c>
      <c r="AY195" s="198" t="s">
        <v>195</v>
      </c>
    </row>
    <row r="196" spans="2:65" s="1" customFormat="1" ht="16.5" customHeight="1">
      <c r="B196" s="172"/>
      <c r="C196" s="173" t="s">
        <v>362</v>
      </c>
      <c r="D196" s="173" t="s">
        <v>197</v>
      </c>
      <c r="E196" s="174" t="s">
        <v>378</v>
      </c>
      <c r="F196" s="175" t="s">
        <v>379</v>
      </c>
      <c r="G196" s="176" t="s">
        <v>228</v>
      </c>
      <c r="H196" s="177">
        <v>0.189</v>
      </c>
      <c r="I196" s="178"/>
      <c r="J196" s="179">
        <f>ROUND(I196*H196,2)</f>
        <v>0</v>
      </c>
      <c r="K196" s="175"/>
      <c r="L196" s="40"/>
      <c r="M196" s="180" t="s">
        <v>5</v>
      </c>
      <c r="N196" s="181" t="s">
        <v>46</v>
      </c>
      <c r="O196" s="41"/>
      <c r="P196" s="182">
        <f>O196*H196</f>
        <v>0</v>
      </c>
      <c r="Q196" s="182">
        <v>2.234</v>
      </c>
      <c r="R196" s="182">
        <f>Q196*H196</f>
        <v>0.42222599999999999</v>
      </c>
      <c r="S196" s="182">
        <v>0</v>
      </c>
      <c r="T196" s="183">
        <f>S196*H196</f>
        <v>0</v>
      </c>
      <c r="AR196" s="23" t="s">
        <v>201</v>
      </c>
      <c r="AT196" s="23" t="s">
        <v>197</v>
      </c>
      <c r="AU196" s="23" t="s">
        <v>85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762</v>
      </c>
    </row>
    <row r="197" spans="2:65" s="1" customFormat="1" ht="40.5">
      <c r="B197" s="40"/>
      <c r="D197" s="186" t="s">
        <v>209</v>
      </c>
      <c r="F197" s="194" t="s">
        <v>381</v>
      </c>
      <c r="I197" s="195"/>
      <c r="L197" s="40"/>
      <c r="M197" s="196"/>
      <c r="N197" s="41"/>
      <c r="O197" s="41"/>
      <c r="P197" s="41"/>
      <c r="Q197" s="41"/>
      <c r="R197" s="41"/>
      <c r="S197" s="41"/>
      <c r="T197" s="69"/>
      <c r="AT197" s="23" t="s">
        <v>209</v>
      </c>
      <c r="AU197" s="23" t="s">
        <v>85</v>
      </c>
    </row>
    <row r="198" spans="2:65" s="11" customFormat="1">
      <c r="B198" s="185"/>
      <c r="D198" s="186" t="s">
        <v>203</v>
      </c>
      <c r="E198" s="187" t="s">
        <v>5</v>
      </c>
      <c r="F198" s="188" t="s">
        <v>763</v>
      </c>
      <c r="H198" s="189">
        <v>0.189</v>
      </c>
      <c r="I198" s="190"/>
      <c r="L198" s="185"/>
      <c r="M198" s="191"/>
      <c r="N198" s="192"/>
      <c r="O198" s="192"/>
      <c r="P198" s="192"/>
      <c r="Q198" s="192"/>
      <c r="R198" s="192"/>
      <c r="S198" s="192"/>
      <c r="T198" s="193"/>
      <c r="AT198" s="187" t="s">
        <v>203</v>
      </c>
      <c r="AU198" s="187" t="s">
        <v>85</v>
      </c>
      <c r="AV198" s="11" t="s">
        <v>85</v>
      </c>
      <c r="AW198" s="11" t="s">
        <v>39</v>
      </c>
      <c r="AX198" s="11" t="s">
        <v>83</v>
      </c>
      <c r="AY198" s="187" t="s">
        <v>195</v>
      </c>
    </row>
    <row r="199" spans="2:65" s="1" customFormat="1" ht="16.5" customHeight="1">
      <c r="B199" s="172"/>
      <c r="C199" s="173" t="s">
        <v>370</v>
      </c>
      <c r="D199" s="173" t="s">
        <v>197</v>
      </c>
      <c r="E199" s="174" t="s">
        <v>384</v>
      </c>
      <c r="F199" s="175" t="s">
        <v>385</v>
      </c>
      <c r="G199" s="176" t="s">
        <v>264</v>
      </c>
      <c r="H199" s="177">
        <v>2.52</v>
      </c>
      <c r="I199" s="178"/>
      <c r="J199" s="179">
        <f>ROUND(I199*H199,2)</f>
        <v>0</v>
      </c>
      <c r="K199" s="175"/>
      <c r="L199" s="40"/>
      <c r="M199" s="180" t="s">
        <v>5</v>
      </c>
      <c r="N199" s="181" t="s">
        <v>46</v>
      </c>
      <c r="O199" s="41"/>
      <c r="P199" s="182">
        <f>O199*H199</f>
        <v>0</v>
      </c>
      <c r="Q199" s="182">
        <v>6.3899999999999998E-3</v>
      </c>
      <c r="R199" s="182">
        <f>Q199*H199</f>
        <v>1.61028E-2</v>
      </c>
      <c r="S199" s="182">
        <v>0</v>
      </c>
      <c r="T199" s="183">
        <f>S199*H199</f>
        <v>0</v>
      </c>
      <c r="AR199" s="23" t="s">
        <v>201</v>
      </c>
      <c r="AT199" s="23" t="s">
        <v>197</v>
      </c>
      <c r="AU199" s="23" t="s">
        <v>85</v>
      </c>
      <c r="AY199" s="23" t="s">
        <v>195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23" t="s">
        <v>83</v>
      </c>
      <c r="BK199" s="184">
        <f>ROUND(I199*H199,2)</f>
        <v>0</v>
      </c>
      <c r="BL199" s="23" t="s">
        <v>201</v>
      </c>
      <c r="BM199" s="23" t="s">
        <v>764</v>
      </c>
    </row>
    <row r="200" spans="2:65" s="11" customFormat="1">
      <c r="B200" s="185"/>
      <c r="D200" s="186" t="s">
        <v>203</v>
      </c>
      <c r="E200" s="187" t="s">
        <v>5</v>
      </c>
      <c r="F200" s="188" t="s">
        <v>765</v>
      </c>
      <c r="H200" s="189">
        <v>2.52</v>
      </c>
      <c r="I200" s="190"/>
      <c r="L200" s="185"/>
      <c r="M200" s="191"/>
      <c r="N200" s="192"/>
      <c r="O200" s="192"/>
      <c r="P200" s="192"/>
      <c r="Q200" s="192"/>
      <c r="R200" s="192"/>
      <c r="S200" s="192"/>
      <c r="T200" s="193"/>
      <c r="AT200" s="187" t="s">
        <v>203</v>
      </c>
      <c r="AU200" s="187" t="s">
        <v>85</v>
      </c>
      <c r="AV200" s="11" t="s">
        <v>85</v>
      </c>
      <c r="AW200" s="11" t="s">
        <v>39</v>
      </c>
      <c r="AX200" s="11" t="s">
        <v>83</v>
      </c>
      <c r="AY200" s="187" t="s">
        <v>195</v>
      </c>
    </row>
    <row r="201" spans="2:65" s="1" customFormat="1" ht="16.5" customHeight="1">
      <c r="B201" s="172"/>
      <c r="C201" s="173" t="s">
        <v>377</v>
      </c>
      <c r="D201" s="173" t="s">
        <v>197</v>
      </c>
      <c r="E201" s="174" t="s">
        <v>345</v>
      </c>
      <c r="F201" s="175" t="s">
        <v>346</v>
      </c>
      <c r="G201" s="176" t="s">
        <v>303</v>
      </c>
      <c r="H201" s="177">
        <v>215.88800000000001</v>
      </c>
      <c r="I201" s="178"/>
      <c r="J201" s="179">
        <f>ROUND(I201*H201,2)</f>
        <v>0</v>
      </c>
      <c r="K201" s="175"/>
      <c r="L201" s="40"/>
      <c r="M201" s="180" t="s">
        <v>5</v>
      </c>
      <c r="N201" s="181" t="s">
        <v>46</v>
      </c>
      <c r="O201" s="41"/>
      <c r="P201" s="182">
        <f>O201*H201</f>
        <v>0</v>
      </c>
      <c r="Q201" s="182">
        <v>0</v>
      </c>
      <c r="R201" s="182">
        <f>Q201*H201</f>
        <v>0</v>
      </c>
      <c r="S201" s="182">
        <v>0</v>
      </c>
      <c r="T201" s="183">
        <f>S201*H201</f>
        <v>0</v>
      </c>
      <c r="AR201" s="23" t="s">
        <v>201</v>
      </c>
      <c r="AT201" s="23" t="s">
        <v>197</v>
      </c>
      <c r="AU201" s="23" t="s">
        <v>85</v>
      </c>
      <c r="AY201" s="23" t="s">
        <v>195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23" t="s">
        <v>83</v>
      </c>
      <c r="BK201" s="184">
        <f>ROUND(I201*H201,2)</f>
        <v>0</v>
      </c>
      <c r="BL201" s="23" t="s">
        <v>201</v>
      </c>
      <c r="BM201" s="23" t="s">
        <v>766</v>
      </c>
    </row>
    <row r="202" spans="2:65" s="10" customFormat="1" ht="29.85" customHeight="1">
      <c r="B202" s="159"/>
      <c r="D202" s="160" t="s">
        <v>74</v>
      </c>
      <c r="E202" s="170" t="s">
        <v>220</v>
      </c>
      <c r="F202" s="170" t="s">
        <v>390</v>
      </c>
      <c r="I202" s="162"/>
      <c r="J202" s="171">
        <f>BK202</f>
        <v>0</v>
      </c>
      <c r="L202" s="159"/>
      <c r="M202" s="164"/>
      <c r="N202" s="165"/>
      <c r="O202" s="165"/>
      <c r="P202" s="166">
        <f>P203</f>
        <v>0</v>
      </c>
      <c r="Q202" s="165"/>
      <c r="R202" s="166">
        <f>R203</f>
        <v>200.38590000000005</v>
      </c>
      <c r="S202" s="165"/>
      <c r="T202" s="167">
        <f>T203</f>
        <v>0</v>
      </c>
      <c r="AR202" s="160" t="s">
        <v>83</v>
      </c>
      <c r="AT202" s="168" t="s">
        <v>74</v>
      </c>
      <c r="AU202" s="168" t="s">
        <v>83</v>
      </c>
      <c r="AY202" s="160" t="s">
        <v>195</v>
      </c>
      <c r="BK202" s="169">
        <f>BK203</f>
        <v>0</v>
      </c>
    </row>
    <row r="203" spans="2:65" s="10" customFormat="1" ht="14.85" customHeight="1">
      <c r="B203" s="159"/>
      <c r="D203" s="160" t="s">
        <v>74</v>
      </c>
      <c r="E203" s="170" t="s">
        <v>391</v>
      </c>
      <c r="F203" s="170" t="s">
        <v>392</v>
      </c>
      <c r="I203" s="162"/>
      <c r="J203" s="171">
        <f>BK203</f>
        <v>0</v>
      </c>
      <c r="L203" s="159"/>
      <c r="M203" s="164"/>
      <c r="N203" s="165"/>
      <c r="O203" s="165"/>
      <c r="P203" s="166">
        <f>SUM(P204:P218)</f>
        <v>0</v>
      </c>
      <c r="Q203" s="165"/>
      <c r="R203" s="166">
        <f>SUM(R204:R218)</f>
        <v>200.38590000000005</v>
      </c>
      <c r="S203" s="165"/>
      <c r="T203" s="167">
        <f>SUM(T204:T218)</f>
        <v>0</v>
      </c>
      <c r="AR203" s="160" t="s">
        <v>83</v>
      </c>
      <c r="AT203" s="168" t="s">
        <v>74</v>
      </c>
      <c r="AU203" s="168" t="s">
        <v>85</v>
      </c>
      <c r="AY203" s="160" t="s">
        <v>195</v>
      </c>
      <c r="BK203" s="169">
        <f>SUM(BK204:BK218)</f>
        <v>0</v>
      </c>
    </row>
    <row r="204" spans="2:65" s="1" customFormat="1" ht="16.5" customHeight="1">
      <c r="B204" s="172"/>
      <c r="C204" s="173" t="s">
        <v>383</v>
      </c>
      <c r="D204" s="173" t="s">
        <v>197</v>
      </c>
      <c r="E204" s="174" t="s">
        <v>394</v>
      </c>
      <c r="F204" s="175" t="s">
        <v>395</v>
      </c>
      <c r="G204" s="176" t="s">
        <v>264</v>
      </c>
      <c r="H204" s="177">
        <v>224.9</v>
      </c>
      <c r="I204" s="178"/>
      <c r="J204" s="179">
        <f>ROUND(I204*H204,2)</f>
        <v>0</v>
      </c>
      <c r="K204" s="175"/>
      <c r="L204" s="40"/>
      <c r="M204" s="180" t="s">
        <v>5</v>
      </c>
      <c r="N204" s="181" t="s">
        <v>46</v>
      </c>
      <c r="O204" s="41"/>
      <c r="P204" s="182">
        <f>O204*H204</f>
        <v>0</v>
      </c>
      <c r="Q204" s="182">
        <v>0.29699999999999999</v>
      </c>
      <c r="R204" s="182">
        <f>Q204*H204</f>
        <v>66.795299999999997</v>
      </c>
      <c r="S204" s="182">
        <v>0</v>
      </c>
      <c r="T204" s="183">
        <f>S204*H204</f>
        <v>0</v>
      </c>
      <c r="AR204" s="23" t="s">
        <v>201</v>
      </c>
      <c r="AT204" s="23" t="s">
        <v>197</v>
      </c>
      <c r="AU204" s="23" t="s">
        <v>211</v>
      </c>
      <c r="AY204" s="23" t="s">
        <v>195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23" t="s">
        <v>83</v>
      </c>
      <c r="BK204" s="184">
        <f>ROUND(I204*H204,2)</f>
        <v>0</v>
      </c>
      <c r="BL204" s="23" t="s">
        <v>201</v>
      </c>
      <c r="BM204" s="23" t="s">
        <v>767</v>
      </c>
    </row>
    <row r="205" spans="2:65" s="1" customFormat="1" ht="54">
      <c r="B205" s="40"/>
      <c r="D205" s="186" t="s">
        <v>209</v>
      </c>
      <c r="F205" s="194" t="s">
        <v>397</v>
      </c>
      <c r="I205" s="195"/>
      <c r="L205" s="40"/>
      <c r="M205" s="196"/>
      <c r="N205" s="41"/>
      <c r="O205" s="41"/>
      <c r="P205" s="41"/>
      <c r="Q205" s="41"/>
      <c r="R205" s="41"/>
      <c r="S205" s="41"/>
      <c r="T205" s="69"/>
      <c r="AT205" s="23" t="s">
        <v>209</v>
      </c>
      <c r="AU205" s="23" t="s">
        <v>211</v>
      </c>
    </row>
    <row r="206" spans="2:65" s="11" customFormat="1">
      <c r="B206" s="185"/>
      <c r="D206" s="186" t="s">
        <v>203</v>
      </c>
      <c r="E206" s="187" t="s">
        <v>5</v>
      </c>
      <c r="F206" s="188" t="s">
        <v>754</v>
      </c>
      <c r="H206" s="189">
        <v>211</v>
      </c>
      <c r="I206" s="190"/>
      <c r="L206" s="185"/>
      <c r="M206" s="191"/>
      <c r="N206" s="192"/>
      <c r="O206" s="192"/>
      <c r="P206" s="192"/>
      <c r="Q206" s="192"/>
      <c r="R206" s="192"/>
      <c r="S206" s="192"/>
      <c r="T206" s="193"/>
      <c r="AT206" s="187" t="s">
        <v>203</v>
      </c>
      <c r="AU206" s="187" t="s">
        <v>211</v>
      </c>
      <c r="AV206" s="11" t="s">
        <v>85</v>
      </c>
      <c r="AW206" s="11" t="s">
        <v>39</v>
      </c>
      <c r="AX206" s="11" t="s">
        <v>75</v>
      </c>
      <c r="AY206" s="187" t="s">
        <v>195</v>
      </c>
    </row>
    <row r="207" spans="2:65" s="11" customFormat="1">
      <c r="B207" s="185"/>
      <c r="D207" s="186" t="s">
        <v>203</v>
      </c>
      <c r="E207" s="187" t="s">
        <v>5</v>
      </c>
      <c r="F207" s="188" t="s">
        <v>755</v>
      </c>
      <c r="H207" s="189">
        <v>13.9</v>
      </c>
      <c r="I207" s="190"/>
      <c r="L207" s="185"/>
      <c r="M207" s="191"/>
      <c r="N207" s="192"/>
      <c r="O207" s="192"/>
      <c r="P207" s="192"/>
      <c r="Q207" s="192"/>
      <c r="R207" s="192"/>
      <c r="S207" s="192"/>
      <c r="T207" s="193"/>
      <c r="AT207" s="187" t="s">
        <v>203</v>
      </c>
      <c r="AU207" s="187" t="s">
        <v>211</v>
      </c>
      <c r="AV207" s="11" t="s">
        <v>85</v>
      </c>
      <c r="AW207" s="11" t="s">
        <v>39</v>
      </c>
      <c r="AX207" s="11" t="s">
        <v>75</v>
      </c>
      <c r="AY207" s="187" t="s">
        <v>195</v>
      </c>
    </row>
    <row r="208" spans="2:65" s="13" customFormat="1">
      <c r="B208" s="205"/>
      <c r="D208" s="186" t="s">
        <v>203</v>
      </c>
      <c r="E208" s="206" t="s">
        <v>5</v>
      </c>
      <c r="F208" s="207" t="s">
        <v>254</v>
      </c>
      <c r="H208" s="208">
        <v>224.9</v>
      </c>
      <c r="I208" s="209"/>
      <c r="L208" s="205"/>
      <c r="M208" s="210"/>
      <c r="N208" s="211"/>
      <c r="O208" s="211"/>
      <c r="P208" s="211"/>
      <c r="Q208" s="211"/>
      <c r="R208" s="211"/>
      <c r="S208" s="211"/>
      <c r="T208" s="212"/>
      <c r="AT208" s="206" t="s">
        <v>203</v>
      </c>
      <c r="AU208" s="206" t="s">
        <v>211</v>
      </c>
      <c r="AV208" s="13" t="s">
        <v>201</v>
      </c>
      <c r="AW208" s="13" t="s">
        <v>39</v>
      </c>
      <c r="AX208" s="13" t="s">
        <v>83</v>
      </c>
      <c r="AY208" s="206" t="s">
        <v>195</v>
      </c>
    </row>
    <row r="209" spans="2:65" s="1" customFormat="1" ht="16.5" customHeight="1">
      <c r="B209" s="172"/>
      <c r="C209" s="173" t="s">
        <v>388</v>
      </c>
      <c r="D209" s="173" t="s">
        <v>197</v>
      </c>
      <c r="E209" s="174" t="s">
        <v>399</v>
      </c>
      <c r="F209" s="175" t="s">
        <v>400</v>
      </c>
      <c r="G209" s="176" t="s">
        <v>264</v>
      </c>
      <c r="H209" s="177">
        <v>224.9</v>
      </c>
      <c r="I209" s="178"/>
      <c r="J209" s="179">
        <f>ROUND(I209*H209,2)</f>
        <v>0</v>
      </c>
      <c r="K209" s="175"/>
      <c r="L209" s="40"/>
      <c r="M209" s="180" t="s">
        <v>5</v>
      </c>
      <c r="N209" s="181" t="s">
        <v>46</v>
      </c>
      <c r="O209" s="41"/>
      <c r="P209" s="182">
        <f>O209*H209</f>
        <v>0</v>
      </c>
      <c r="Q209" s="182">
        <v>0.29160000000000003</v>
      </c>
      <c r="R209" s="182">
        <f>Q209*H209</f>
        <v>65.580840000000009</v>
      </c>
      <c r="S209" s="182">
        <v>0</v>
      </c>
      <c r="T209" s="183">
        <f>S209*H209</f>
        <v>0</v>
      </c>
      <c r="AR209" s="23" t="s">
        <v>201</v>
      </c>
      <c r="AT209" s="23" t="s">
        <v>197</v>
      </c>
      <c r="AU209" s="23" t="s">
        <v>211</v>
      </c>
      <c r="AY209" s="23" t="s">
        <v>195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23" t="s">
        <v>83</v>
      </c>
      <c r="BK209" s="184">
        <f>ROUND(I209*H209,2)</f>
        <v>0</v>
      </c>
      <c r="BL209" s="23" t="s">
        <v>201</v>
      </c>
      <c r="BM209" s="23" t="s">
        <v>768</v>
      </c>
    </row>
    <row r="210" spans="2:65" s="1" customFormat="1" ht="54">
      <c r="B210" s="40"/>
      <c r="D210" s="186" t="s">
        <v>209</v>
      </c>
      <c r="F210" s="194" t="s">
        <v>402</v>
      </c>
      <c r="I210" s="195"/>
      <c r="L210" s="40"/>
      <c r="M210" s="196"/>
      <c r="N210" s="41"/>
      <c r="O210" s="41"/>
      <c r="P210" s="41"/>
      <c r="Q210" s="41"/>
      <c r="R210" s="41"/>
      <c r="S210" s="41"/>
      <c r="T210" s="69"/>
      <c r="AT210" s="23" t="s">
        <v>209</v>
      </c>
      <c r="AU210" s="23" t="s">
        <v>211</v>
      </c>
    </row>
    <row r="211" spans="2:65" s="1" customFormat="1" ht="16.5" customHeight="1">
      <c r="B211" s="172"/>
      <c r="C211" s="173" t="s">
        <v>393</v>
      </c>
      <c r="D211" s="173" t="s">
        <v>197</v>
      </c>
      <c r="E211" s="174" t="s">
        <v>404</v>
      </c>
      <c r="F211" s="175" t="s">
        <v>405</v>
      </c>
      <c r="G211" s="176" t="s">
        <v>264</v>
      </c>
      <c r="H211" s="177">
        <v>314.86</v>
      </c>
      <c r="I211" s="178"/>
      <c r="J211" s="179">
        <f>ROUND(I211*H211,2)</f>
        <v>0</v>
      </c>
      <c r="K211" s="175"/>
      <c r="L211" s="40"/>
      <c r="M211" s="180" t="s">
        <v>5</v>
      </c>
      <c r="N211" s="181" t="s">
        <v>46</v>
      </c>
      <c r="O211" s="41"/>
      <c r="P211" s="182">
        <f>O211*H211</f>
        <v>0</v>
      </c>
      <c r="Q211" s="182">
        <v>0.108</v>
      </c>
      <c r="R211" s="182">
        <f>Q211*H211</f>
        <v>34.00488</v>
      </c>
      <c r="S211" s="182">
        <v>0</v>
      </c>
      <c r="T211" s="183">
        <f>S211*H211</f>
        <v>0</v>
      </c>
      <c r="AR211" s="23" t="s">
        <v>201</v>
      </c>
      <c r="AT211" s="23" t="s">
        <v>197</v>
      </c>
      <c r="AU211" s="23" t="s">
        <v>211</v>
      </c>
      <c r="AY211" s="23" t="s">
        <v>195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23" t="s">
        <v>83</v>
      </c>
      <c r="BK211" s="184">
        <f>ROUND(I211*H211,2)</f>
        <v>0</v>
      </c>
      <c r="BL211" s="23" t="s">
        <v>201</v>
      </c>
      <c r="BM211" s="23" t="s">
        <v>769</v>
      </c>
    </row>
    <row r="212" spans="2:65" s="1" customFormat="1" ht="40.5">
      <c r="B212" s="40"/>
      <c r="D212" s="186" t="s">
        <v>209</v>
      </c>
      <c r="F212" s="194" t="s">
        <v>407</v>
      </c>
      <c r="I212" s="195"/>
      <c r="L212" s="40"/>
      <c r="M212" s="196"/>
      <c r="N212" s="41"/>
      <c r="O212" s="41"/>
      <c r="P212" s="41"/>
      <c r="Q212" s="41"/>
      <c r="R212" s="41"/>
      <c r="S212" s="41"/>
      <c r="T212" s="69"/>
      <c r="AT212" s="23" t="s">
        <v>209</v>
      </c>
      <c r="AU212" s="23" t="s">
        <v>211</v>
      </c>
    </row>
    <row r="213" spans="2:65" s="11" customFormat="1">
      <c r="B213" s="185"/>
      <c r="D213" s="186" t="s">
        <v>203</v>
      </c>
      <c r="E213" s="187" t="s">
        <v>5</v>
      </c>
      <c r="F213" s="188" t="s">
        <v>757</v>
      </c>
      <c r="H213" s="189">
        <v>295.39999999999998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203</v>
      </c>
      <c r="AU213" s="187" t="s">
        <v>211</v>
      </c>
      <c r="AV213" s="11" t="s">
        <v>85</v>
      </c>
      <c r="AW213" s="11" t="s">
        <v>39</v>
      </c>
      <c r="AX213" s="11" t="s">
        <v>75</v>
      </c>
      <c r="AY213" s="187" t="s">
        <v>195</v>
      </c>
    </row>
    <row r="214" spans="2:65" s="11" customFormat="1">
      <c r="B214" s="185"/>
      <c r="D214" s="186" t="s">
        <v>203</v>
      </c>
      <c r="E214" s="187" t="s">
        <v>5</v>
      </c>
      <c r="F214" s="188" t="s">
        <v>758</v>
      </c>
      <c r="H214" s="189">
        <v>19.46</v>
      </c>
      <c r="I214" s="190"/>
      <c r="L214" s="185"/>
      <c r="M214" s="191"/>
      <c r="N214" s="192"/>
      <c r="O214" s="192"/>
      <c r="P214" s="192"/>
      <c r="Q214" s="192"/>
      <c r="R214" s="192"/>
      <c r="S214" s="192"/>
      <c r="T214" s="193"/>
      <c r="AT214" s="187" t="s">
        <v>203</v>
      </c>
      <c r="AU214" s="187" t="s">
        <v>211</v>
      </c>
      <c r="AV214" s="11" t="s">
        <v>85</v>
      </c>
      <c r="AW214" s="11" t="s">
        <v>39</v>
      </c>
      <c r="AX214" s="11" t="s">
        <v>75</v>
      </c>
      <c r="AY214" s="187" t="s">
        <v>195</v>
      </c>
    </row>
    <row r="215" spans="2:65" s="13" customFormat="1">
      <c r="B215" s="205"/>
      <c r="D215" s="186" t="s">
        <v>203</v>
      </c>
      <c r="E215" s="206" t="s">
        <v>5</v>
      </c>
      <c r="F215" s="207" t="s">
        <v>254</v>
      </c>
      <c r="H215" s="208">
        <v>314.86</v>
      </c>
      <c r="I215" s="209"/>
      <c r="L215" s="205"/>
      <c r="M215" s="210"/>
      <c r="N215" s="211"/>
      <c r="O215" s="211"/>
      <c r="P215" s="211"/>
      <c r="Q215" s="211"/>
      <c r="R215" s="211"/>
      <c r="S215" s="211"/>
      <c r="T215" s="212"/>
      <c r="AT215" s="206" t="s">
        <v>203</v>
      </c>
      <c r="AU215" s="206" t="s">
        <v>211</v>
      </c>
      <c r="AV215" s="13" t="s">
        <v>201</v>
      </c>
      <c r="AW215" s="13" t="s">
        <v>39</v>
      </c>
      <c r="AX215" s="13" t="s">
        <v>83</v>
      </c>
      <c r="AY215" s="206" t="s">
        <v>195</v>
      </c>
    </row>
    <row r="216" spans="2:65" s="1" customFormat="1" ht="16.5" customHeight="1">
      <c r="B216" s="172"/>
      <c r="C216" s="173" t="s">
        <v>398</v>
      </c>
      <c r="D216" s="173" t="s">
        <v>197</v>
      </c>
      <c r="E216" s="174" t="s">
        <v>404</v>
      </c>
      <c r="F216" s="175" t="s">
        <v>405</v>
      </c>
      <c r="G216" s="176" t="s">
        <v>264</v>
      </c>
      <c r="H216" s="177">
        <v>314.86</v>
      </c>
      <c r="I216" s="178"/>
      <c r="J216" s="179">
        <f>ROUND(I216*H216,2)</f>
        <v>0</v>
      </c>
      <c r="K216" s="175"/>
      <c r="L216" s="40"/>
      <c r="M216" s="180" t="s">
        <v>5</v>
      </c>
      <c r="N216" s="181" t="s">
        <v>46</v>
      </c>
      <c r="O216" s="41"/>
      <c r="P216" s="182">
        <f>O216*H216</f>
        <v>0</v>
      </c>
      <c r="Q216" s="182">
        <v>0.108</v>
      </c>
      <c r="R216" s="182">
        <f>Q216*H216</f>
        <v>34.00488</v>
      </c>
      <c r="S216" s="182">
        <v>0</v>
      </c>
      <c r="T216" s="183">
        <f>S216*H216</f>
        <v>0</v>
      </c>
      <c r="AR216" s="23" t="s">
        <v>201</v>
      </c>
      <c r="AT216" s="23" t="s">
        <v>197</v>
      </c>
      <c r="AU216" s="23" t="s">
        <v>211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770</v>
      </c>
    </row>
    <row r="217" spans="2:65" s="1" customFormat="1" ht="40.5">
      <c r="B217" s="40"/>
      <c r="D217" s="186" t="s">
        <v>209</v>
      </c>
      <c r="F217" s="194" t="s">
        <v>407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211</v>
      </c>
    </row>
    <row r="218" spans="2:65" s="1" customFormat="1" ht="16.5" customHeight="1">
      <c r="B218" s="172"/>
      <c r="C218" s="173" t="s">
        <v>403</v>
      </c>
      <c r="D218" s="173" t="s">
        <v>197</v>
      </c>
      <c r="E218" s="174" t="s">
        <v>345</v>
      </c>
      <c r="F218" s="175" t="s">
        <v>346</v>
      </c>
      <c r="G218" s="176" t="s">
        <v>303</v>
      </c>
      <c r="H218" s="177">
        <v>200.386</v>
      </c>
      <c r="I218" s="178"/>
      <c r="J218" s="179">
        <f>ROUND(I218*H218,2)</f>
        <v>0</v>
      </c>
      <c r="K218" s="175"/>
      <c r="L218" s="40"/>
      <c r="M218" s="180" t="s">
        <v>5</v>
      </c>
      <c r="N218" s="181" t="s">
        <v>46</v>
      </c>
      <c r="O218" s="41"/>
      <c r="P218" s="182">
        <f>O218*H218</f>
        <v>0</v>
      </c>
      <c r="Q218" s="182">
        <v>0</v>
      </c>
      <c r="R218" s="182">
        <f>Q218*H218</f>
        <v>0</v>
      </c>
      <c r="S218" s="182">
        <v>0</v>
      </c>
      <c r="T218" s="183">
        <f>S218*H218</f>
        <v>0</v>
      </c>
      <c r="AR218" s="23" t="s">
        <v>201</v>
      </c>
      <c r="AT218" s="23" t="s">
        <v>197</v>
      </c>
      <c r="AU218" s="23" t="s">
        <v>211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771</v>
      </c>
    </row>
    <row r="219" spans="2:65" s="10" customFormat="1" ht="29.85" customHeight="1">
      <c r="B219" s="159"/>
      <c r="D219" s="160" t="s">
        <v>74</v>
      </c>
      <c r="E219" s="170" t="s">
        <v>255</v>
      </c>
      <c r="F219" s="170" t="s">
        <v>421</v>
      </c>
      <c r="I219" s="162"/>
      <c r="J219" s="171">
        <f>BK219</f>
        <v>0</v>
      </c>
      <c r="L219" s="159"/>
      <c r="M219" s="164"/>
      <c r="N219" s="165"/>
      <c r="O219" s="165"/>
      <c r="P219" s="166">
        <f>P220+P231+P260</f>
        <v>0</v>
      </c>
      <c r="Q219" s="165"/>
      <c r="R219" s="166">
        <f>R220+R231+R260</f>
        <v>5.2553699999999992</v>
      </c>
      <c r="S219" s="165"/>
      <c r="T219" s="167">
        <f>T220+T231+T260</f>
        <v>0</v>
      </c>
      <c r="AR219" s="160" t="s">
        <v>83</v>
      </c>
      <c r="AT219" s="168" t="s">
        <v>74</v>
      </c>
      <c r="AU219" s="168" t="s">
        <v>83</v>
      </c>
      <c r="AY219" s="160" t="s">
        <v>195</v>
      </c>
      <c r="BK219" s="169">
        <f>BK220+BK231+BK260</f>
        <v>0</v>
      </c>
    </row>
    <row r="220" spans="2:65" s="10" customFormat="1" ht="14.85" customHeight="1">
      <c r="B220" s="159"/>
      <c r="D220" s="160" t="s">
        <v>74</v>
      </c>
      <c r="E220" s="170" t="s">
        <v>422</v>
      </c>
      <c r="F220" s="170" t="s">
        <v>423</v>
      </c>
      <c r="I220" s="162"/>
      <c r="J220" s="171">
        <f>BK220</f>
        <v>0</v>
      </c>
      <c r="L220" s="159"/>
      <c r="M220" s="164"/>
      <c r="N220" s="165"/>
      <c r="O220" s="165"/>
      <c r="P220" s="166">
        <f>SUM(P221:P230)</f>
        <v>0</v>
      </c>
      <c r="Q220" s="165"/>
      <c r="R220" s="166">
        <f>SUM(R221:R230)</f>
        <v>8.9609999999999995E-2</v>
      </c>
      <c r="S220" s="165"/>
      <c r="T220" s="167">
        <f>SUM(T221:T230)</f>
        <v>0</v>
      </c>
      <c r="AR220" s="160" t="s">
        <v>83</v>
      </c>
      <c r="AT220" s="168" t="s">
        <v>74</v>
      </c>
      <c r="AU220" s="168" t="s">
        <v>85</v>
      </c>
      <c r="AY220" s="160" t="s">
        <v>195</v>
      </c>
      <c r="BK220" s="169">
        <f>SUM(BK221:BK230)</f>
        <v>0</v>
      </c>
    </row>
    <row r="221" spans="2:65" s="1" customFormat="1" ht="16.5" customHeight="1">
      <c r="B221" s="172"/>
      <c r="C221" s="173" t="s">
        <v>408</v>
      </c>
      <c r="D221" s="173" t="s">
        <v>197</v>
      </c>
      <c r="E221" s="174" t="s">
        <v>425</v>
      </c>
      <c r="F221" s="175" t="s">
        <v>426</v>
      </c>
      <c r="G221" s="176" t="s">
        <v>325</v>
      </c>
      <c r="H221" s="177">
        <v>6</v>
      </c>
      <c r="I221" s="178"/>
      <c r="J221" s="179">
        <f>ROUND(I221*H221,2)</f>
        <v>0</v>
      </c>
      <c r="K221" s="175"/>
      <c r="L221" s="40"/>
      <c r="M221" s="180" t="s">
        <v>5</v>
      </c>
      <c r="N221" s="181" t="s">
        <v>46</v>
      </c>
      <c r="O221" s="41"/>
      <c r="P221" s="182">
        <f>O221*H221</f>
        <v>0</v>
      </c>
      <c r="Q221" s="182">
        <v>1.1999999999999999E-3</v>
      </c>
      <c r="R221" s="182">
        <f>Q221*H221</f>
        <v>7.1999999999999998E-3</v>
      </c>
      <c r="S221" s="182">
        <v>0</v>
      </c>
      <c r="T221" s="183">
        <f>S221*H221</f>
        <v>0</v>
      </c>
      <c r="AR221" s="23" t="s">
        <v>201</v>
      </c>
      <c r="AT221" s="23" t="s">
        <v>197</v>
      </c>
      <c r="AU221" s="23" t="s">
        <v>211</v>
      </c>
      <c r="AY221" s="23" t="s">
        <v>195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23" t="s">
        <v>83</v>
      </c>
      <c r="BK221" s="184">
        <f>ROUND(I221*H221,2)</f>
        <v>0</v>
      </c>
      <c r="BL221" s="23" t="s">
        <v>201</v>
      </c>
      <c r="BM221" s="23" t="s">
        <v>772</v>
      </c>
    </row>
    <row r="222" spans="2:65" s="1" customFormat="1" ht="25.5" customHeight="1">
      <c r="B222" s="172"/>
      <c r="C222" s="213" t="s">
        <v>410</v>
      </c>
      <c r="D222" s="213" t="s">
        <v>316</v>
      </c>
      <c r="E222" s="214" t="s">
        <v>429</v>
      </c>
      <c r="F222" s="215" t="s">
        <v>430</v>
      </c>
      <c r="G222" s="216" t="s">
        <v>325</v>
      </c>
      <c r="H222" s="217">
        <v>2</v>
      </c>
      <c r="I222" s="218"/>
      <c r="J222" s="219">
        <f>ROUND(I222*H222,2)</f>
        <v>0</v>
      </c>
      <c r="K222" s="215"/>
      <c r="L222" s="220"/>
      <c r="M222" s="221" t="s">
        <v>5</v>
      </c>
      <c r="N222" s="222" t="s">
        <v>46</v>
      </c>
      <c r="O222" s="41"/>
      <c r="P222" s="182">
        <f>O222*H222</f>
        <v>0</v>
      </c>
      <c r="Q222" s="182">
        <v>1.2200000000000001E-2</v>
      </c>
      <c r="R222" s="182">
        <f>Q222*H222</f>
        <v>2.4400000000000002E-2</v>
      </c>
      <c r="S222" s="182">
        <v>0</v>
      </c>
      <c r="T222" s="183">
        <f>S222*H222</f>
        <v>0</v>
      </c>
      <c r="AR222" s="23" t="s">
        <v>255</v>
      </c>
      <c r="AT222" s="23" t="s">
        <v>316</v>
      </c>
      <c r="AU222" s="23" t="s">
        <v>211</v>
      </c>
      <c r="AY222" s="23" t="s">
        <v>195</v>
      </c>
      <c r="BE222" s="184">
        <f>IF(N222="základní",J222,0)</f>
        <v>0</v>
      </c>
      <c r="BF222" s="184">
        <f>IF(N222="snížená",J222,0)</f>
        <v>0</v>
      </c>
      <c r="BG222" s="184">
        <f>IF(N222="zákl. přenesená",J222,0)</f>
        <v>0</v>
      </c>
      <c r="BH222" s="184">
        <f>IF(N222="sníž. přenesená",J222,0)</f>
        <v>0</v>
      </c>
      <c r="BI222" s="184">
        <f>IF(N222="nulová",J222,0)</f>
        <v>0</v>
      </c>
      <c r="BJ222" s="23" t="s">
        <v>83</v>
      </c>
      <c r="BK222" s="184">
        <f>ROUND(I222*H222,2)</f>
        <v>0</v>
      </c>
      <c r="BL222" s="23" t="s">
        <v>201</v>
      </c>
      <c r="BM222" s="23" t="s">
        <v>773</v>
      </c>
    </row>
    <row r="223" spans="2:65" s="1" customFormat="1" ht="40.5">
      <c r="B223" s="40"/>
      <c r="D223" s="186" t="s">
        <v>209</v>
      </c>
      <c r="F223" s="194" t="s">
        <v>432</v>
      </c>
      <c r="I223" s="195"/>
      <c r="L223" s="40"/>
      <c r="M223" s="196"/>
      <c r="N223" s="41"/>
      <c r="O223" s="41"/>
      <c r="P223" s="41"/>
      <c r="Q223" s="41"/>
      <c r="R223" s="41"/>
      <c r="S223" s="41"/>
      <c r="T223" s="69"/>
      <c r="AT223" s="23" t="s">
        <v>209</v>
      </c>
      <c r="AU223" s="23" t="s">
        <v>211</v>
      </c>
    </row>
    <row r="224" spans="2:65" s="1" customFormat="1" ht="25.5" customHeight="1">
      <c r="B224" s="172"/>
      <c r="C224" s="213" t="s">
        <v>414</v>
      </c>
      <c r="D224" s="213" t="s">
        <v>316</v>
      </c>
      <c r="E224" s="214" t="s">
        <v>434</v>
      </c>
      <c r="F224" s="215" t="s">
        <v>435</v>
      </c>
      <c r="G224" s="216" t="s">
        <v>325</v>
      </c>
      <c r="H224" s="217">
        <v>2</v>
      </c>
      <c r="I224" s="218"/>
      <c r="J224" s="219">
        <f>ROUND(I224*H224,2)</f>
        <v>0</v>
      </c>
      <c r="K224" s="215"/>
      <c r="L224" s="220"/>
      <c r="M224" s="221" t="s">
        <v>5</v>
      </c>
      <c r="N224" s="222" t="s">
        <v>46</v>
      </c>
      <c r="O224" s="41"/>
      <c r="P224" s="182">
        <f>O224*H224</f>
        <v>0</v>
      </c>
      <c r="Q224" s="182">
        <v>1.01E-2</v>
      </c>
      <c r="R224" s="182">
        <f>Q224*H224</f>
        <v>2.0199999999999999E-2</v>
      </c>
      <c r="S224" s="182">
        <v>0</v>
      </c>
      <c r="T224" s="183">
        <f>S224*H224</f>
        <v>0</v>
      </c>
      <c r="AR224" s="23" t="s">
        <v>255</v>
      </c>
      <c r="AT224" s="23" t="s">
        <v>316</v>
      </c>
      <c r="AU224" s="23" t="s">
        <v>211</v>
      </c>
      <c r="AY224" s="23" t="s">
        <v>195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23" t="s">
        <v>83</v>
      </c>
      <c r="BK224" s="184">
        <f>ROUND(I224*H224,2)</f>
        <v>0</v>
      </c>
      <c r="BL224" s="23" t="s">
        <v>201</v>
      </c>
      <c r="BM224" s="23" t="s">
        <v>774</v>
      </c>
    </row>
    <row r="225" spans="2:65" s="1" customFormat="1" ht="67.5">
      <c r="B225" s="40"/>
      <c r="D225" s="186" t="s">
        <v>209</v>
      </c>
      <c r="F225" s="194" t="s">
        <v>437</v>
      </c>
      <c r="I225" s="195"/>
      <c r="L225" s="40"/>
      <c r="M225" s="196"/>
      <c r="N225" s="41"/>
      <c r="O225" s="41"/>
      <c r="P225" s="41"/>
      <c r="Q225" s="41"/>
      <c r="R225" s="41"/>
      <c r="S225" s="41"/>
      <c r="T225" s="69"/>
      <c r="AT225" s="23" t="s">
        <v>209</v>
      </c>
      <c r="AU225" s="23" t="s">
        <v>211</v>
      </c>
    </row>
    <row r="226" spans="2:65" s="1" customFormat="1" ht="25.5" customHeight="1">
      <c r="B226" s="172"/>
      <c r="C226" s="213" t="s">
        <v>419</v>
      </c>
      <c r="D226" s="213" t="s">
        <v>316</v>
      </c>
      <c r="E226" s="214" t="s">
        <v>439</v>
      </c>
      <c r="F226" s="215" t="s">
        <v>440</v>
      </c>
      <c r="G226" s="216" t="s">
        <v>325</v>
      </c>
      <c r="H226" s="217">
        <v>2</v>
      </c>
      <c r="I226" s="218"/>
      <c r="J226" s="219">
        <f>ROUND(I226*H226,2)</f>
        <v>0</v>
      </c>
      <c r="K226" s="215"/>
      <c r="L226" s="220"/>
      <c r="M226" s="221" t="s">
        <v>5</v>
      </c>
      <c r="N226" s="222" t="s">
        <v>46</v>
      </c>
      <c r="O226" s="41"/>
      <c r="P226" s="182">
        <f>O226*H226</f>
        <v>0</v>
      </c>
      <c r="Q226" s="182">
        <v>8.0000000000000002E-3</v>
      </c>
      <c r="R226" s="182">
        <f>Q226*H226</f>
        <v>1.6E-2</v>
      </c>
      <c r="S226" s="182">
        <v>0</v>
      </c>
      <c r="T226" s="183">
        <f>S226*H226</f>
        <v>0</v>
      </c>
      <c r="AR226" s="23" t="s">
        <v>255</v>
      </c>
      <c r="AT226" s="23" t="s">
        <v>316</v>
      </c>
      <c r="AU226" s="23" t="s">
        <v>211</v>
      </c>
      <c r="AY226" s="23" t="s">
        <v>195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23" t="s">
        <v>83</v>
      </c>
      <c r="BK226" s="184">
        <f>ROUND(I226*H226,2)</f>
        <v>0</v>
      </c>
      <c r="BL226" s="23" t="s">
        <v>201</v>
      </c>
      <c r="BM226" s="23" t="s">
        <v>775</v>
      </c>
    </row>
    <row r="227" spans="2:65" s="1" customFormat="1" ht="121.5">
      <c r="B227" s="40"/>
      <c r="D227" s="186" t="s">
        <v>209</v>
      </c>
      <c r="F227" s="194" t="s">
        <v>442</v>
      </c>
      <c r="I227" s="195"/>
      <c r="L227" s="40"/>
      <c r="M227" s="196"/>
      <c r="N227" s="41"/>
      <c r="O227" s="41"/>
      <c r="P227" s="41"/>
      <c r="Q227" s="41"/>
      <c r="R227" s="41"/>
      <c r="S227" s="41"/>
      <c r="T227" s="69"/>
      <c r="AT227" s="23" t="s">
        <v>209</v>
      </c>
      <c r="AU227" s="23" t="s">
        <v>211</v>
      </c>
    </row>
    <row r="228" spans="2:65" s="1" customFormat="1" ht="16.5" customHeight="1">
      <c r="B228" s="172"/>
      <c r="C228" s="173" t="s">
        <v>424</v>
      </c>
      <c r="D228" s="173" t="s">
        <v>197</v>
      </c>
      <c r="E228" s="174" t="s">
        <v>444</v>
      </c>
      <c r="F228" s="175" t="s">
        <v>445</v>
      </c>
      <c r="G228" s="176" t="s">
        <v>325</v>
      </c>
      <c r="H228" s="177">
        <v>1</v>
      </c>
      <c r="I228" s="178"/>
      <c r="J228" s="179">
        <f>ROUND(I228*H228,2)</f>
        <v>0</v>
      </c>
      <c r="K228" s="175"/>
      <c r="L228" s="40"/>
      <c r="M228" s="180" t="s">
        <v>5</v>
      </c>
      <c r="N228" s="181" t="s">
        <v>46</v>
      </c>
      <c r="O228" s="41"/>
      <c r="P228" s="182">
        <f>O228*H228</f>
        <v>0</v>
      </c>
      <c r="Q228" s="182">
        <v>1.7099999999999999E-3</v>
      </c>
      <c r="R228" s="182">
        <f>Q228*H228</f>
        <v>1.7099999999999999E-3</v>
      </c>
      <c r="S228" s="182">
        <v>0</v>
      </c>
      <c r="T228" s="183">
        <f>S228*H228</f>
        <v>0</v>
      </c>
      <c r="AR228" s="23" t="s">
        <v>201</v>
      </c>
      <c r="AT228" s="23" t="s">
        <v>197</v>
      </c>
      <c r="AU228" s="23" t="s">
        <v>211</v>
      </c>
      <c r="AY228" s="23" t="s">
        <v>195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23" t="s">
        <v>83</v>
      </c>
      <c r="BK228" s="184">
        <f>ROUND(I228*H228,2)</f>
        <v>0</v>
      </c>
      <c r="BL228" s="23" t="s">
        <v>201</v>
      </c>
      <c r="BM228" s="23" t="s">
        <v>776</v>
      </c>
    </row>
    <row r="229" spans="2:65" s="1" customFormat="1" ht="16.5" customHeight="1">
      <c r="B229" s="172"/>
      <c r="C229" s="213" t="s">
        <v>428</v>
      </c>
      <c r="D229" s="213" t="s">
        <v>316</v>
      </c>
      <c r="E229" s="214" t="s">
        <v>453</v>
      </c>
      <c r="F229" s="215" t="s">
        <v>454</v>
      </c>
      <c r="G229" s="216" t="s">
        <v>325</v>
      </c>
      <c r="H229" s="217">
        <v>1</v>
      </c>
      <c r="I229" s="218"/>
      <c r="J229" s="219">
        <f>ROUND(I229*H229,2)</f>
        <v>0</v>
      </c>
      <c r="K229" s="215"/>
      <c r="L229" s="220"/>
      <c r="M229" s="221" t="s">
        <v>5</v>
      </c>
      <c r="N229" s="222" t="s">
        <v>46</v>
      </c>
      <c r="O229" s="41"/>
      <c r="P229" s="182">
        <f>O229*H229</f>
        <v>0</v>
      </c>
      <c r="Q229" s="182">
        <v>2.01E-2</v>
      </c>
      <c r="R229" s="182">
        <f>Q229*H229</f>
        <v>2.01E-2</v>
      </c>
      <c r="S229" s="182">
        <v>0</v>
      </c>
      <c r="T229" s="183">
        <f>S229*H229</f>
        <v>0</v>
      </c>
      <c r="AR229" s="23" t="s">
        <v>255</v>
      </c>
      <c r="AT229" s="23" t="s">
        <v>316</v>
      </c>
      <c r="AU229" s="23" t="s">
        <v>211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777</v>
      </c>
    </row>
    <row r="230" spans="2:65" s="1" customFormat="1" ht="16.5" customHeight="1">
      <c r="B230" s="172"/>
      <c r="C230" s="173" t="s">
        <v>433</v>
      </c>
      <c r="D230" s="173" t="s">
        <v>197</v>
      </c>
      <c r="E230" s="174" t="s">
        <v>457</v>
      </c>
      <c r="F230" s="175" t="s">
        <v>458</v>
      </c>
      <c r="G230" s="176" t="s">
        <v>303</v>
      </c>
      <c r="H230" s="177">
        <v>0.09</v>
      </c>
      <c r="I230" s="178"/>
      <c r="J230" s="179">
        <f>ROUND(I230*H230,2)</f>
        <v>0</v>
      </c>
      <c r="K230" s="175"/>
      <c r="L230" s="40"/>
      <c r="M230" s="180" t="s">
        <v>5</v>
      </c>
      <c r="N230" s="181" t="s">
        <v>46</v>
      </c>
      <c r="O230" s="41"/>
      <c r="P230" s="182">
        <f>O230*H230</f>
        <v>0</v>
      </c>
      <c r="Q230" s="182">
        <v>0</v>
      </c>
      <c r="R230" s="182">
        <f>Q230*H230</f>
        <v>0</v>
      </c>
      <c r="S230" s="182">
        <v>0</v>
      </c>
      <c r="T230" s="183">
        <f>S230*H230</f>
        <v>0</v>
      </c>
      <c r="AR230" s="23" t="s">
        <v>201</v>
      </c>
      <c r="AT230" s="23" t="s">
        <v>197</v>
      </c>
      <c r="AU230" s="23" t="s">
        <v>211</v>
      </c>
      <c r="AY230" s="23" t="s">
        <v>195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23" t="s">
        <v>83</v>
      </c>
      <c r="BK230" s="184">
        <f>ROUND(I230*H230,2)</f>
        <v>0</v>
      </c>
      <c r="BL230" s="23" t="s">
        <v>201</v>
      </c>
      <c r="BM230" s="23" t="s">
        <v>778</v>
      </c>
    </row>
    <row r="231" spans="2:65" s="10" customFormat="1" ht="22.35" customHeight="1">
      <c r="B231" s="159"/>
      <c r="D231" s="160" t="s">
        <v>74</v>
      </c>
      <c r="E231" s="170" t="s">
        <v>460</v>
      </c>
      <c r="F231" s="170" t="s">
        <v>461</v>
      </c>
      <c r="I231" s="162"/>
      <c r="J231" s="171">
        <f>BK231</f>
        <v>0</v>
      </c>
      <c r="L231" s="159"/>
      <c r="M231" s="164"/>
      <c r="N231" s="165"/>
      <c r="O231" s="165"/>
      <c r="P231" s="166">
        <f>SUM(P232:P259)</f>
        <v>0</v>
      </c>
      <c r="Q231" s="165"/>
      <c r="R231" s="166">
        <f>SUM(R232:R259)</f>
        <v>0.54694999999999994</v>
      </c>
      <c r="S231" s="165"/>
      <c r="T231" s="167">
        <f>SUM(T232:T259)</f>
        <v>0</v>
      </c>
      <c r="AR231" s="160" t="s">
        <v>83</v>
      </c>
      <c r="AT231" s="168" t="s">
        <v>74</v>
      </c>
      <c r="AU231" s="168" t="s">
        <v>85</v>
      </c>
      <c r="AY231" s="160" t="s">
        <v>195</v>
      </c>
      <c r="BK231" s="169">
        <f>SUM(BK232:BK259)</f>
        <v>0</v>
      </c>
    </row>
    <row r="232" spans="2:65" s="1" customFormat="1" ht="25.5" customHeight="1">
      <c r="B232" s="172"/>
      <c r="C232" s="173" t="s">
        <v>438</v>
      </c>
      <c r="D232" s="173" t="s">
        <v>197</v>
      </c>
      <c r="E232" s="174" t="s">
        <v>481</v>
      </c>
      <c r="F232" s="175" t="s">
        <v>482</v>
      </c>
      <c r="G232" s="176" t="s">
        <v>207</v>
      </c>
      <c r="H232" s="177">
        <v>22</v>
      </c>
      <c r="I232" s="178"/>
      <c r="J232" s="179">
        <f>ROUND(I232*H232,2)</f>
        <v>0</v>
      </c>
      <c r="K232" s="175"/>
      <c r="L232" s="40"/>
      <c r="M232" s="180" t="s">
        <v>5</v>
      </c>
      <c r="N232" s="181" t="s">
        <v>46</v>
      </c>
      <c r="O232" s="41"/>
      <c r="P232" s="182">
        <f>O232*H232</f>
        <v>0</v>
      </c>
      <c r="Q232" s="182">
        <v>0</v>
      </c>
      <c r="R232" s="182">
        <f>Q232*H232</f>
        <v>0</v>
      </c>
      <c r="S232" s="182">
        <v>0</v>
      </c>
      <c r="T232" s="183">
        <f>S232*H232</f>
        <v>0</v>
      </c>
      <c r="AR232" s="23" t="s">
        <v>201</v>
      </c>
      <c r="AT232" s="23" t="s">
        <v>197</v>
      </c>
      <c r="AU232" s="23" t="s">
        <v>211</v>
      </c>
      <c r="AY232" s="23" t="s">
        <v>195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23" t="s">
        <v>83</v>
      </c>
      <c r="BK232" s="184">
        <f>ROUND(I232*H232,2)</f>
        <v>0</v>
      </c>
      <c r="BL232" s="23" t="s">
        <v>201</v>
      </c>
      <c r="BM232" s="23" t="s">
        <v>779</v>
      </c>
    </row>
    <row r="233" spans="2:65" s="1" customFormat="1" ht="27">
      <c r="B233" s="40"/>
      <c r="D233" s="186" t="s">
        <v>209</v>
      </c>
      <c r="F233" s="194" t="s">
        <v>484</v>
      </c>
      <c r="I233" s="195"/>
      <c r="L233" s="40"/>
      <c r="M233" s="196"/>
      <c r="N233" s="41"/>
      <c r="O233" s="41"/>
      <c r="P233" s="41"/>
      <c r="Q233" s="41"/>
      <c r="R233" s="41"/>
      <c r="S233" s="41"/>
      <c r="T233" s="69"/>
      <c r="AT233" s="23" t="s">
        <v>209</v>
      </c>
      <c r="AU233" s="23" t="s">
        <v>211</v>
      </c>
    </row>
    <row r="234" spans="2:65" s="1" customFormat="1" ht="16.5" customHeight="1">
      <c r="B234" s="172"/>
      <c r="C234" s="213" t="s">
        <v>443</v>
      </c>
      <c r="D234" s="213" t="s">
        <v>316</v>
      </c>
      <c r="E234" s="214" t="s">
        <v>486</v>
      </c>
      <c r="F234" s="215" t="s">
        <v>487</v>
      </c>
      <c r="G234" s="216" t="s">
        <v>207</v>
      </c>
      <c r="H234" s="217">
        <v>22</v>
      </c>
      <c r="I234" s="218"/>
      <c r="J234" s="219">
        <f>ROUND(I234*H234,2)</f>
        <v>0</v>
      </c>
      <c r="K234" s="215"/>
      <c r="L234" s="220"/>
      <c r="M234" s="221" t="s">
        <v>5</v>
      </c>
      <c r="N234" s="222" t="s">
        <v>46</v>
      </c>
      <c r="O234" s="41"/>
      <c r="P234" s="182">
        <f>O234*H234</f>
        <v>0</v>
      </c>
      <c r="Q234" s="182">
        <v>2.7E-4</v>
      </c>
      <c r="R234" s="182">
        <f>Q234*H234</f>
        <v>5.94E-3</v>
      </c>
      <c r="S234" s="182">
        <v>0</v>
      </c>
      <c r="T234" s="183">
        <f>S234*H234</f>
        <v>0</v>
      </c>
      <c r="AR234" s="23" t="s">
        <v>255</v>
      </c>
      <c r="AT234" s="23" t="s">
        <v>316</v>
      </c>
      <c r="AU234" s="23" t="s">
        <v>211</v>
      </c>
      <c r="AY234" s="23" t="s">
        <v>195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23" t="s">
        <v>83</v>
      </c>
      <c r="BK234" s="184">
        <f>ROUND(I234*H234,2)</f>
        <v>0</v>
      </c>
      <c r="BL234" s="23" t="s">
        <v>201</v>
      </c>
      <c r="BM234" s="23" t="s">
        <v>780</v>
      </c>
    </row>
    <row r="235" spans="2:65" s="1" customFormat="1" ht="27">
      <c r="B235" s="40"/>
      <c r="D235" s="186" t="s">
        <v>209</v>
      </c>
      <c r="F235" s="194" t="s">
        <v>489</v>
      </c>
      <c r="I235" s="195"/>
      <c r="L235" s="40"/>
      <c r="M235" s="196"/>
      <c r="N235" s="41"/>
      <c r="O235" s="41"/>
      <c r="P235" s="41"/>
      <c r="Q235" s="41"/>
      <c r="R235" s="41"/>
      <c r="S235" s="41"/>
      <c r="T235" s="69"/>
      <c r="AT235" s="23" t="s">
        <v>209</v>
      </c>
      <c r="AU235" s="23" t="s">
        <v>211</v>
      </c>
    </row>
    <row r="236" spans="2:65" s="1" customFormat="1" ht="25.5" customHeight="1">
      <c r="B236" s="172"/>
      <c r="C236" s="173" t="s">
        <v>447</v>
      </c>
      <c r="D236" s="173" t="s">
        <v>197</v>
      </c>
      <c r="E236" s="174" t="s">
        <v>463</v>
      </c>
      <c r="F236" s="175" t="s">
        <v>464</v>
      </c>
      <c r="G236" s="176" t="s">
        <v>207</v>
      </c>
      <c r="H236" s="177">
        <v>211</v>
      </c>
      <c r="I236" s="178"/>
      <c r="J236" s="179">
        <f>ROUND(I236*H236,2)</f>
        <v>0</v>
      </c>
      <c r="K236" s="175"/>
      <c r="L236" s="40"/>
      <c r="M236" s="180" t="s">
        <v>5</v>
      </c>
      <c r="N236" s="181" t="s">
        <v>46</v>
      </c>
      <c r="O236" s="41"/>
      <c r="P236" s="182">
        <f>O236*H236</f>
        <v>0</v>
      </c>
      <c r="Q236" s="182">
        <v>0</v>
      </c>
      <c r="R236" s="182">
        <f>Q236*H236</f>
        <v>0</v>
      </c>
      <c r="S236" s="182">
        <v>0</v>
      </c>
      <c r="T236" s="183">
        <f>S236*H236</f>
        <v>0</v>
      </c>
      <c r="AR236" s="23" t="s">
        <v>201</v>
      </c>
      <c r="AT236" s="23" t="s">
        <v>197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781</v>
      </c>
    </row>
    <row r="237" spans="2:65" s="1" customFormat="1" ht="16.5" customHeight="1">
      <c r="B237" s="172"/>
      <c r="C237" s="213" t="s">
        <v>452</v>
      </c>
      <c r="D237" s="213" t="s">
        <v>316</v>
      </c>
      <c r="E237" s="214" t="s">
        <v>467</v>
      </c>
      <c r="F237" s="215" t="s">
        <v>468</v>
      </c>
      <c r="G237" s="216" t="s">
        <v>207</v>
      </c>
      <c r="H237" s="217">
        <v>211</v>
      </c>
      <c r="I237" s="218"/>
      <c r="J237" s="219">
        <f>ROUND(I237*H237,2)</f>
        <v>0</v>
      </c>
      <c r="K237" s="215"/>
      <c r="L237" s="220"/>
      <c r="M237" s="221" t="s">
        <v>5</v>
      </c>
      <c r="N237" s="222" t="s">
        <v>46</v>
      </c>
      <c r="O237" s="41"/>
      <c r="P237" s="182">
        <f>O237*H237</f>
        <v>0</v>
      </c>
      <c r="Q237" s="182">
        <v>2.1099999999999999E-3</v>
      </c>
      <c r="R237" s="182">
        <f>Q237*H237</f>
        <v>0.44520999999999999</v>
      </c>
      <c r="S237" s="182">
        <v>0</v>
      </c>
      <c r="T237" s="183">
        <f>S237*H237</f>
        <v>0</v>
      </c>
      <c r="AR237" s="23" t="s">
        <v>255</v>
      </c>
      <c r="AT237" s="23" t="s">
        <v>316</v>
      </c>
      <c r="AU237" s="23" t="s">
        <v>211</v>
      </c>
      <c r="AY237" s="23" t="s">
        <v>195</v>
      </c>
      <c r="BE237" s="184">
        <f>IF(N237="základní",J237,0)</f>
        <v>0</v>
      </c>
      <c r="BF237" s="184">
        <f>IF(N237="snížená",J237,0)</f>
        <v>0</v>
      </c>
      <c r="BG237" s="184">
        <f>IF(N237="zákl. přenesená",J237,0)</f>
        <v>0</v>
      </c>
      <c r="BH237" s="184">
        <f>IF(N237="sníž. přenesená",J237,0)</f>
        <v>0</v>
      </c>
      <c r="BI237" s="184">
        <f>IF(N237="nulová",J237,0)</f>
        <v>0</v>
      </c>
      <c r="BJ237" s="23" t="s">
        <v>83</v>
      </c>
      <c r="BK237" s="184">
        <f>ROUND(I237*H237,2)</f>
        <v>0</v>
      </c>
      <c r="BL237" s="23" t="s">
        <v>201</v>
      </c>
      <c r="BM237" s="23" t="s">
        <v>782</v>
      </c>
    </row>
    <row r="238" spans="2:65" s="1" customFormat="1" ht="27">
      <c r="B238" s="40"/>
      <c r="D238" s="186" t="s">
        <v>209</v>
      </c>
      <c r="F238" s="194" t="s">
        <v>470</v>
      </c>
      <c r="I238" s="195"/>
      <c r="L238" s="40"/>
      <c r="M238" s="196"/>
      <c r="N238" s="41"/>
      <c r="O238" s="41"/>
      <c r="P238" s="41"/>
      <c r="Q238" s="41"/>
      <c r="R238" s="41"/>
      <c r="S238" s="41"/>
      <c r="T238" s="69"/>
      <c r="AT238" s="23" t="s">
        <v>209</v>
      </c>
      <c r="AU238" s="23" t="s">
        <v>211</v>
      </c>
    </row>
    <row r="239" spans="2:65" s="1" customFormat="1" ht="16.5" customHeight="1">
      <c r="B239" s="172"/>
      <c r="C239" s="173" t="s">
        <v>456</v>
      </c>
      <c r="D239" s="173" t="s">
        <v>197</v>
      </c>
      <c r="E239" s="174" t="s">
        <v>491</v>
      </c>
      <c r="F239" s="175" t="s">
        <v>492</v>
      </c>
      <c r="G239" s="176" t="s">
        <v>325</v>
      </c>
      <c r="H239" s="177">
        <v>24</v>
      </c>
      <c r="I239" s="178"/>
      <c r="J239" s="179">
        <f>ROUND(I239*H239,2)</f>
        <v>0</v>
      </c>
      <c r="K239" s="175"/>
      <c r="L239" s="40"/>
      <c r="M239" s="180" t="s">
        <v>5</v>
      </c>
      <c r="N239" s="181" t="s">
        <v>46</v>
      </c>
      <c r="O239" s="41"/>
      <c r="P239" s="182">
        <f>O239*H239</f>
        <v>0</v>
      </c>
      <c r="Q239" s="182">
        <v>0</v>
      </c>
      <c r="R239" s="182">
        <f>Q239*H239</f>
        <v>0</v>
      </c>
      <c r="S239" s="182">
        <v>0</v>
      </c>
      <c r="T239" s="183">
        <f>S239*H239</f>
        <v>0</v>
      </c>
      <c r="AR239" s="23" t="s">
        <v>201</v>
      </c>
      <c r="AT239" s="23" t="s">
        <v>197</v>
      </c>
      <c r="AU239" s="23" t="s">
        <v>211</v>
      </c>
      <c r="AY239" s="23" t="s">
        <v>195</v>
      </c>
      <c r="BE239" s="184">
        <f>IF(N239="základní",J239,0)</f>
        <v>0</v>
      </c>
      <c r="BF239" s="184">
        <f>IF(N239="snížená",J239,0)</f>
        <v>0</v>
      </c>
      <c r="BG239" s="184">
        <f>IF(N239="zákl. přenesená",J239,0)</f>
        <v>0</v>
      </c>
      <c r="BH239" s="184">
        <f>IF(N239="sníž. přenesená",J239,0)</f>
        <v>0</v>
      </c>
      <c r="BI239" s="184">
        <f>IF(N239="nulová",J239,0)</f>
        <v>0</v>
      </c>
      <c r="BJ239" s="23" t="s">
        <v>83</v>
      </c>
      <c r="BK239" s="184">
        <f>ROUND(I239*H239,2)</f>
        <v>0</v>
      </c>
      <c r="BL239" s="23" t="s">
        <v>201</v>
      </c>
      <c r="BM239" s="23" t="s">
        <v>783</v>
      </c>
    </row>
    <row r="240" spans="2:65" s="1" customFormat="1" ht="16.5" customHeight="1">
      <c r="B240" s="172"/>
      <c r="C240" s="213" t="s">
        <v>462</v>
      </c>
      <c r="D240" s="213" t="s">
        <v>316</v>
      </c>
      <c r="E240" s="214" t="s">
        <v>495</v>
      </c>
      <c r="F240" s="215" t="s">
        <v>496</v>
      </c>
      <c r="G240" s="216" t="s">
        <v>325</v>
      </c>
      <c r="H240" s="217">
        <v>24</v>
      </c>
      <c r="I240" s="218"/>
      <c r="J240" s="219">
        <f>ROUND(I240*H240,2)</f>
        <v>0</v>
      </c>
      <c r="K240" s="215"/>
      <c r="L240" s="220"/>
      <c r="M240" s="221" t="s">
        <v>5</v>
      </c>
      <c r="N240" s="222" t="s">
        <v>46</v>
      </c>
      <c r="O240" s="41"/>
      <c r="P240" s="182">
        <f>O240*H240</f>
        <v>0</v>
      </c>
      <c r="Q240" s="182">
        <v>8.0000000000000007E-5</v>
      </c>
      <c r="R240" s="182">
        <f>Q240*H240</f>
        <v>1.9200000000000003E-3</v>
      </c>
      <c r="S240" s="182">
        <v>0</v>
      </c>
      <c r="T240" s="183">
        <f>S240*H240</f>
        <v>0</v>
      </c>
      <c r="AR240" s="23" t="s">
        <v>255</v>
      </c>
      <c r="AT240" s="23" t="s">
        <v>316</v>
      </c>
      <c r="AU240" s="23" t="s">
        <v>211</v>
      </c>
      <c r="AY240" s="23" t="s">
        <v>195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23" t="s">
        <v>83</v>
      </c>
      <c r="BK240" s="184">
        <f>ROUND(I240*H240,2)</f>
        <v>0</v>
      </c>
      <c r="BL240" s="23" t="s">
        <v>201</v>
      </c>
      <c r="BM240" s="23" t="s">
        <v>784</v>
      </c>
    </row>
    <row r="241" spans="2:65" s="1" customFormat="1" ht="27">
      <c r="B241" s="40"/>
      <c r="D241" s="186" t="s">
        <v>209</v>
      </c>
      <c r="F241" s="194" t="s">
        <v>498</v>
      </c>
      <c r="I241" s="195"/>
      <c r="L241" s="40"/>
      <c r="M241" s="196"/>
      <c r="N241" s="41"/>
      <c r="O241" s="41"/>
      <c r="P241" s="41"/>
      <c r="Q241" s="41"/>
      <c r="R241" s="41"/>
      <c r="S241" s="41"/>
      <c r="T241" s="69"/>
      <c r="AT241" s="23" t="s">
        <v>209</v>
      </c>
      <c r="AU241" s="23" t="s">
        <v>211</v>
      </c>
    </row>
    <row r="242" spans="2:65" s="1" customFormat="1" ht="16.5" customHeight="1">
      <c r="B242" s="172"/>
      <c r="C242" s="213" t="s">
        <v>466</v>
      </c>
      <c r="D242" s="213" t="s">
        <v>316</v>
      </c>
      <c r="E242" s="214" t="s">
        <v>500</v>
      </c>
      <c r="F242" s="215" t="s">
        <v>501</v>
      </c>
      <c r="G242" s="216" t="s">
        <v>325</v>
      </c>
      <c r="H242" s="217">
        <v>12</v>
      </c>
      <c r="I242" s="218"/>
      <c r="J242" s="219">
        <f>ROUND(I242*H242,2)</f>
        <v>0</v>
      </c>
      <c r="K242" s="215"/>
      <c r="L242" s="220"/>
      <c r="M242" s="221" t="s">
        <v>5</v>
      </c>
      <c r="N242" s="222" t="s">
        <v>46</v>
      </c>
      <c r="O242" s="41"/>
      <c r="P242" s="182">
        <f>O242*H242</f>
        <v>0</v>
      </c>
      <c r="Q242" s="182">
        <v>6.4999999999999997E-4</v>
      </c>
      <c r="R242" s="182">
        <f>Q242*H242</f>
        <v>7.7999999999999996E-3</v>
      </c>
      <c r="S242" s="182">
        <v>0</v>
      </c>
      <c r="T242" s="183">
        <f>S242*H242</f>
        <v>0</v>
      </c>
      <c r="AR242" s="23" t="s">
        <v>255</v>
      </c>
      <c r="AT242" s="23" t="s">
        <v>316</v>
      </c>
      <c r="AU242" s="23" t="s">
        <v>211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785</v>
      </c>
    </row>
    <row r="243" spans="2:65" s="1" customFormat="1" ht="27">
      <c r="B243" s="40"/>
      <c r="D243" s="186" t="s">
        <v>209</v>
      </c>
      <c r="F243" s="194" t="s">
        <v>503</v>
      </c>
      <c r="I243" s="195"/>
      <c r="L243" s="40"/>
      <c r="M243" s="196"/>
      <c r="N243" s="41"/>
      <c r="O243" s="41"/>
      <c r="P243" s="41"/>
      <c r="Q243" s="41"/>
      <c r="R243" s="41"/>
      <c r="S243" s="41"/>
      <c r="T243" s="69"/>
      <c r="AT243" s="23" t="s">
        <v>209</v>
      </c>
      <c r="AU243" s="23" t="s">
        <v>211</v>
      </c>
    </row>
    <row r="244" spans="2:65" s="1" customFormat="1" ht="16.5" customHeight="1">
      <c r="B244" s="172"/>
      <c r="C244" s="173" t="s">
        <v>471</v>
      </c>
      <c r="D244" s="173" t="s">
        <v>197</v>
      </c>
      <c r="E244" s="174" t="s">
        <v>505</v>
      </c>
      <c r="F244" s="175" t="s">
        <v>506</v>
      </c>
      <c r="G244" s="176" t="s">
        <v>325</v>
      </c>
      <c r="H244" s="177">
        <v>15</v>
      </c>
      <c r="I244" s="178"/>
      <c r="J244" s="179">
        <f>ROUND(I244*H244,2)</f>
        <v>0</v>
      </c>
      <c r="K244" s="175"/>
      <c r="L244" s="40"/>
      <c r="M244" s="180" t="s">
        <v>5</v>
      </c>
      <c r="N244" s="181" t="s">
        <v>46</v>
      </c>
      <c r="O244" s="41"/>
      <c r="P244" s="182">
        <f>O244*H244</f>
        <v>0</v>
      </c>
      <c r="Q244" s="182">
        <v>0</v>
      </c>
      <c r="R244" s="182">
        <f>Q244*H244</f>
        <v>0</v>
      </c>
      <c r="S244" s="182">
        <v>0</v>
      </c>
      <c r="T244" s="183">
        <f>S244*H244</f>
        <v>0</v>
      </c>
      <c r="AR244" s="23" t="s">
        <v>201</v>
      </c>
      <c r="AT244" s="23" t="s">
        <v>197</v>
      </c>
      <c r="AU244" s="23" t="s">
        <v>211</v>
      </c>
      <c r="AY244" s="23" t="s">
        <v>195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23" t="s">
        <v>83</v>
      </c>
      <c r="BK244" s="184">
        <f>ROUND(I244*H244,2)</f>
        <v>0</v>
      </c>
      <c r="BL244" s="23" t="s">
        <v>201</v>
      </c>
      <c r="BM244" s="23" t="s">
        <v>786</v>
      </c>
    </row>
    <row r="245" spans="2:65" s="1" customFormat="1" ht="16.5" customHeight="1">
      <c r="B245" s="172"/>
      <c r="C245" s="213" t="s">
        <v>476</v>
      </c>
      <c r="D245" s="213" t="s">
        <v>316</v>
      </c>
      <c r="E245" s="214" t="s">
        <v>513</v>
      </c>
      <c r="F245" s="215" t="s">
        <v>514</v>
      </c>
      <c r="G245" s="216" t="s">
        <v>325</v>
      </c>
      <c r="H245" s="217">
        <v>3</v>
      </c>
      <c r="I245" s="218"/>
      <c r="J245" s="219">
        <f>ROUND(I245*H245,2)</f>
        <v>0</v>
      </c>
      <c r="K245" s="215"/>
      <c r="L245" s="220"/>
      <c r="M245" s="221" t="s">
        <v>5</v>
      </c>
      <c r="N245" s="222" t="s">
        <v>46</v>
      </c>
      <c r="O245" s="41"/>
      <c r="P245" s="182">
        <f>O245*H245</f>
        <v>0</v>
      </c>
      <c r="Q245" s="182">
        <v>2E-3</v>
      </c>
      <c r="R245" s="182">
        <f>Q245*H245</f>
        <v>6.0000000000000001E-3</v>
      </c>
      <c r="S245" s="182">
        <v>0</v>
      </c>
      <c r="T245" s="183">
        <f>S245*H245</f>
        <v>0</v>
      </c>
      <c r="AR245" s="23" t="s">
        <v>255</v>
      </c>
      <c r="AT245" s="23" t="s">
        <v>316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787</v>
      </c>
    </row>
    <row r="246" spans="2:65" s="1" customFormat="1" ht="16.5" customHeight="1">
      <c r="B246" s="172"/>
      <c r="C246" s="213" t="s">
        <v>480</v>
      </c>
      <c r="D246" s="213" t="s">
        <v>316</v>
      </c>
      <c r="E246" s="214" t="s">
        <v>516</v>
      </c>
      <c r="F246" s="215" t="s">
        <v>517</v>
      </c>
      <c r="G246" s="216" t="s">
        <v>325</v>
      </c>
      <c r="H246" s="217">
        <v>3</v>
      </c>
      <c r="I246" s="218"/>
      <c r="J246" s="219">
        <f>ROUND(I246*H246,2)</f>
        <v>0</v>
      </c>
      <c r="K246" s="215"/>
      <c r="L246" s="220"/>
      <c r="M246" s="221" t="s">
        <v>5</v>
      </c>
      <c r="N246" s="222" t="s">
        <v>46</v>
      </c>
      <c r="O246" s="41"/>
      <c r="P246" s="182">
        <f>O246*H246</f>
        <v>0</v>
      </c>
      <c r="Q246" s="182">
        <v>2E-3</v>
      </c>
      <c r="R246" s="182">
        <f>Q246*H246</f>
        <v>6.0000000000000001E-3</v>
      </c>
      <c r="S246" s="182">
        <v>0</v>
      </c>
      <c r="T246" s="183">
        <f>S246*H246</f>
        <v>0</v>
      </c>
      <c r="AR246" s="23" t="s">
        <v>255</v>
      </c>
      <c r="AT246" s="23" t="s">
        <v>316</v>
      </c>
      <c r="AU246" s="23" t="s">
        <v>211</v>
      </c>
      <c r="AY246" s="23" t="s">
        <v>195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23" t="s">
        <v>83</v>
      </c>
      <c r="BK246" s="184">
        <f>ROUND(I246*H246,2)</f>
        <v>0</v>
      </c>
      <c r="BL246" s="23" t="s">
        <v>201</v>
      </c>
      <c r="BM246" s="23" t="s">
        <v>788</v>
      </c>
    </row>
    <row r="247" spans="2:65" s="1" customFormat="1" ht="27">
      <c r="B247" s="40"/>
      <c r="D247" s="186" t="s">
        <v>209</v>
      </c>
      <c r="F247" s="194" t="s">
        <v>519</v>
      </c>
      <c r="I247" s="195"/>
      <c r="L247" s="40"/>
      <c r="M247" s="196"/>
      <c r="N247" s="41"/>
      <c r="O247" s="41"/>
      <c r="P247" s="41"/>
      <c r="Q247" s="41"/>
      <c r="R247" s="41"/>
      <c r="S247" s="41"/>
      <c r="T247" s="69"/>
      <c r="AT247" s="23" t="s">
        <v>209</v>
      </c>
      <c r="AU247" s="23" t="s">
        <v>211</v>
      </c>
    </row>
    <row r="248" spans="2:65" s="1" customFormat="1" ht="16.5" customHeight="1">
      <c r="B248" s="172"/>
      <c r="C248" s="213" t="s">
        <v>485</v>
      </c>
      <c r="D248" s="213" t="s">
        <v>316</v>
      </c>
      <c r="E248" s="214" t="s">
        <v>521</v>
      </c>
      <c r="F248" s="215" t="s">
        <v>522</v>
      </c>
      <c r="G248" s="216" t="s">
        <v>325</v>
      </c>
      <c r="H248" s="217">
        <v>8</v>
      </c>
      <c r="I248" s="218"/>
      <c r="J248" s="219">
        <f>ROUND(I248*H248,2)</f>
        <v>0</v>
      </c>
      <c r="K248" s="215"/>
      <c r="L248" s="220"/>
      <c r="M248" s="221" t="s">
        <v>5</v>
      </c>
      <c r="N248" s="222" t="s">
        <v>46</v>
      </c>
      <c r="O248" s="41"/>
      <c r="P248" s="182">
        <f>O248*H248</f>
        <v>0</v>
      </c>
      <c r="Q248" s="182">
        <v>5.5999999999999995E-4</v>
      </c>
      <c r="R248" s="182">
        <f>Q248*H248</f>
        <v>4.4799999999999996E-3</v>
      </c>
      <c r="S248" s="182">
        <v>0</v>
      </c>
      <c r="T248" s="183">
        <f>S248*H248</f>
        <v>0</v>
      </c>
      <c r="AR248" s="23" t="s">
        <v>255</v>
      </c>
      <c r="AT248" s="23" t="s">
        <v>316</v>
      </c>
      <c r="AU248" s="23" t="s">
        <v>211</v>
      </c>
      <c r="AY248" s="23" t="s">
        <v>195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23" t="s">
        <v>83</v>
      </c>
      <c r="BK248" s="184">
        <f>ROUND(I248*H248,2)</f>
        <v>0</v>
      </c>
      <c r="BL248" s="23" t="s">
        <v>201</v>
      </c>
      <c r="BM248" s="23" t="s">
        <v>789</v>
      </c>
    </row>
    <row r="249" spans="2:65" s="1" customFormat="1" ht="27">
      <c r="B249" s="40"/>
      <c r="D249" s="186" t="s">
        <v>209</v>
      </c>
      <c r="F249" s="194" t="s">
        <v>519</v>
      </c>
      <c r="I249" s="195"/>
      <c r="L249" s="40"/>
      <c r="M249" s="196"/>
      <c r="N249" s="41"/>
      <c r="O249" s="41"/>
      <c r="P249" s="41"/>
      <c r="Q249" s="41"/>
      <c r="R249" s="41"/>
      <c r="S249" s="41"/>
      <c r="T249" s="69"/>
      <c r="AT249" s="23" t="s">
        <v>209</v>
      </c>
      <c r="AU249" s="23" t="s">
        <v>211</v>
      </c>
    </row>
    <row r="250" spans="2:65" s="1" customFormat="1" ht="16.5" customHeight="1">
      <c r="B250" s="172"/>
      <c r="C250" s="213" t="s">
        <v>490</v>
      </c>
      <c r="D250" s="213" t="s">
        <v>316</v>
      </c>
      <c r="E250" s="214" t="s">
        <v>525</v>
      </c>
      <c r="F250" s="215" t="s">
        <v>526</v>
      </c>
      <c r="G250" s="216" t="s">
        <v>325</v>
      </c>
      <c r="H250" s="217">
        <v>1</v>
      </c>
      <c r="I250" s="218"/>
      <c r="J250" s="219">
        <f>ROUND(I250*H250,2)</f>
        <v>0</v>
      </c>
      <c r="K250" s="215"/>
      <c r="L250" s="220"/>
      <c r="M250" s="221" t="s">
        <v>5</v>
      </c>
      <c r="N250" s="222" t="s">
        <v>46</v>
      </c>
      <c r="O250" s="41"/>
      <c r="P250" s="182">
        <f>O250*H250</f>
        <v>0</v>
      </c>
      <c r="Q250" s="182">
        <v>9.6000000000000002E-4</v>
      </c>
      <c r="R250" s="182">
        <f>Q250*H250</f>
        <v>9.6000000000000002E-4</v>
      </c>
      <c r="S250" s="182">
        <v>0</v>
      </c>
      <c r="T250" s="183">
        <f>S250*H250</f>
        <v>0</v>
      </c>
      <c r="AR250" s="23" t="s">
        <v>255</v>
      </c>
      <c r="AT250" s="23" t="s">
        <v>316</v>
      </c>
      <c r="AU250" s="23" t="s">
        <v>211</v>
      </c>
      <c r="AY250" s="23" t="s">
        <v>195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23" t="s">
        <v>83</v>
      </c>
      <c r="BK250" s="184">
        <f>ROUND(I250*H250,2)</f>
        <v>0</v>
      </c>
      <c r="BL250" s="23" t="s">
        <v>201</v>
      </c>
      <c r="BM250" s="23" t="s">
        <v>790</v>
      </c>
    </row>
    <row r="251" spans="2:65" s="1" customFormat="1" ht="27">
      <c r="B251" s="40"/>
      <c r="D251" s="186" t="s">
        <v>209</v>
      </c>
      <c r="F251" s="194" t="s">
        <v>519</v>
      </c>
      <c r="I251" s="195"/>
      <c r="L251" s="40"/>
      <c r="M251" s="196"/>
      <c r="N251" s="41"/>
      <c r="O251" s="41"/>
      <c r="P251" s="41"/>
      <c r="Q251" s="41"/>
      <c r="R251" s="41"/>
      <c r="S251" s="41"/>
      <c r="T251" s="69"/>
      <c r="AT251" s="23" t="s">
        <v>209</v>
      </c>
      <c r="AU251" s="23" t="s">
        <v>211</v>
      </c>
    </row>
    <row r="252" spans="2:65" s="1" customFormat="1" ht="25.5" customHeight="1">
      <c r="B252" s="172"/>
      <c r="C252" s="173" t="s">
        <v>494</v>
      </c>
      <c r="D252" s="173" t="s">
        <v>197</v>
      </c>
      <c r="E252" s="174" t="s">
        <v>529</v>
      </c>
      <c r="F252" s="175" t="s">
        <v>530</v>
      </c>
      <c r="G252" s="176" t="s">
        <v>325</v>
      </c>
      <c r="H252" s="177">
        <v>12</v>
      </c>
      <c r="I252" s="178"/>
      <c r="J252" s="179">
        <f>ROUND(I252*H252,2)</f>
        <v>0</v>
      </c>
      <c r="K252" s="175"/>
      <c r="L252" s="40"/>
      <c r="M252" s="180" t="s">
        <v>5</v>
      </c>
      <c r="N252" s="181" t="s">
        <v>46</v>
      </c>
      <c r="O252" s="41"/>
      <c r="P252" s="182">
        <f>O252*H252</f>
        <v>0</v>
      </c>
      <c r="Q252" s="182">
        <v>0</v>
      </c>
      <c r="R252" s="182">
        <f>Q252*H252</f>
        <v>0</v>
      </c>
      <c r="S252" s="182">
        <v>0</v>
      </c>
      <c r="T252" s="183">
        <f>S252*H252</f>
        <v>0</v>
      </c>
      <c r="AR252" s="23" t="s">
        <v>201</v>
      </c>
      <c r="AT252" s="23" t="s">
        <v>197</v>
      </c>
      <c r="AU252" s="23" t="s">
        <v>211</v>
      </c>
      <c r="AY252" s="23" t="s">
        <v>195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23" t="s">
        <v>83</v>
      </c>
      <c r="BK252" s="184">
        <f>ROUND(I252*H252,2)</f>
        <v>0</v>
      </c>
      <c r="BL252" s="23" t="s">
        <v>201</v>
      </c>
      <c r="BM252" s="23" t="s">
        <v>791</v>
      </c>
    </row>
    <row r="253" spans="2:65" s="1" customFormat="1" ht="16.5" customHeight="1">
      <c r="B253" s="172"/>
      <c r="C253" s="213" t="s">
        <v>499</v>
      </c>
      <c r="D253" s="213" t="s">
        <v>316</v>
      </c>
      <c r="E253" s="214" t="s">
        <v>533</v>
      </c>
      <c r="F253" s="215" t="s">
        <v>534</v>
      </c>
      <c r="G253" s="216" t="s">
        <v>325</v>
      </c>
      <c r="H253" s="217">
        <v>12</v>
      </c>
      <c r="I253" s="218"/>
      <c r="J253" s="219">
        <f>ROUND(I253*H253,2)</f>
        <v>0</v>
      </c>
      <c r="K253" s="215"/>
      <c r="L253" s="220"/>
      <c r="M253" s="221" t="s">
        <v>5</v>
      </c>
      <c r="N253" s="222" t="s">
        <v>46</v>
      </c>
      <c r="O253" s="41"/>
      <c r="P253" s="182">
        <f>O253*H253</f>
        <v>0</v>
      </c>
      <c r="Q253" s="182">
        <v>2.5000000000000001E-3</v>
      </c>
      <c r="R253" s="182">
        <f>Q253*H253</f>
        <v>0.03</v>
      </c>
      <c r="S253" s="182">
        <v>0</v>
      </c>
      <c r="T253" s="183">
        <f>S253*H253</f>
        <v>0</v>
      </c>
      <c r="AR253" s="23" t="s">
        <v>255</v>
      </c>
      <c r="AT253" s="23" t="s">
        <v>316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792</v>
      </c>
    </row>
    <row r="254" spans="2:65" s="1" customFormat="1" ht="54">
      <c r="B254" s="40"/>
      <c r="D254" s="186" t="s">
        <v>209</v>
      </c>
      <c r="F254" s="194" t="s">
        <v>536</v>
      </c>
      <c r="I254" s="195"/>
      <c r="L254" s="40"/>
      <c r="M254" s="196"/>
      <c r="N254" s="41"/>
      <c r="O254" s="41"/>
      <c r="P254" s="41"/>
      <c r="Q254" s="41"/>
      <c r="R254" s="41"/>
      <c r="S254" s="41"/>
      <c r="T254" s="69"/>
      <c r="AT254" s="23" t="s">
        <v>209</v>
      </c>
      <c r="AU254" s="23" t="s">
        <v>211</v>
      </c>
    </row>
    <row r="255" spans="2:65" s="1" customFormat="1" ht="16.5" customHeight="1">
      <c r="B255" s="172"/>
      <c r="C255" s="173" t="s">
        <v>504</v>
      </c>
      <c r="D255" s="173" t="s">
        <v>197</v>
      </c>
      <c r="E255" s="174" t="s">
        <v>472</v>
      </c>
      <c r="F255" s="175" t="s">
        <v>473</v>
      </c>
      <c r="G255" s="176" t="s">
        <v>207</v>
      </c>
      <c r="H255" s="177">
        <v>12</v>
      </c>
      <c r="I255" s="178"/>
      <c r="J255" s="179">
        <f>ROUND(I255*H255,2)</f>
        <v>0</v>
      </c>
      <c r="K255" s="175"/>
      <c r="L255" s="40"/>
      <c r="M255" s="180" t="s">
        <v>5</v>
      </c>
      <c r="N255" s="181" t="s">
        <v>46</v>
      </c>
      <c r="O255" s="41"/>
      <c r="P255" s="182">
        <f>O255*H255</f>
        <v>0</v>
      </c>
      <c r="Q255" s="182">
        <v>4.6999999999999999E-4</v>
      </c>
      <c r="R255" s="182">
        <f>Q255*H255</f>
        <v>5.64E-3</v>
      </c>
      <c r="S255" s="182">
        <v>0</v>
      </c>
      <c r="T255" s="183">
        <f>S255*H255</f>
        <v>0</v>
      </c>
      <c r="AR255" s="23" t="s">
        <v>201</v>
      </c>
      <c r="AT255" s="23" t="s">
        <v>197</v>
      </c>
      <c r="AU255" s="23" t="s">
        <v>211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793</v>
      </c>
    </row>
    <row r="256" spans="2:65" s="1" customFormat="1" ht="27">
      <c r="B256" s="40"/>
      <c r="D256" s="186" t="s">
        <v>209</v>
      </c>
      <c r="F256" s="194" t="s">
        <v>475</v>
      </c>
      <c r="I256" s="195"/>
      <c r="L256" s="40"/>
      <c r="M256" s="196"/>
      <c r="N256" s="41"/>
      <c r="O256" s="41"/>
      <c r="P256" s="41"/>
      <c r="Q256" s="41"/>
      <c r="R256" s="41"/>
      <c r="S256" s="41"/>
      <c r="T256" s="69"/>
      <c r="AT256" s="23" t="s">
        <v>209</v>
      </c>
      <c r="AU256" s="23" t="s">
        <v>211</v>
      </c>
    </row>
    <row r="257" spans="2:65" s="11" customFormat="1">
      <c r="B257" s="185"/>
      <c r="D257" s="186" t="s">
        <v>203</v>
      </c>
      <c r="E257" s="187" t="s">
        <v>5</v>
      </c>
      <c r="F257" s="188" t="s">
        <v>794</v>
      </c>
      <c r="H257" s="189">
        <v>12</v>
      </c>
      <c r="I257" s="190"/>
      <c r="L257" s="185"/>
      <c r="M257" s="191"/>
      <c r="N257" s="192"/>
      <c r="O257" s="192"/>
      <c r="P257" s="192"/>
      <c r="Q257" s="192"/>
      <c r="R257" s="192"/>
      <c r="S257" s="192"/>
      <c r="T257" s="193"/>
      <c r="AT257" s="187" t="s">
        <v>203</v>
      </c>
      <c r="AU257" s="187" t="s">
        <v>211</v>
      </c>
      <c r="AV257" s="11" t="s">
        <v>85</v>
      </c>
      <c r="AW257" s="11" t="s">
        <v>39</v>
      </c>
      <c r="AX257" s="11" t="s">
        <v>83</v>
      </c>
      <c r="AY257" s="187" t="s">
        <v>195</v>
      </c>
    </row>
    <row r="258" spans="2:65" s="1" customFormat="1" ht="16.5" customHeight="1">
      <c r="B258" s="172"/>
      <c r="C258" s="213" t="s">
        <v>508</v>
      </c>
      <c r="D258" s="213" t="s">
        <v>316</v>
      </c>
      <c r="E258" s="214" t="s">
        <v>477</v>
      </c>
      <c r="F258" s="215" t="s">
        <v>478</v>
      </c>
      <c r="G258" s="216" t="s">
        <v>207</v>
      </c>
      <c r="H258" s="217">
        <v>12</v>
      </c>
      <c r="I258" s="218"/>
      <c r="J258" s="219">
        <f>ROUND(I258*H258,2)</f>
        <v>0</v>
      </c>
      <c r="K258" s="215"/>
      <c r="L258" s="220"/>
      <c r="M258" s="221" t="s">
        <v>5</v>
      </c>
      <c r="N258" s="222" t="s">
        <v>46</v>
      </c>
      <c r="O258" s="41"/>
      <c r="P258" s="182">
        <f>O258*H258</f>
        <v>0</v>
      </c>
      <c r="Q258" s="182">
        <v>2.7499999999999998E-3</v>
      </c>
      <c r="R258" s="182">
        <f>Q258*H258</f>
        <v>3.3000000000000002E-2</v>
      </c>
      <c r="S258" s="182">
        <v>0</v>
      </c>
      <c r="T258" s="183">
        <f>S258*H258</f>
        <v>0</v>
      </c>
      <c r="AR258" s="23" t="s">
        <v>255</v>
      </c>
      <c r="AT258" s="23" t="s">
        <v>316</v>
      </c>
      <c r="AU258" s="23" t="s">
        <v>211</v>
      </c>
      <c r="AY258" s="23" t="s">
        <v>195</v>
      </c>
      <c r="BE258" s="184">
        <f>IF(N258="základní",J258,0)</f>
        <v>0</v>
      </c>
      <c r="BF258" s="184">
        <f>IF(N258="snížená",J258,0)</f>
        <v>0</v>
      </c>
      <c r="BG258" s="184">
        <f>IF(N258="zákl. přenesená",J258,0)</f>
        <v>0</v>
      </c>
      <c r="BH258" s="184">
        <f>IF(N258="sníž. přenesená",J258,0)</f>
        <v>0</v>
      </c>
      <c r="BI258" s="184">
        <f>IF(N258="nulová",J258,0)</f>
        <v>0</v>
      </c>
      <c r="BJ258" s="23" t="s">
        <v>83</v>
      </c>
      <c r="BK258" s="184">
        <f>ROUND(I258*H258,2)</f>
        <v>0</v>
      </c>
      <c r="BL258" s="23" t="s">
        <v>201</v>
      </c>
      <c r="BM258" s="23" t="s">
        <v>795</v>
      </c>
    </row>
    <row r="259" spans="2:65" s="1" customFormat="1" ht="16.5" customHeight="1">
      <c r="B259" s="172"/>
      <c r="C259" s="173" t="s">
        <v>391</v>
      </c>
      <c r="D259" s="173" t="s">
        <v>197</v>
      </c>
      <c r="E259" s="174" t="s">
        <v>538</v>
      </c>
      <c r="F259" s="175" t="s">
        <v>539</v>
      </c>
      <c r="G259" s="176" t="s">
        <v>303</v>
      </c>
      <c r="H259" s="177">
        <v>0.54700000000000004</v>
      </c>
      <c r="I259" s="178"/>
      <c r="J259" s="179">
        <f>ROUND(I259*H259,2)</f>
        <v>0</v>
      </c>
      <c r="K259" s="175"/>
      <c r="L259" s="40"/>
      <c r="M259" s="180" t="s">
        <v>5</v>
      </c>
      <c r="N259" s="181" t="s">
        <v>46</v>
      </c>
      <c r="O259" s="41"/>
      <c r="P259" s="182">
        <f>O259*H259</f>
        <v>0</v>
      </c>
      <c r="Q259" s="182">
        <v>0</v>
      </c>
      <c r="R259" s="182">
        <f>Q259*H259</f>
        <v>0</v>
      </c>
      <c r="S259" s="182">
        <v>0</v>
      </c>
      <c r="T259" s="183">
        <f>S259*H259</f>
        <v>0</v>
      </c>
      <c r="AR259" s="23" t="s">
        <v>201</v>
      </c>
      <c r="AT259" s="23" t="s">
        <v>197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796</v>
      </c>
    </row>
    <row r="260" spans="2:65" s="10" customFormat="1" ht="22.35" customHeight="1">
      <c r="B260" s="159"/>
      <c r="D260" s="160" t="s">
        <v>74</v>
      </c>
      <c r="E260" s="170" t="s">
        <v>541</v>
      </c>
      <c r="F260" s="170" t="s">
        <v>542</v>
      </c>
      <c r="I260" s="162"/>
      <c r="J260" s="171">
        <f>BK260</f>
        <v>0</v>
      </c>
      <c r="L260" s="159"/>
      <c r="M260" s="164"/>
      <c r="N260" s="165"/>
      <c r="O260" s="165"/>
      <c r="P260" s="166">
        <f>SUM(P261:P302)</f>
        <v>0</v>
      </c>
      <c r="Q260" s="165"/>
      <c r="R260" s="166">
        <f>SUM(R261:R302)</f>
        <v>4.618809999999999</v>
      </c>
      <c r="S260" s="165"/>
      <c r="T260" s="167">
        <f>SUM(T261:T302)</f>
        <v>0</v>
      </c>
      <c r="AR260" s="160" t="s">
        <v>83</v>
      </c>
      <c r="AT260" s="168" t="s">
        <v>74</v>
      </c>
      <c r="AU260" s="168" t="s">
        <v>85</v>
      </c>
      <c r="AY260" s="160" t="s">
        <v>195</v>
      </c>
      <c r="BK260" s="169">
        <f>SUM(BK261:BK302)</f>
        <v>0</v>
      </c>
    </row>
    <row r="261" spans="2:65" s="1" customFormat="1" ht="16.5" customHeight="1">
      <c r="B261" s="172"/>
      <c r="C261" s="173" t="s">
        <v>412</v>
      </c>
      <c r="D261" s="173" t="s">
        <v>197</v>
      </c>
      <c r="E261" s="174" t="s">
        <v>544</v>
      </c>
      <c r="F261" s="175" t="s">
        <v>545</v>
      </c>
      <c r="G261" s="176" t="s">
        <v>325</v>
      </c>
      <c r="H261" s="177">
        <v>4</v>
      </c>
      <c r="I261" s="178"/>
      <c r="J261" s="179">
        <f>ROUND(I261*H261,2)</f>
        <v>0</v>
      </c>
      <c r="K261" s="175"/>
      <c r="L261" s="40"/>
      <c r="M261" s="180" t="s">
        <v>5</v>
      </c>
      <c r="N261" s="181" t="s">
        <v>46</v>
      </c>
      <c r="O261" s="41"/>
      <c r="P261" s="182">
        <f>O261*H261</f>
        <v>0</v>
      </c>
      <c r="Q261" s="182">
        <v>8.0000000000000004E-4</v>
      </c>
      <c r="R261" s="182">
        <f>Q261*H261</f>
        <v>3.2000000000000002E-3</v>
      </c>
      <c r="S261" s="182">
        <v>0</v>
      </c>
      <c r="T261" s="183">
        <f>S261*H261</f>
        <v>0</v>
      </c>
      <c r="AR261" s="23" t="s">
        <v>201</v>
      </c>
      <c r="AT261" s="23" t="s">
        <v>197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797</v>
      </c>
    </row>
    <row r="262" spans="2:65" s="1" customFormat="1" ht="16.5" customHeight="1">
      <c r="B262" s="172"/>
      <c r="C262" s="213" t="s">
        <v>520</v>
      </c>
      <c r="D262" s="213" t="s">
        <v>316</v>
      </c>
      <c r="E262" s="214" t="s">
        <v>548</v>
      </c>
      <c r="F262" s="215" t="s">
        <v>549</v>
      </c>
      <c r="G262" s="216" t="s">
        <v>325</v>
      </c>
      <c r="H262" s="217">
        <v>4</v>
      </c>
      <c r="I262" s="218"/>
      <c r="J262" s="219">
        <f>ROUND(I262*H262,2)</f>
        <v>0</v>
      </c>
      <c r="K262" s="215"/>
      <c r="L262" s="220"/>
      <c r="M262" s="221" t="s">
        <v>5</v>
      </c>
      <c r="N262" s="222" t="s">
        <v>46</v>
      </c>
      <c r="O262" s="41"/>
      <c r="P262" s="182">
        <f>O262*H262</f>
        <v>0</v>
      </c>
      <c r="Q262" s="182">
        <v>1.4999999999999999E-2</v>
      </c>
      <c r="R262" s="182">
        <f>Q262*H262</f>
        <v>0.06</v>
      </c>
      <c r="S262" s="182">
        <v>0</v>
      </c>
      <c r="T262" s="183">
        <f>S262*H262</f>
        <v>0</v>
      </c>
      <c r="AR262" s="23" t="s">
        <v>255</v>
      </c>
      <c r="AT262" s="23" t="s">
        <v>316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798</v>
      </c>
    </row>
    <row r="263" spans="2:65" s="1" customFormat="1" ht="40.5">
      <c r="B263" s="40"/>
      <c r="D263" s="186" t="s">
        <v>209</v>
      </c>
      <c r="F263" s="194" t="s">
        <v>551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16.5" customHeight="1">
      <c r="B264" s="172"/>
      <c r="C264" s="213" t="s">
        <v>524</v>
      </c>
      <c r="D264" s="213" t="s">
        <v>316</v>
      </c>
      <c r="E264" s="214" t="s">
        <v>553</v>
      </c>
      <c r="F264" s="215" t="s">
        <v>554</v>
      </c>
      <c r="G264" s="216" t="s">
        <v>325</v>
      </c>
      <c r="H264" s="217">
        <v>4</v>
      </c>
      <c r="I264" s="218"/>
      <c r="J264" s="219">
        <f>ROUND(I264*H264,2)</f>
        <v>0</v>
      </c>
      <c r="K264" s="215"/>
      <c r="L264" s="220"/>
      <c r="M264" s="221" t="s">
        <v>5</v>
      </c>
      <c r="N264" s="222" t="s">
        <v>46</v>
      </c>
      <c r="O264" s="41"/>
      <c r="P264" s="182">
        <f>O264*H264</f>
        <v>0</v>
      </c>
      <c r="Q264" s="182">
        <v>6.8999999999999999E-3</v>
      </c>
      <c r="R264" s="182">
        <f>Q264*H264</f>
        <v>2.76E-2</v>
      </c>
      <c r="S264" s="182">
        <v>0</v>
      </c>
      <c r="T264" s="183">
        <f>S264*H264</f>
        <v>0</v>
      </c>
      <c r="AR264" s="23" t="s">
        <v>255</v>
      </c>
      <c r="AT264" s="23" t="s">
        <v>316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799</v>
      </c>
    </row>
    <row r="265" spans="2:65" s="1" customFormat="1" ht="27">
      <c r="B265" s="40"/>
      <c r="D265" s="186" t="s">
        <v>209</v>
      </c>
      <c r="F265" s="194" t="s">
        <v>556</v>
      </c>
      <c r="I265" s="195"/>
      <c r="L265" s="40"/>
      <c r="M265" s="196"/>
      <c r="N265" s="41"/>
      <c r="O265" s="41"/>
      <c r="P265" s="41"/>
      <c r="Q265" s="41"/>
      <c r="R265" s="41"/>
      <c r="S265" s="41"/>
      <c r="T265" s="69"/>
      <c r="AT265" s="23" t="s">
        <v>209</v>
      </c>
      <c r="AU265" s="23" t="s">
        <v>211</v>
      </c>
    </row>
    <row r="266" spans="2:65" s="1" customFormat="1" ht="16.5" customHeight="1">
      <c r="B266" s="172"/>
      <c r="C266" s="173" t="s">
        <v>528</v>
      </c>
      <c r="D266" s="173" t="s">
        <v>197</v>
      </c>
      <c r="E266" s="174" t="s">
        <v>570</v>
      </c>
      <c r="F266" s="175" t="s">
        <v>571</v>
      </c>
      <c r="G266" s="176" t="s">
        <v>325</v>
      </c>
      <c r="H266" s="177">
        <v>2</v>
      </c>
      <c r="I266" s="178"/>
      <c r="J266" s="179">
        <f>ROUND(I266*H266,2)</f>
        <v>0</v>
      </c>
      <c r="K266" s="175"/>
      <c r="L266" s="40"/>
      <c r="M266" s="180" t="s">
        <v>5</v>
      </c>
      <c r="N266" s="181" t="s">
        <v>46</v>
      </c>
      <c r="O266" s="41"/>
      <c r="P266" s="182">
        <f>O266*H266</f>
        <v>0</v>
      </c>
      <c r="Q266" s="182">
        <v>3.4000000000000002E-4</v>
      </c>
      <c r="R266" s="182">
        <f>Q266*H266</f>
        <v>6.8000000000000005E-4</v>
      </c>
      <c r="S266" s="182">
        <v>0</v>
      </c>
      <c r="T266" s="183">
        <f>S266*H266</f>
        <v>0</v>
      </c>
      <c r="AR266" s="23" t="s">
        <v>201</v>
      </c>
      <c r="AT266" s="23" t="s">
        <v>197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800</v>
      </c>
    </row>
    <row r="267" spans="2:65" s="1" customFormat="1" ht="16.5" customHeight="1">
      <c r="B267" s="172"/>
      <c r="C267" s="213" t="s">
        <v>532</v>
      </c>
      <c r="D267" s="213" t="s">
        <v>316</v>
      </c>
      <c r="E267" s="214" t="s">
        <v>574</v>
      </c>
      <c r="F267" s="215" t="s">
        <v>575</v>
      </c>
      <c r="G267" s="216" t="s">
        <v>325</v>
      </c>
      <c r="H267" s="217">
        <v>2</v>
      </c>
      <c r="I267" s="218"/>
      <c r="J267" s="219">
        <f>ROUND(I267*H267,2)</f>
        <v>0</v>
      </c>
      <c r="K267" s="215"/>
      <c r="L267" s="220"/>
      <c r="M267" s="221" t="s">
        <v>5</v>
      </c>
      <c r="N267" s="222" t="s">
        <v>46</v>
      </c>
      <c r="O267" s="41"/>
      <c r="P267" s="182">
        <f>O267*H267</f>
        <v>0</v>
      </c>
      <c r="Q267" s="182">
        <v>3.7499999999999999E-2</v>
      </c>
      <c r="R267" s="182">
        <f>Q267*H267</f>
        <v>7.4999999999999997E-2</v>
      </c>
      <c r="S267" s="182">
        <v>0</v>
      </c>
      <c r="T267" s="183">
        <f>S267*H267</f>
        <v>0</v>
      </c>
      <c r="AR267" s="23" t="s">
        <v>255</v>
      </c>
      <c r="AT267" s="23" t="s">
        <v>316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801</v>
      </c>
    </row>
    <row r="268" spans="2:65" s="1" customFormat="1" ht="94.5">
      <c r="B268" s="40"/>
      <c r="D268" s="186" t="s">
        <v>209</v>
      </c>
      <c r="F268" s="194" t="s">
        <v>577</v>
      </c>
      <c r="I268" s="195"/>
      <c r="L268" s="40"/>
      <c r="M268" s="196"/>
      <c r="N268" s="41"/>
      <c r="O268" s="41"/>
      <c r="P268" s="41"/>
      <c r="Q268" s="41"/>
      <c r="R268" s="41"/>
      <c r="S268" s="41"/>
      <c r="T268" s="69"/>
      <c r="AT268" s="23" t="s">
        <v>209</v>
      </c>
      <c r="AU268" s="23" t="s">
        <v>211</v>
      </c>
    </row>
    <row r="269" spans="2:65" s="1" customFormat="1" ht="16.5" customHeight="1">
      <c r="B269" s="172"/>
      <c r="C269" s="173" t="s">
        <v>537</v>
      </c>
      <c r="D269" s="173" t="s">
        <v>197</v>
      </c>
      <c r="E269" s="174" t="s">
        <v>579</v>
      </c>
      <c r="F269" s="175" t="s">
        <v>580</v>
      </c>
      <c r="G269" s="176" t="s">
        <v>325</v>
      </c>
      <c r="H269" s="177">
        <v>12</v>
      </c>
      <c r="I269" s="178"/>
      <c r="J269" s="179">
        <f>ROUND(I269*H269,2)</f>
        <v>0</v>
      </c>
      <c r="K269" s="175"/>
      <c r="L269" s="40"/>
      <c r="M269" s="180" t="s">
        <v>5</v>
      </c>
      <c r="N269" s="181" t="s">
        <v>46</v>
      </c>
      <c r="O269" s="41"/>
      <c r="P269" s="182">
        <f>O269*H269</f>
        <v>0</v>
      </c>
      <c r="Q269" s="182">
        <v>6.3829999999999998E-2</v>
      </c>
      <c r="R269" s="182">
        <f>Q269*H269</f>
        <v>0.76595999999999997</v>
      </c>
      <c r="S269" s="182">
        <v>0</v>
      </c>
      <c r="T269" s="183">
        <f>S269*H269</f>
        <v>0</v>
      </c>
      <c r="AR269" s="23" t="s">
        <v>201</v>
      </c>
      <c r="AT269" s="23" t="s">
        <v>197</v>
      </c>
      <c r="AU269" s="23" t="s">
        <v>211</v>
      </c>
      <c r="AY269" s="23" t="s">
        <v>195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23" t="s">
        <v>83</v>
      </c>
      <c r="BK269" s="184">
        <f>ROUND(I269*H269,2)</f>
        <v>0</v>
      </c>
      <c r="BL269" s="23" t="s">
        <v>201</v>
      </c>
      <c r="BM269" s="23" t="s">
        <v>802</v>
      </c>
    </row>
    <row r="270" spans="2:65" s="1" customFormat="1" ht="16.5" customHeight="1">
      <c r="B270" s="172"/>
      <c r="C270" s="213" t="s">
        <v>543</v>
      </c>
      <c r="D270" s="213" t="s">
        <v>316</v>
      </c>
      <c r="E270" s="214" t="s">
        <v>583</v>
      </c>
      <c r="F270" s="215" t="s">
        <v>584</v>
      </c>
      <c r="G270" s="216" t="s">
        <v>325</v>
      </c>
      <c r="H270" s="217">
        <v>12</v>
      </c>
      <c r="I270" s="218"/>
      <c r="J270" s="219">
        <f>ROUND(I270*H270,2)</f>
        <v>0</v>
      </c>
      <c r="K270" s="215"/>
      <c r="L270" s="220"/>
      <c r="M270" s="221" t="s">
        <v>5</v>
      </c>
      <c r="N270" s="222" t="s">
        <v>46</v>
      </c>
      <c r="O270" s="41"/>
      <c r="P270" s="182">
        <f>O270*H270</f>
        <v>0</v>
      </c>
      <c r="Q270" s="182">
        <v>7.3000000000000001E-3</v>
      </c>
      <c r="R270" s="182">
        <f>Q270*H270</f>
        <v>8.7599999999999997E-2</v>
      </c>
      <c r="S270" s="182">
        <v>0</v>
      </c>
      <c r="T270" s="183">
        <f>S270*H270</f>
        <v>0</v>
      </c>
      <c r="AR270" s="23" t="s">
        <v>255</v>
      </c>
      <c r="AT270" s="23" t="s">
        <v>316</v>
      </c>
      <c r="AU270" s="23" t="s">
        <v>211</v>
      </c>
      <c r="AY270" s="23" t="s">
        <v>195</v>
      </c>
      <c r="BE270" s="184">
        <f>IF(N270="základní",J270,0)</f>
        <v>0</v>
      </c>
      <c r="BF270" s="184">
        <f>IF(N270="snížená",J270,0)</f>
        <v>0</v>
      </c>
      <c r="BG270" s="184">
        <f>IF(N270="zákl. přenesená",J270,0)</f>
        <v>0</v>
      </c>
      <c r="BH270" s="184">
        <f>IF(N270="sníž. přenesená",J270,0)</f>
        <v>0</v>
      </c>
      <c r="BI270" s="184">
        <f>IF(N270="nulová",J270,0)</f>
        <v>0</v>
      </c>
      <c r="BJ270" s="23" t="s">
        <v>83</v>
      </c>
      <c r="BK270" s="184">
        <f>ROUND(I270*H270,2)</f>
        <v>0</v>
      </c>
      <c r="BL270" s="23" t="s">
        <v>201</v>
      </c>
      <c r="BM270" s="23" t="s">
        <v>803</v>
      </c>
    </row>
    <row r="271" spans="2:65" s="1" customFormat="1" ht="40.5">
      <c r="B271" s="40"/>
      <c r="D271" s="186" t="s">
        <v>209</v>
      </c>
      <c r="F271" s="194" t="s">
        <v>586</v>
      </c>
      <c r="I271" s="195"/>
      <c r="L271" s="40"/>
      <c r="M271" s="196"/>
      <c r="N271" s="41"/>
      <c r="O271" s="41"/>
      <c r="P271" s="41"/>
      <c r="Q271" s="41"/>
      <c r="R271" s="41"/>
      <c r="S271" s="41"/>
      <c r="T271" s="69"/>
      <c r="AT271" s="23" t="s">
        <v>209</v>
      </c>
      <c r="AU271" s="23" t="s">
        <v>211</v>
      </c>
    </row>
    <row r="272" spans="2:65" s="1" customFormat="1" ht="16.5" customHeight="1">
      <c r="B272" s="172"/>
      <c r="C272" s="213" t="s">
        <v>547</v>
      </c>
      <c r="D272" s="213" t="s">
        <v>316</v>
      </c>
      <c r="E272" s="214" t="s">
        <v>588</v>
      </c>
      <c r="F272" s="215" t="s">
        <v>589</v>
      </c>
      <c r="G272" s="216" t="s">
        <v>325</v>
      </c>
      <c r="H272" s="217">
        <v>12</v>
      </c>
      <c r="I272" s="218"/>
      <c r="J272" s="219">
        <f>ROUND(I272*H272,2)</f>
        <v>0</v>
      </c>
      <c r="K272" s="215"/>
      <c r="L272" s="220"/>
      <c r="M272" s="221" t="s">
        <v>5</v>
      </c>
      <c r="N272" s="222" t="s">
        <v>46</v>
      </c>
      <c r="O272" s="41"/>
      <c r="P272" s="182">
        <f>O272*H272</f>
        <v>0</v>
      </c>
      <c r="Q272" s="182">
        <v>3.5000000000000001E-3</v>
      </c>
      <c r="R272" s="182">
        <f>Q272*H272</f>
        <v>4.2000000000000003E-2</v>
      </c>
      <c r="S272" s="182">
        <v>0</v>
      </c>
      <c r="T272" s="183">
        <f>S272*H272</f>
        <v>0</v>
      </c>
      <c r="AR272" s="23" t="s">
        <v>255</v>
      </c>
      <c r="AT272" s="23" t="s">
        <v>316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804</v>
      </c>
    </row>
    <row r="273" spans="2:65" s="1" customFormat="1" ht="27">
      <c r="B273" s="40"/>
      <c r="D273" s="186" t="s">
        <v>209</v>
      </c>
      <c r="F273" s="194" t="s">
        <v>512</v>
      </c>
      <c r="I273" s="195"/>
      <c r="L273" s="40"/>
      <c r="M273" s="196"/>
      <c r="N273" s="41"/>
      <c r="O273" s="41"/>
      <c r="P273" s="41"/>
      <c r="Q273" s="41"/>
      <c r="R273" s="41"/>
      <c r="S273" s="41"/>
      <c r="T273" s="69"/>
      <c r="AT273" s="23" t="s">
        <v>209</v>
      </c>
      <c r="AU273" s="23" t="s">
        <v>211</v>
      </c>
    </row>
    <row r="274" spans="2:65" s="1" customFormat="1" ht="16.5" customHeight="1">
      <c r="B274" s="172"/>
      <c r="C274" s="173" t="s">
        <v>552</v>
      </c>
      <c r="D274" s="173" t="s">
        <v>197</v>
      </c>
      <c r="E274" s="174" t="s">
        <v>592</v>
      </c>
      <c r="F274" s="175" t="s">
        <v>593</v>
      </c>
      <c r="G274" s="176" t="s">
        <v>325</v>
      </c>
      <c r="H274" s="177">
        <v>4</v>
      </c>
      <c r="I274" s="178"/>
      <c r="J274" s="179">
        <f>ROUND(I274*H274,2)</f>
        <v>0</v>
      </c>
      <c r="K274" s="175"/>
      <c r="L274" s="40"/>
      <c r="M274" s="180" t="s">
        <v>5</v>
      </c>
      <c r="N274" s="181" t="s">
        <v>46</v>
      </c>
      <c r="O274" s="41"/>
      <c r="P274" s="182">
        <f>O274*H274</f>
        <v>0</v>
      </c>
      <c r="Q274" s="182">
        <v>0.12303</v>
      </c>
      <c r="R274" s="182">
        <f>Q274*H274</f>
        <v>0.49212</v>
      </c>
      <c r="S274" s="182">
        <v>0</v>
      </c>
      <c r="T274" s="183">
        <f>S274*H274</f>
        <v>0</v>
      </c>
      <c r="AR274" s="23" t="s">
        <v>201</v>
      </c>
      <c r="AT274" s="23" t="s">
        <v>197</v>
      </c>
      <c r="AU274" s="23" t="s">
        <v>211</v>
      </c>
      <c r="AY274" s="23" t="s">
        <v>195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23" t="s">
        <v>83</v>
      </c>
      <c r="BK274" s="184">
        <f>ROUND(I274*H274,2)</f>
        <v>0</v>
      </c>
      <c r="BL274" s="23" t="s">
        <v>201</v>
      </c>
      <c r="BM274" s="23" t="s">
        <v>805</v>
      </c>
    </row>
    <row r="275" spans="2:65" s="1" customFormat="1" ht="16.5" customHeight="1">
      <c r="B275" s="172"/>
      <c r="C275" s="213" t="s">
        <v>557</v>
      </c>
      <c r="D275" s="213" t="s">
        <v>316</v>
      </c>
      <c r="E275" s="214" t="s">
        <v>596</v>
      </c>
      <c r="F275" s="215" t="s">
        <v>597</v>
      </c>
      <c r="G275" s="216" t="s">
        <v>325</v>
      </c>
      <c r="H275" s="217">
        <v>4</v>
      </c>
      <c r="I275" s="218"/>
      <c r="J275" s="219">
        <f>ROUND(I275*H275,2)</f>
        <v>0</v>
      </c>
      <c r="K275" s="215"/>
      <c r="L275" s="220"/>
      <c r="M275" s="221" t="s">
        <v>5</v>
      </c>
      <c r="N275" s="222" t="s">
        <v>46</v>
      </c>
      <c r="O275" s="41"/>
      <c r="P275" s="182">
        <f>O275*H275</f>
        <v>0</v>
      </c>
      <c r="Q275" s="182">
        <v>1.3299999999999999E-2</v>
      </c>
      <c r="R275" s="182">
        <f>Q275*H275</f>
        <v>5.3199999999999997E-2</v>
      </c>
      <c r="S275" s="182">
        <v>0</v>
      </c>
      <c r="T275" s="183">
        <f>S275*H275</f>
        <v>0</v>
      </c>
      <c r="AR275" s="23" t="s">
        <v>255</v>
      </c>
      <c r="AT275" s="23" t="s">
        <v>316</v>
      </c>
      <c r="AU275" s="23" t="s">
        <v>211</v>
      </c>
      <c r="AY275" s="23" t="s">
        <v>195</v>
      </c>
      <c r="BE275" s="184">
        <f>IF(N275="základní",J275,0)</f>
        <v>0</v>
      </c>
      <c r="BF275" s="184">
        <f>IF(N275="snížená",J275,0)</f>
        <v>0</v>
      </c>
      <c r="BG275" s="184">
        <f>IF(N275="zákl. přenesená",J275,0)</f>
        <v>0</v>
      </c>
      <c r="BH275" s="184">
        <f>IF(N275="sníž. přenesená",J275,0)</f>
        <v>0</v>
      </c>
      <c r="BI275" s="184">
        <f>IF(N275="nulová",J275,0)</f>
        <v>0</v>
      </c>
      <c r="BJ275" s="23" t="s">
        <v>83</v>
      </c>
      <c r="BK275" s="184">
        <f>ROUND(I275*H275,2)</f>
        <v>0</v>
      </c>
      <c r="BL275" s="23" t="s">
        <v>201</v>
      </c>
      <c r="BM275" s="23" t="s">
        <v>806</v>
      </c>
    </row>
    <row r="276" spans="2:65" s="1" customFormat="1" ht="54">
      <c r="B276" s="40"/>
      <c r="D276" s="186" t="s">
        <v>209</v>
      </c>
      <c r="F276" s="194" t="s">
        <v>599</v>
      </c>
      <c r="I276" s="195"/>
      <c r="L276" s="40"/>
      <c r="M276" s="196"/>
      <c r="N276" s="41"/>
      <c r="O276" s="41"/>
      <c r="P276" s="41"/>
      <c r="Q276" s="41"/>
      <c r="R276" s="41"/>
      <c r="S276" s="41"/>
      <c r="T276" s="69"/>
      <c r="AT276" s="23" t="s">
        <v>209</v>
      </c>
      <c r="AU276" s="23" t="s">
        <v>211</v>
      </c>
    </row>
    <row r="277" spans="2:65" s="1" customFormat="1" ht="16.5" customHeight="1">
      <c r="B277" s="172"/>
      <c r="C277" s="173" t="s">
        <v>561</v>
      </c>
      <c r="D277" s="173" t="s">
        <v>197</v>
      </c>
      <c r="E277" s="174" t="s">
        <v>605</v>
      </c>
      <c r="F277" s="175" t="s">
        <v>606</v>
      </c>
      <c r="G277" s="176" t="s">
        <v>325</v>
      </c>
      <c r="H277" s="177">
        <v>2</v>
      </c>
      <c r="I277" s="178"/>
      <c r="J277" s="179">
        <f>ROUND(I277*H277,2)</f>
        <v>0</v>
      </c>
      <c r="K277" s="175"/>
      <c r="L277" s="40"/>
      <c r="M277" s="180" t="s">
        <v>5</v>
      </c>
      <c r="N277" s="181" t="s">
        <v>46</v>
      </c>
      <c r="O277" s="41"/>
      <c r="P277" s="182">
        <f>O277*H277</f>
        <v>0</v>
      </c>
      <c r="Q277" s="182">
        <v>0.32906000000000002</v>
      </c>
      <c r="R277" s="182">
        <f>Q277*H277</f>
        <v>0.65812000000000004</v>
      </c>
      <c r="S277" s="182">
        <v>0</v>
      </c>
      <c r="T277" s="183">
        <f>S277*H277</f>
        <v>0</v>
      </c>
      <c r="AR277" s="23" t="s">
        <v>201</v>
      </c>
      <c r="AT277" s="23" t="s">
        <v>197</v>
      </c>
      <c r="AU277" s="23" t="s">
        <v>211</v>
      </c>
      <c r="AY277" s="23" t="s">
        <v>195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23" t="s">
        <v>83</v>
      </c>
      <c r="BK277" s="184">
        <f>ROUND(I277*H277,2)</f>
        <v>0</v>
      </c>
      <c r="BL277" s="23" t="s">
        <v>201</v>
      </c>
      <c r="BM277" s="23" t="s">
        <v>807</v>
      </c>
    </row>
    <row r="278" spans="2:65" s="1" customFormat="1" ht="16.5" customHeight="1">
      <c r="B278" s="172"/>
      <c r="C278" s="213" t="s">
        <v>565</v>
      </c>
      <c r="D278" s="213" t="s">
        <v>316</v>
      </c>
      <c r="E278" s="214" t="s">
        <v>609</v>
      </c>
      <c r="F278" s="215" t="s">
        <v>610</v>
      </c>
      <c r="G278" s="216" t="s">
        <v>325</v>
      </c>
      <c r="H278" s="217">
        <v>2</v>
      </c>
      <c r="I278" s="218"/>
      <c r="J278" s="219">
        <f>ROUND(I278*H278,2)</f>
        <v>0</v>
      </c>
      <c r="K278" s="215"/>
      <c r="L278" s="220"/>
      <c r="M278" s="221" t="s">
        <v>5</v>
      </c>
      <c r="N278" s="222" t="s">
        <v>46</v>
      </c>
      <c r="O278" s="41"/>
      <c r="P278" s="182">
        <f>O278*H278</f>
        <v>0</v>
      </c>
      <c r="Q278" s="182">
        <v>2.9499999999999998E-2</v>
      </c>
      <c r="R278" s="182">
        <f>Q278*H278</f>
        <v>5.8999999999999997E-2</v>
      </c>
      <c r="S278" s="182">
        <v>0</v>
      </c>
      <c r="T278" s="183">
        <f>S278*H278</f>
        <v>0</v>
      </c>
      <c r="AR278" s="23" t="s">
        <v>255</v>
      </c>
      <c r="AT278" s="23" t="s">
        <v>316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808</v>
      </c>
    </row>
    <row r="279" spans="2:65" s="1" customFormat="1" ht="40.5">
      <c r="B279" s="40"/>
      <c r="D279" s="186" t="s">
        <v>209</v>
      </c>
      <c r="F279" s="194" t="s">
        <v>612</v>
      </c>
      <c r="I279" s="195"/>
      <c r="L279" s="40"/>
      <c r="M279" s="196"/>
      <c r="N279" s="41"/>
      <c r="O279" s="41"/>
      <c r="P279" s="41"/>
      <c r="Q279" s="41"/>
      <c r="R279" s="41"/>
      <c r="S279" s="41"/>
      <c r="T279" s="69"/>
      <c r="AT279" s="23" t="s">
        <v>209</v>
      </c>
      <c r="AU279" s="23" t="s">
        <v>211</v>
      </c>
    </row>
    <row r="280" spans="2:65" s="1" customFormat="1" ht="16.5" customHeight="1">
      <c r="B280" s="172"/>
      <c r="C280" s="173" t="s">
        <v>569</v>
      </c>
      <c r="D280" s="173" t="s">
        <v>197</v>
      </c>
      <c r="E280" s="174" t="s">
        <v>809</v>
      </c>
      <c r="F280" s="175" t="s">
        <v>810</v>
      </c>
      <c r="G280" s="176" t="s">
        <v>325</v>
      </c>
      <c r="H280" s="177">
        <v>1</v>
      </c>
      <c r="I280" s="178"/>
      <c r="J280" s="179">
        <f>ROUND(I280*H280,2)</f>
        <v>0</v>
      </c>
      <c r="K280" s="175"/>
      <c r="L280" s="40"/>
      <c r="M280" s="180" t="s">
        <v>5</v>
      </c>
      <c r="N280" s="181" t="s">
        <v>46</v>
      </c>
      <c r="O280" s="41"/>
      <c r="P280" s="182">
        <f>O280*H280</f>
        <v>0</v>
      </c>
      <c r="Q280" s="182">
        <v>0.32169999999999999</v>
      </c>
      <c r="R280" s="182">
        <f>Q280*H280</f>
        <v>0.32169999999999999</v>
      </c>
      <c r="S280" s="182">
        <v>0</v>
      </c>
      <c r="T280" s="183">
        <f>S280*H280</f>
        <v>0</v>
      </c>
      <c r="AR280" s="23" t="s">
        <v>201</v>
      </c>
      <c r="AT280" s="23" t="s">
        <v>197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811</v>
      </c>
    </row>
    <row r="281" spans="2:65" s="1" customFormat="1" ht="40.5">
      <c r="B281" s="40"/>
      <c r="D281" s="186" t="s">
        <v>209</v>
      </c>
      <c r="F281" s="194" t="s">
        <v>812</v>
      </c>
      <c r="I281" s="195"/>
      <c r="L281" s="40"/>
      <c r="M281" s="196"/>
      <c r="N281" s="41"/>
      <c r="O281" s="41"/>
      <c r="P281" s="41"/>
      <c r="Q281" s="41"/>
      <c r="R281" s="41"/>
      <c r="S281" s="41"/>
      <c r="T281" s="69"/>
      <c r="AT281" s="23" t="s">
        <v>209</v>
      </c>
      <c r="AU281" s="23" t="s">
        <v>211</v>
      </c>
    </row>
    <row r="282" spans="2:65" s="1" customFormat="1" ht="16.5" customHeight="1">
      <c r="B282" s="172"/>
      <c r="C282" s="213" t="s">
        <v>573</v>
      </c>
      <c r="D282" s="213" t="s">
        <v>316</v>
      </c>
      <c r="E282" s="214" t="s">
        <v>813</v>
      </c>
      <c r="F282" s="215" t="s">
        <v>814</v>
      </c>
      <c r="G282" s="216" t="s">
        <v>325</v>
      </c>
      <c r="H282" s="217">
        <v>1</v>
      </c>
      <c r="I282" s="218"/>
      <c r="J282" s="219">
        <f>ROUND(I282*H282,2)</f>
        <v>0</v>
      </c>
      <c r="K282" s="215"/>
      <c r="L282" s="220"/>
      <c r="M282" s="221" t="s">
        <v>5</v>
      </c>
      <c r="N282" s="222" t="s">
        <v>46</v>
      </c>
      <c r="O282" s="41"/>
      <c r="P282" s="182">
        <f>O282*H282</f>
        <v>0</v>
      </c>
      <c r="Q282" s="182">
        <v>2.5999999999999999E-2</v>
      </c>
      <c r="R282" s="182">
        <f>Q282*H282</f>
        <v>2.5999999999999999E-2</v>
      </c>
      <c r="S282" s="182">
        <v>0</v>
      </c>
      <c r="T282" s="183">
        <f>S282*H282</f>
        <v>0</v>
      </c>
      <c r="AR282" s="23" t="s">
        <v>255</v>
      </c>
      <c r="AT282" s="23" t="s">
        <v>316</v>
      </c>
      <c r="AU282" s="23" t="s">
        <v>211</v>
      </c>
      <c r="AY282" s="23" t="s">
        <v>195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23" t="s">
        <v>83</v>
      </c>
      <c r="BK282" s="184">
        <f>ROUND(I282*H282,2)</f>
        <v>0</v>
      </c>
      <c r="BL282" s="23" t="s">
        <v>201</v>
      </c>
      <c r="BM282" s="23" t="s">
        <v>815</v>
      </c>
    </row>
    <row r="283" spans="2:65" s="1" customFormat="1" ht="67.5">
      <c r="B283" s="40"/>
      <c r="D283" s="186" t="s">
        <v>209</v>
      </c>
      <c r="F283" s="194" t="s">
        <v>816</v>
      </c>
      <c r="I283" s="195"/>
      <c r="L283" s="40"/>
      <c r="M283" s="196"/>
      <c r="N283" s="41"/>
      <c r="O283" s="41"/>
      <c r="P283" s="41"/>
      <c r="Q283" s="41"/>
      <c r="R283" s="41"/>
      <c r="S283" s="41"/>
      <c r="T283" s="69"/>
      <c r="AT283" s="23" t="s">
        <v>209</v>
      </c>
      <c r="AU283" s="23" t="s">
        <v>211</v>
      </c>
    </row>
    <row r="284" spans="2:65" s="1" customFormat="1" ht="16.5" customHeight="1">
      <c r="B284" s="172"/>
      <c r="C284" s="173" t="s">
        <v>578</v>
      </c>
      <c r="D284" s="173" t="s">
        <v>197</v>
      </c>
      <c r="E284" s="174" t="s">
        <v>614</v>
      </c>
      <c r="F284" s="175" t="s">
        <v>615</v>
      </c>
      <c r="G284" s="176" t="s">
        <v>207</v>
      </c>
      <c r="H284" s="177">
        <v>211</v>
      </c>
      <c r="I284" s="178"/>
      <c r="J284" s="179">
        <f>ROUND(I284*H284,2)</f>
        <v>0</v>
      </c>
      <c r="K284" s="175"/>
      <c r="L284" s="40"/>
      <c r="M284" s="180" t="s">
        <v>5</v>
      </c>
      <c r="N284" s="181" t="s">
        <v>46</v>
      </c>
      <c r="O284" s="41"/>
      <c r="P284" s="182">
        <f>O284*H284</f>
        <v>0</v>
      </c>
      <c r="Q284" s="182">
        <v>0</v>
      </c>
      <c r="R284" s="182">
        <f>Q284*H284</f>
        <v>0</v>
      </c>
      <c r="S284" s="182">
        <v>0</v>
      </c>
      <c r="T284" s="183">
        <f>S284*H284</f>
        <v>0</v>
      </c>
      <c r="AR284" s="23" t="s">
        <v>201</v>
      </c>
      <c r="AT284" s="23" t="s">
        <v>197</v>
      </c>
      <c r="AU284" s="23" t="s">
        <v>211</v>
      </c>
      <c r="AY284" s="23" t="s">
        <v>195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23" t="s">
        <v>83</v>
      </c>
      <c r="BK284" s="184">
        <f>ROUND(I284*H284,2)</f>
        <v>0</v>
      </c>
      <c r="BL284" s="23" t="s">
        <v>201</v>
      </c>
      <c r="BM284" s="23" t="s">
        <v>817</v>
      </c>
    </row>
    <row r="285" spans="2:65" s="1" customFormat="1" ht="67.5">
      <c r="B285" s="40"/>
      <c r="D285" s="186" t="s">
        <v>209</v>
      </c>
      <c r="F285" s="194" t="s">
        <v>617</v>
      </c>
      <c r="I285" s="195"/>
      <c r="L285" s="40"/>
      <c r="M285" s="196"/>
      <c r="N285" s="41"/>
      <c r="O285" s="41"/>
      <c r="P285" s="41"/>
      <c r="Q285" s="41"/>
      <c r="R285" s="41"/>
      <c r="S285" s="41"/>
      <c r="T285" s="69"/>
      <c r="AT285" s="23" t="s">
        <v>209</v>
      </c>
      <c r="AU285" s="23" t="s">
        <v>211</v>
      </c>
    </row>
    <row r="286" spans="2:65" s="1" customFormat="1" ht="16.5" customHeight="1">
      <c r="B286" s="172"/>
      <c r="C286" s="173" t="s">
        <v>582</v>
      </c>
      <c r="D286" s="173" t="s">
        <v>197</v>
      </c>
      <c r="E286" s="174" t="s">
        <v>619</v>
      </c>
      <c r="F286" s="175" t="s">
        <v>620</v>
      </c>
      <c r="G286" s="176" t="s">
        <v>325</v>
      </c>
      <c r="H286" s="177">
        <v>1</v>
      </c>
      <c r="I286" s="178"/>
      <c r="J286" s="179">
        <f>ROUND(I286*H286,2)</f>
        <v>0</v>
      </c>
      <c r="K286" s="175"/>
      <c r="L286" s="40"/>
      <c r="M286" s="180" t="s">
        <v>5</v>
      </c>
      <c r="N286" s="181" t="s">
        <v>46</v>
      </c>
      <c r="O286" s="41"/>
      <c r="P286" s="182">
        <f>O286*H286</f>
        <v>0</v>
      </c>
      <c r="Q286" s="182">
        <v>0</v>
      </c>
      <c r="R286" s="182">
        <f>Q286*H286</f>
        <v>0</v>
      </c>
      <c r="S286" s="182">
        <v>0</v>
      </c>
      <c r="T286" s="183">
        <f>S286*H286</f>
        <v>0</v>
      </c>
      <c r="AR286" s="23" t="s">
        <v>201</v>
      </c>
      <c r="AT286" s="23" t="s">
        <v>197</v>
      </c>
      <c r="AU286" s="23" t="s">
        <v>211</v>
      </c>
      <c r="AY286" s="23" t="s">
        <v>195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23" t="s">
        <v>83</v>
      </c>
      <c r="BK286" s="184">
        <f>ROUND(I286*H286,2)</f>
        <v>0</v>
      </c>
      <c r="BL286" s="23" t="s">
        <v>201</v>
      </c>
      <c r="BM286" s="23" t="s">
        <v>818</v>
      </c>
    </row>
    <row r="287" spans="2:65" s="1" customFormat="1" ht="27">
      <c r="B287" s="40"/>
      <c r="D287" s="186" t="s">
        <v>209</v>
      </c>
      <c r="F287" s="194" t="s">
        <v>622</v>
      </c>
      <c r="I287" s="195"/>
      <c r="L287" s="40"/>
      <c r="M287" s="196"/>
      <c r="N287" s="41"/>
      <c r="O287" s="41"/>
      <c r="P287" s="41"/>
      <c r="Q287" s="41"/>
      <c r="R287" s="41"/>
      <c r="S287" s="41"/>
      <c r="T287" s="69"/>
      <c r="AT287" s="23" t="s">
        <v>209</v>
      </c>
      <c r="AU287" s="23" t="s">
        <v>211</v>
      </c>
    </row>
    <row r="288" spans="2:65" s="1" customFormat="1" ht="16.5" customHeight="1">
      <c r="B288" s="172"/>
      <c r="C288" s="173" t="s">
        <v>587</v>
      </c>
      <c r="D288" s="173" t="s">
        <v>197</v>
      </c>
      <c r="E288" s="174" t="s">
        <v>624</v>
      </c>
      <c r="F288" s="175" t="s">
        <v>625</v>
      </c>
      <c r="G288" s="176" t="s">
        <v>207</v>
      </c>
      <c r="H288" s="177">
        <v>211</v>
      </c>
      <c r="I288" s="178"/>
      <c r="J288" s="179">
        <f>ROUND(I288*H288,2)</f>
        <v>0</v>
      </c>
      <c r="K288" s="175"/>
      <c r="L288" s="40"/>
      <c r="M288" s="180" t="s">
        <v>5</v>
      </c>
      <c r="N288" s="181" t="s">
        <v>46</v>
      </c>
      <c r="O288" s="41"/>
      <c r="P288" s="182">
        <f>O288*H288</f>
        <v>0</v>
      </c>
      <c r="Q288" s="182">
        <v>0</v>
      </c>
      <c r="R288" s="182">
        <f>Q288*H288</f>
        <v>0</v>
      </c>
      <c r="S288" s="182">
        <v>0</v>
      </c>
      <c r="T288" s="183">
        <f>S288*H288</f>
        <v>0</v>
      </c>
      <c r="AR288" s="23" t="s">
        <v>201</v>
      </c>
      <c r="AT288" s="23" t="s">
        <v>197</v>
      </c>
      <c r="AU288" s="23" t="s">
        <v>211</v>
      </c>
      <c r="AY288" s="23" t="s">
        <v>195</v>
      </c>
      <c r="BE288" s="184">
        <f>IF(N288="základní",J288,0)</f>
        <v>0</v>
      </c>
      <c r="BF288" s="184">
        <f>IF(N288="snížená",J288,0)</f>
        <v>0</v>
      </c>
      <c r="BG288" s="184">
        <f>IF(N288="zákl. přenesená",J288,0)</f>
        <v>0</v>
      </c>
      <c r="BH288" s="184">
        <f>IF(N288="sníž. přenesená",J288,0)</f>
        <v>0</v>
      </c>
      <c r="BI288" s="184">
        <f>IF(N288="nulová",J288,0)</f>
        <v>0</v>
      </c>
      <c r="BJ288" s="23" t="s">
        <v>83</v>
      </c>
      <c r="BK288" s="184">
        <f>ROUND(I288*H288,2)</f>
        <v>0</v>
      </c>
      <c r="BL288" s="23" t="s">
        <v>201</v>
      </c>
      <c r="BM288" s="23" t="s">
        <v>819</v>
      </c>
    </row>
    <row r="289" spans="2:65" s="1" customFormat="1" ht="27">
      <c r="B289" s="40"/>
      <c r="D289" s="186" t="s">
        <v>209</v>
      </c>
      <c r="F289" s="194" t="s">
        <v>627</v>
      </c>
      <c r="I289" s="195"/>
      <c r="L289" s="40"/>
      <c r="M289" s="196"/>
      <c r="N289" s="41"/>
      <c r="O289" s="41"/>
      <c r="P289" s="41"/>
      <c r="Q289" s="41"/>
      <c r="R289" s="41"/>
      <c r="S289" s="41"/>
      <c r="T289" s="69"/>
      <c r="AT289" s="23" t="s">
        <v>209</v>
      </c>
      <c r="AU289" s="23" t="s">
        <v>211</v>
      </c>
    </row>
    <row r="290" spans="2:65" s="1" customFormat="1" ht="16.5" customHeight="1">
      <c r="B290" s="172"/>
      <c r="C290" s="173" t="s">
        <v>591</v>
      </c>
      <c r="D290" s="173" t="s">
        <v>197</v>
      </c>
      <c r="E290" s="174" t="s">
        <v>629</v>
      </c>
      <c r="F290" s="175" t="s">
        <v>630</v>
      </c>
      <c r="G290" s="176" t="s">
        <v>325</v>
      </c>
      <c r="H290" s="177">
        <v>4</v>
      </c>
      <c r="I290" s="178"/>
      <c r="J290" s="179">
        <f>ROUND(I290*H290,2)</f>
        <v>0</v>
      </c>
      <c r="K290" s="175"/>
      <c r="L290" s="40"/>
      <c r="M290" s="180" t="s">
        <v>5</v>
      </c>
      <c r="N290" s="181" t="s">
        <v>46</v>
      </c>
      <c r="O290" s="41"/>
      <c r="P290" s="182">
        <f>O290*H290</f>
        <v>0</v>
      </c>
      <c r="Q290" s="182">
        <v>0.46009</v>
      </c>
      <c r="R290" s="182">
        <f>Q290*H290</f>
        <v>1.84036</v>
      </c>
      <c r="S290" s="182">
        <v>0</v>
      </c>
      <c r="T290" s="183">
        <f>S290*H290</f>
        <v>0</v>
      </c>
      <c r="AR290" s="23" t="s">
        <v>201</v>
      </c>
      <c r="AT290" s="23" t="s">
        <v>197</v>
      </c>
      <c r="AU290" s="23" t="s">
        <v>211</v>
      </c>
      <c r="AY290" s="23" t="s">
        <v>195</v>
      </c>
      <c r="BE290" s="184">
        <f>IF(N290="základní",J290,0)</f>
        <v>0</v>
      </c>
      <c r="BF290" s="184">
        <f>IF(N290="snížená",J290,0)</f>
        <v>0</v>
      </c>
      <c r="BG290" s="184">
        <f>IF(N290="zákl. přenesená",J290,0)</f>
        <v>0</v>
      </c>
      <c r="BH290" s="184">
        <f>IF(N290="sníž. přenesená",J290,0)</f>
        <v>0</v>
      </c>
      <c r="BI290" s="184">
        <f>IF(N290="nulová",J290,0)</f>
        <v>0</v>
      </c>
      <c r="BJ290" s="23" t="s">
        <v>83</v>
      </c>
      <c r="BK290" s="184">
        <f>ROUND(I290*H290,2)</f>
        <v>0</v>
      </c>
      <c r="BL290" s="23" t="s">
        <v>201</v>
      </c>
      <c r="BM290" s="23" t="s">
        <v>820</v>
      </c>
    </row>
    <row r="291" spans="2:65" s="1" customFormat="1" ht="27">
      <c r="B291" s="40"/>
      <c r="D291" s="186" t="s">
        <v>209</v>
      </c>
      <c r="F291" s="194" t="s">
        <v>632</v>
      </c>
      <c r="I291" s="195"/>
      <c r="L291" s="40"/>
      <c r="M291" s="196"/>
      <c r="N291" s="41"/>
      <c r="O291" s="41"/>
      <c r="P291" s="41"/>
      <c r="Q291" s="41"/>
      <c r="R291" s="41"/>
      <c r="S291" s="41"/>
      <c r="T291" s="69"/>
      <c r="AT291" s="23" t="s">
        <v>209</v>
      </c>
      <c r="AU291" s="23" t="s">
        <v>211</v>
      </c>
    </row>
    <row r="292" spans="2:65" s="1" customFormat="1" ht="16.5" customHeight="1">
      <c r="B292" s="172"/>
      <c r="C292" s="173" t="s">
        <v>595</v>
      </c>
      <c r="D292" s="173" t="s">
        <v>197</v>
      </c>
      <c r="E292" s="174" t="s">
        <v>634</v>
      </c>
      <c r="F292" s="175" t="s">
        <v>635</v>
      </c>
      <c r="G292" s="176" t="s">
        <v>207</v>
      </c>
      <c r="H292" s="177">
        <v>211</v>
      </c>
      <c r="I292" s="178"/>
      <c r="J292" s="179">
        <f>ROUND(I292*H292,2)</f>
        <v>0</v>
      </c>
      <c r="K292" s="175"/>
      <c r="L292" s="40"/>
      <c r="M292" s="180" t="s">
        <v>5</v>
      </c>
      <c r="N292" s="181" t="s">
        <v>46</v>
      </c>
      <c r="O292" s="41"/>
      <c r="P292" s="182">
        <f>O292*H292</f>
        <v>0</v>
      </c>
      <c r="Q292" s="182">
        <v>9.0000000000000006E-5</v>
      </c>
      <c r="R292" s="182">
        <f>Q292*H292</f>
        <v>1.899E-2</v>
      </c>
      <c r="S292" s="182">
        <v>0</v>
      </c>
      <c r="T292" s="183">
        <f>S292*H292</f>
        <v>0</v>
      </c>
      <c r="AR292" s="23" t="s">
        <v>201</v>
      </c>
      <c r="AT292" s="23" t="s">
        <v>197</v>
      </c>
      <c r="AU292" s="23" t="s">
        <v>211</v>
      </c>
      <c r="AY292" s="23" t="s">
        <v>195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23" t="s">
        <v>83</v>
      </c>
      <c r="BK292" s="184">
        <f>ROUND(I292*H292,2)</f>
        <v>0</v>
      </c>
      <c r="BL292" s="23" t="s">
        <v>201</v>
      </c>
      <c r="BM292" s="23" t="s">
        <v>821</v>
      </c>
    </row>
    <row r="293" spans="2:65" s="1" customFormat="1" ht="16.5" customHeight="1">
      <c r="B293" s="172"/>
      <c r="C293" s="173" t="s">
        <v>600</v>
      </c>
      <c r="D293" s="173" t="s">
        <v>197</v>
      </c>
      <c r="E293" s="174" t="s">
        <v>638</v>
      </c>
      <c r="F293" s="175" t="s">
        <v>639</v>
      </c>
      <c r="G293" s="176" t="s">
        <v>207</v>
      </c>
      <c r="H293" s="177">
        <v>430</v>
      </c>
      <c r="I293" s="178"/>
      <c r="J293" s="179">
        <f>ROUND(I293*H293,2)</f>
        <v>0</v>
      </c>
      <c r="K293" s="175"/>
      <c r="L293" s="40"/>
      <c r="M293" s="180" t="s">
        <v>5</v>
      </c>
      <c r="N293" s="181" t="s">
        <v>46</v>
      </c>
      <c r="O293" s="41"/>
      <c r="P293" s="182">
        <f>O293*H293</f>
        <v>0</v>
      </c>
      <c r="Q293" s="182">
        <v>1.9000000000000001E-4</v>
      </c>
      <c r="R293" s="182">
        <f>Q293*H293</f>
        <v>8.1700000000000009E-2</v>
      </c>
      <c r="S293" s="182">
        <v>0</v>
      </c>
      <c r="T293" s="183">
        <f>S293*H293</f>
        <v>0</v>
      </c>
      <c r="AR293" s="23" t="s">
        <v>201</v>
      </c>
      <c r="AT293" s="23" t="s">
        <v>197</v>
      </c>
      <c r="AU293" s="23" t="s">
        <v>211</v>
      </c>
      <c r="AY293" s="23" t="s">
        <v>195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23" t="s">
        <v>83</v>
      </c>
      <c r="BK293" s="184">
        <f>ROUND(I293*H293,2)</f>
        <v>0</v>
      </c>
      <c r="BL293" s="23" t="s">
        <v>201</v>
      </c>
      <c r="BM293" s="23" t="s">
        <v>822</v>
      </c>
    </row>
    <row r="294" spans="2:65" s="1" customFormat="1" ht="54">
      <c r="B294" s="40"/>
      <c r="D294" s="186" t="s">
        <v>209</v>
      </c>
      <c r="F294" s="194" t="s">
        <v>641</v>
      </c>
      <c r="I294" s="195"/>
      <c r="L294" s="40"/>
      <c r="M294" s="196"/>
      <c r="N294" s="41"/>
      <c r="O294" s="41"/>
      <c r="P294" s="41"/>
      <c r="Q294" s="41"/>
      <c r="R294" s="41"/>
      <c r="S294" s="41"/>
      <c r="T294" s="69"/>
      <c r="AT294" s="23" t="s">
        <v>209</v>
      </c>
      <c r="AU294" s="23" t="s">
        <v>211</v>
      </c>
    </row>
    <row r="295" spans="2:65" s="1" customFormat="1" ht="16.5" customHeight="1">
      <c r="B295" s="172"/>
      <c r="C295" s="173" t="s">
        <v>604</v>
      </c>
      <c r="D295" s="173" t="s">
        <v>197</v>
      </c>
      <c r="E295" s="174" t="s">
        <v>642</v>
      </c>
      <c r="F295" s="175" t="s">
        <v>643</v>
      </c>
      <c r="G295" s="176" t="s">
        <v>325</v>
      </c>
      <c r="H295" s="177">
        <v>18</v>
      </c>
      <c r="I295" s="178"/>
      <c r="J295" s="179">
        <f>ROUND(I295*H295,2)</f>
        <v>0</v>
      </c>
      <c r="K295" s="175"/>
      <c r="L295" s="40"/>
      <c r="M295" s="180" t="s">
        <v>5</v>
      </c>
      <c r="N295" s="181" t="s">
        <v>46</v>
      </c>
      <c r="O295" s="41"/>
      <c r="P295" s="182">
        <f>O295*H295</f>
        <v>0</v>
      </c>
      <c r="Q295" s="182">
        <v>3.1E-4</v>
      </c>
      <c r="R295" s="182">
        <f>Q295*H295</f>
        <v>5.5799999999999999E-3</v>
      </c>
      <c r="S295" s="182">
        <v>0</v>
      </c>
      <c r="T295" s="183">
        <f>S295*H295</f>
        <v>0</v>
      </c>
      <c r="AR295" s="23" t="s">
        <v>201</v>
      </c>
      <c r="AT295" s="23" t="s">
        <v>197</v>
      </c>
      <c r="AU295" s="23" t="s">
        <v>211</v>
      </c>
      <c r="AY295" s="23" t="s">
        <v>195</v>
      </c>
      <c r="BE295" s="184">
        <f>IF(N295="základní",J295,0)</f>
        <v>0</v>
      </c>
      <c r="BF295" s="184">
        <f>IF(N295="snížená",J295,0)</f>
        <v>0</v>
      </c>
      <c r="BG295" s="184">
        <f>IF(N295="zákl. přenesená",J295,0)</f>
        <v>0</v>
      </c>
      <c r="BH295" s="184">
        <f>IF(N295="sníž. přenesená",J295,0)</f>
        <v>0</v>
      </c>
      <c r="BI295" s="184">
        <f>IF(N295="nulová",J295,0)</f>
        <v>0</v>
      </c>
      <c r="BJ295" s="23" t="s">
        <v>83</v>
      </c>
      <c r="BK295" s="184">
        <f>ROUND(I295*H295,2)</f>
        <v>0</v>
      </c>
      <c r="BL295" s="23" t="s">
        <v>201</v>
      </c>
      <c r="BM295" s="23" t="s">
        <v>823</v>
      </c>
    </row>
    <row r="296" spans="2:65" s="1" customFormat="1" ht="16.5" customHeight="1">
      <c r="B296" s="172"/>
      <c r="C296" s="173" t="s">
        <v>608</v>
      </c>
      <c r="D296" s="173" t="s">
        <v>197</v>
      </c>
      <c r="E296" s="174" t="s">
        <v>646</v>
      </c>
      <c r="F296" s="175" t="s">
        <v>647</v>
      </c>
      <c r="G296" s="176" t="s">
        <v>325</v>
      </c>
      <c r="H296" s="177">
        <v>2</v>
      </c>
      <c r="I296" s="178"/>
      <c r="J296" s="179">
        <f>ROUND(I296*H296,2)</f>
        <v>0</v>
      </c>
      <c r="K296" s="175"/>
      <c r="L296" s="40"/>
      <c r="M296" s="180" t="s">
        <v>5</v>
      </c>
      <c r="N296" s="181" t="s">
        <v>46</v>
      </c>
      <c r="O296" s="41"/>
      <c r="P296" s="182">
        <f>O296*H296</f>
        <v>0</v>
      </c>
      <c r="Q296" s="182">
        <v>0</v>
      </c>
      <c r="R296" s="182">
        <f>Q296*H296</f>
        <v>0</v>
      </c>
      <c r="S296" s="182">
        <v>0</v>
      </c>
      <c r="T296" s="183">
        <f>S296*H296</f>
        <v>0</v>
      </c>
      <c r="AR296" s="23" t="s">
        <v>201</v>
      </c>
      <c r="AT296" s="23" t="s">
        <v>197</v>
      </c>
      <c r="AU296" s="23" t="s">
        <v>211</v>
      </c>
      <c r="AY296" s="23" t="s">
        <v>195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23" t="s">
        <v>83</v>
      </c>
      <c r="BK296" s="184">
        <f>ROUND(I296*H296,2)</f>
        <v>0</v>
      </c>
      <c r="BL296" s="23" t="s">
        <v>201</v>
      </c>
      <c r="BM296" s="23" t="s">
        <v>824</v>
      </c>
    </row>
    <row r="297" spans="2:65" s="1" customFormat="1" ht="27">
      <c r="B297" s="40"/>
      <c r="D297" s="186" t="s">
        <v>209</v>
      </c>
      <c r="F297" s="194" t="s">
        <v>649</v>
      </c>
      <c r="I297" s="195"/>
      <c r="L297" s="40"/>
      <c r="M297" s="196"/>
      <c r="N297" s="41"/>
      <c r="O297" s="41"/>
      <c r="P297" s="41"/>
      <c r="Q297" s="41"/>
      <c r="R297" s="41"/>
      <c r="S297" s="41"/>
      <c r="T297" s="69"/>
      <c r="AT297" s="23" t="s">
        <v>209</v>
      </c>
      <c r="AU297" s="23" t="s">
        <v>211</v>
      </c>
    </row>
    <row r="298" spans="2:65" s="1" customFormat="1" ht="16.5" customHeight="1">
      <c r="B298" s="172"/>
      <c r="C298" s="173" t="s">
        <v>613</v>
      </c>
      <c r="D298" s="173" t="s">
        <v>197</v>
      </c>
      <c r="E298" s="174" t="s">
        <v>650</v>
      </c>
      <c r="F298" s="175" t="s">
        <v>651</v>
      </c>
      <c r="G298" s="176" t="s">
        <v>325</v>
      </c>
      <c r="H298" s="177">
        <v>15</v>
      </c>
      <c r="I298" s="178"/>
      <c r="J298" s="179">
        <f>ROUND(I298*H298,2)</f>
        <v>0</v>
      </c>
      <c r="K298" s="175"/>
      <c r="L298" s="40"/>
      <c r="M298" s="180" t="s">
        <v>5</v>
      </c>
      <c r="N298" s="181" t="s">
        <v>46</v>
      </c>
      <c r="O298" s="41"/>
      <c r="P298" s="182">
        <f>O298*H298</f>
        <v>0</v>
      </c>
      <c r="Q298" s="182">
        <v>0</v>
      </c>
      <c r="R298" s="182">
        <f>Q298*H298</f>
        <v>0</v>
      </c>
      <c r="S298" s="182">
        <v>0</v>
      </c>
      <c r="T298" s="183">
        <f>S298*H298</f>
        <v>0</v>
      </c>
      <c r="AR298" s="23" t="s">
        <v>201</v>
      </c>
      <c r="AT298" s="23" t="s">
        <v>197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825</v>
      </c>
    </row>
    <row r="299" spans="2:65" s="1" customFormat="1" ht="27">
      <c r="B299" s="40"/>
      <c r="D299" s="186" t="s">
        <v>209</v>
      </c>
      <c r="F299" s="194" t="s">
        <v>653</v>
      </c>
      <c r="I299" s="195"/>
      <c r="L299" s="40"/>
      <c r="M299" s="196"/>
      <c r="N299" s="41"/>
      <c r="O299" s="41"/>
      <c r="P299" s="41"/>
      <c r="Q299" s="41"/>
      <c r="R299" s="41"/>
      <c r="S299" s="41"/>
      <c r="T299" s="69"/>
      <c r="AT299" s="23" t="s">
        <v>209</v>
      </c>
      <c r="AU299" s="23" t="s">
        <v>211</v>
      </c>
    </row>
    <row r="300" spans="2:65" s="1" customFormat="1" ht="16.5" customHeight="1">
      <c r="B300" s="172"/>
      <c r="C300" s="173" t="s">
        <v>618</v>
      </c>
      <c r="D300" s="173" t="s">
        <v>197</v>
      </c>
      <c r="E300" s="174" t="s">
        <v>655</v>
      </c>
      <c r="F300" s="175" t="s">
        <v>656</v>
      </c>
      <c r="G300" s="176" t="s">
        <v>325</v>
      </c>
      <c r="H300" s="177">
        <v>2</v>
      </c>
      <c r="I300" s="178"/>
      <c r="J300" s="179">
        <f>ROUND(I300*H300,2)</f>
        <v>0</v>
      </c>
      <c r="K300" s="175"/>
      <c r="L300" s="40"/>
      <c r="M300" s="180" t="s">
        <v>5</v>
      </c>
      <c r="N300" s="181" t="s">
        <v>46</v>
      </c>
      <c r="O300" s="41"/>
      <c r="P300" s="182">
        <f>O300*H300</f>
        <v>0</v>
      </c>
      <c r="Q300" s="182">
        <v>0</v>
      </c>
      <c r="R300" s="182">
        <f>Q300*H300</f>
        <v>0</v>
      </c>
      <c r="S300" s="182">
        <v>0</v>
      </c>
      <c r="T300" s="183">
        <f>S300*H300</f>
        <v>0</v>
      </c>
      <c r="AR300" s="23" t="s">
        <v>201</v>
      </c>
      <c r="AT300" s="23" t="s">
        <v>197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826</v>
      </c>
    </row>
    <row r="301" spans="2:65" s="1" customFormat="1" ht="27">
      <c r="B301" s="40"/>
      <c r="D301" s="186" t="s">
        <v>209</v>
      </c>
      <c r="F301" s="194" t="s">
        <v>658</v>
      </c>
      <c r="I301" s="195"/>
      <c r="L301" s="40"/>
      <c r="M301" s="196"/>
      <c r="N301" s="41"/>
      <c r="O301" s="41"/>
      <c r="P301" s="41"/>
      <c r="Q301" s="41"/>
      <c r="R301" s="41"/>
      <c r="S301" s="41"/>
      <c r="T301" s="69"/>
      <c r="AT301" s="23" t="s">
        <v>209</v>
      </c>
      <c r="AU301" s="23" t="s">
        <v>211</v>
      </c>
    </row>
    <row r="302" spans="2:65" s="1" customFormat="1" ht="16.5" customHeight="1">
      <c r="B302" s="172"/>
      <c r="C302" s="173" t="s">
        <v>623</v>
      </c>
      <c r="D302" s="173" t="s">
        <v>197</v>
      </c>
      <c r="E302" s="174" t="s">
        <v>538</v>
      </c>
      <c r="F302" s="175" t="s">
        <v>539</v>
      </c>
      <c r="G302" s="176" t="s">
        <v>303</v>
      </c>
      <c r="H302" s="177">
        <v>4.6189999999999998</v>
      </c>
      <c r="I302" s="178"/>
      <c r="J302" s="179">
        <f>ROUND(I302*H302,2)</f>
        <v>0</v>
      </c>
      <c r="K302" s="175"/>
      <c r="L302" s="40"/>
      <c r="M302" s="180" t="s">
        <v>5</v>
      </c>
      <c r="N302" s="181" t="s">
        <v>46</v>
      </c>
      <c r="O302" s="41"/>
      <c r="P302" s="182">
        <f>O302*H302</f>
        <v>0</v>
      </c>
      <c r="Q302" s="182">
        <v>0</v>
      </c>
      <c r="R302" s="182">
        <f>Q302*H302</f>
        <v>0</v>
      </c>
      <c r="S302" s="182">
        <v>0</v>
      </c>
      <c r="T302" s="183">
        <f>S302*H302</f>
        <v>0</v>
      </c>
      <c r="AR302" s="23" t="s">
        <v>201</v>
      </c>
      <c r="AT302" s="23" t="s">
        <v>197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827</v>
      </c>
    </row>
    <row r="303" spans="2:65" s="10" customFormat="1" ht="29.85" customHeight="1">
      <c r="B303" s="159"/>
      <c r="D303" s="160" t="s">
        <v>74</v>
      </c>
      <c r="E303" s="170" t="s">
        <v>261</v>
      </c>
      <c r="F303" s="170" t="s">
        <v>660</v>
      </c>
      <c r="I303" s="162"/>
      <c r="J303" s="171">
        <f>BK303</f>
        <v>0</v>
      </c>
      <c r="L303" s="159"/>
      <c r="M303" s="164"/>
      <c r="N303" s="165"/>
      <c r="O303" s="165"/>
      <c r="P303" s="166">
        <f>P304+P310</f>
        <v>0</v>
      </c>
      <c r="Q303" s="165"/>
      <c r="R303" s="166">
        <f>R304+R310</f>
        <v>0</v>
      </c>
      <c r="S303" s="165"/>
      <c r="T303" s="167">
        <f>T304+T310</f>
        <v>0</v>
      </c>
      <c r="AR303" s="160" t="s">
        <v>83</v>
      </c>
      <c r="AT303" s="168" t="s">
        <v>74</v>
      </c>
      <c r="AU303" s="168" t="s">
        <v>83</v>
      </c>
      <c r="AY303" s="160" t="s">
        <v>195</v>
      </c>
      <c r="BK303" s="169">
        <f>BK304+BK310</f>
        <v>0</v>
      </c>
    </row>
    <row r="304" spans="2:65" s="10" customFormat="1" ht="14.85" customHeight="1">
      <c r="B304" s="159"/>
      <c r="D304" s="160" t="s">
        <v>74</v>
      </c>
      <c r="E304" s="170" t="s">
        <v>661</v>
      </c>
      <c r="F304" s="170" t="s">
        <v>662</v>
      </c>
      <c r="I304" s="162"/>
      <c r="J304" s="171">
        <f>BK304</f>
        <v>0</v>
      </c>
      <c r="L304" s="159"/>
      <c r="M304" s="164"/>
      <c r="N304" s="165"/>
      <c r="O304" s="165"/>
      <c r="P304" s="166">
        <f>SUM(P305:P309)</f>
        <v>0</v>
      </c>
      <c r="Q304" s="165"/>
      <c r="R304" s="166">
        <f>SUM(R305:R309)</f>
        <v>0</v>
      </c>
      <c r="S304" s="165"/>
      <c r="T304" s="167">
        <f>SUM(T305:T309)</f>
        <v>0</v>
      </c>
      <c r="AR304" s="160" t="s">
        <v>83</v>
      </c>
      <c r="AT304" s="168" t="s">
        <v>74</v>
      </c>
      <c r="AU304" s="168" t="s">
        <v>85</v>
      </c>
      <c r="AY304" s="160" t="s">
        <v>195</v>
      </c>
      <c r="BK304" s="169">
        <f>SUM(BK305:BK309)</f>
        <v>0</v>
      </c>
    </row>
    <row r="305" spans="2:65" s="1" customFormat="1" ht="16.5" customHeight="1">
      <c r="B305" s="172"/>
      <c r="C305" s="173" t="s">
        <v>628</v>
      </c>
      <c r="D305" s="173" t="s">
        <v>197</v>
      </c>
      <c r="E305" s="174" t="s">
        <v>664</v>
      </c>
      <c r="F305" s="175" t="s">
        <v>665</v>
      </c>
      <c r="G305" s="176" t="s">
        <v>207</v>
      </c>
      <c r="H305" s="177">
        <v>452.6</v>
      </c>
      <c r="I305" s="178"/>
      <c r="J305" s="179">
        <f>ROUND(I305*H305,2)</f>
        <v>0</v>
      </c>
      <c r="K305" s="175"/>
      <c r="L305" s="40"/>
      <c r="M305" s="180" t="s">
        <v>5</v>
      </c>
      <c r="N305" s="181" t="s">
        <v>46</v>
      </c>
      <c r="O305" s="41"/>
      <c r="P305" s="182">
        <f>O305*H305</f>
        <v>0</v>
      </c>
      <c r="Q305" s="182">
        <v>0</v>
      </c>
      <c r="R305" s="182">
        <f>Q305*H305</f>
        <v>0</v>
      </c>
      <c r="S305" s="182">
        <v>0</v>
      </c>
      <c r="T305" s="183">
        <f>S305*H305</f>
        <v>0</v>
      </c>
      <c r="AR305" s="23" t="s">
        <v>201</v>
      </c>
      <c r="AT305" s="23" t="s">
        <v>197</v>
      </c>
      <c r="AU305" s="23" t="s">
        <v>211</v>
      </c>
      <c r="AY305" s="23" t="s">
        <v>195</v>
      </c>
      <c r="BE305" s="184">
        <f>IF(N305="základní",J305,0)</f>
        <v>0</v>
      </c>
      <c r="BF305" s="184">
        <f>IF(N305="snížená",J305,0)</f>
        <v>0</v>
      </c>
      <c r="BG305" s="184">
        <f>IF(N305="zákl. přenesená",J305,0)</f>
        <v>0</v>
      </c>
      <c r="BH305" s="184">
        <f>IF(N305="sníž. přenesená",J305,0)</f>
        <v>0</v>
      </c>
      <c r="BI305" s="184">
        <f>IF(N305="nulová",J305,0)</f>
        <v>0</v>
      </c>
      <c r="BJ305" s="23" t="s">
        <v>83</v>
      </c>
      <c r="BK305" s="184">
        <f>ROUND(I305*H305,2)</f>
        <v>0</v>
      </c>
      <c r="BL305" s="23" t="s">
        <v>201</v>
      </c>
      <c r="BM305" s="23" t="s">
        <v>828</v>
      </c>
    </row>
    <row r="306" spans="2:65" s="1" customFormat="1" ht="27">
      <c r="B306" s="40"/>
      <c r="D306" s="186" t="s">
        <v>209</v>
      </c>
      <c r="F306" s="194" t="s">
        <v>667</v>
      </c>
      <c r="I306" s="195"/>
      <c r="L306" s="40"/>
      <c r="M306" s="196"/>
      <c r="N306" s="41"/>
      <c r="O306" s="41"/>
      <c r="P306" s="41"/>
      <c r="Q306" s="41"/>
      <c r="R306" s="41"/>
      <c r="S306" s="41"/>
      <c r="T306" s="69"/>
      <c r="AT306" s="23" t="s">
        <v>209</v>
      </c>
      <c r="AU306" s="23" t="s">
        <v>211</v>
      </c>
    </row>
    <row r="307" spans="2:65" s="11" customFormat="1">
      <c r="B307" s="185"/>
      <c r="D307" s="186" t="s">
        <v>203</v>
      </c>
      <c r="E307" s="187" t="s">
        <v>5</v>
      </c>
      <c r="F307" s="188" t="s">
        <v>829</v>
      </c>
      <c r="H307" s="189">
        <v>27.8</v>
      </c>
      <c r="I307" s="190"/>
      <c r="L307" s="185"/>
      <c r="M307" s="191"/>
      <c r="N307" s="192"/>
      <c r="O307" s="192"/>
      <c r="P307" s="192"/>
      <c r="Q307" s="192"/>
      <c r="R307" s="192"/>
      <c r="S307" s="192"/>
      <c r="T307" s="193"/>
      <c r="AT307" s="187" t="s">
        <v>203</v>
      </c>
      <c r="AU307" s="187" t="s">
        <v>211</v>
      </c>
      <c r="AV307" s="11" t="s">
        <v>85</v>
      </c>
      <c r="AW307" s="11" t="s">
        <v>39</v>
      </c>
      <c r="AX307" s="11" t="s">
        <v>75</v>
      </c>
      <c r="AY307" s="187" t="s">
        <v>195</v>
      </c>
    </row>
    <row r="308" spans="2:65" s="11" customFormat="1">
      <c r="B308" s="185"/>
      <c r="D308" s="186" t="s">
        <v>203</v>
      </c>
      <c r="E308" s="187" t="s">
        <v>5</v>
      </c>
      <c r="F308" s="188" t="s">
        <v>830</v>
      </c>
      <c r="H308" s="189">
        <v>424.8</v>
      </c>
      <c r="I308" s="190"/>
      <c r="L308" s="185"/>
      <c r="M308" s="191"/>
      <c r="N308" s="192"/>
      <c r="O308" s="192"/>
      <c r="P308" s="192"/>
      <c r="Q308" s="192"/>
      <c r="R308" s="192"/>
      <c r="S308" s="192"/>
      <c r="T308" s="193"/>
      <c r="AT308" s="187" t="s">
        <v>203</v>
      </c>
      <c r="AU308" s="187" t="s">
        <v>211</v>
      </c>
      <c r="AV308" s="11" t="s">
        <v>85</v>
      </c>
      <c r="AW308" s="11" t="s">
        <v>39</v>
      </c>
      <c r="AX308" s="11" t="s">
        <v>75</v>
      </c>
      <c r="AY308" s="187" t="s">
        <v>195</v>
      </c>
    </row>
    <row r="309" spans="2:65" s="13" customFormat="1">
      <c r="B309" s="205"/>
      <c r="D309" s="186" t="s">
        <v>203</v>
      </c>
      <c r="E309" s="206" t="s">
        <v>5</v>
      </c>
      <c r="F309" s="207" t="s">
        <v>254</v>
      </c>
      <c r="H309" s="208">
        <v>452.6</v>
      </c>
      <c r="I309" s="209"/>
      <c r="L309" s="205"/>
      <c r="M309" s="210"/>
      <c r="N309" s="211"/>
      <c r="O309" s="211"/>
      <c r="P309" s="211"/>
      <c r="Q309" s="211"/>
      <c r="R309" s="211"/>
      <c r="S309" s="211"/>
      <c r="T309" s="212"/>
      <c r="AT309" s="206" t="s">
        <v>203</v>
      </c>
      <c r="AU309" s="206" t="s">
        <v>211</v>
      </c>
      <c r="AV309" s="13" t="s">
        <v>201</v>
      </c>
      <c r="AW309" s="13" t="s">
        <v>39</v>
      </c>
      <c r="AX309" s="13" t="s">
        <v>83</v>
      </c>
      <c r="AY309" s="206" t="s">
        <v>195</v>
      </c>
    </row>
    <row r="310" spans="2:65" s="10" customFormat="1" ht="22.35" customHeight="1">
      <c r="B310" s="159"/>
      <c r="D310" s="160" t="s">
        <v>74</v>
      </c>
      <c r="E310" s="170" t="s">
        <v>670</v>
      </c>
      <c r="F310" s="170" t="s">
        <v>671</v>
      </c>
      <c r="I310" s="162"/>
      <c r="J310" s="171">
        <f>BK310</f>
        <v>0</v>
      </c>
      <c r="L310" s="159"/>
      <c r="M310" s="164"/>
      <c r="N310" s="165"/>
      <c r="O310" s="165"/>
      <c r="P310" s="166">
        <f>SUM(P311:P320)</f>
        <v>0</v>
      </c>
      <c r="Q310" s="165"/>
      <c r="R310" s="166">
        <f>SUM(R311:R320)</f>
        <v>0</v>
      </c>
      <c r="S310" s="165"/>
      <c r="T310" s="167">
        <f>SUM(T311:T320)</f>
        <v>0</v>
      </c>
      <c r="AR310" s="160" t="s">
        <v>83</v>
      </c>
      <c r="AT310" s="168" t="s">
        <v>74</v>
      </c>
      <c r="AU310" s="168" t="s">
        <v>85</v>
      </c>
      <c r="AY310" s="160" t="s">
        <v>195</v>
      </c>
      <c r="BK310" s="169">
        <f>SUM(BK311:BK320)</f>
        <v>0</v>
      </c>
    </row>
    <row r="311" spans="2:65" s="1" customFormat="1" ht="16.5" customHeight="1">
      <c r="B311" s="172"/>
      <c r="C311" s="173" t="s">
        <v>633</v>
      </c>
      <c r="D311" s="173" t="s">
        <v>197</v>
      </c>
      <c r="E311" s="174" t="s">
        <v>672</v>
      </c>
      <c r="F311" s="175" t="s">
        <v>673</v>
      </c>
      <c r="G311" s="176" t="s">
        <v>303</v>
      </c>
      <c r="H311" s="177">
        <v>198.452</v>
      </c>
      <c r="I311" s="178"/>
      <c r="J311" s="179">
        <f>ROUND(I311*H311,2)</f>
        <v>0</v>
      </c>
      <c r="K311" s="175"/>
      <c r="L311" s="40"/>
      <c r="M311" s="180" t="s">
        <v>5</v>
      </c>
      <c r="N311" s="181" t="s">
        <v>46</v>
      </c>
      <c r="O311" s="41"/>
      <c r="P311" s="182">
        <f>O311*H311</f>
        <v>0</v>
      </c>
      <c r="Q311" s="182">
        <v>0</v>
      </c>
      <c r="R311" s="182">
        <f>Q311*H311</f>
        <v>0</v>
      </c>
      <c r="S311" s="182">
        <v>0</v>
      </c>
      <c r="T311" s="183">
        <f>S311*H311</f>
        <v>0</v>
      </c>
      <c r="AR311" s="23" t="s">
        <v>201</v>
      </c>
      <c r="AT311" s="23" t="s">
        <v>197</v>
      </c>
      <c r="AU311" s="23" t="s">
        <v>211</v>
      </c>
      <c r="AY311" s="23" t="s">
        <v>195</v>
      </c>
      <c r="BE311" s="184">
        <f>IF(N311="základní",J311,0)</f>
        <v>0</v>
      </c>
      <c r="BF311" s="184">
        <f>IF(N311="snížená",J311,0)</f>
        <v>0</v>
      </c>
      <c r="BG311" s="184">
        <f>IF(N311="zákl. přenesená",J311,0)</f>
        <v>0</v>
      </c>
      <c r="BH311" s="184">
        <f>IF(N311="sníž. přenesená",J311,0)</f>
        <v>0</v>
      </c>
      <c r="BI311" s="184">
        <f>IF(N311="nulová",J311,0)</f>
        <v>0</v>
      </c>
      <c r="BJ311" s="23" t="s">
        <v>83</v>
      </c>
      <c r="BK311" s="184">
        <f>ROUND(I311*H311,2)</f>
        <v>0</v>
      </c>
      <c r="BL311" s="23" t="s">
        <v>201</v>
      </c>
      <c r="BM311" s="23" t="s">
        <v>831</v>
      </c>
    </row>
    <row r="312" spans="2:65" s="1" customFormat="1" ht="16.5" customHeight="1">
      <c r="B312" s="172"/>
      <c r="C312" s="173" t="s">
        <v>637</v>
      </c>
      <c r="D312" s="173" t="s">
        <v>197</v>
      </c>
      <c r="E312" s="174" t="s">
        <v>676</v>
      </c>
      <c r="F312" s="175" t="s">
        <v>677</v>
      </c>
      <c r="G312" s="176" t="s">
        <v>303</v>
      </c>
      <c r="H312" s="177">
        <v>1786.068</v>
      </c>
      <c r="I312" s="178"/>
      <c r="J312" s="179">
        <f>ROUND(I312*H312,2)</f>
        <v>0</v>
      </c>
      <c r="K312" s="175"/>
      <c r="L312" s="40"/>
      <c r="M312" s="180" t="s">
        <v>5</v>
      </c>
      <c r="N312" s="181" t="s">
        <v>46</v>
      </c>
      <c r="O312" s="41"/>
      <c r="P312" s="182">
        <f>O312*H312</f>
        <v>0</v>
      </c>
      <c r="Q312" s="182">
        <v>0</v>
      </c>
      <c r="R312" s="182">
        <f>Q312*H312</f>
        <v>0</v>
      </c>
      <c r="S312" s="182">
        <v>0</v>
      </c>
      <c r="T312" s="183">
        <f>S312*H312</f>
        <v>0</v>
      </c>
      <c r="AR312" s="23" t="s">
        <v>201</v>
      </c>
      <c r="AT312" s="23" t="s">
        <v>197</v>
      </c>
      <c r="AU312" s="23" t="s">
        <v>211</v>
      </c>
      <c r="AY312" s="23" t="s">
        <v>195</v>
      </c>
      <c r="BE312" s="184">
        <f>IF(N312="základní",J312,0)</f>
        <v>0</v>
      </c>
      <c r="BF312" s="184">
        <f>IF(N312="snížená",J312,0)</f>
        <v>0</v>
      </c>
      <c r="BG312" s="184">
        <f>IF(N312="zákl. přenesená",J312,0)</f>
        <v>0</v>
      </c>
      <c r="BH312" s="184">
        <f>IF(N312="sníž. přenesená",J312,0)</f>
        <v>0</v>
      </c>
      <c r="BI312" s="184">
        <f>IF(N312="nulová",J312,0)</f>
        <v>0</v>
      </c>
      <c r="BJ312" s="23" t="s">
        <v>83</v>
      </c>
      <c r="BK312" s="184">
        <f>ROUND(I312*H312,2)</f>
        <v>0</v>
      </c>
      <c r="BL312" s="23" t="s">
        <v>201</v>
      </c>
      <c r="BM312" s="23" t="s">
        <v>832</v>
      </c>
    </row>
    <row r="313" spans="2:65" s="1" customFormat="1" ht="54">
      <c r="B313" s="40"/>
      <c r="D313" s="186" t="s">
        <v>209</v>
      </c>
      <c r="F313" s="194" t="s">
        <v>679</v>
      </c>
      <c r="I313" s="195"/>
      <c r="L313" s="40"/>
      <c r="M313" s="196"/>
      <c r="N313" s="41"/>
      <c r="O313" s="41"/>
      <c r="P313" s="41"/>
      <c r="Q313" s="41"/>
      <c r="R313" s="41"/>
      <c r="S313" s="41"/>
      <c r="T313" s="69"/>
      <c r="AT313" s="23" t="s">
        <v>209</v>
      </c>
      <c r="AU313" s="23" t="s">
        <v>211</v>
      </c>
    </row>
    <row r="314" spans="2:65" s="11" customFormat="1">
      <c r="B314" s="185"/>
      <c r="D314" s="186" t="s">
        <v>203</v>
      </c>
      <c r="F314" s="188" t="s">
        <v>833</v>
      </c>
      <c r="H314" s="189">
        <v>1786.068</v>
      </c>
      <c r="I314" s="190"/>
      <c r="L314" s="185"/>
      <c r="M314" s="191"/>
      <c r="N314" s="192"/>
      <c r="O314" s="192"/>
      <c r="P314" s="192"/>
      <c r="Q314" s="192"/>
      <c r="R314" s="192"/>
      <c r="S314" s="192"/>
      <c r="T314" s="193"/>
      <c r="AT314" s="187" t="s">
        <v>203</v>
      </c>
      <c r="AU314" s="187" t="s">
        <v>211</v>
      </c>
      <c r="AV314" s="11" t="s">
        <v>85</v>
      </c>
      <c r="AW314" s="11" t="s">
        <v>6</v>
      </c>
      <c r="AX314" s="11" t="s">
        <v>83</v>
      </c>
      <c r="AY314" s="187" t="s">
        <v>195</v>
      </c>
    </row>
    <row r="315" spans="2:65" s="1" customFormat="1" ht="16.5" customHeight="1">
      <c r="B315" s="172"/>
      <c r="C315" s="173" t="s">
        <v>422</v>
      </c>
      <c r="D315" s="173" t="s">
        <v>197</v>
      </c>
      <c r="E315" s="174" t="s">
        <v>682</v>
      </c>
      <c r="F315" s="175" t="s">
        <v>683</v>
      </c>
      <c r="G315" s="176" t="s">
        <v>303</v>
      </c>
      <c r="H315" s="177">
        <v>198.452</v>
      </c>
      <c r="I315" s="178"/>
      <c r="J315" s="179">
        <f>ROUND(I315*H315,2)</f>
        <v>0</v>
      </c>
      <c r="K315" s="175"/>
      <c r="L315" s="40"/>
      <c r="M315" s="180" t="s">
        <v>5</v>
      </c>
      <c r="N315" s="181" t="s">
        <v>46</v>
      </c>
      <c r="O315" s="41"/>
      <c r="P315" s="182">
        <f>O315*H315</f>
        <v>0</v>
      </c>
      <c r="Q315" s="182">
        <v>0</v>
      </c>
      <c r="R315" s="182">
        <f>Q315*H315</f>
        <v>0</v>
      </c>
      <c r="S315" s="182">
        <v>0</v>
      </c>
      <c r="T315" s="183">
        <f>S315*H315</f>
        <v>0</v>
      </c>
      <c r="AR315" s="23" t="s">
        <v>201</v>
      </c>
      <c r="AT315" s="23" t="s">
        <v>197</v>
      </c>
      <c r="AU315" s="23" t="s">
        <v>211</v>
      </c>
      <c r="AY315" s="23" t="s">
        <v>195</v>
      </c>
      <c r="BE315" s="184">
        <f>IF(N315="základní",J315,0)</f>
        <v>0</v>
      </c>
      <c r="BF315" s="184">
        <f>IF(N315="snížená",J315,0)</f>
        <v>0</v>
      </c>
      <c r="BG315" s="184">
        <f>IF(N315="zákl. přenesená",J315,0)</f>
        <v>0</v>
      </c>
      <c r="BH315" s="184">
        <f>IF(N315="sníž. přenesená",J315,0)</f>
        <v>0</v>
      </c>
      <c r="BI315" s="184">
        <f>IF(N315="nulová",J315,0)</f>
        <v>0</v>
      </c>
      <c r="BJ315" s="23" t="s">
        <v>83</v>
      </c>
      <c r="BK315" s="184">
        <f>ROUND(I315*H315,2)</f>
        <v>0</v>
      </c>
      <c r="BL315" s="23" t="s">
        <v>201</v>
      </c>
      <c r="BM315" s="23" t="s">
        <v>834</v>
      </c>
    </row>
    <row r="316" spans="2:65" s="1" customFormat="1" ht="25.5" customHeight="1">
      <c r="B316" s="172"/>
      <c r="C316" s="173" t="s">
        <v>645</v>
      </c>
      <c r="D316" s="173" t="s">
        <v>197</v>
      </c>
      <c r="E316" s="174" t="s">
        <v>686</v>
      </c>
      <c r="F316" s="175" t="s">
        <v>687</v>
      </c>
      <c r="G316" s="176" t="s">
        <v>303</v>
      </c>
      <c r="H316" s="177">
        <v>99.495999999999995</v>
      </c>
      <c r="I316" s="178"/>
      <c r="J316" s="179">
        <f>ROUND(I316*H316,2)</f>
        <v>0</v>
      </c>
      <c r="K316" s="175"/>
      <c r="L316" s="40"/>
      <c r="M316" s="180" t="s">
        <v>5</v>
      </c>
      <c r="N316" s="181" t="s">
        <v>46</v>
      </c>
      <c r="O316" s="41"/>
      <c r="P316" s="182">
        <f>O316*H316</f>
        <v>0</v>
      </c>
      <c r="Q316" s="182">
        <v>0</v>
      </c>
      <c r="R316" s="182">
        <f>Q316*H316</f>
        <v>0</v>
      </c>
      <c r="S316" s="182">
        <v>0</v>
      </c>
      <c r="T316" s="183">
        <f>S316*H316</f>
        <v>0</v>
      </c>
      <c r="AR316" s="23" t="s">
        <v>201</v>
      </c>
      <c r="AT316" s="23" t="s">
        <v>197</v>
      </c>
      <c r="AU316" s="23" t="s">
        <v>211</v>
      </c>
      <c r="AY316" s="23" t="s">
        <v>195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23" t="s">
        <v>83</v>
      </c>
      <c r="BK316" s="184">
        <f>ROUND(I316*H316,2)</f>
        <v>0</v>
      </c>
      <c r="BL316" s="23" t="s">
        <v>201</v>
      </c>
      <c r="BM316" s="23" t="s">
        <v>835</v>
      </c>
    </row>
    <row r="317" spans="2:65" s="1" customFormat="1" ht="27">
      <c r="B317" s="40"/>
      <c r="D317" s="186" t="s">
        <v>209</v>
      </c>
      <c r="F317" s="194" t="s">
        <v>305</v>
      </c>
      <c r="I317" s="195"/>
      <c r="L317" s="40"/>
      <c r="M317" s="196"/>
      <c r="N317" s="41"/>
      <c r="O317" s="41"/>
      <c r="P317" s="41"/>
      <c r="Q317" s="41"/>
      <c r="R317" s="41"/>
      <c r="S317" s="41"/>
      <c r="T317" s="69"/>
      <c r="AT317" s="23" t="s">
        <v>209</v>
      </c>
      <c r="AU317" s="23" t="s">
        <v>211</v>
      </c>
    </row>
    <row r="318" spans="2:65" s="1" customFormat="1" ht="16.5" customHeight="1">
      <c r="B318" s="172"/>
      <c r="C318" s="173" t="s">
        <v>460</v>
      </c>
      <c r="D318" s="173" t="s">
        <v>197</v>
      </c>
      <c r="E318" s="174" t="s">
        <v>690</v>
      </c>
      <c r="F318" s="175" t="s">
        <v>691</v>
      </c>
      <c r="G318" s="176" t="s">
        <v>303</v>
      </c>
      <c r="H318" s="177">
        <v>98.956000000000003</v>
      </c>
      <c r="I318" s="178"/>
      <c r="J318" s="179">
        <f>ROUND(I318*H318,2)</f>
        <v>0</v>
      </c>
      <c r="K318" s="175"/>
      <c r="L318" s="40"/>
      <c r="M318" s="180" t="s">
        <v>5</v>
      </c>
      <c r="N318" s="181" t="s">
        <v>46</v>
      </c>
      <c r="O318" s="41"/>
      <c r="P318" s="182">
        <f>O318*H318</f>
        <v>0</v>
      </c>
      <c r="Q318" s="182">
        <v>0</v>
      </c>
      <c r="R318" s="182">
        <f>Q318*H318</f>
        <v>0</v>
      </c>
      <c r="S318" s="182">
        <v>0</v>
      </c>
      <c r="T318" s="183">
        <f>S318*H318</f>
        <v>0</v>
      </c>
      <c r="AR318" s="23" t="s">
        <v>201</v>
      </c>
      <c r="AT318" s="23" t="s">
        <v>197</v>
      </c>
      <c r="AU318" s="23" t="s">
        <v>211</v>
      </c>
      <c r="AY318" s="23" t="s">
        <v>195</v>
      </c>
      <c r="BE318" s="184">
        <f>IF(N318="základní",J318,0)</f>
        <v>0</v>
      </c>
      <c r="BF318" s="184">
        <f>IF(N318="snížená",J318,0)</f>
        <v>0</v>
      </c>
      <c r="BG318" s="184">
        <f>IF(N318="zákl. přenesená",J318,0)</f>
        <v>0</v>
      </c>
      <c r="BH318" s="184">
        <f>IF(N318="sníž. přenesená",J318,0)</f>
        <v>0</v>
      </c>
      <c r="BI318" s="184">
        <f>IF(N318="nulová",J318,0)</f>
        <v>0</v>
      </c>
      <c r="BJ318" s="23" t="s">
        <v>83</v>
      </c>
      <c r="BK318" s="184">
        <f>ROUND(I318*H318,2)</f>
        <v>0</v>
      </c>
      <c r="BL318" s="23" t="s">
        <v>201</v>
      </c>
      <c r="BM318" s="23" t="s">
        <v>836</v>
      </c>
    </row>
    <row r="319" spans="2:65" s="1" customFormat="1" ht="27">
      <c r="B319" s="40"/>
      <c r="D319" s="186" t="s">
        <v>209</v>
      </c>
      <c r="F319" s="194" t="s">
        <v>305</v>
      </c>
      <c r="I319" s="195"/>
      <c r="L319" s="40"/>
      <c r="M319" s="196"/>
      <c r="N319" s="41"/>
      <c r="O319" s="41"/>
      <c r="P319" s="41"/>
      <c r="Q319" s="41"/>
      <c r="R319" s="41"/>
      <c r="S319" s="41"/>
      <c r="T319" s="69"/>
      <c r="AT319" s="23" t="s">
        <v>209</v>
      </c>
      <c r="AU319" s="23" t="s">
        <v>211</v>
      </c>
    </row>
    <row r="320" spans="2:65" s="11" customFormat="1">
      <c r="B320" s="185"/>
      <c r="D320" s="186" t="s">
        <v>203</v>
      </c>
      <c r="E320" s="187" t="s">
        <v>5</v>
      </c>
      <c r="F320" s="188" t="s">
        <v>837</v>
      </c>
      <c r="H320" s="189">
        <v>98.956000000000003</v>
      </c>
      <c r="I320" s="190"/>
      <c r="L320" s="185"/>
      <c r="M320" s="223"/>
      <c r="N320" s="224"/>
      <c r="O320" s="224"/>
      <c r="P320" s="224"/>
      <c r="Q320" s="224"/>
      <c r="R320" s="224"/>
      <c r="S320" s="224"/>
      <c r="T320" s="225"/>
      <c r="AT320" s="187" t="s">
        <v>203</v>
      </c>
      <c r="AU320" s="187" t="s">
        <v>211</v>
      </c>
      <c r="AV320" s="11" t="s">
        <v>85</v>
      </c>
      <c r="AW320" s="11" t="s">
        <v>39</v>
      </c>
      <c r="AX320" s="11" t="s">
        <v>83</v>
      </c>
      <c r="AY320" s="187" t="s">
        <v>195</v>
      </c>
    </row>
    <row r="321" spans="2:12" s="1" customFormat="1" ht="6.95" customHeight="1">
      <c r="B321" s="55"/>
      <c r="C321" s="56"/>
      <c r="D321" s="56"/>
      <c r="E321" s="56"/>
      <c r="F321" s="56"/>
      <c r="G321" s="56"/>
      <c r="H321" s="56"/>
      <c r="I321" s="126"/>
      <c r="J321" s="56"/>
      <c r="K321" s="56"/>
      <c r="L321" s="40"/>
    </row>
  </sheetData>
  <autoFilter ref="C88:K320"/>
  <mergeCells count="10">
    <mergeCell ref="J51:J52"/>
    <mergeCell ref="E79:H79"/>
    <mergeCell ref="E81:H81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8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03"/>
  <sheetViews>
    <sheetView showGridLines="0" workbookViewId="0">
      <pane ySplit="1" topLeftCell="A268" activePane="bottomLeft" state="frozen"/>
      <selection pane="bottomLeft" activeCell="K89" sqref="K89:K303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91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838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ROUND(J89,2)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ROUND(SUM(BE89:BE302), 2)</f>
        <v>0</v>
      </c>
      <c r="G30" s="41"/>
      <c r="H30" s="41"/>
      <c r="I30" s="118">
        <v>0.21</v>
      </c>
      <c r="J30" s="117">
        <f>ROUND(ROUND((SUM(BE89:BE302)),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ROUND(SUM(BF89:BF302), 2)</f>
        <v>0</v>
      </c>
      <c r="G31" s="41"/>
      <c r="H31" s="41"/>
      <c r="I31" s="118">
        <v>0.15</v>
      </c>
      <c r="J31" s="117">
        <f>ROUND(ROUND((SUM(BF89:BF302)),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ROUND(SUM(BG89:BG302),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ROUND(SUM(BH89:BH302),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ROUND(SUM(BI89:BI302),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18_2017_03 - SO 03 Ul. Ščerbovského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J89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J90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J91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J158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J171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J183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J184</f>
        <v>0</v>
      </c>
      <c r="K62" s="147"/>
    </row>
    <row r="63" spans="2:47" s="8" customFormat="1" ht="19.899999999999999" customHeight="1">
      <c r="B63" s="141"/>
      <c r="C63" s="142"/>
      <c r="D63" s="143" t="s">
        <v>172</v>
      </c>
      <c r="E63" s="144"/>
      <c r="F63" s="144"/>
      <c r="G63" s="144"/>
      <c r="H63" s="144"/>
      <c r="I63" s="145"/>
      <c r="J63" s="146">
        <f>J202</f>
        <v>0</v>
      </c>
      <c r="K63" s="147"/>
    </row>
    <row r="64" spans="2:47" s="8" customFormat="1" ht="14.85" customHeight="1">
      <c r="B64" s="141"/>
      <c r="C64" s="142"/>
      <c r="D64" s="143" t="s">
        <v>173</v>
      </c>
      <c r="E64" s="144"/>
      <c r="F64" s="144"/>
      <c r="G64" s="144"/>
      <c r="H64" s="144"/>
      <c r="I64" s="145"/>
      <c r="J64" s="146">
        <f>J203</f>
        <v>0</v>
      </c>
      <c r="K64" s="147"/>
    </row>
    <row r="65" spans="2:12" s="8" customFormat="1" ht="14.85" customHeight="1">
      <c r="B65" s="141"/>
      <c r="C65" s="142"/>
      <c r="D65" s="143" t="s">
        <v>174</v>
      </c>
      <c r="E65" s="144"/>
      <c r="F65" s="144"/>
      <c r="G65" s="144"/>
      <c r="H65" s="144"/>
      <c r="I65" s="145"/>
      <c r="J65" s="146">
        <f>J215</f>
        <v>0</v>
      </c>
      <c r="K65" s="147"/>
    </row>
    <row r="66" spans="2:12" s="8" customFormat="1" ht="14.85" customHeight="1">
      <c r="B66" s="141"/>
      <c r="C66" s="142"/>
      <c r="D66" s="143" t="s">
        <v>175</v>
      </c>
      <c r="E66" s="144"/>
      <c r="F66" s="144"/>
      <c r="G66" s="144"/>
      <c r="H66" s="144"/>
      <c r="I66" s="145"/>
      <c r="J66" s="146">
        <f>J244</f>
        <v>0</v>
      </c>
      <c r="K66" s="147"/>
    </row>
    <row r="67" spans="2:12" s="8" customFormat="1" ht="19.899999999999999" customHeight="1">
      <c r="B67" s="141"/>
      <c r="C67" s="142"/>
      <c r="D67" s="143" t="s">
        <v>176</v>
      </c>
      <c r="E67" s="144"/>
      <c r="F67" s="144"/>
      <c r="G67" s="144"/>
      <c r="H67" s="144"/>
      <c r="I67" s="145"/>
      <c r="J67" s="146">
        <f>J287</f>
        <v>0</v>
      </c>
      <c r="K67" s="147"/>
    </row>
    <row r="68" spans="2:12" s="8" customFormat="1" ht="14.85" customHeight="1">
      <c r="B68" s="141"/>
      <c r="C68" s="142"/>
      <c r="D68" s="143" t="s">
        <v>177</v>
      </c>
      <c r="E68" s="144"/>
      <c r="F68" s="144"/>
      <c r="G68" s="144"/>
      <c r="H68" s="144"/>
      <c r="I68" s="145"/>
      <c r="J68" s="146">
        <f>J288</f>
        <v>0</v>
      </c>
      <c r="K68" s="147"/>
    </row>
    <row r="69" spans="2:12" s="8" customFormat="1" ht="14.85" customHeight="1">
      <c r="B69" s="141"/>
      <c r="C69" s="142"/>
      <c r="D69" s="143" t="s">
        <v>178</v>
      </c>
      <c r="E69" s="144"/>
      <c r="F69" s="144"/>
      <c r="G69" s="144"/>
      <c r="H69" s="144"/>
      <c r="I69" s="145"/>
      <c r="J69" s="146">
        <f>J292</f>
        <v>0</v>
      </c>
      <c r="K69" s="147"/>
    </row>
    <row r="70" spans="2:12" s="1" customFormat="1" ht="21.75" customHeight="1">
      <c r="B70" s="40"/>
      <c r="C70" s="41"/>
      <c r="D70" s="41"/>
      <c r="E70" s="41"/>
      <c r="F70" s="41"/>
      <c r="G70" s="41"/>
      <c r="H70" s="41"/>
      <c r="I70" s="105"/>
      <c r="J70" s="41"/>
      <c r="K70" s="44"/>
    </row>
    <row r="71" spans="2:12" s="1" customFormat="1" ht="6.95" customHeight="1">
      <c r="B71" s="55"/>
      <c r="C71" s="56"/>
      <c r="D71" s="56"/>
      <c r="E71" s="56"/>
      <c r="F71" s="56"/>
      <c r="G71" s="56"/>
      <c r="H71" s="56"/>
      <c r="I71" s="126"/>
      <c r="J71" s="56"/>
      <c r="K71" s="57"/>
    </row>
    <row r="75" spans="2:12" s="1" customFormat="1" ht="6.95" customHeight="1">
      <c r="B75" s="58"/>
      <c r="C75" s="59"/>
      <c r="D75" s="59"/>
      <c r="E75" s="59"/>
      <c r="F75" s="59"/>
      <c r="G75" s="59"/>
      <c r="H75" s="59"/>
      <c r="I75" s="127"/>
      <c r="J75" s="59"/>
      <c r="K75" s="59"/>
      <c r="L75" s="40"/>
    </row>
    <row r="76" spans="2:12" s="1" customFormat="1" ht="36.950000000000003" customHeight="1">
      <c r="B76" s="40"/>
      <c r="C76" s="60" t="s">
        <v>179</v>
      </c>
      <c r="L76" s="40"/>
    </row>
    <row r="77" spans="2:12" s="1" customFormat="1" ht="6.95" customHeight="1">
      <c r="B77" s="40"/>
      <c r="L77" s="40"/>
    </row>
    <row r="78" spans="2:12" s="1" customFormat="1" ht="14.45" customHeight="1">
      <c r="B78" s="40"/>
      <c r="C78" s="62" t="s">
        <v>19</v>
      </c>
      <c r="L78" s="40"/>
    </row>
    <row r="79" spans="2:12" s="1" customFormat="1" ht="16.5" customHeight="1">
      <c r="B79" s="40"/>
      <c r="E79" s="345" t="str">
        <f>E7</f>
        <v>Rekonstrukce vodovodu a kanalizace, oblast Radvanice a Bartovice</v>
      </c>
      <c r="F79" s="346"/>
      <c r="G79" s="346"/>
      <c r="H79" s="346"/>
      <c r="L79" s="40"/>
    </row>
    <row r="80" spans="2:12" s="1" customFormat="1" ht="14.45" customHeight="1">
      <c r="B80" s="40"/>
      <c r="C80" s="62" t="s">
        <v>158</v>
      </c>
      <c r="L80" s="40"/>
    </row>
    <row r="81" spans="2:65" s="1" customFormat="1" ht="17.25" customHeight="1">
      <c r="B81" s="40"/>
      <c r="E81" s="318" t="str">
        <f>E9</f>
        <v>18_2017_03 - SO 03 Ul. Ščerbovského - vodovod</v>
      </c>
      <c r="F81" s="347"/>
      <c r="G81" s="347"/>
      <c r="H81" s="347"/>
      <c r="L81" s="40"/>
    </row>
    <row r="82" spans="2:65" s="1" customFormat="1" ht="6.95" customHeight="1">
      <c r="B82" s="40"/>
      <c r="L82" s="40"/>
    </row>
    <row r="83" spans="2:65" s="1" customFormat="1" ht="18" customHeight="1">
      <c r="B83" s="40"/>
      <c r="C83" s="62" t="s">
        <v>23</v>
      </c>
      <c r="F83" s="148" t="str">
        <f>F12</f>
        <v>Ostrava</v>
      </c>
      <c r="I83" s="149" t="s">
        <v>25</v>
      </c>
      <c r="J83" s="66" t="str">
        <f>IF(J12="","",J12)</f>
        <v>11.12.2017</v>
      </c>
      <c r="L83" s="40"/>
    </row>
    <row r="84" spans="2:65" s="1" customFormat="1" ht="6.95" customHeight="1">
      <c r="B84" s="40"/>
      <c r="L84" s="40"/>
    </row>
    <row r="85" spans="2:65" s="1" customFormat="1" ht="15">
      <c r="B85" s="40"/>
      <c r="C85" s="62" t="s">
        <v>27</v>
      </c>
      <c r="F85" s="148" t="str">
        <f>E15</f>
        <v>Statutární město Ostrava</v>
      </c>
      <c r="I85" s="149" t="s">
        <v>35</v>
      </c>
      <c r="J85" s="148" t="str">
        <f>E21</f>
        <v>Ing. Renata Fuková</v>
      </c>
      <c r="L85" s="40"/>
    </row>
    <row r="86" spans="2:65" s="1" customFormat="1" ht="14.45" customHeight="1">
      <c r="B86" s="40"/>
      <c r="C86" s="62" t="s">
        <v>33</v>
      </c>
      <c r="F86" s="148" t="str">
        <f>IF(E18="","",E18)</f>
        <v/>
      </c>
      <c r="L86" s="40"/>
    </row>
    <row r="87" spans="2:65" s="1" customFormat="1" ht="10.35" customHeight="1">
      <c r="B87" s="40"/>
      <c r="L87" s="40"/>
    </row>
    <row r="88" spans="2:65" s="9" customFormat="1" ht="29.25" customHeight="1">
      <c r="B88" s="150"/>
      <c r="C88" s="151" t="s">
        <v>180</v>
      </c>
      <c r="D88" s="152" t="s">
        <v>60</v>
      </c>
      <c r="E88" s="152" t="s">
        <v>56</v>
      </c>
      <c r="F88" s="152" t="s">
        <v>181</v>
      </c>
      <c r="G88" s="152" t="s">
        <v>182</v>
      </c>
      <c r="H88" s="152" t="s">
        <v>183</v>
      </c>
      <c r="I88" s="153" t="s">
        <v>184</v>
      </c>
      <c r="J88" s="152" t="s">
        <v>162</v>
      </c>
      <c r="K88" s="154" t="s">
        <v>185</v>
      </c>
      <c r="L88" s="150"/>
      <c r="M88" s="72" t="s">
        <v>186</v>
      </c>
      <c r="N88" s="73" t="s">
        <v>45</v>
      </c>
      <c r="O88" s="73" t="s">
        <v>187</v>
      </c>
      <c r="P88" s="73" t="s">
        <v>188</v>
      </c>
      <c r="Q88" s="73" t="s">
        <v>189</v>
      </c>
      <c r="R88" s="73" t="s">
        <v>190</v>
      </c>
      <c r="S88" s="73" t="s">
        <v>191</v>
      </c>
      <c r="T88" s="74" t="s">
        <v>192</v>
      </c>
    </row>
    <row r="89" spans="2:65" s="1" customFormat="1" ht="29.25" customHeight="1">
      <c r="B89" s="40"/>
      <c r="C89" s="76" t="s">
        <v>163</v>
      </c>
      <c r="J89" s="155">
        <f>BK89</f>
        <v>0</v>
      </c>
      <c r="L89" s="40"/>
      <c r="M89" s="75"/>
      <c r="N89" s="67"/>
      <c r="O89" s="67"/>
      <c r="P89" s="156">
        <f>P90</f>
        <v>0</v>
      </c>
      <c r="Q89" s="67"/>
      <c r="R89" s="156">
        <f>R90</f>
        <v>708.08985807999989</v>
      </c>
      <c r="S89" s="67"/>
      <c r="T89" s="157">
        <f>T90</f>
        <v>200.38822199999998</v>
      </c>
      <c r="AT89" s="23" t="s">
        <v>74</v>
      </c>
      <c r="AU89" s="23" t="s">
        <v>164</v>
      </c>
      <c r="BK89" s="158">
        <f>BK90</f>
        <v>0</v>
      </c>
    </row>
    <row r="90" spans="2:65" s="10" customFormat="1" ht="37.35" customHeight="1">
      <c r="B90" s="159"/>
      <c r="D90" s="160" t="s">
        <v>74</v>
      </c>
      <c r="E90" s="161" t="s">
        <v>193</v>
      </c>
      <c r="F90" s="161" t="s">
        <v>194</v>
      </c>
      <c r="I90" s="162"/>
      <c r="J90" s="163">
        <f>BK90</f>
        <v>0</v>
      </c>
      <c r="L90" s="159"/>
      <c r="M90" s="164"/>
      <c r="N90" s="165"/>
      <c r="O90" s="165"/>
      <c r="P90" s="166">
        <f>P91+P158+P171+P183+P202+P287</f>
        <v>0</v>
      </c>
      <c r="Q90" s="165"/>
      <c r="R90" s="166">
        <f>R91+R158+R171+R183+R202+R287</f>
        <v>708.08985807999989</v>
      </c>
      <c r="S90" s="165"/>
      <c r="T90" s="167">
        <f>T91+T158+T171+T183+T202+T287</f>
        <v>200.38822199999998</v>
      </c>
      <c r="AR90" s="160" t="s">
        <v>83</v>
      </c>
      <c r="AT90" s="168" t="s">
        <v>74</v>
      </c>
      <c r="AU90" s="168" t="s">
        <v>75</v>
      </c>
      <c r="AY90" s="160" t="s">
        <v>195</v>
      </c>
      <c r="BK90" s="169">
        <f>BK91+BK158+BK171+BK183+BK202+BK287</f>
        <v>0</v>
      </c>
    </row>
    <row r="91" spans="2:65" s="10" customFormat="1" ht="19.899999999999999" customHeight="1">
      <c r="B91" s="159"/>
      <c r="D91" s="160" t="s">
        <v>74</v>
      </c>
      <c r="E91" s="170" t="s">
        <v>83</v>
      </c>
      <c r="F91" s="170" t="s">
        <v>196</v>
      </c>
      <c r="I91" s="162"/>
      <c r="J91" s="171">
        <f>BK91</f>
        <v>0</v>
      </c>
      <c r="L91" s="159"/>
      <c r="M91" s="164"/>
      <c r="N91" s="165"/>
      <c r="O91" s="165"/>
      <c r="P91" s="166">
        <f>SUM(P92:P157)</f>
        <v>0</v>
      </c>
      <c r="Q91" s="165"/>
      <c r="R91" s="166">
        <f>SUM(R92:R157)</f>
        <v>287.51721154000001</v>
      </c>
      <c r="S91" s="165"/>
      <c r="T91" s="167">
        <f>SUM(T92:T157)</f>
        <v>0</v>
      </c>
      <c r="AR91" s="160" t="s">
        <v>83</v>
      </c>
      <c r="AT91" s="168" t="s">
        <v>74</v>
      </c>
      <c r="AU91" s="168" t="s">
        <v>83</v>
      </c>
      <c r="AY91" s="160" t="s">
        <v>195</v>
      </c>
      <c r="BK91" s="169">
        <f>SUM(BK92:BK157)</f>
        <v>0</v>
      </c>
    </row>
    <row r="92" spans="2:65" s="1" customFormat="1" ht="25.5" customHeight="1">
      <c r="B92" s="172"/>
      <c r="C92" s="173" t="s">
        <v>83</v>
      </c>
      <c r="D92" s="173" t="s">
        <v>197</v>
      </c>
      <c r="E92" s="174" t="s">
        <v>212</v>
      </c>
      <c r="F92" s="175" t="s">
        <v>213</v>
      </c>
      <c r="G92" s="176" t="s">
        <v>207</v>
      </c>
      <c r="H92" s="177">
        <v>8</v>
      </c>
      <c r="I92" s="178"/>
      <c r="J92" s="179">
        <f>ROUND(I92*H92,2)</f>
        <v>0</v>
      </c>
      <c r="K92" s="175"/>
      <c r="L92" s="40"/>
      <c r="M92" s="180" t="s">
        <v>5</v>
      </c>
      <c r="N92" s="181" t="s">
        <v>46</v>
      </c>
      <c r="O92" s="41"/>
      <c r="P92" s="182">
        <f>O92*H92</f>
        <v>0</v>
      </c>
      <c r="Q92" s="182">
        <v>8.6800000000000002E-3</v>
      </c>
      <c r="R92" s="182">
        <f>Q92*H92</f>
        <v>6.9440000000000002E-2</v>
      </c>
      <c r="S92" s="182">
        <v>0</v>
      </c>
      <c r="T92" s="183">
        <f>S92*H92</f>
        <v>0</v>
      </c>
      <c r="AR92" s="23" t="s">
        <v>201</v>
      </c>
      <c r="AT92" s="23" t="s">
        <v>197</v>
      </c>
      <c r="AU92" s="23" t="s">
        <v>85</v>
      </c>
      <c r="AY92" s="23" t="s">
        <v>195</v>
      </c>
      <c r="BE92" s="184">
        <f>IF(N92="základní",J92,0)</f>
        <v>0</v>
      </c>
      <c r="BF92" s="184">
        <f>IF(N92="snížená",J92,0)</f>
        <v>0</v>
      </c>
      <c r="BG92" s="184">
        <f>IF(N92="zákl. přenesená",J92,0)</f>
        <v>0</v>
      </c>
      <c r="BH92" s="184">
        <f>IF(N92="sníž. přenesená",J92,0)</f>
        <v>0</v>
      </c>
      <c r="BI92" s="184">
        <f>IF(N92="nulová",J92,0)</f>
        <v>0</v>
      </c>
      <c r="BJ92" s="23" t="s">
        <v>83</v>
      </c>
      <c r="BK92" s="184">
        <f>ROUND(I92*H92,2)</f>
        <v>0</v>
      </c>
      <c r="BL92" s="23" t="s">
        <v>201</v>
      </c>
      <c r="BM92" s="23" t="s">
        <v>839</v>
      </c>
    </row>
    <row r="93" spans="2:65" s="1" customFormat="1" ht="94.5">
      <c r="B93" s="40"/>
      <c r="D93" s="186" t="s">
        <v>209</v>
      </c>
      <c r="F93" s="194" t="s">
        <v>215</v>
      </c>
      <c r="I93" s="195"/>
      <c r="L93" s="40"/>
      <c r="M93" s="196"/>
      <c r="N93" s="41"/>
      <c r="O93" s="41"/>
      <c r="P93" s="41"/>
      <c r="Q93" s="41"/>
      <c r="R93" s="41"/>
      <c r="S93" s="41"/>
      <c r="T93" s="69"/>
      <c r="AT93" s="23" t="s">
        <v>209</v>
      </c>
      <c r="AU93" s="23" t="s">
        <v>85</v>
      </c>
    </row>
    <row r="94" spans="2:65" s="1" customFormat="1" ht="16.5" customHeight="1">
      <c r="B94" s="172"/>
      <c r="C94" s="173" t="s">
        <v>85</v>
      </c>
      <c r="D94" s="173" t="s">
        <v>197</v>
      </c>
      <c r="E94" s="174" t="s">
        <v>221</v>
      </c>
      <c r="F94" s="175" t="s">
        <v>222</v>
      </c>
      <c r="G94" s="176" t="s">
        <v>207</v>
      </c>
      <c r="H94" s="177">
        <v>2</v>
      </c>
      <c r="I94" s="178"/>
      <c r="J94" s="179">
        <f>ROUND(I94*H94,2)</f>
        <v>0</v>
      </c>
      <c r="K94" s="175"/>
      <c r="L94" s="40"/>
      <c r="M94" s="180" t="s">
        <v>5</v>
      </c>
      <c r="N94" s="181" t="s">
        <v>46</v>
      </c>
      <c r="O94" s="41"/>
      <c r="P94" s="182">
        <f>O94*H94</f>
        <v>0</v>
      </c>
      <c r="Q94" s="182">
        <v>3.6900000000000002E-2</v>
      </c>
      <c r="R94" s="182">
        <f>Q94*H94</f>
        <v>7.3800000000000004E-2</v>
      </c>
      <c r="S94" s="182">
        <v>0</v>
      </c>
      <c r="T94" s="183">
        <f>S94*H94</f>
        <v>0</v>
      </c>
      <c r="AR94" s="23" t="s">
        <v>201</v>
      </c>
      <c r="AT94" s="23" t="s">
        <v>197</v>
      </c>
      <c r="AU94" s="23" t="s">
        <v>85</v>
      </c>
      <c r="AY94" s="23" t="s">
        <v>195</v>
      </c>
      <c r="BE94" s="184">
        <f>IF(N94="základní",J94,0)</f>
        <v>0</v>
      </c>
      <c r="BF94" s="184">
        <f>IF(N94="snížená",J94,0)</f>
        <v>0</v>
      </c>
      <c r="BG94" s="184">
        <f>IF(N94="zákl. přenesená",J94,0)</f>
        <v>0</v>
      </c>
      <c r="BH94" s="184">
        <f>IF(N94="sníž. přenesená",J94,0)</f>
        <v>0</v>
      </c>
      <c r="BI94" s="184">
        <f>IF(N94="nulová",J94,0)</f>
        <v>0</v>
      </c>
      <c r="BJ94" s="23" t="s">
        <v>83</v>
      </c>
      <c r="BK94" s="184">
        <f>ROUND(I94*H94,2)</f>
        <v>0</v>
      </c>
      <c r="BL94" s="23" t="s">
        <v>201</v>
      </c>
      <c r="BM94" s="23" t="s">
        <v>840</v>
      </c>
    </row>
    <row r="95" spans="2:65" s="1" customFormat="1" ht="94.5">
      <c r="B95" s="40"/>
      <c r="D95" s="186" t="s">
        <v>209</v>
      </c>
      <c r="F95" s="194" t="s">
        <v>224</v>
      </c>
      <c r="I95" s="195"/>
      <c r="L95" s="40"/>
      <c r="M95" s="196"/>
      <c r="N95" s="41"/>
      <c r="O95" s="41"/>
      <c r="P95" s="41"/>
      <c r="Q95" s="41"/>
      <c r="R95" s="41"/>
      <c r="S95" s="41"/>
      <c r="T95" s="69"/>
      <c r="AT95" s="23" t="s">
        <v>209</v>
      </c>
      <c r="AU95" s="23" t="s">
        <v>85</v>
      </c>
    </row>
    <row r="96" spans="2:65" s="1" customFormat="1" ht="16.5" customHeight="1">
      <c r="B96" s="172"/>
      <c r="C96" s="173" t="s">
        <v>211</v>
      </c>
      <c r="D96" s="173" t="s">
        <v>197</v>
      </c>
      <c r="E96" s="174" t="s">
        <v>226</v>
      </c>
      <c r="F96" s="175" t="s">
        <v>227</v>
      </c>
      <c r="G96" s="176" t="s">
        <v>228</v>
      </c>
      <c r="H96" s="177">
        <v>105.515</v>
      </c>
      <c r="I96" s="178"/>
      <c r="J96" s="179">
        <f>ROUND(I96*H96,2)</f>
        <v>0</v>
      </c>
      <c r="K96" s="175"/>
      <c r="L96" s="40"/>
      <c r="M96" s="180" t="s">
        <v>5</v>
      </c>
      <c r="N96" s="181" t="s">
        <v>46</v>
      </c>
      <c r="O96" s="41"/>
      <c r="P96" s="182">
        <f>O96*H96</f>
        <v>0</v>
      </c>
      <c r="Q96" s="182">
        <v>0</v>
      </c>
      <c r="R96" s="182">
        <f>Q96*H96</f>
        <v>0</v>
      </c>
      <c r="S96" s="182">
        <v>0</v>
      </c>
      <c r="T96" s="183">
        <f>S96*H96</f>
        <v>0</v>
      </c>
      <c r="AR96" s="23" t="s">
        <v>201</v>
      </c>
      <c r="AT96" s="23" t="s">
        <v>197</v>
      </c>
      <c r="AU96" s="23" t="s">
        <v>85</v>
      </c>
      <c r="AY96" s="23" t="s">
        <v>195</v>
      </c>
      <c r="BE96" s="184">
        <f>IF(N96="základní",J96,0)</f>
        <v>0</v>
      </c>
      <c r="BF96" s="184">
        <f>IF(N96="snížená",J96,0)</f>
        <v>0</v>
      </c>
      <c r="BG96" s="184">
        <f>IF(N96="zákl. přenesená",J96,0)</f>
        <v>0</v>
      </c>
      <c r="BH96" s="184">
        <f>IF(N96="sníž. přenesená",J96,0)</f>
        <v>0</v>
      </c>
      <c r="BI96" s="184">
        <f>IF(N96="nulová",J96,0)</f>
        <v>0</v>
      </c>
      <c r="BJ96" s="23" t="s">
        <v>83</v>
      </c>
      <c r="BK96" s="184">
        <f>ROUND(I96*H96,2)</f>
        <v>0</v>
      </c>
      <c r="BL96" s="23" t="s">
        <v>201</v>
      </c>
      <c r="BM96" s="23" t="s">
        <v>841</v>
      </c>
    </row>
    <row r="97" spans="2:65" s="1" customFormat="1" ht="40.5">
      <c r="B97" s="40"/>
      <c r="D97" s="186" t="s">
        <v>209</v>
      </c>
      <c r="F97" s="194" t="s">
        <v>230</v>
      </c>
      <c r="I97" s="195"/>
      <c r="L97" s="40"/>
      <c r="M97" s="196"/>
      <c r="N97" s="41"/>
      <c r="O97" s="41"/>
      <c r="P97" s="41"/>
      <c r="Q97" s="41"/>
      <c r="R97" s="41"/>
      <c r="S97" s="41"/>
      <c r="T97" s="69"/>
      <c r="AT97" s="23" t="s">
        <v>209</v>
      </c>
      <c r="AU97" s="23" t="s">
        <v>85</v>
      </c>
    </row>
    <row r="98" spans="2:65" s="11" customFormat="1">
      <c r="B98" s="185"/>
      <c r="D98" s="186" t="s">
        <v>203</v>
      </c>
      <c r="E98" s="187" t="s">
        <v>5</v>
      </c>
      <c r="F98" s="188" t="s">
        <v>842</v>
      </c>
      <c r="H98" s="189">
        <v>105.515</v>
      </c>
      <c r="I98" s="190"/>
      <c r="L98" s="185"/>
      <c r="M98" s="191"/>
      <c r="N98" s="192"/>
      <c r="O98" s="192"/>
      <c r="P98" s="192"/>
      <c r="Q98" s="192"/>
      <c r="R98" s="192"/>
      <c r="S98" s="192"/>
      <c r="T98" s="193"/>
      <c r="AT98" s="187" t="s">
        <v>203</v>
      </c>
      <c r="AU98" s="187" t="s">
        <v>85</v>
      </c>
      <c r="AV98" s="11" t="s">
        <v>85</v>
      </c>
      <c r="AW98" s="11" t="s">
        <v>39</v>
      </c>
      <c r="AX98" s="11" t="s">
        <v>83</v>
      </c>
      <c r="AY98" s="187" t="s">
        <v>195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233</v>
      </c>
      <c r="F99" s="175" t="s">
        <v>234</v>
      </c>
      <c r="G99" s="176" t="s">
        <v>228</v>
      </c>
      <c r="H99" s="177">
        <v>263.78800000000001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0</v>
      </c>
      <c r="R99" s="182">
        <f>Q99*H99</f>
        <v>0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843</v>
      </c>
    </row>
    <row r="100" spans="2:65" s="1" customFormat="1" ht="40.5">
      <c r="B100" s="40"/>
      <c r="D100" s="186" t="s">
        <v>209</v>
      </c>
      <c r="F100" s="194" t="s">
        <v>236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1" customFormat="1">
      <c r="B101" s="185"/>
      <c r="D101" s="186" t="s">
        <v>203</v>
      </c>
      <c r="E101" s="187" t="s">
        <v>5</v>
      </c>
      <c r="F101" s="188" t="s">
        <v>844</v>
      </c>
      <c r="H101" s="189">
        <v>13.077999999999999</v>
      </c>
      <c r="I101" s="190"/>
      <c r="L101" s="185"/>
      <c r="M101" s="191"/>
      <c r="N101" s="192"/>
      <c r="O101" s="192"/>
      <c r="P101" s="192"/>
      <c r="Q101" s="192"/>
      <c r="R101" s="192"/>
      <c r="S101" s="192"/>
      <c r="T101" s="193"/>
      <c r="AT101" s="187" t="s">
        <v>203</v>
      </c>
      <c r="AU101" s="187" t="s">
        <v>85</v>
      </c>
      <c r="AV101" s="11" t="s">
        <v>85</v>
      </c>
      <c r="AW101" s="11" t="s">
        <v>39</v>
      </c>
      <c r="AX101" s="11" t="s">
        <v>75</v>
      </c>
      <c r="AY101" s="187" t="s">
        <v>195</v>
      </c>
    </row>
    <row r="102" spans="2:65" s="11" customFormat="1">
      <c r="B102" s="185"/>
      <c r="D102" s="186" t="s">
        <v>203</v>
      </c>
      <c r="E102" s="187" t="s">
        <v>5</v>
      </c>
      <c r="F102" s="188" t="s">
        <v>845</v>
      </c>
      <c r="H102" s="189">
        <v>57.395000000000003</v>
      </c>
      <c r="I102" s="190"/>
      <c r="L102" s="185"/>
      <c r="M102" s="191"/>
      <c r="N102" s="192"/>
      <c r="O102" s="192"/>
      <c r="P102" s="192"/>
      <c r="Q102" s="192"/>
      <c r="R102" s="192"/>
      <c r="S102" s="192"/>
      <c r="T102" s="193"/>
      <c r="AT102" s="187" t="s">
        <v>203</v>
      </c>
      <c r="AU102" s="187" t="s">
        <v>85</v>
      </c>
      <c r="AV102" s="11" t="s">
        <v>85</v>
      </c>
      <c r="AW102" s="11" t="s">
        <v>39</v>
      </c>
      <c r="AX102" s="11" t="s">
        <v>75</v>
      </c>
      <c r="AY102" s="187" t="s">
        <v>195</v>
      </c>
    </row>
    <row r="103" spans="2:65" s="11" customFormat="1">
      <c r="B103" s="185"/>
      <c r="D103" s="186" t="s">
        <v>203</v>
      </c>
      <c r="E103" s="187" t="s">
        <v>5</v>
      </c>
      <c r="F103" s="188" t="s">
        <v>846</v>
      </c>
      <c r="H103" s="189">
        <v>70.631</v>
      </c>
      <c r="I103" s="190"/>
      <c r="L103" s="185"/>
      <c r="M103" s="191"/>
      <c r="N103" s="192"/>
      <c r="O103" s="192"/>
      <c r="P103" s="192"/>
      <c r="Q103" s="192"/>
      <c r="R103" s="192"/>
      <c r="S103" s="192"/>
      <c r="T103" s="193"/>
      <c r="AT103" s="187" t="s">
        <v>203</v>
      </c>
      <c r="AU103" s="187" t="s">
        <v>85</v>
      </c>
      <c r="AV103" s="11" t="s">
        <v>85</v>
      </c>
      <c r="AW103" s="11" t="s">
        <v>39</v>
      </c>
      <c r="AX103" s="11" t="s">
        <v>75</v>
      </c>
      <c r="AY103" s="187" t="s">
        <v>195</v>
      </c>
    </row>
    <row r="104" spans="2:65" s="11" customFormat="1">
      <c r="B104" s="185"/>
      <c r="D104" s="186" t="s">
        <v>203</v>
      </c>
      <c r="E104" s="187" t="s">
        <v>5</v>
      </c>
      <c r="F104" s="188" t="s">
        <v>847</v>
      </c>
      <c r="H104" s="189">
        <v>10.223000000000001</v>
      </c>
      <c r="I104" s="190"/>
      <c r="L104" s="185"/>
      <c r="M104" s="191"/>
      <c r="N104" s="192"/>
      <c r="O104" s="192"/>
      <c r="P104" s="192"/>
      <c r="Q104" s="192"/>
      <c r="R104" s="192"/>
      <c r="S104" s="192"/>
      <c r="T104" s="193"/>
      <c r="AT104" s="187" t="s">
        <v>203</v>
      </c>
      <c r="AU104" s="187" t="s">
        <v>85</v>
      </c>
      <c r="AV104" s="11" t="s">
        <v>85</v>
      </c>
      <c r="AW104" s="11" t="s">
        <v>39</v>
      </c>
      <c r="AX104" s="11" t="s">
        <v>75</v>
      </c>
      <c r="AY104" s="187" t="s">
        <v>195</v>
      </c>
    </row>
    <row r="105" spans="2:65" s="11" customFormat="1">
      <c r="B105" s="185"/>
      <c r="D105" s="186" t="s">
        <v>203</v>
      </c>
      <c r="E105" s="187" t="s">
        <v>5</v>
      </c>
      <c r="F105" s="188" t="s">
        <v>848</v>
      </c>
      <c r="H105" s="189">
        <v>10.259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75</v>
      </c>
      <c r="AY105" s="187" t="s">
        <v>195</v>
      </c>
    </row>
    <row r="106" spans="2:65" s="11" customFormat="1">
      <c r="B106" s="185"/>
      <c r="D106" s="186" t="s">
        <v>203</v>
      </c>
      <c r="E106" s="187" t="s">
        <v>5</v>
      </c>
      <c r="F106" s="188" t="s">
        <v>849</v>
      </c>
      <c r="H106" s="189">
        <v>75.866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850</v>
      </c>
      <c r="H107" s="189">
        <v>34.101999999999997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851</v>
      </c>
      <c r="H108" s="189">
        <v>49.005000000000003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2" customFormat="1">
      <c r="B109" s="197"/>
      <c r="D109" s="186" t="s">
        <v>203</v>
      </c>
      <c r="E109" s="198" t="s">
        <v>5</v>
      </c>
      <c r="F109" s="199" t="s">
        <v>852</v>
      </c>
      <c r="H109" s="200">
        <v>320.55900000000003</v>
      </c>
      <c r="I109" s="201"/>
      <c r="L109" s="197"/>
      <c r="M109" s="202"/>
      <c r="N109" s="203"/>
      <c r="O109" s="203"/>
      <c r="P109" s="203"/>
      <c r="Q109" s="203"/>
      <c r="R109" s="203"/>
      <c r="S109" s="203"/>
      <c r="T109" s="204"/>
      <c r="AT109" s="198" t="s">
        <v>203</v>
      </c>
      <c r="AU109" s="198" t="s">
        <v>85</v>
      </c>
      <c r="AV109" s="12" t="s">
        <v>211</v>
      </c>
      <c r="AW109" s="12" t="s">
        <v>39</v>
      </c>
      <c r="AX109" s="12" t="s">
        <v>75</v>
      </c>
      <c r="AY109" s="198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853</v>
      </c>
      <c r="H110" s="189">
        <v>36.003999999999998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2" customFormat="1">
      <c r="B111" s="197"/>
      <c r="D111" s="186" t="s">
        <v>203</v>
      </c>
      <c r="E111" s="198" t="s">
        <v>5</v>
      </c>
      <c r="F111" s="199" t="s">
        <v>250</v>
      </c>
      <c r="H111" s="200">
        <v>36.003999999999998</v>
      </c>
      <c r="I111" s="201"/>
      <c r="L111" s="197"/>
      <c r="M111" s="202"/>
      <c r="N111" s="203"/>
      <c r="O111" s="203"/>
      <c r="P111" s="203"/>
      <c r="Q111" s="203"/>
      <c r="R111" s="203"/>
      <c r="S111" s="203"/>
      <c r="T111" s="204"/>
      <c r="AT111" s="198" t="s">
        <v>203</v>
      </c>
      <c r="AU111" s="198" t="s">
        <v>85</v>
      </c>
      <c r="AV111" s="12" t="s">
        <v>211</v>
      </c>
      <c r="AW111" s="12" t="s">
        <v>39</v>
      </c>
      <c r="AX111" s="12" t="s">
        <v>75</v>
      </c>
      <c r="AY111" s="198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854</v>
      </c>
      <c r="H112" s="189">
        <v>-83.844999999999999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65" s="11" customFormat="1">
      <c r="B113" s="185"/>
      <c r="D113" s="186" t="s">
        <v>203</v>
      </c>
      <c r="E113" s="187" t="s">
        <v>5</v>
      </c>
      <c r="F113" s="188" t="s">
        <v>855</v>
      </c>
      <c r="H113" s="189">
        <v>-8.93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65" s="12" customFormat="1">
      <c r="B114" s="197"/>
      <c r="D114" s="186" t="s">
        <v>203</v>
      </c>
      <c r="E114" s="198" t="s">
        <v>5</v>
      </c>
      <c r="F114" s="199" t="s">
        <v>253</v>
      </c>
      <c r="H114" s="200">
        <v>-92.775000000000006</v>
      </c>
      <c r="I114" s="201"/>
      <c r="L114" s="197"/>
      <c r="M114" s="202"/>
      <c r="N114" s="203"/>
      <c r="O114" s="203"/>
      <c r="P114" s="203"/>
      <c r="Q114" s="203"/>
      <c r="R114" s="203"/>
      <c r="S114" s="203"/>
      <c r="T114" s="204"/>
      <c r="AT114" s="198" t="s">
        <v>203</v>
      </c>
      <c r="AU114" s="198" t="s">
        <v>85</v>
      </c>
      <c r="AV114" s="12" t="s">
        <v>211</v>
      </c>
      <c r="AW114" s="12" t="s">
        <v>39</v>
      </c>
      <c r="AX114" s="12" t="s">
        <v>75</v>
      </c>
      <c r="AY114" s="198" t="s">
        <v>195</v>
      </c>
    </row>
    <row r="115" spans="2:65" s="13" customFormat="1">
      <c r="B115" s="205"/>
      <c r="D115" s="186" t="s">
        <v>203</v>
      </c>
      <c r="E115" s="206" t="s">
        <v>5</v>
      </c>
      <c r="F115" s="207" t="s">
        <v>254</v>
      </c>
      <c r="H115" s="208">
        <v>263.78800000000001</v>
      </c>
      <c r="I115" s="209"/>
      <c r="L115" s="205"/>
      <c r="M115" s="210"/>
      <c r="N115" s="211"/>
      <c r="O115" s="211"/>
      <c r="P115" s="211"/>
      <c r="Q115" s="211"/>
      <c r="R115" s="211"/>
      <c r="S115" s="211"/>
      <c r="T115" s="212"/>
      <c r="AT115" s="206" t="s">
        <v>203</v>
      </c>
      <c r="AU115" s="206" t="s">
        <v>85</v>
      </c>
      <c r="AV115" s="13" t="s">
        <v>201</v>
      </c>
      <c r="AW115" s="13" t="s">
        <v>39</v>
      </c>
      <c r="AX115" s="13" t="s">
        <v>83</v>
      </c>
      <c r="AY115" s="206" t="s">
        <v>195</v>
      </c>
    </row>
    <row r="116" spans="2:65" s="1" customFormat="1" ht="16.5" customHeight="1">
      <c r="B116" s="172"/>
      <c r="C116" s="173" t="s">
        <v>220</v>
      </c>
      <c r="D116" s="173" t="s">
        <v>197</v>
      </c>
      <c r="E116" s="174" t="s">
        <v>256</v>
      </c>
      <c r="F116" s="175" t="s">
        <v>257</v>
      </c>
      <c r="G116" s="176" t="s">
        <v>228</v>
      </c>
      <c r="H116" s="177">
        <v>131.89400000000001</v>
      </c>
      <c r="I116" s="178"/>
      <c r="J116" s="179">
        <f>ROUND(I116*H116,2)</f>
        <v>0</v>
      </c>
      <c r="K116" s="175"/>
      <c r="L116" s="40"/>
      <c r="M116" s="180" t="s">
        <v>5</v>
      </c>
      <c r="N116" s="181" t="s">
        <v>46</v>
      </c>
      <c r="O116" s="41"/>
      <c r="P116" s="182">
        <f>O116*H116</f>
        <v>0</v>
      </c>
      <c r="Q116" s="182">
        <v>0</v>
      </c>
      <c r="R116" s="182">
        <f>Q116*H116</f>
        <v>0</v>
      </c>
      <c r="S116" s="182">
        <v>0</v>
      </c>
      <c r="T116" s="183">
        <f>S116*H116</f>
        <v>0</v>
      </c>
      <c r="AR116" s="23" t="s">
        <v>201</v>
      </c>
      <c r="AT116" s="23" t="s">
        <v>197</v>
      </c>
      <c r="AU116" s="23" t="s">
        <v>85</v>
      </c>
      <c r="AY116" s="23" t="s">
        <v>195</v>
      </c>
      <c r="BE116" s="184">
        <f>IF(N116="základní",J116,0)</f>
        <v>0</v>
      </c>
      <c r="BF116" s="184">
        <f>IF(N116="snížená",J116,0)</f>
        <v>0</v>
      </c>
      <c r="BG116" s="184">
        <f>IF(N116="zákl. přenesená",J116,0)</f>
        <v>0</v>
      </c>
      <c r="BH116" s="184">
        <f>IF(N116="sníž. přenesená",J116,0)</f>
        <v>0</v>
      </c>
      <c r="BI116" s="184">
        <f>IF(N116="nulová",J116,0)</f>
        <v>0</v>
      </c>
      <c r="BJ116" s="23" t="s">
        <v>83</v>
      </c>
      <c r="BK116" s="184">
        <f>ROUND(I116*H116,2)</f>
        <v>0</v>
      </c>
      <c r="BL116" s="23" t="s">
        <v>201</v>
      </c>
      <c r="BM116" s="23" t="s">
        <v>856</v>
      </c>
    </row>
    <row r="117" spans="2:65" s="1" customFormat="1" ht="54">
      <c r="B117" s="40"/>
      <c r="D117" s="186" t="s">
        <v>209</v>
      </c>
      <c r="F117" s="194" t="s">
        <v>259</v>
      </c>
      <c r="I117" s="195"/>
      <c r="L117" s="40"/>
      <c r="M117" s="196"/>
      <c r="N117" s="41"/>
      <c r="O117" s="41"/>
      <c r="P117" s="41"/>
      <c r="Q117" s="41"/>
      <c r="R117" s="41"/>
      <c r="S117" s="41"/>
      <c r="T117" s="69"/>
      <c r="AT117" s="23" t="s">
        <v>209</v>
      </c>
      <c r="AU117" s="23" t="s">
        <v>85</v>
      </c>
    </row>
    <row r="118" spans="2:65" s="11" customFormat="1">
      <c r="B118" s="185"/>
      <c r="D118" s="186" t="s">
        <v>203</v>
      </c>
      <c r="E118" s="187" t="s">
        <v>5</v>
      </c>
      <c r="F118" s="188" t="s">
        <v>857</v>
      </c>
      <c r="H118" s="189">
        <v>131.89400000000001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83</v>
      </c>
      <c r="AY118" s="187" t="s">
        <v>195</v>
      </c>
    </row>
    <row r="119" spans="2:65" s="1" customFormat="1" ht="16.5" customHeight="1">
      <c r="B119" s="172"/>
      <c r="C119" s="173" t="s">
        <v>225</v>
      </c>
      <c r="D119" s="173" t="s">
        <v>197</v>
      </c>
      <c r="E119" s="174" t="s">
        <v>262</v>
      </c>
      <c r="F119" s="175" t="s">
        <v>263</v>
      </c>
      <c r="G119" s="176" t="s">
        <v>264</v>
      </c>
      <c r="H119" s="177">
        <v>499.85599999999999</v>
      </c>
      <c r="I119" s="178"/>
      <c r="J119" s="179">
        <f>ROUND(I119*H119,2)</f>
        <v>0</v>
      </c>
      <c r="K119" s="175"/>
      <c r="L119" s="40"/>
      <c r="M119" s="180" t="s">
        <v>5</v>
      </c>
      <c r="N119" s="181" t="s">
        <v>46</v>
      </c>
      <c r="O119" s="41"/>
      <c r="P119" s="182">
        <f>O119*H119</f>
        <v>0</v>
      </c>
      <c r="Q119" s="182">
        <v>8.4000000000000003E-4</v>
      </c>
      <c r="R119" s="182">
        <f>Q119*H119</f>
        <v>0.41987904000000004</v>
      </c>
      <c r="S119" s="182">
        <v>0</v>
      </c>
      <c r="T119" s="183">
        <f>S119*H119</f>
        <v>0</v>
      </c>
      <c r="AR119" s="23" t="s">
        <v>201</v>
      </c>
      <c r="AT119" s="23" t="s">
        <v>197</v>
      </c>
      <c r="AU119" s="23" t="s">
        <v>85</v>
      </c>
      <c r="AY119" s="23" t="s">
        <v>195</v>
      </c>
      <c r="BE119" s="184">
        <f>IF(N119="základní",J119,0)</f>
        <v>0</v>
      </c>
      <c r="BF119" s="184">
        <f>IF(N119="snížená",J119,0)</f>
        <v>0</v>
      </c>
      <c r="BG119" s="184">
        <f>IF(N119="zákl. přenesená",J119,0)</f>
        <v>0</v>
      </c>
      <c r="BH119" s="184">
        <f>IF(N119="sníž. přenesená",J119,0)</f>
        <v>0</v>
      </c>
      <c r="BI119" s="184">
        <f>IF(N119="nulová",J119,0)</f>
        <v>0</v>
      </c>
      <c r="BJ119" s="23" t="s">
        <v>83</v>
      </c>
      <c r="BK119" s="184">
        <f>ROUND(I119*H119,2)</f>
        <v>0</v>
      </c>
      <c r="BL119" s="23" t="s">
        <v>201</v>
      </c>
      <c r="BM119" s="23" t="s">
        <v>858</v>
      </c>
    </row>
    <row r="120" spans="2:65" s="1" customFormat="1" ht="54">
      <c r="B120" s="40"/>
      <c r="D120" s="186" t="s">
        <v>209</v>
      </c>
      <c r="F120" s="194" t="s">
        <v>266</v>
      </c>
      <c r="I120" s="195"/>
      <c r="L120" s="40"/>
      <c r="M120" s="196"/>
      <c r="N120" s="41"/>
      <c r="O120" s="41"/>
      <c r="P120" s="41"/>
      <c r="Q120" s="41"/>
      <c r="R120" s="41"/>
      <c r="S120" s="41"/>
      <c r="T120" s="69"/>
      <c r="AT120" s="23" t="s">
        <v>209</v>
      </c>
      <c r="AU120" s="23" t="s">
        <v>85</v>
      </c>
    </row>
    <row r="121" spans="2:65" s="11" customFormat="1">
      <c r="B121" s="185"/>
      <c r="D121" s="186" t="s">
        <v>203</v>
      </c>
      <c r="E121" s="187" t="s">
        <v>5</v>
      </c>
      <c r="F121" s="188" t="s">
        <v>859</v>
      </c>
      <c r="H121" s="189">
        <v>26.155999999999999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65" s="11" customFormat="1">
      <c r="B122" s="185"/>
      <c r="D122" s="186" t="s">
        <v>203</v>
      </c>
      <c r="E122" s="187" t="s">
        <v>5</v>
      </c>
      <c r="F122" s="188" t="s">
        <v>860</v>
      </c>
      <c r="H122" s="189">
        <v>114.79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65" s="11" customFormat="1">
      <c r="B123" s="185"/>
      <c r="D123" s="186" t="s">
        <v>203</v>
      </c>
      <c r="E123" s="187" t="s">
        <v>5</v>
      </c>
      <c r="F123" s="188" t="s">
        <v>861</v>
      </c>
      <c r="H123" s="189">
        <v>20.445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75</v>
      </c>
      <c r="AY123" s="187" t="s">
        <v>195</v>
      </c>
    </row>
    <row r="124" spans="2:65" s="11" customFormat="1">
      <c r="B124" s="185"/>
      <c r="D124" s="186" t="s">
        <v>203</v>
      </c>
      <c r="E124" s="187" t="s">
        <v>5</v>
      </c>
      <c r="F124" s="188" t="s">
        <v>862</v>
      </c>
      <c r="H124" s="189">
        <v>20.518000000000001</v>
      </c>
      <c r="I124" s="190"/>
      <c r="L124" s="185"/>
      <c r="M124" s="191"/>
      <c r="N124" s="192"/>
      <c r="O124" s="192"/>
      <c r="P124" s="192"/>
      <c r="Q124" s="192"/>
      <c r="R124" s="192"/>
      <c r="S124" s="192"/>
      <c r="T124" s="193"/>
      <c r="AT124" s="187" t="s">
        <v>203</v>
      </c>
      <c r="AU124" s="187" t="s">
        <v>85</v>
      </c>
      <c r="AV124" s="11" t="s">
        <v>85</v>
      </c>
      <c r="AW124" s="11" t="s">
        <v>39</v>
      </c>
      <c r="AX124" s="11" t="s">
        <v>75</v>
      </c>
      <c r="AY124" s="187" t="s">
        <v>195</v>
      </c>
    </row>
    <row r="125" spans="2:65" s="11" customFormat="1">
      <c r="B125" s="185"/>
      <c r="D125" s="186" t="s">
        <v>203</v>
      </c>
      <c r="E125" s="187" t="s">
        <v>5</v>
      </c>
      <c r="F125" s="188" t="s">
        <v>863</v>
      </c>
      <c r="H125" s="189">
        <v>151.733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65" s="11" customFormat="1">
      <c r="B126" s="185"/>
      <c r="D126" s="186" t="s">
        <v>203</v>
      </c>
      <c r="E126" s="187" t="s">
        <v>5</v>
      </c>
      <c r="F126" s="188" t="s">
        <v>864</v>
      </c>
      <c r="H126" s="189">
        <v>68.203999999999994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85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65" s="11" customFormat="1">
      <c r="B127" s="185"/>
      <c r="D127" s="186" t="s">
        <v>203</v>
      </c>
      <c r="E127" s="187" t="s">
        <v>5</v>
      </c>
      <c r="F127" s="188" t="s">
        <v>865</v>
      </c>
      <c r="H127" s="189">
        <v>98.01</v>
      </c>
      <c r="I127" s="190"/>
      <c r="L127" s="185"/>
      <c r="M127" s="191"/>
      <c r="N127" s="192"/>
      <c r="O127" s="192"/>
      <c r="P127" s="192"/>
      <c r="Q127" s="192"/>
      <c r="R127" s="192"/>
      <c r="S127" s="192"/>
      <c r="T127" s="193"/>
      <c r="AT127" s="187" t="s">
        <v>203</v>
      </c>
      <c r="AU127" s="187" t="s">
        <v>85</v>
      </c>
      <c r="AV127" s="11" t="s">
        <v>85</v>
      </c>
      <c r="AW127" s="11" t="s">
        <v>39</v>
      </c>
      <c r="AX127" s="11" t="s">
        <v>75</v>
      </c>
      <c r="AY127" s="187" t="s">
        <v>195</v>
      </c>
    </row>
    <row r="128" spans="2:65" s="13" customFormat="1">
      <c r="B128" s="205"/>
      <c r="D128" s="186" t="s">
        <v>203</v>
      </c>
      <c r="E128" s="206" t="s">
        <v>5</v>
      </c>
      <c r="F128" s="207" t="s">
        <v>254</v>
      </c>
      <c r="H128" s="208">
        <v>499.85599999999999</v>
      </c>
      <c r="I128" s="209"/>
      <c r="L128" s="205"/>
      <c r="M128" s="210"/>
      <c r="N128" s="211"/>
      <c r="O128" s="211"/>
      <c r="P128" s="211"/>
      <c r="Q128" s="211"/>
      <c r="R128" s="211"/>
      <c r="S128" s="211"/>
      <c r="T128" s="212"/>
      <c r="AT128" s="206" t="s">
        <v>203</v>
      </c>
      <c r="AU128" s="206" t="s">
        <v>85</v>
      </c>
      <c r="AV128" s="13" t="s">
        <v>201</v>
      </c>
      <c r="AW128" s="13" t="s">
        <v>39</v>
      </c>
      <c r="AX128" s="13" t="s">
        <v>83</v>
      </c>
      <c r="AY128" s="206" t="s">
        <v>195</v>
      </c>
    </row>
    <row r="129" spans="2:65" s="1" customFormat="1" ht="16.5" customHeight="1">
      <c r="B129" s="172"/>
      <c r="C129" s="173" t="s">
        <v>232</v>
      </c>
      <c r="D129" s="173" t="s">
        <v>197</v>
      </c>
      <c r="E129" s="174" t="s">
        <v>275</v>
      </c>
      <c r="F129" s="175" t="s">
        <v>276</v>
      </c>
      <c r="G129" s="176" t="s">
        <v>264</v>
      </c>
      <c r="H129" s="177">
        <v>499.85599999999999</v>
      </c>
      <c r="I129" s="178"/>
      <c r="J129" s="179">
        <f>ROUND(I129*H129,2)</f>
        <v>0</v>
      </c>
      <c r="K129" s="175"/>
      <c r="L129" s="40"/>
      <c r="M129" s="180" t="s">
        <v>5</v>
      </c>
      <c r="N129" s="181" t="s">
        <v>46</v>
      </c>
      <c r="O129" s="41"/>
      <c r="P129" s="182">
        <f>O129*H129</f>
        <v>0</v>
      </c>
      <c r="Q129" s="182">
        <v>0</v>
      </c>
      <c r="R129" s="182">
        <f>Q129*H129</f>
        <v>0</v>
      </c>
      <c r="S129" s="182">
        <v>0</v>
      </c>
      <c r="T129" s="183">
        <f>S129*H129</f>
        <v>0</v>
      </c>
      <c r="AR129" s="23" t="s">
        <v>201</v>
      </c>
      <c r="AT129" s="23" t="s">
        <v>197</v>
      </c>
      <c r="AU129" s="23" t="s">
        <v>85</v>
      </c>
      <c r="AY129" s="23" t="s">
        <v>195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23" t="s">
        <v>83</v>
      </c>
      <c r="BK129" s="184">
        <f>ROUND(I129*H129,2)</f>
        <v>0</v>
      </c>
      <c r="BL129" s="23" t="s">
        <v>201</v>
      </c>
      <c r="BM129" s="23" t="s">
        <v>866</v>
      </c>
    </row>
    <row r="130" spans="2:65" s="1" customFormat="1" ht="40.5">
      <c r="B130" s="40"/>
      <c r="D130" s="186" t="s">
        <v>209</v>
      </c>
      <c r="F130" s="194" t="s">
        <v>278</v>
      </c>
      <c r="I130" s="195"/>
      <c r="L130" s="40"/>
      <c r="M130" s="196"/>
      <c r="N130" s="41"/>
      <c r="O130" s="41"/>
      <c r="P130" s="41"/>
      <c r="Q130" s="41"/>
      <c r="R130" s="41"/>
      <c r="S130" s="41"/>
      <c r="T130" s="69"/>
      <c r="AT130" s="23" t="s">
        <v>209</v>
      </c>
      <c r="AU130" s="23" t="s">
        <v>85</v>
      </c>
    </row>
    <row r="131" spans="2:65" s="1" customFormat="1" ht="16.5" customHeight="1">
      <c r="B131" s="172"/>
      <c r="C131" s="173" t="s">
        <v>255</v>
      </c>
      <c r="D131" s="173" t="s">
        <v>197</v>
      </c>
      <c r="E131" s="174" t="s">
        <v>280</v>
      </c>
      <c r="F131" s="175" t="s">
        <v>281</v>
      </c>
      <c r="G131" s="176" t="s">
        <v>228</v>
      </c>
      <c r="H131" s="177">
        <v>263.78800000000001</v>
      </c>
      <c r="I131" s="178"/>
      <c r="J131" s="179">
        <f>ROUND(I131*H131,2)</f>
        <v>0</v>
      </c>
      <c r="K131" s="175"/>
      <c r="L131" s="40"/>
      <c r="M131" s="180" t="s">
        <v>5</v>
      </c>
      <c r="N131" s="181" t="s">
        <v>46</v>
      </c>
      <c r="O131" s="41"/>
      <c r="P131" s="182">
        <f>O131*H131</f>
        <v>0</v>
      </c>
      <c r="Q131" s="182">
        <v>0</v>
      </c>
      <c r="R131" s="182">
        <f>Q131*H131</f>
        <v>0</v>
      </c>
      <c r="S131" s="182">
        <v>0</v>
      </c>
      <c r="T131" s="183">
        <f>S131*H131</f>
        <v>0</v>
      </c>
      <c r="AR131" s="23" t="s">
        <v>201</v>
      </c>
      <c r="AT131" s="23" t="s">
        <v>197</v>
      </c>
      <c r="AU131" s="23" t="s">
        <v>85</v>
      </c>
      <c r="AY131" s="23" t="s">
        <v>195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23" t="s">
        <v>83</v>
      </c>
      <c r="BK131" s="184">
        <f>ROUND(I131*H131,2)</f>
        <v>0</v>
      </c>
      <c r="BL131" s="23" t="s">
        <v>201</v>
      </c>
      <c r="BM131" s="23" t="s">
        <v>867</v>
      </c>
    </row>
    <row r="132" spans="2:65" s="1" customFormat="1" ht="54">
      <c r="B132" s="40"/>
      <c r="D132" s="186" t="s">
        <v>209</v>
      </c>
      <c r="F132" s="194" t="s">
        <v>283</v>
      </c>
      <c r="I132" s="195"/>
      <c r="L132" s="40"/>
      <c r="M132" s="196"/>
      <c r="N132" s="41"/>
      <c r="O132" s="41"/>
      <c r="P132" s="41"/>
      <c r="Q132" s="41"/>
      <c r="R132" s="41"/>
      <c r="S132" s="41"/>
      <c r="T132" s="69"/>
      <c r="AT132" s="23" t="s">
        <v>209</v>
      </c>
      <c r="AU132" s="23" t="s">
        <v>85</v>
      </c>
    </row>
    <row r="133" spans="2:65" s="1" customFormat="1" ht="16.5" customHeight="1">
      <c r="B133" s="172"/>
      <c r="C133" s="173" t="s">
        <v>261</v>
      </c>
      <c r="D133" s="173" t="s">
        <v>197</v>
      </c>
      <c r="E133" s="174" t="s">
        <v>285</v>
      </c>
      <c r="F133" s="175" t="s">
        <v>286</v>
      </c>
      <c r="G133" s="176" t="s">
        <v>228</v>
      </c>
      <c r="H133" s="177">
        <v>263.78800000000001</v>
      </c>
      <c r="I133" s="178"/>
      <c r="J133" s="179">
        <f>ROUND(I133*H133,2)</f>
        <v>0</v>
      </c>
      <c r="K133" s="175"/>
      <c r="L133" s="40"/>
      <c r="M133" s="180" t="s">
        <v>5</v>
      </c>
      <c r="N133" s="181" t="s">
        <v>46</v>
      </c>
      <c r="O133" s="41"/>
      <c r="P133" s="182">
        <f>O133*H133</f>
        <v>0</v>
      </c>
      <c r="Q133" s="182">
        <v>0</v>
      </c>
      <c r="R133" s="182">
        <f>Q133*H133</f>
        <v>0</v>
      </c>
      <c r="S133" s="182">
        <v>0</v>
      </c>
      <c r="T133" s="183">
        <f>S133*H133</f>
        <v>0</v>
      </c>
      <c r="AR133" s="23" t="s">
        <v>201</v>
      </c>
      <c r="AT133" s="23" t="s">
        <v>197</v>
      </c>
      <c r="AU133" s="23" t="s">
        <v>85</v>
      </c>
      <c r="AY133" s="23" t="s">
        <v>195</v>
      </c>
      <c r="BE133" s="184">
        <f>IF(N133="základní",J133,0)</f>
        <v>0</v>
      </c>
      <c r="BF133" s="184">
        <f>IF(N133="snížená",J133,0)</f>
        <v>0</v>
      </c>
      <c r="BG133" s="184">
        <f>IF(N133="zákl. přenesená",J133,0)</f>
        <v>0</v>
      </c>
      <c r="BH133" s="184">
        <f>IF(N133="sníž. přenesená",J133,0)</f>
        <v>0</v>
      </c>
      <c r="BI133" s="184">
        <f>IF(N133="nulová",J133,0)</f>
        <v>0</v>
      </c>
      <c r="BJ133" s="23" t="s">
        <v>83</v>
      </c>
      <c r="BK133" s="184">
        <f>ROUND(I133*H133,2)</f>
        <v>0</v>
      </c>
      <c r="BL133" s="23" t="s">
        <v>201</v>
      </c>
      <c r="BM133" s="23" t="s">
        <v>868</v>
      </c>
    </row>
    <row r="134" spans="2:65" s="1" customFormat="1" ht="67.5">
      <c r="B134" s="40"/>
      <c r="D134" s="186" t="s">
        <v>209</v>
      </c>
      <c r="F134" s="194" t="s">
        <v>288</v>
      </c>
      <c r="I134" s="195"/>
      <c r="L134" s="40"/>
      <c r="M134" s="196"/>
      <c r="N134" s="41"/>
      <c r="O134" s="41"/>
      <c r="P134" s="41"/>
      <c r="Q134" s="41"/>
      <c r="R134" s="41"/>
      <c r="S134" s="41"/>
      <c r="T134" s="69"/>
      <c r="AT134" s="23" t="s">
        <v>209</v>
      </c>
      <c r="AU134" s="23" t="s">
        <v>85</v>
      </c>
    </row>
    <row r="135" spans="2:65" s="1" customFormat="1" ht="16.5" customHeight="1">
      <c r="B135" s="172"/>
      <c r="C135" s="173" t="s">
        <v>274</v>
      </c>
      <c r="D135" s="173" t="s">
        <v>197</v>
      </c>
      <c r="E135" s="174" t="s">
        <v>294</v>
      </c>
      <c r="F135" s="175" t="s">
        <v>295</v>
      </c>
      <c r="G135" s="176" t="s">
        <v>228</v>
      </c>
      <c r="H135" s="177">
        <v>263.78800000000001</v>
      </c>
      <c r="I135" s="178"/>
      <c r="J135" s="179">
        <f>ROUND(I135*H135,2)</f>
        <v>0</v>
      </c>
      <c r="K135" s="175"/>
      <c r="L135" s="40"/>
      <c r="M135" s="180" t="s">
        <v>5</v>
      </c>
      <c r="N135" s="181" t="s">
        <v>46</v>
      </c>
      <c r="O135" s="41"/>
      <c r="P135" s="182">
        <f>O135*H135</f>
        <v>0</v>
      </c>
      <c r="Q135" s="182">
        <v>0</v>
      </c>
      <c r="R135" s="182">
        <f>Q135*H135</f>
        <v>0</v>
      </c>
      <c r="S135" s="182">
        <v>0</v>
      </c>
      <c r="T135" s="183">
        <f>S135*H135</f>
        <v>0</v>
      </c>
      <c r="AR135" s="23" t="s">
        <v>201</v>
      </c>
      <c r="AT135" s="23" t="s">
        <v>197</v>
      </c>
      <c r="AU135" s="23" t="s">
        <v>85</v>
      </c>
      <c r="AY135" s="23" t="s">
        <v>195</v>
      </c>
      <c r="BE135" s="184">
        <f>IF(N135="základní",J135,0)</f>
        <v>0</v>
      </c>
      <c r="BF135" s="184">
        <f>IF(N135="snížená",J135,0)</f>
        <v>0</v>
      </c>
      <c r="BG135" s="184">
        <f>IF(N135="zákl. přenesená",J135,0)</f>
        <v>0</v>
      </c>
      <c r="BH135" s="184">
        <f>IF(N135="sníž. přenesená",J135,0)</f>
        <v>0</v>
      </c>
      <c r="BI135" s="184">
        <f>IF(N135="nulová",J135,0)</f>
        <v>0</v>
      </c>
      <c r="BJ135" s="23" t="s">
        <v>83</v>
      </c>
      <c r="BK135" s="184">
        <f>ROUND(I135*H135,2)</f>
        <v>0</v>
      </c>
      <c r="BL135" s="23" t="s">
        <v>201</v>
      </c>
      <c r="BM135" s="23" t="s">
        <v>869</v>
      </c>
    </row>
    <row r="136" spans="2:65" s="1" customFormat="1" ht="16.5" customHeight="1">
      <c r="B136" s="172"/>
      <c r="C136" s="173" t="s">
        <v>279</v>
      </c>
      <c r="D136" s="173" t="s">
        <v>197</v>
      </c>
      <c r="E136" s="174" t="s">
        <v>298</v>
      </c>
      <c r="F136" s="175" t="s">
        <v>299</v>
      </c>
      <c r="G136" s="176" t="s">
        <v>228</v>
      </c>
      <c r="H136" s="177">
        <v>263.78800000000001</v>
      </c>
      <c r="I136" s="178"/>
      <c r="J136" s="179">
        <f>ROUND(I136*H136,2)</f>
        <v>0</v>
      </c>
      <c r="K136" s="175"/>
      <c r="L136" s="40"/>
      <c r="M136" s="180" t="s">
        <v>5</v>
      </c>
      <c r="N136" s="181" t="s">
        <v>46</v>
      </c>
      <c r="O136" s="41"/>
      <c r="P136" s="182">
        <f>O136*H136</f>
        <v>0</v>
      </c>
      <c r="Q136" s="182">
        <v>0</v>
      </c>
      <c r="R136" s="182">
        <f>Q136*H136</f>
        <v>0</v>
      </c>
      <c r="S136" s="182">
        <v>0</v>
      </c>
      <c r="T136" s="183">
        <f>S136*H136</f>
        <v>0</v>
      </c>
      <c r="AR136" s="23" t="s">
        <v>201</v>
      </c>
      <c r="AT136" s="23" t="s">
        <v>197</v>
      </c>
      <c r="AU136" s="23" t="s">
        <v>85</v>
      </c>
      <c r="AY136" s="23" t="s">
        <v>195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23" t="s">
        <v>83</v>
      </c>
      <c r="BK136" s="184">
        <f>ROUND(I136*H136,2)</f>
        <v>0</v>
      </c>
      <c r="BL136" s="23" t="s">
        <v>201</v>
      </c>
      <c r="BM136" s="23" t="s">
        <v>870</v>
      </c>
    </row>
    <row r="137" spans="2:65" s="1" customFormat="1" ht="16.5" customHeight="1">
      <c r="B137" s="172"/>
      <c r="C137" s="173" t="s">
        <v>284</v>
      </c>
      <c r="D137" s="173" t="s">
        <v>197</v>
      </c>
      <c r="E137" s="174" t="s">
        <v>301</v>
      </c>
      <c r="F137" s="175" t="s">
        <v>302</v>
      </c>
      <c r="G137" s="176" t="s">
        <v>303</v>
      </c>
      <c r="H137" s="177">
        <v>435.25</v>
      </c>
      <c r="I137" s="178"/>
      <c r="J137" s="179">
        <f>ROUND(I137*H137,2)</f>
        <v>0</v>
      </c>
      <c r="K137" s="175"/>
      <c r="L137" s="40"/>
      <c r="M137" s="180" t="s">
        <v>5</v>
      </c>
      <c r="N137" s="181" t="s">
        <v>46</v>
      </c>
      <c r="O137" s="41"/>
      <c r="P137" s="182">
        <f>O137*H137</f>
        <v>0</v>
      </c>
      <c r="Q137" s="182">
        <v>0</v>
      </c>
      <c r="R137" s="182">
        <f>Q137*H137</f>
        <v>0</v>
      </c>
      <c r="S137" s="182">
        <v>0</v>
      </c>
      <c r="T137" s="183">
        <f>S137*H137</f>
        <v>0</v>
      </c>
      <c r="AR137" s="23" t="s">
        <v>201</v>
      </c>
      <c r="AT137" s="23" t="s">
        <v>197</v>
      </c>
      <c r="AU137" s="23" t="s">
        <v>85</v>
      </c>
      <c r="AY137" s="23" t="s">
        <v>195</v>
      </c>
      <c r="BE137" s="184">
        <f>IF(N137="základní",J137,0)</f>
        <v>0</v>
      </c>
      <c r="BF137" s="184">
        <f>IF(N137="snížená",J137,0)</f>
        <v>0</v>
      </c>
      <c r="BG137" s="184">
        <f>IF(N137="zákl. přenesená",J137,0)</f>
        <v>0</v>
      </c>
      <c r="BH137" s="184">
        <f>IF(N137="sníž. přenesená",J137,0)</f>
        <v>0</v>
      </c>
      <c r="BI137" s="184">
        <f>IF(N137="nulová",J137,0)</f>
        <v>0</v>
      </c>
      <c r="BJ137" s="23" t="s">
        <v>83</v>
      </c>
      <c r="BK137" s="184">
        <f>ROUND(I137*H137,2)</f>
        <v>0</v>
      </c>
      <c r="BL137" s="23" t="s">
        <v>201</v>
      </c>
      <c r="BM137" s="23" t="s">
        <v>871</v>
      </c>
    </row>
    <row r="138" spans="2:65" s="1" customFormat="1" ht="27">
      <c r="B138" s="40"/>
      <c r="D138" s="186" t="s">
        <v>209</v>
      </c>
      <c r="F138" s="194" t="s">
        <v>305</v>
      </c>
      <c r="I138" s="195"/>
      <c r="L138" s="40"/>
      <c r="M138" s="196"/>
      <c r="N138" s="41"/>
      <c r="O138" s="41"/>
      <c r="P138" s="41"/>
      <c r="Q138" s="41"/>
      <c r="R138" s="41"/>
      <c r="S138" s="41"/>
      <c r="T138" s="69"/>
      <c r="AT138" s="23" t="s">
        <v>209</v>
      </c>
      <c r="AU138" s="23" t="s">
        <v>85</v>
      </c>
    </row>
    <row r="139" spans="2:65" s="11" customFormat="1">
      <c r="B139" s="185"/>
      <c r="D139" s="186" t="s">
        <v>203</v>
      </c>
      <c r="E139" s="187" t="s">
        <v>5</v>
      </c>
      <c r="F139" s="188" t="s">
        <v>872</v>
      </c>
      <c r="H139" s="189">
        <v>435.25</v>
      </c>
      <c r="I139" s="190"/>
      <c r="L139" s="185"/>
      <c r="M139" s="191"/>
      <c r="N139" s="192"/>
      <c r="O139" s="192"/>
      <c r="P139" s="192"/>
      <c r="Q139" s="192"/>
      <c r="R139" s="192"/>
      <c r="S139" s="192"/>
      <c r="T139" s="193"/>
      <c r="AT139" s="187" t="s">
        <v>203</v>
      </c>
      <c r="AU139" s="187" t="s">
        <v>85</v>
      </c>
      <c r="AV139" s="11" t="s">
        <v>85</v>
      </c>
      <c r="AW139" s="11" t="s">
        <v>39</v>
      </c>
      <c r="AX139" s="11" t="s">
        <v>83</v>
      </c>
      <c r="AY139" s="187" t="s">
        <v>195</v>
      </c>
    </row>
    <row r="140" spans="2:65" s="1" customFormat="1" ht="16.5" customHeight="1">
      <c r="B140" s="172"/>
      <c r="C140" s="173" t="s">
        <v>293</v>
      </c>
      <c r="D140" s="173" t="s">
        <v>197</v>
      </c>
      <c r="E140" s="174" t="s">
        <v>308</v>
      </c>
      <c r="F140" s="175" t="s">
        <v>309</v>
      </c>
      <c r="G140" s="176" t="s">
        <v>228</v>
      </c>
      <c r="H140" s="177">
        <v>151.02600000000001</v>
      </c>
      <c r="I140" s="178"/>
      <c r="J140" s="179">
        <f>ROUND(I140*H140,2)</f>
        <v>0</v>
      </c>
      <c r="K140" s="175"/>
      <c r="L140" s="40"/>
      <c r="M140" s="180" t="s">
        <v>5</v>
      </c>
      <c r="N140" s="181" t="s">
        <v>46</v>
      </c>
      <c r="O140" s="41"/>
      <c r="P140" s="182">
        <f>O140*H140</f>
        <v>0</v>
      </c>
      <c r="Q140" s="182">
        <v>0</v>
      </c>
      <c r="R140" s="182">
        <f>Q140*H140</f>
        <v>0</v>
      </c>
      <c r="S140" s="182">
        <v>0</v>
      </c>
      <c r="T140" s="183">
        <f>S140*H140</f>
        <v>0</v>
      </c>
      <c r="AR140" s="23" t="s">
        <v>201</v>
      </c>
      <c r="AT140" s="23" t="s">
        <v>197</v>
      </c>
      <c r="AU140" s="23" t="s">
        <v>85</v>
      </c>
      <c r="AY140" s="23" t="s">
        <v>195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23" t="s">
        <v>83</v>
      </c>
      <c r="BK140" s="184">
        <f>ROUND(I140*H140,2)</f>
        <v>0</v>
      </c>
      <c r="BL140" s="23" t="s">
        <v>201</v>
      </c>
      <c r="BM140" s="23" t="s">
        <v>873</v>
      </c>
    </row>
    <row r="141" spans="2:65" s="1" customFormat="1" ht="81">
      <c r="B141" s="40"/>
      <c r="D141" s="186" t="s">
        <v>209</v>
      </c>
      <c r="F141" s="194" t="s">
        <v>311</v>
      </c>
      <c r="I141" s="195"/>
      <c r="L141" s="40"/>
      <c r="M141" s="196"/>
      <c r="N141" s="41"/>
      <c r="O141" s="41"/>
      <c r="P141" s="41"/>
      <c r="Q141" s="41"/>
      <c r="R141" s="41"/>
      <c r="S141" s="41"/>
      <c r="T141" s="69"/>
      <c r="AT141" s="23" t="s">
        <v>209</v>
      </c>
      <c r="AU141" s="23" t="s">
        <v>85</v>
      </c>
    </row>
    <row r="142" spans="2:65" s="11" customFormat="1">
      <c r="B142" s="185"/>
      <c r="D142" s="186" t="s">
        <v>203</v>
      </c>
      <c r="E142" s="187" t="s">
        <v>5</v>
      </c>
      <c r="F142" s="188" t="s">
        <v>874</v>
      </c>
      <c r="H142" s="189">
        <v>263.78800000000001</v>
      </c>
      <c r="I142" s="190"/>
      <c r="L142" s="185"/>
      <c r="M142" s="191"/>
      <c r="N142" s="192"/>
      <c r="O142" s="192"/>
      <c r="P142" s="192"/>
      <c r="Q142" s="192"/>
      <c r="R142" s="192"/>
      <c r="S142" s="192"/>
      <c r="T142" s="193"/>
      <c r="AT142" s="187" t="s">
        <v>203</v>
      </c>
      <c r="AU142" s="187" t="s">
        <v>85</v>
      </c>
      <c r="AV142" s="11" t="s">
        <v>85</v>
      </c>
      <c r="AW142" s="11" t="s">
        <v>39</v>
      </c>
      <c r="AX142" s="11" t="s">
        <v>75</v>
      </c>
      <c r="AY142" s="187" t="s">
        <v>195</v>
      </c>
    </row>
    <row r="143" spans="2:65" s="12" customFormat="1">
      <c r="B143" s="197"/>
      <c r="D143" s="186" t="s">
        <v>203</v>
      </c>
      <c r="E143" s="198" t="s">
        <v>5</v>
      </c>
      <c r="F143" s="199" t="s">
        <v>290</v>
      </c>
      <c r="H143" s="200">
        <v>263.78800000000001</v>
      </c>
      <c r="I143" s="201"/>
      <c r="L143" s="197"/>
      <c r="M143" s="202"/>
      <c r="N143" s="203"/>
      <c r="O143" s="203"/>
      <c r="P143" s="203"/>
      <c r="Q143" s="203"/>
      <c r="R143" s="203"/>
      <c r="S143" s="203"/>
      <c r="T143" s="204"/>
      <c r="AT143" s="198" t="s">
        <v>203</v>
      </c>
      <c r="AU143" s="198" t="s">
        <v>85</v>
      </c>
      <c r="AV143" s="12" t="s">
        <v>211</v>
      </c>
      <c r="AW143" s="12" t="s">
        <v>39</v>
      </c>
      <c r="AX143" s="12" t="s">
        <v>75</v>
      </c>
      <c r="AY143" s="198" t="s">
        <v>195</v>
      </c>
    </row>
    <row r="144" spans="2:65" s="11" customFormat="1">
      <c r="B144" s="185"/>
      <c r="D144" s="186" t="s">
        <v>203</v>
      </c>
      <c r="E144" s="187" t="s">
        <v>5</v>
      </c>
      <c r="F144" s="188" t="s">
        <v>875</v>
      </c>
      <c r="H144" s="189">
        <v>-102.25</v>
      </c>
      <c r="I144" s="190"/>
      <c r="L144" s="185"/>
      <c r="M144" s="191"/>
      <c r="N144" s="192"/>
      <c r="O144" s="192"/>
      <c r="P144" s="192"/>
      <c r="Q144" s="192"/>
      <c r="R144" s="192"/>
      <c r="S144" s="192"/>
      <c r="T144" s="193"/>
      <c r="AT144" s="187" t="s">
        <v>203</v>
      </c>
      <c r="AU144" s="187" t="s">
        <v>85</v>
      </c>
      <c r="AV144" s="11" t="s">
        <v>85</v>
      </c>
      <c r="AW144" s="11" t="s">
        <v>39</v>
      </c>
      <c r="AX144" s="11" t="s">
        <v>75</v>
      </c>
      <c r="AY144" s="187" t="s">
        <v>195</v>
      </c>
    </row>
    <row r="145" spans="2:65" s="11" customFormat="1">
      <c r="B145" s="185"/>
      <c r="D145" s="186" t="s">
        <v>203</v>
      </c>
      <c r="E145" s="187" t="s">
        <v>5</v>
      </c>
      <c r="F145" s="188" t="s">
        <v>876</v>
      </c>
      <c r="H145" s="189">
        <v>-10.512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203</v>
      </c>
      <c r="AU145" s="187" t="s">
        <v>85</v>
      </c>
      <c r="AV145" s="11" t="s">
        <v>85</v>
      </c>
      <c r="AW145" s="11" t="s">
        <v>39</v>
      </c>
      <c r="AX145" s="11" t="s">
        <v>75</v>
      </c>
      <c r="AY145" s="187" t="s">
        <v>195</v>
      </c>
    </row>
    <row r="146" spans="2:65" s="12" customFormat="1">
      <c r="B146" s="197"/>
      <c r="D146" s="186" t="s">
        <v>203</v>
      </c>
      <c r="E146" s="198" t="s">
        <v>5</v>
      </c>
      <c r="F146" s="199" t="s">
        <v>314</v>
      </c>
      <c r="H146" s="200">
        <v>-112.762</v>
      </c>
      <c r="I146" s="201"/>
      <c r="L146" s="197"/>
      <c r="M146" s="202"/>
      <c r="N146" s="203"/>
      <c r="O146" s="203"/>
      <c r="P146" s="203"/>
      <c r="Q146" s="203"/>
      <c r="R146" s="203"/>
      <c r="S146" s="203"/>
      <c r="T146" s="204"/>
      <c r="AT146" s="198" t="s">
        <v>203</v>
      </c>
      <c r="AU146" s="198" t="s">
        <v>85</v>
      </c>
      <c r="AV146" s="12" t="s">
        <v>211</v>
      </c>
      <c r="AW146" s="12" t="s">
        <v>39</v>
      </c>
      <c r="AX146" s="12" t="s">
        <v>75</v>
      </c>
      <c r="AY146" s="198" t="s">
        <v>195</v>
      </c>
    </row>
    <row r="147" spans="2:65" s="13" customFormat="1">
      <c r="B147" s="205"/>
      <c r="D147" s="186" t="s">
        <v>203</v>
      </c>
      <c r="E147" s="206" t="s">
        <v>5</v>
      </c>
      <c r="F147" s="207" t="s">
        <v>254</v>
      </c>
      <c r="H147" s="208">
        <v>151.02600000000001</v>
      </c>
      <c r="I147" s="209"/>
      <c r="L147" s="205"/>
      <c r="M147" s="210"/>
      <c r="N147" s="211"/>
      <c r="O147" s="211"/>
      <c r="P147" s="211"/>
      <c r="Q147" s="211"/>
      <c r="R147" s="211"/>
      <c r="S147" s="211"/>
      <c r="T147" s="212"/>
      <c r="AT147" s="206" t="s">
        <v>203</v>
      </c>
      <c r="AU147" s="206" t="s">
        <v>85</v>
      </c>
      <c r="AV147" s="13" t="s">
        <v>201</v>
      </c>
      <c r="AW147" s="13" t="s">
        <v>39</v>
      </c>
      <c r="AX147" s="13" t="s">
        <v>83</v>
      </c>
      <c r="AY147" s="206" t="s">
        <v>195</v>
      </c>
    </row>
    <row r="148" spans="2:65" s="1" customFormat="1" ht="16.5" customHeight="1">
      <c r="B148" s="172"/>
      <c r="C148" s="213" t="s">
        <v>297</v>
      </c>
      <c r="D148" s="213" t="s">
        <v>316</v>
      </c>
      <c r="E148" s="214" t="s">
        <v>317</v>
      </c>
      <c r="F148" s="215" t="s">
        <v>318</v>
      </c>
      <c r="G148" s="216" t="s">
        <v>303</v>
      </c>
      <c r="H148" s="217">
        <v>286.94900000000001</v>
      </c>
      <c r="I148" s="218"/>
      <c r="J148" s="219">
        <f>ROUND(I148*H148,2)</f>
        <v>0</v>
      </c>
      <c r="K148" s="215"/>
      <c r="L148" s="220"/>
      <c r="M148" s="221" t="s">
        <v>5</v>
      </c>
      <c r="N148" s="222" t="s">
        <v>46</v>
      </c>
      <c r="O148" s="41"/>
      <c r="P148" s="182">
        <f>O148*H148</f>
        <v>0</v>
      </c>
      <c r="Q148" s="182">
        <v>1</v>
      </c>
      <c r="R148" s="182">
        <f>Q148*H148</f>
        <v>286.94900000000001</v>
      </c>
      <c r="S148" s="182">
        <v>0</v>
      </c>
      <c r="T148" s="183">
        <f>S148*H148</f>
        <v>0</v>
      </c>
      <c r="AR148" s="23" t="s">
        <v>255</v>
      </c>
      <c r="AT148" s="23" t="s">
        <v>316</v>
      </c>
      <c r="AU148" s="23" t="s">
        <v>85</v>
      </c>
      <c r="AY148" s="23" t="s">
        <v>195</v>
      </c>
      <c r="BE148" s="184">
        <f>IF(N148="základní",J148,0)</f>
        <v>0</v>
      </c>
      <c r="BF148" s="184">
        <f>IF(N148="snížená",J148,0)</f>
        <v>0</v>
      </c>
      <c r="BG148" s="184">
        <f>IF(N148="zákl. přenesená",J148,0)</f>
        <v>0</v>
      </c>
      <c r="BH148" s="184">
        <f>IF(N148="sníž. přenesená",J148,0)</f>
        <v>0</v>
      </c>
      <c r="BI148" s="184">
        <f>IF(N148="nulová",J148,0)</f>
        <v>0</v>
      </c>
      <c r="BJ148" s="23" t="s">
        <v>83</v>
      </c>
      <c r="BK148" s="184">
        <f>ROUND(I148*H148,2)</f>
        <v>0</v>
      </c>
      <c r="BL148" s="23" t="s">
        <v>201</v>
      </c>
      <c r="BM148" s="23" t="s">
        <v>877</v>
      </c>
    </row>
    <row r="149" spans="2:65" s="1" customFormat="1" ht="27">
      <c r="B149" s="40"/>
      <c r="D149" s="186" t="s">
        <v>209</v>
      </c>
      <c r="F149" s="194" t="s">
        <v>320</v>
      </c>
      <c r="I149" s="195"/>
      <c r="L149" s="40"/>
      <c r="M149" s="196"/>
      <c r="N149" s="41"/>
      <c r="O149" s="41"/>
      <c r="P149" s="41"/>
      <c r="Q149" s="41"/>
      <c r="R149" s="41"/>
      <c r="S149" s="41"/>
      <c r="T149" s="69"/>
      <c r="AT149" s="23" t="s">
        <v>209</v>
      </c>
      <c r="AU149" s="23" t="s">
        <v>85</v>
      </c>
    </row>
    <row r="150" spans="2:65" s="11" customFormat="1">
      <c r="B150" s="185"/>
      <c r="D150" s="186" t="s">
        <v>203</v>
      </c>
      <c r="E150" s="187" t="s">
        <v>5</v>
      </c>
      <c r="F150" s="188" t="s">
        <v>878</v>
      </c>
      <c r="H150" s="189">
        <v>286.94900000000001</v>
      </c>
      <c r="I150" s="190"/>
      <c r="L150" s="185"/>
      <c r="M150" s="191"/>
      <c r="N150" s="192"/>
      <c r="O150" s="192"/>
      <c r="P150" s="192"/>
      <c r="Q150" s="192"/>
      <c r="R150" s="192"/>
      <c r="S150" s="192"/>
      <c r="T150" s="193"/>
      <c r="AT150" s="187" t="s">
        <v>203</v>
      </c>
      <c r="AU150" s="187" t="s">
        <v>85</v>
      </c>
      <c r="AV150" s="11" t="s">
        <v>85</v>
      </c>
      <c r="AW150" s="11" t="s">
        <v>39</v>
      </c>
      <c r="AX150" s="11" t="s">
        <v>83</v>
      </c>
      <c r="AY150" s="187" t="s">
        <v>195</v>
      </c>
    </row>
    <row r="151" spans="2:65" s="1" customFormat="1" ht="16.5" customHeight="1">
      <c r="B151" s="172"/>
      <c r="C151" s="173" t="s">
        <v>11</v>
      </c>
      <c r="D151" s="173" t="s">
        <v>197</v>
      </c>
      <c r="E151" s="174" t="s">
        <v>323</v>
      </c>
      <c r="F151" s="175" t="s">
        <v>324</v>
      </c>
      <c r="G151" s="176" t="s">
        <v>325</v>
      </c>
      <c r="H151" s="177">
        <v>6</v>
      </c>
      <c r="I151" s="178"/>
      <c r="J151" s="179">
        <f>ROUND(I151*H151,2)</f>
        <v>0</v>
      </c>
      <c r="K151" s="175"/>
      <c r="L151" s="40"/>
      <c r="M151" s="180" t="s">
        <v>5</v>
      </c>
      <c r="N151" s="181" t="s">
        <v>46</v>
      </c>
      <c r="O151" s="41"/>
      <c r="P151" s="182">
        <f>O151*H151</f>
        <v>0</v>
      </c>
      <c r="Q151" s="182">
        <v>0</v>
      </c>
      <c r="R151" s="182">
        <f>Q151*H151</f>
        <v>0</v>
      </c>
      <c r="S151" s="182">
        <v>0</v>
      </c>
      <c r="T151" s="183">
        <f>S151*H151</f>
        <v>0</v>
      </c>
      <c r="AR151" s="23" t="s">
        <v>201</v>
      </c>
      <c r="AT151" s="23" t="s">
        <v>197</v>
      </c>
      <c r="AU151" s="23" t="s">
        <v>85</v>
      </c>
      <c r="AY151" s="23" t="s">
        <v>195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23" t="s">
        <v>83</v>
      </c>
      <c r="BK151" s="184">
        <f>ROUND(I151*H151,2)</f>
        <v>0</v>
      </c>
      <c r="BL151" s="23" t="s">
        <v>201</v>
      </c>
      <c r="BM151" s="23" t="s">
        <v>879</v>
      </c>
    </row>
    <row r="152" spans="2:65" s="1" customFormat="1" ht="121.5">
      <c r="B152" s="40"/>
      <c r="D152" s="186" t="s">
        <v>209</v>
      </c>
      <c r="F152" s="194" t="s">
        <v>327</v>
      </c>
      <c r="I152" s="195"/>
      <c r="L152" s="40"/>
      <c r="M152" s="196"/>
      <c r="N152" s="41"/>
      <c r="O152" s="41"/>
      <c r="P152" s="41"/>
      <c r="Q152" s="41"/>
      <c r="R152" s="41"/>
      <c r="S152" s="41"/>
      <c r="T152" s="69"/>
      <c r="AT152" s="23" t="s">
        <v>209</v>
      </c>
      <c r="AU152" s="23" t="s">
        <v>85</v>
      </c>
    </row>
    <row r="153" spans="2:65" s="1" customFormat="1" ht="16.5" customHeight="1">
      <c r="B153" s="172"/>
      <c r="C153" s="173" t="s">
        <v>307</v>
      </c>
      <c r="D153" s="173" t="s">
        <v>197</v>
      </c>
      <c r="E153" s="174" t="s">
        <v>335</v>
      </c>
      <c r="F153" s="175" t="s">
        <v>336</v>
      </c>
      <c r="G153" s="176" t="s">
        <v>264</v>
      </c>
      <c r="H153" s="177">
        <v>3.35</v>
      </c>
      <c r="I153" s="178"/>
      <c r="J153" s="179">
        <f>ROUND(I153*H153,2)</f>
        <v>0</v>
      </c>
      <c r="K153" s="175"/>
      <c r="L153" s="40"/>
      <c r="M153" s="180" t="s">
        <v>5</v>
      </c>
      <c r="N153" s="181" t="s">
        <v>46</v>
      </c>
      <c r="O153" s="41"/>
      <c r="P153" s="182">
        <f>O153*H153</f>
        <v>0</v>
      </c>
      <c r="Q153" s="182">
        <v>1.2700000000000001E-3</v>
      </c>
      <c r="R153" s="182">
        <f>Q153*H153</f>
        <v>4.2545000000000005E-3</v>
      </c>
      <c r="S153" s="182">
        <v>0</v>
      </c>
      <c r="T153" s="183">
        <f>S153*H153</f>
        <v>0</v>
      </c>
      <c r="AR153" s="23" t="s">
        <v>201</v>
      </c>
      <c r="AT153" s="23" t="s">
        <v>197</v>
      </c>
      <c r="AU153" s="23" t="s">
        <v>85</v>
      </c>
      <c r="AY153" s="23" t="s">
        <v>195</v>
      </c>
      <c r="BE153" s="184">
        <f>IF(N153="základní",J153,0)</f>
        <v>0</v>
      </c>
      <c r="BF153" s="184">
        <f>IF(N153="snížená",J153,0)</f>
        <v>0</v>
      </c>
      <c r="BG153" s="184">
        <f>IF(N153="zákl. přenesená",J153,0)</f>
        <v>0</v>
      </c>
      <c r="BH153" s="184">
        <f>IF(N153="sníž. přenesená",J153,0)</f>
        <v>0</v>
      </c>
      <c r="BI153" s="184">
        <f>IF(N153="nulová",J153,0)</f>
        <v>0</v>
      </c>
      <c r="BJ153" s="23" t="s">
        <v>83</v>
      </c>
      <c r="BK153" s="184">
        <f>ROUND(I153*H153,2)</f>
        <v>0</v>
      </c>
      <c r="BL153" s="23" t="s">
        <v>201</v>
      </c>
      <c r="BM153" s="23" t="s">
        <v>880</v>
      </c>
    </row>
    <row r="154" spans="2:65" s="11" customFormat="1">
      <c r="B154" s="185"/>
      <c r="D154" s="186" t="s">
        <v>203</v>
      </c>
      <c r="E154" s="187" t="s">
        <v>5</v>
      </c>
      <c r="F154" s="188" t="s">
        <v>881</v>
      </c>
      <c r="H154" s="189">
        <v>3.35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83</v>
      </c>
      <c r="AY154" s="187" t="s">
        <v>195</v>
      </c>
    </row>
    <row r="155" spans="2:65" s="1" customFormat="1" ht="16.5" customHeight="1">
      <c r="B155" s="172"/>
      <c r="C155" s="213" t="s">
        <v>315</v>
      </c>
      <c r="D155" s="213" t="s">
        <v>316</v>
      </c>
      <c r="E155" s="214" t="s">
        <v>339</v>
      </c>
      <c r="F155" s="215" t="s">
        <v>340</v>
      </c>
      <c r="G155" s="216" t="s">
        <v>341</v>
      </c>
      <c r="H155" s="217">
        <v>0.83799999999999997</v>
      </c>
      <c r="I155" s="218"/>
      <c r="J155" s="219">
        <f>ROUND(I155*H155,2)</f>
        <v>0</v>
      </c>
      <c r="K155" s="215"/>
      <c r="L155" s="220"/>
      <c r="M155" s="221" t="s">
        <v>5</v>
      </c>
      <c r="N155" s="222" t="s">
        <v>46</v>
      </c>
      <c r="O155" s="41"/>
      <c r="P155" s="182">
        <f>O155*H155</f>
        <v>0</v>
      </c>
      <c r="Q155" s="182">
        <v>1E-3</v>
      </c>
      <c r="R155" s="182">
        <f>Q155*H155</f>
        <v>8.3799999999999999E-4</v>
      </c>
      <c r="S155" s="182">
        <v>0</v>
      </c>
      <c r="T155" s="183">
        <f>S155*H155</f>
        <v>0</v>
      </c>
      <c r="AR155" s="23" t="s">
        <v>255</v>
      </c>
      <c r="AT155" s="23" t="s">
        <v>316</v>
      </c>
      <c r="AU155" s="23" t="s">
        <v>85</v>
      </c>
      <c r="AY155" s="23" t="s">
        <v>195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23" t="s">
        <v>83</v>
      </c>
      <c r="BK155" s="184">
        <f>ROUND(I155*H155,2)</f>
        <v>0</v>
      </c>
      <c r="BL155" s="23" t="s">
        <v>201</v>
      </c>
      <c r="BM155" s="23" t="s">
        <v>882</v>
      </c>
    </row>
    <row r="156" spans="2:65" s="11" customFormat="1">
      <c r="B156" s="185"/>
      <c r="D156" s="186" t="s">
        <v>203</v>
      </c>
      <c r="E156" s="187" t="s">
        <v>5</v>
      </c>
      <c r="F156" s="188" t="s">
        <v>883</v>
      </c>
      <c r="H156" s="189">
        <v>0.83799999999999997</v>
      </c>
      <c r="I156" s="190"/>
      <c r="L156" s="185"/>
      <c r="M156" s="191"/>
      <c r="N156" s="192"/>
      <c r="O156" s="192"/>
      <c r="P156" s="192"/>
      <c r="Q156" s="192"/>
      <c r="R156" s="192"/>
      <c r="S156" s="192"/>
      <c r="T156" s="193"/>
      <c r="AT156" s="187" t="s">
        <v>203</v>
      </c>
      <c r="AU156" s="187" t="s">
        <v>85</v>
      </c>
      <c r="AV156" s="11" t="s">
        <v>85</v>
      </c>
      <c r="AW156" s="11" t="s">
        <v>39</v>
      </c>
      <c r="AX156" s="11" t="s">
        <v>83</v>
      </c>
      <c r="AY156" s="187" t="s">
        <v>195</v>
      </c>
    </row>
    <row r="157" spans="2:65" s="1" customFormat="1" ht="16.5" customHeight="1">
      <c r="B157" s="172"/>
      <c r="C157" s="173" t="s">
        <v>322</v>
      </c>
      <c r="D157" s="173" t="s">
        <v>197</v>
      </c>
      <c r="E157" s="174" t="s">
        <v>345</v>
      </c>
      <c r="F157" s="175" t="s">
        <v>346</v>
      </c>
      <c r="G157" s="176" t="s">
        <v>303</v>
      </c>
      <c r="H157" s="177">
        <v>287.517</v>
      </c>
      <c r="I157" s="178"/>
      <c r="J157" s="179">
        <f>ROUND(I157*H157,2)</f>
        <v>0</v>
      </c>
      <c r="K157" s="175"/>
      <c r="L157" s="40"/>
      <c r="M157" s="180" t="s">
        <v>5</v>
      </c>
      <c r="N157" s="181" t="s">
        <v>46</v>
      </c>
      <c r="O157" s="41"/>
      <c r="P157" s="182">
        <f>O157*H157</f>
        <v>0</v>
      </c>
      <c r="Q157" s="182">
        <v>0</v>
      </c>
      <c r="R157" s="182">
        <f>Q157*H157</f>
        <v>0</v>
      </c>
      <c r="S157" s="182">
        <v>0</v>
      </c>
      <c r="T157" s="183">
        <f>S157*H157</f>
        <v>0</v>
      </c>
      <c r="AR157" s="23" t="s">
        <v>201</v>
      </c>
      <c r="AT157" s="23" t="s">
        <v>197</v>
      </c>
      <c r="AU157" s="23" t="s">
        <v>85</v>
      </c>
      <c r="AY157" s="23" t="s">
        <v>195</v>
      </c>
      <c r="BE157" s="184">
        <f>IF(N157="základní",J157,0)</f>
        <v>0</v>
      </c>
      <c r="BF157" s="184">
        <f>IF(N157="snížená",J157,0)</f>
        <v>0</v>
      </c>
      <c r="BG157" s="184">
        <f>IF(N157="zákl. přenesená",J157,0)</f>
        <v>0</v>
      </c>
      <c r="BH157" s="184">
        <f>IF(N157="sníž. přenesená",J157,0)</f>
        <v>0</v>
      </c>
      <c r="BI157" s="184">
        <f>IF(N157="nulová",J157,0)</f>
        <v>0</v>
      </c>
      <c r="BJ157" s="23" t="s">
        <v>83</v>
      </c>
      <c r="BK157" s="184">
        <f>ROUND(I157*H157,2)</f>
        <v>0</v>
      </c>
      <c r="BL157" s="23" t="s">
        <v>201</v>
      </c>
      <c r="BM157" s="23" t="s">
        <v>884</v>
      </c>
    </row>
    <row r="158" spans="2:65" s="10" customFormat="1" ht="29.85" customHeight="1">
      <c r="B158" s="159"/>
      <c r="D158" s="160" t="s">
        <v>74</v>
      </c>
      <c r="E158" s="170" t="s">
        <v>279</v>
      </c>
      <c r="F158" s="170" t="s">
        <v>348</v>
      </c>
      <c r="I158" s="162"/>
      <c r="J158" s="171">
        <f>BK158</f>
        <v>0</v>
      </c>
      <c r="L158" s="159"/>
      <c r="M158" s="164"/>
      <c r="N158" s="165"/>
      <c r="O158" s="165"/>
      <c r="P158" s="166">
        <f>SUM(P159:P170)</f>
        <v>0</v>
      </c>
      <c r="Q158" s="165"/>
      <c r="R158" s="166">
        <f>SUM(R159:R170)</f>
        <v>0</v>
      </c>
      <c r="S158" s="165"/>
      <c r="T158" s="167">
        <f>SUM(T159:T170)</f>
        <v>200.38822199999998</v>
      </c>
      <c r="AR158" s="160" t="s">
        <v>83</v>
      </c>
      <c r="AT158" s="168" t="s">
        <v>74</v>
      </c>
      <c r="AU158" s="168" t="s">
        <v>83</v>
      </c>
      <c r="AY158" s="160" t="s">
        <v>195</v>
      </c>
      <c r="BK158" s="169">
        <f>SUM(BK159:BK170)</f>
        <v>0</v>
      </c>
    </row>
    <row r="159" spans="2:65" s="1" customFormat="1" ht="25.5" customHeight="1">
      <c r="B159" s="172"/>
      <c r="C159" s="173" t="s">
        <v>328</v>
      </c>
      <c r="D159" s="173" t="s">
        <v>197</v>
      </c>
      <c r="E159" s="174" t="s">
        <v>885</v>
      </c>
      <c r="F159" s="175" t="s">
        <v>886</v>
      </c>
      <c r="G159" s="176" t="s">
        <v>264</v>
      </c>
      <c r="H159" s="177">
        <v>1.1499999999999999</v>
      </c>
      <c r="I159" s="178"/>
      <c r="J159" s="179">
        <f>ROUND(I159*H159,2)</f>
        <v>0</v>
      </c>
      <c r="K159" s="175"/>
      <c r="L159" s="40"/>
      <c r="M159" s="180" t="s">
        <v>5</v>
      </c>
      <c r="N159" s="181" t="s">
        <v>46</v>
      </c>
      <c r="O159" s="41"/>
      <c r="P159" s="182">
        <f>O159*H159</f>
        <v>0</v>
      </c>
      <c r="Q159" s="182">
        <v>0</v>
      </c>
      <c r="R159" s="182">
        <f>Q159*H159</f>
        <v>0</v>
      </c>
      <c r="S159" s="182">
        <v>0.625</v>
      </c>
      <c r="T159" s="183">
        <f>S159*H159</f>
        <v>0.71875</v>
      </c>
      <c r="AR159" s="23" t="s">
        <v>201</v>
      </c>
      <c r="AT159" s="23" t="s">
        <v>197</v>
      </c>
      <c r="AU159" s="23" t="s">
        <v>85</v>
      </c>
      <c r="AY159" s="23" t="s">
        <v>195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23" t="s">
        <v>83</v>
      </c>
      <c r="BK159" s="184">
        <f>ROUND(I159*H159,2)</f>
        <v>0</v>
      </c>
      <c r="BL159" s="23" t="s">
        <v>201</v>
      </c>
      <c r="BM159" s="23" t="s">
        <v>887</v>
      </c>
    </row>
    <row r="160" spans="2:65" s="11" customFormat="1">
      <c r="B160" s="185"/>
      <c r="D160" s="186" t="s">
        <v>203</v>
      </c>
      <c r="E160" s="187" t="s">
        <v>5</v>
      </c>
      <c r="F160" s="188" t="s">
        <v>888</v>
      </c>
      <c r="H160" s="189">
        <v>1.1499999999999999</v>
      </c>
      <c r="I160" s="190"/>
      <c r="L160" s="185"/>
      <c r="M160" s="191"/>
      <c r="N160" s="192"/>
      <c r="O160" s="192"/>
      <c r="P160" s="192"/>
      <c r="Q160" s="192"/>
      <c r="R160" s="192"/>
      <c r="S160" s="192"/>
      <c r="T160" s="193"/>
      <c r="AT160" s="187" t="s">
        <v>203</v>
      </c>
      <c r="AU160" s="187" t="s">
        <v>85</v>
      </c>
      <c r="AV160" s="11" t="s">
        <v>85</v>
      </c>
      <c r="AW160" s="11" t="s">
        <v>39</v>
      </c>
      <c r="AX160" s="11" t="s">
        <v>83</v>
      </c>
      <c r="AY160" s="187" t="s">
        <v>195</v>
      </c>
    </row>
    <row r="161" spans="2:65" s="1" customFormat="1" ht="16.5" customHeight="1">
      <c r="B161" s="172"/>
      <c r="C161" s="173" t="s">
        <v>334</v>
      </c>
      <c r="D161" s="173" t="s">
        <v>197</v>
      </c>
      <c r="E161" s="174" t="s">
        <v>356</v>
      </c>
      <c r="F161" s="175" t="s">
        <v>357</v>
      </c>
      <c r="G161" s="176" t="s">
        <v>264</v>
      </c>
      <c r="H161" s="177">
        <v>226.28</v>
      </c>
      <c r="I161" s="178"/>
      <c r="J161" s="179">
        <f>ROUND(I161*H161,2)</f>
        <v>0</v>
      </c>
      <c r="K161" s="175"/>
      <c r="L161" s="40"/>
      <c r="M161" s="180" t="s">
        <v>5</v>
      </c>
      <c r="N161" s="181" t="s">
        <v>46</v>
      </c>
      <c r="O161" s="41"/>
      <c r="P161" s="182">
        <f>O161*H161</f>
        <v>0</v>
      </c>
      <c r="Q161" s="182">
        <v>0</v>
      </c>
      <c r="R161" s="182">
        <f>Q161*H161</f>
        <v>0</v>
      </c>
      <c r="S161" s="182">
        <v>0.44</v>
      </c>
      <c r="T161" s="183">
        <f>S161*H161</f>
        <v>99.563199999999995</v>
      </c>
      <c r="AR161" s="23" t="s">
        <v>201</v>
      </c>
      <c r="AT161" s="23" t="s">
        <v>197</v>
      </c>
      <c r="AU161" s="23" t="s">
        <v>85</v>
      </c>
      <c r="AY161" s="23" t="s">
        <v>195</v>
      </c>
      <c r="BE161" s="184">
        <f>IF(N161="základní",J161,0)</f>
        <v>0</v>
      </c>
      <c r="BF161" s="184">
        <f>IF(N161="snížená",J161,0)</f>
        <v>0</v>
      </c>
      <c r="BG161" s="184">
        <f>IF(N161="zákl. přenesená",J161,0)</f>
        <v>0</v>
      </c>
      <c r="BH161" s="184">
        <f>IF(N161="sníž. přenesená",J161,0)</f>
        <v>0</v>
      </c>
      <c r="BI161" s="184">
        <f>IF(N161="nulová",J161,0)</f>
        <v>0</v>
      </c>
      <c r="BJ161" s="23" t="s">
        <v>83</v>
      </c>
      <c r="BK161" s="184">
        <f>ROUND(I161*H161,2)</f>
        <v>0</v>
      </c>
      <c r="BL161" s="23" t="s">
        <v>201</v>
      </c>
      <c r="BM161" s="23" t="s">
        <v>889</v>
      </c>
    </row>
    <row r="162" spans="2:65" s="1" customFormat="1" ht="67.5">
      <c r="B162" s="40"/>
      <c r="D162" s="186" t="s">
        <v>209</v>
      </c>
      <c r="F162" s="194" t="s">
        <v>359</v>
      </c>
      <c r="I162" s="195"/>
      <c r="L162" s="40"/>
      <c r="M162" s="196"/>
      <c r="N162" s="41"/>
      <c r="O162" s="41"/>
      <c r="P162" s="41"/>
      <c r="Q162" s="41"/>
      <c r="R162" s="41"/>
      <c r="S162" s="41"/>
      <c r="T162" s="69"/>
      <c r="AT162" s="23" t="s">
        <v>209</v>
      </c>
      <c r="AU162" s="23" t="s">
        <v>85</v>
      </c>
    </row>
    <row r="163" spans="2:65" s="11" customFormat="1">
      <c r="B163" s="185"/>
      <c r="D163" s="186" t="s">
        <v>203</v>
      </c>
      <c r="E163" s="187" t="s">
        <v>5</v>
      </c>
      <c r="F163" s="188" t="s">
        <v>890</v>
      </c>
      <c r="H163" s="189">
        <v>204.5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75</v>
      </c>
      <c r="AY163" s="187" t="s">
        <v>195</v>
      </c>
    </row>
    <row r="164" spans="2:65" s="11" customFormat="1">
      <c r="B164" s="185"/>
      <c r="D164" s="186" t="s">
        <v>203</v>
      </c>
      <c r="E164" s="187" t="s">
        <v>5</v>
      </c>
      <c r="F164" s="188" t="s">
        <v>891</v>
      </c>
      <c r="H164" s="189">
        <v>21.78</v>
      </c>
      <c r="I164" s="190"/>
      <c r="L164" s="185"/>
      <c r="M164" s="191"/>
      <c r="N164" s="192"/>
      <c r="O164" s="192"/>
      <c r="P164" s="192"/>
      <c r="Q164" s="192"/>
      <c r="R164" s="192"/>
      <c r="S164" s="192"/>
      <c r="T164" s="193"/>
      <c r="AT164" s="187" t="s">
        <v>203</v>
      </c>
      <c r="AU164" s="187" t="s">
        <v>85</v>
      </c>
      <c r="AV164" s="11" t="s">
        <v>85</v>
      </c>
      <c r="AW164" s="11" t="s">
        <v>39</v>
      </c>
      <c r="AX164" s="11" t="s">
        <v>75</v>
      </c>
      <c r="AY164" s="187" t="s">
        <v>195</v>
      </c>
    </row>
    <row r="165" spans="2:65" s="13" customFormat="1">
      <c r="B165" s="205"/>
      <c r="D165" s="186" t="s">
        <v>203</v>
      </c>
      <c r="E165" s="206" t="s">
        <v>5</v>
      </c>
      <c r="F165" s="207" t="s">
        <v>254</v>
      </c>
      <c r="H165" s="208">
        <v>226.28</v>
      </c>
      <c r="I165" s="209"/>
      <c r="L165" s="205"/>
      <c r="M165" s="210"/>
      <c r="N165" s="211"/>
      <c r="O165" s="211"/>
      <c r="P165" s="211"/>
      <c r="Q165" s="211"/>
      <c r="R165" s="211"/>
      <c r="S165" s="211"/>
      <c r="T165" s="212"/>
      <c r="AT165" s="206" t="s">
        <v>203</v>
      </c>
      <c r="AU165" s="206" t="s">
        <v>85</v>
      </c>
      <c r="AV165" s="13" t="s">
        <v>201</v>
      </c>
      <c r="AW165" s="13" t="s">
        <v>39</v>
      </c>
      <c r="AX165" s="13" t="s">
        <v>83</v>
      </c>
      <c r="AY165" s="206" t="s">
        <v>195</v>
      </c>
    </row>
    <row r="166" spans="2:65" s="1" customFormat="1" ht="16.5" customHeight="1">
      <c r="B166" s="172"/>
      <c r="C166" s="173" t="s">
        <v>10</v>
      </c>
      <c r="D166" s="173" t="s">
        <v>197</v>
      </c>
      <c r="E166" s="174" t="s">
        <v>363</v>
      </c>
      <c r="F166" s="175" t="s">
        <v>364</v>
      </c>
      <c r="G166" s="176" t="s">
        <v>264</v>
      </c>
      <c r="H166" s="177">
        <v>316.79199999999997</v>
      </c>
      <c r="I166" s="178"/>
      <c r="J166" s="179">
        <f>ROUND(I166*H166,2)</f>
        <v>0</v>
      </c>
      <c r="K166" s="175"/>
      <c r="L166" s="40"/>
      <c r="M166" s="180" t="s">
        <v>5</v>
      </c>
      <c r="N166" s="181" t="s">
        <v>46</v>
      </c>
      <c r="O166" s="41"/>
      <c r="P166" s="182">
        <f>O166*H166</f>
        <v>0</v>
      </c>
      <c r="Q166" s="182">
        <v>0</v>
      </c>
      <c r="R166" s="182">
        <f>Q166*H166</f>
        <v>0</v>
      </c>
      <c r="S166" s="182">
        <v>0.316</v>
      </c>
      <c r="T166" s="183">
        <f>S166*H166</f>
        <v>100.10627199999999</v>
      </c>
      <c r="AR166" s="23" t="s">
        <v>201</v>
      </c>
      <c r="AT166" s="23" t="s">
        <v>197</v>
      </c>
      <c r="AU166" s="23" t="s">
        <v>85</v>
      </c>
      <c r="AY166" s="23" t="s">
        <v>195</v>
      </c>
      <c r="BE166" s="184">
        <f>IF(N166="základní",J166,0)</f>
        <v>0</v>
      </c>
      <c r="BF166" s="184">
        <f>IF(N166="snížená",J166,0)</f>
        <v>0</v>
      </c>
      <c r="BG166" s="184">
        <f>IF(N166="zákl. přenesená",J166,0)</f>
        <v>0</v>
      </c>
      <c r="BH166" s="184">
        <f>IF(N166="sníž. přenesená",J166,0)</f>
        <v>0</v>
      </c>
      <c r="BI166" s="184">
        <f>IF(N166="nulová",J166,0)</f>
        <v>0</v>
      </c>
      <c r="BJ166" s="23" t="s">
        <v>83</v>
      </c>
      <c r="BK166" s="184">
        <f>ROUND(I166*H166,2)</f>
        <v>0</v>
      </c>
      <c r="BL166" s="23" t="s">
        <v>201</v>
      </c>
      <c r="BM166" s="23" t="s">
        <v>892</v>
      </c>
    </row>
    <row r="167" spans="2:65" s="1" customFormat="1" ht="67.5">
      <c r="B167" s="40"/>
      <c r="D167" s="186" t="s">
        <v>209</v>
      </c>
      <c r="F167" s="194" t="s">
        <v>366</v>
      </c>
      <c r="I167" s="195"/>
      <c r="L167" s="40"/>
      <c r="M167" s="196"/>
      <c r="N167" s="41"/>
      <c r="O167" s="41"/>
      <c r="P167" s="41"/>
      <c r="Q167" s="41"/>
      <c r="R167" s="41"/>
      <c r="S167" s="41"/>
      <c r="T167" s="69"/>
      <c r="AT167" s="23" t="s">
        <v>209</v>
      </c>
      <c r="AU167" s="23" t="s">
        <v>85</v>
      </c>
    </row>
    <row r="168" spans="2:65" s="11" customFormat="1">
      <c r="B168" s="185"/>
      <c r="D168" s="186" t="s">
        <v>203</v>
      </c>
      <c r="E168" s="187" t="s">
        <v>5</v>
      </c>
      <c r="F168" s="188" t="s">
        <v>893</v>
      </c>
      <c r="H168" s="189">
        <v>286.3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203</v>
      </c>
      <c r="AU168" s="187" t="s">
        <v>85</v>
      </c>
      <c r="AV168" s="11" t="s">
        <v>85</v>
      </c>
      <c r="AW168" s="11" t="s">
        <v>39</v>
      </c>
      <c r="AX168" s="11" t="s">
        <v>75</v>
      </c>
      <c r="AY168" s="187" t="s">
        <v>195</v>
      </c>
    </row>
    <row r="169" spans="2:65" s="11" customFormat="1">
      <c r="B169" s="185"/>
      <c r="D169" s="186" t="s">
        <v>203</v>
      </c>
      <c r="E169" s="187" t="s">
        <v>5</v>
      </c>
      <c r="F169" s="188" t="s">
        <v>894</v>
      </c>
      <c r="H169" s="189">
        <v>30.492000000000001</v>
      </c>
      <c r="I169" s="190"/>
      <c r="L169" s="185"/>
      <c r="M169" s="191"/>
      <c r="N169" s="192"/>
      <c r="O169" s="192"/>
      <c r="P169" s="192"/>
      <c r="Q169" s="192"/>
      <c r="R169" s="192"/>
      <c r="S169" s="192"/>
      <c r="T169" s="193"/>
      <c r="AT169" s="187" t="s">
        <v>203</v>
      </c>
      <c r="AU169" s="187" t="s">
        <v>85</v>
      </c>
      <c r="AV169" s="11" t="s">
        <v>85</v>
      </c>
      <c r="AW169" s="11" t="s">
        <v>39</v>
      </c>
      <c r="AX169" s="11" t="s">
        <v>75</v>
      </c>
      <c r="AY169" s="187" t="s">
        <v>195</v>
      </c>
    </row>
    <row r="170" spans="2:65" s="13" customFormat="1">
      <c r="B170" s="205"/>
      <c r="D170" s="186" t="s">
        <v>203</v>
      </c>
      <c r="E170" s="206" t="s">
        <v>5</v>
      </c>
      <c r="F170" s="207" t="s">
        <v>254</v>
      </c>
      <c r="H170" s="208">
        <v>316.79199999999997</v>
      </c>
      <c r="I170" s="209"/>
      <c r="L170" s="205"/>
      <c r="M170" s="210"/>
      <c r="N170" s="211"/>
      <c r="O170" s="211"/>
      <c r="P170" s="211"/>
      <c r="Q170" s="211"/>
      <c r="R170" s="211"/>
      <c r="S170" s="211"/>
      <c r="T170" s="212"/>
      <c r="AT170" s="206" t="s">
        <v>203</v>
      </c>
      <c r="AU170" s="206" t="s">
        <v>85</v>
      </c>
      <c r="AV170" s="13" t="s">
        <v>201</v>
      </c>
      <c r="AW170" s="13" t="s">
        <v>39</v>
      </c>
      <c r="AX170" s="13" t="s">
        <v>83</v>
      </c>
      <c r="AY170" s="206" t="s">
        <v>195</v>
      </c>
    </row>
    <row r="171" spans="2:65" s="10" customFormat="1" ht="29.85" customHeight="1">
      <c r="B171" s="159"/>
      <c r="D171" s="160" t="s">
        <v>74</v>
      </c>
      <c r="E171" s="170" t="s">
        <v>201</v>
      </c>
      <c r="F171" s="170" t="s">
        <v>369</v>
      </c>
      <c r="I171" s="162"/>
      <c r="J171" s="171">
        <f>BK171</f>
        <v>0</v>
      </c>
      <c r="L171" s="159"/>
      <c r="M171" s="164"/>
      <c r="N171" s="165"/>
      <c r="O171" s="165"/>
      <c r="P171" s="166">
        <f>SUM(P172:P182)</f>
        <v>0</v>
      </c>
      <c r="Q171" s="165"/>
      <c r="R171" s="166">
        <f>SUM(R172:R182)</f>
        <v>213.64533553999999</v>
      </c>
      <c r="S171" s="165"/>
      <c r="T171" s="167">
        <f>SUM(T172:T182)</f>
        <v>0</v>
      </c>
      <c r="AR171" s="160" t="s">
        <v>83</v>
      </c>
      <c r="AT171" s="168" t="s">
        <v>74</v>
      </c>
      <c r="AU171" s="168" t="s">
        <v>83</v>
      </c>
      <c r="AY171" s="160" t="s">
        <v>195</v>
      </c>
      <c r="BK171" s="169">
        <f>SUM(BK172:BK182)</f>
        <v>0</v>
      </c>
    </row>
    <row r="172" spans="2:65" s="1" customFormat="1" ht="16.5" customHeight="1">
      <c r="B172" s="172"/>
      <c r="C172" s="173" t="s">
        <v>344</v>
      </c>
      <c r="D172" s="173" t="s">
        <v>197</v>
      </c>
      <c r="E172" s="174" t="s">
        <v>371</v>
      </c>
      <c r="F172" s="175" t="s">
        <v>372</v>
      </c>
      <c r="G172" s="176" t="s">
        <v>228</v>
      </c>
      <c r="H172" s="177">
        <v>112.762</v>
      </c>
      <c r="I172" s="178"/>
      <c r="J172" s="179">
        <f>ROUND(I172*H172,2)</f>
        <v>0</v>
      </c>
      <c r="K172" s="175"/>
      <c r="L172" s="40"/>
      <c r="M172" s="180" t="s">
        <v>5</v>
      </c>
      <c r="N172" s="181" t="s">
        <v>46</v>
      </c>
      <c r="O172" s="41"/>
      <c r="P172" s="182">
        <f>O172*H172</f>
        <v>0</v>
      </c>
      <c r="Q172" s="182">
        <v>1.8907700000000001</v>
      </c>
      <c r="R172" s="182">
        <f>Q172*H172</f>
        <v>213.20700674</v>
      </c>
      <c r="S172" s="182">
        <v>0</v>
      </c>
      <c r="T172" s="183">
        <f>S172*H172</f>
        <v>0</v>
      </c>
      <c r="AR172" s="23" t="s">
        <v>201</v>
      </c>
      <c r="AT172" s="23" t="s">
        <v>197</v>
      </c>
      <c r="AU172" s="23" t="s">
        <v>85</v>
      </c>
      <c r="AY172" s="23" t="s">
        <v>195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23" t="s">
        <v>83</v>
      </c>
      <c r="BK172" s="184">
        <f>ROUND(I172*H172,2)</f>
        <v>0</v>
      </c>
      <c r="BL172" s="23" t="s">
        <v>201</v>
      </c>
      <c r="BM172" s="23" t="s">
        <v>895</v>
      </c>
    </row>
    <row r="173" spans="2:65" s="1" customFormat="1" ht="54">
      <c r="B173" s="40"/>
      <c r="D173" s="186" t="s">
        <v>209</v>
      </c>
      <c r="F173" s="194" t="s">
        <v>374</v>
      </c>
      <c r="I173" s="195"/>
      <c r="L173" s="40"/>
      <c r="M173" s="196"/>
      <c r="N173" s="41"/>
      <c r="O173" s="41"/>
      <c r="P173" s="41"/>
      <c r="Q173" s="41"/>
      <c r="R173" s="41"/>
      <c r="S173" s="41"/>
      <c r="T173" s="69"/>
      <c r="AT173" s="23" t="s">
        <v>209</v>
      </c>
      <c r="AU173" s="23" t="s">
        <v>85</v>
      </c>
    </row>
    <row r="174" spans="2:65" s="11" customFormat="1">
      <c r="B174" s="185"/>
      <c r="D174" s="186" t="s">
        <v>203</v>
      </c>
      <c r="E174" s="187" t="s">
        <v>5</v>
      </c>
      <c r="F174" s="188" t="s">
        <v>896</v>
      </c>
      <c r="H174" s="189">
        <v>102.25</v>
      </c>
      <c r="I174" s="190"/>
      <c r="L174" s="185"/>
      <c r="M174" s="191"/>
      <c r="N174" s="192"/>
      <c r="O174" s="192"/>
      <c r="P174" s="192"/>
      <c r="Q174" s="192"/>
      <c r="R174" s="192"/>
      <c r="S174" s="192"/>
      <c r="T174" s="193"/>
      <c r="AT174" s="187" t="s">
        <v>203</v>
      </c>
      <c r="AU174" s="187" t="s">
        <v>85</v>
      </c>
      <c r="AV174" s="11" t="s">
        <v>85</v>
      </c>
      <c r="AW174" s="11" t="s">
        <v>39</v>
      </c>
      <c r="AX174" s="11" t="s">
        <v>75</v>
      </c>
      <c r="AY174" s="187" t="s">
        <v>195</v>
      </c>
    </row>
    <row r="175" spans="2:65" s="11" customFormat="1">
      <c r="B175" s="185"/>
      <c r="D175" s="186" t="s">
        <v>203</v>
      </c>
      <c r="E175" s="187" t="s">
        <v>5</v>
      </c>
      <c r="F175" s="188" t="s">
        <v>897</v>
      </c>
      <c r="H175" s="189">
        <v>10.512</v>
      </c>
      <c r="I175" s="190"/>
      <c r="L175" s="185"/>
      <c r="M175" s="191"/>
      <c r="N175" s="192"/>
      <c r="O175" s="192"/>
      <c r="P175" s="192"/>
      <c r="Q175" s="192"/>
      <c r="R175" s="192"/>
      <c r="S175" s="192"/>
      <c r="T175" s="193"/>
      <c r="AT175" s="187" t="s">
        <v>203</v>
      </c>
      <c r="AU175" s="187" t="s">
        <v>85</v>
      </c>
      <c r="AV175" s="11" t="s">
        <v>85</v>
      </c>
      <c r="AW175" s="11" t="s">
        <v>39</v>
      </c>
      <c r="AX175" s="11" t="s">
        <v>75</v>
      </c>
      <c r="AY175" s="187" t="s">
        <v>195</v>
      </c>
    </row>
    <row r="176" spans="2:65" s="13" customFormat="1">
      <c r="B176" s="205"/>
      <c r="D176" s="186" t="s">
        <v>203</v>
      </c>
      <c r="E176" s="206" t="s">
        <v>5</v>
      </c>
      <c r="F176" s="207" t="s">
        <v>254</v>
      </c>
      <c r="H176" s="208">
        <v>112.762</v>
      </c>
      <c r="I176" s="209"/>
      <c r="L176" s="205"/>
      <c r="M176" s="210"/>
      <c r="N176" s="211"/>
      <c r="O176" s="211"/>
      <c r="P176" s="211"/>
      <c r="Q176" s="211"/>
      <c r="R176" s="211"/>
      <c r="S176" s="211"/>
      <c r="T176" s="212"/>
      <c r="AT176" s="206" t="s">
        <v>203</v>
      </c>
      <c r="AU176" s="206" t="s">
        <v>85</v>
      </c>
      <c r="AV176" s="13" t="s">
        <v>201</v>
      </c>
      <c r="AW176" s="13" t="s">
        <v>39</v>
      </c>
      <c r="AX176" s="13" t="s">
        <v>83</v>
      </c>
      <c r="AY176" s="206" t="s">
        <v>195</v>
      </c>
    </row>
    <row r="177" spans="2:65" s="1" customFormat="1" ht="16.5" customHeight="1">
      <c r="B177" s="172"/>
      <c r="C177" s="173" t="s">
        <v>349</v>
      </c>
      <c r="D177" s="173" t="s">
        <v>197</v>
      </c>
      <c r="E177" s="174" t="s">
        <v>378</v>
      </c>
      <c r="F177" s="175" t="s">
        <v>379</v>
      </c>
      <c r="G177" s="176" t="s">
        <v>228</v>
      </c>
      <c r="H177" s="177">
        <v>0.189</v>
      </c>
      <c r="I177" s="178"/>
      <c r="J177" s="179">
        <f>ROUND(I177*H177,2)</f>
        <v>0</v>
      </c>
      <c r="K177" s="175"/>
      <c r="L177" s="40"/>
      <c r="M177" s="180" t="s">
        <v>5</v>
      </c>
      <c r="N177" s="181" t="s">
        <v>46</v>
      </c>
      <c r="O177" s="41"/>
      <c r="P177" s="182">
        <f>O177*H177</f>
        <v>0</v>
      </c>
      <c r="Q177" s="182">
        <v>2.234</v>
      </c>
      <c r="R177" s="182">
        <f>Q177*H177</f>
        <v>0.42222599999999999</v>
      </c>
      <c r="S177" s="182">
        <v>0</v>
      </c>
      <c r="T177" s="183">
        <f>S177*H177</f>
        <v>0</v>
      </c>
      <c r="AR177" s="23" t="s">
        <v>201</v>
      </c>
      <c r="AT177" s="23" t="s">
        <v>197</v>
      </c>
      <c r="AU177" s="23" t="s">
        <v>85</v>
      </c>
      <c r="AY177" s="23" t="s">
        <v>195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23" t="s">
        <v>83</v>
      </c>
      <c r="BK177" s="184">
        <f>ROUND(I177*H177,2)</f>
        <v>0</v>
      </c>
      <c r="BL177" s="23" t="s">
        <v>201</v>
      </c>
      <c r="BM177" s="23" t="s">
        <v>898</v>
      </c>
    </row>
    <row r="178" spans="2:65" s="1" customFormat="1" ht="40.5">
      <c r="B178" s="40"/>
      <c r="D178" s="186" t="s">
        <v>209</v>
      </c>
      <c r="F178" s="194" t="s">
        <v>381</v>
      </c>
      <c r="I178" s="195"/>
      <c r="L178" s="40"/>
      <c r="M178" s="196"/>
      <c r="N178" s="41"/>
      <c r="O178" s="41"/>
      <c r="P178" s="41"/>
      <c r="Q178" s="41"/>
      <c r="R178" s="41"/>
      <c r="S178" s="41"/>
      <c r="T178" s="69"/>
      <c r="AT178" s="23" t="s">
        <v>209</v>
      </c>
      <c r="AU178" s="23" t="s">
        <v>85</v>
      </c>
    </row>
    <row r="179" spans="2:65" s="11" customFormat="1">
      <c r="B179" s="185"/>
      <c r="D179" s="186" t="s">
        <v>203</v>
      </c>
      <c r="E179" s="187" t="s">
        <v>5</v>
      </c>
      <c r="F179" s="188" t="s">
        <v>763</v>
      </c>
      <c r="H179" s="189">
        <v>0.189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203</v>
      </c>
      <c r="AU179" s="187" t="s">
        <v>85</v>
      </c>
      <c r="AV179" s="11" t="s">
        <v>85</v>
      </c>
      <c r="AW179" s="11" t="s">
        <v>39</v>
      </c>
      <c r="AX179" s="11" t="s">
        <v>83</v>
      </c>
      <c r="AY179" s="187" t="s">
        <v>195</v>
      </c>
    </row>
    <row r="180" spans="2:65" s="1" customFormat="1" ht="16.5" customHeight="1">
      <c r="B180" s="172"/>
      <c r="C180" s="173" t="s">
        <v>355</v>
      </c>
      <c r="D180" s="173" t="s">
        <v>197</v>
      </c>
      <c r="E180" s="174" t="s">
        <v>384</v>
      </c>
      <c r="F180" s="175" t="s">
        <v>385</v>
      </c>
      <c r="G180" s="176" t="s">
        <v>264</v>
      </c>
      <c r="H180" s="177">
        <v>2.52</v>
      </c>
      <c r="I180" s="178"/>
      <c r="J180" s="179">
        <f>ROUND(I180*H180,2)</f>
        <v>0</v>
      </c>
      <c r="K180" s="175"/>
      <c r="L180" s="40"/>
      <c r="M180" s="180" t="s">
        <v>5</v>
      </c>
      <c r="N180" s="181" t="s">
        <v>46</v>
      </c>
      <c r="O180" s="41"/>
      <c r="P180" s="182">
        <f>O180*H180</f>
        <v>0</v>
      </c>
      <c r="Q180" s="182">
        <v>6.3899999999999998E-3</v>
      </c>
      <c r="R180" s="182">
        <f>Q180*H180</f>
        <v>1.61028E-2</v>
      </c>
      <c r="S180" s="182">
        <v>0</v>
      </c>
      <c r="T180" s="183">
        <f>S180*H180</f>
        <v>0</v>
      </c>
      <c r="AR180" s="23" t="s">
        <v>201</v>
      </c>
      <c r="AT180" s="23" t="s">
        <v>197</v>
      </c>
      <c r="AU180" s="23" t="s">
        <v>85</v>
      </c>
      <c r="AY180" s="23" t="s">
        <v>195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23" t="s">
        <v>83</v>
      </c>
      <c r="BK180" s="184">
        <f>ROUND(I180*H180,2)</f>
        <v>0</v>
      </c>
      <c r="BL180" s="23" t="s">
        <v>201</v>
      </c>
      <c r="BM180" s="23" t="s">
        <v>899</v>
      </c>
    </row>
    <row r="181" spans="2:65" s="11" customFormat="1">
      <c r="B181" s="185"/>
      <c r="D181" s="186" t="s">
        <v>203</v>
      </c>
      <c r="E181" s="187" t="s">
        <v>5</v>
      </c>
      <c r="F181" s="188" t="s">
        <v>765</v>
      </c>
      <c r="H181" s="189">
        <v>2.52</v>
      </c>
      <c r="I181" s="190"/>
      <c r="L181" s="185"/>
      <c r="M181" s="191"/>
      <c r="N181" s="192"/>
      <c r="O181" s="192"/>
      <c r="P181" s="192"/>
      <c r="Q181" s="192"/>
      <c r="R181" s="192"/>
      <c r="S181" s="192"/>
      <c r="T181" s="193"/>
      <c r="AT181" s="187" t="s">
        <v>203</v>
      </c>
      <c r="AU181" s="187" t="s">
        <v>85</v>
      </c>
      <c r="AV181" s="11" t="s">
        <v>85</v>
      </c>
      <c r="AW181" s="11" t="s">
        <v>39</v>
      </c>
      <c r="AX181" s="11" t="s">
        <v>83</v>
      </c>
      <c r="AY181" s="187" t="s">
        <v>195</v>
      </c>
    </row>
    <row r="182" spans="2:65" s="1" customFormat="1" ht="16.5" customHeight="1">
      <c r="B182" s="172"/>
      <c r="C182" s="173" t="s">
        <v>362</v>
      </c>
      <c r="D182" s="173" t="s">
        <v>197</v>
      </c>
      <c r="E182" s="174" t="s">
        <v>345</v>
      </c>
      <c r="F182" s="175" t="s">
        <v>346</v>
      </c>
      <c r="G182" s="176" t="s">
        <v>303</v>
      </c>
      <c r="H182" s="177">
        <v>213.64500000000001</v>
      </c>
      <c r="I182" s="178"/>
      <c r="J182" s="179">
        <f>ROUND(I182*H182,2)</f>
        <v>0</v>
      </c>
      <c r="K182" s="175"/>
      <c r="L182" s="40"/>
      <c r="M182" s="180" t="s">
        <v>5</v>
      </c>
      <c r="N182" s="181" t="s">
        <v>46</v>
      </c>
      <c r="O182" s="41"/>
      <c r="P182" s="182">
        <f>O182*H182</f>
        <v>0</v>
      </c>
      <c r="Q182" s="182">
        <v>0</v>
      </c>
      <c r="R182" s="182">
        <f>Q182*H182</f>
        <v>0</v>
      </c>
      <c r="S182" s="182">
        <v>0</v>
      </c>
      <c r="T182" s="183">
        <f>S182*H182</f>
        <v>0</v>
      </c>
      <c r="AR182" s="23" t="s">
        <v>201</v>
      </c>
      <c r="AT182" s="23" t="s">
        <v>197</v>
      </c>
      <c r="AU182" s="23" t="s">
        <v>85</v>
      </c>
      <c r="AY182" s="23" t="s">
        <v>195</v>
      </c>
      <c r="BE182" s="184">
        <f>IF(N182="základní",J182,0)</f>
        <v>0</v>
      </c>
      <c r="BF182" s="184">
        <f>IF(N182="snížená",J182,0)</f>
        <v>0</v>
      </c>
      <c r="BG182" s="184">
        <f>IF(N182="zákl. přenesená",J182,0)</f>
        <v>0</v>
      </c>
      <c r="BH182" s="184">
        <f>IF(N182="sníž. přenesená",J182,0)</f>
        <v>0</v>
      </c>
      <c r="BI182" s="184">
        <f>IF(N182="nulová",J182,0)</f>
        <v>0</v>
      </c>
      <c r="BJ182" s="23" t="s">
        <v>83</v>
      </c>
      <c r="BK182" s="184">
        <f>ROUND(I182*H182,2)</f>
        <v>0</v>
      </c>
      <c r="BL182" s="23" t="s">
        <v>201</v>
      </c>
      <c r="BM182" s="23" t="s">
        <v>900</v>
      </c>
    </row>
    <row r="183" spans="2:65" s="10" customFormat="1" ht="29.85" customHeight="1">
      <c r="B183" s="159"/>
      <c r="D183" s="160" t="s">
        <v>74</v>
      </c>
      <c r="E183" s="170" t="s">
        <v>220</v>
      </c>
      <c r="F183" s="170" t="s">
        <v>390</v>
      </c>
      <c r="I183" s="162"/>
      <c r="J183" s="171">
        <f>BK183</f>
        <v>0</v>
      </c>
      <c r="L183" s="159"/>
      <c r="M183" s="164"/>
      <c r="N183" s="165"/>
      <c r="O183" s="165"/>
      <c r="P183" s="166">
        <f>P184</f>
        <v>0</v>
      </c>
      <c r="Q183" s="165"/>
      <c r="R183" s="166">
        <f>R184</f>
        <v>201.61547999999999</v>
      </c>
      <c r="S183" s="165"/>
      <c r="T183" s="167">
        <f>T184</f>
        <v>0</v>
      </c>
      <c r="AR183" s="160" t="s">
        <v>83</v>
      </c>
      <c r="AT183" s="168" t="s">
        <v>74</v>
      </c>
      <c r="AU183" s="168" t="s">
        <v>83</v>
      </c>
      <c r="AY183" s="160" t="s">
        <v>195</v>
      </c>
      <c r="BK183" s="169">
        <f>BK184</f>
        <v>0</v>
      </c>
    </row>
    <row r="184" spans="2:65" s="10" customFormat="1" ht="14.85" customHeight="1">
      <c r="B184" s="159"/>
      <c r="D184" s="160" t="s">
        <v>74</v>
      </c>
      <c r="E184" s="170" t="s">
        <v>391</v>
      </c>
      <c r="F184" s="170" t="s">
        <v>392</v>
      </c>
      <c r="I184" s="162"/>
      <c r="J184" s="171">
        <f>BK184</f>
        <v>0</v>
      </c>
      <c r="L184" s="159"/>
      <c r="M184" s="164"/>
      <c r="N184" s="165"/>
      <c r="O184" s="165"/>
      <c r="P184" s="166">
        <f>SUM(P185:P201)</f>
        <v>0</v>
      </c>
      <c r="Q184" s="165"/>
      <c r="R184" s="166">
        <f>SUM(R185:R201)</f>
        <v>201.61547999999999</v>
      </c>
      <c r="S184" s="165"/>
      <c r="T184" s="167">
        <f>SUM(T185:T201)</f>
        <v>0</v>
      </c>
      <c r="AR184" s="160" t="s">
        <v>83</v>
      </c>
      <c r="AT184" s="168" t="s">
        <v>74</v>
      </c>
      <c r="AU184" s="168" t="s">
        <v>85</v>
      </c>
      <c r="AY184" s="160" t="s">
        <v>195</v>
      </c>
      <c r="BK184" s="169">
        <f>SUM(BK185:BK201)</f>
        <v>0</v>
      </c>
    </row>
    <row r="185" spans="2:65" s="1" customFormat="1" ht="16.5" customHeight="1">
      <c r="B185" s="172"/>
      <c r="C185" s="173" t="s">
        <v>370</v>
      </c>
      <c r="D185" s="173" t="s">
        <v>197</v>
      </c>
      <c r="E185" s="174" t="s">
        <v>394</v>
      </c>
      <c r="F185" s="175" t="s">
        <v>395</v>
      </c>
      <c r="G185" s="176" t="s">
        <v>264</v>
      </c>
      <c r="H185" s="177">
        <v>226.28</v>
      </c>
      <c r="I185" s="178"/>
      <c r="J185" s="179">
        <f>ROUND(I185*H185,2)</f>
        <v>0</v>
      </c>
      <c r="K185" s="175"/>
      <c r="L185" s="40"/>
      <c r="M185" s="180" t="s">
        <v>5</v>
      </c>
      <c r="N185" s="181" t="s">
        <v>46</v>
      </c>
      <c r="O185" s="41"/>
      <c r="P185" s="182">
        <f>O185*H185</f>
        <v>0</v>
      </c>
      <c r="Q185" s="182">
        <v>0.29699999999999999</v>
      </c>
      <c r="R185" s="182">
        <f>Q185*H185</f>
        <v>67.205159999999992</v>
      </c>
      <c r="S185" s="182">
        <v>0</v>
      </c>
      <c r="T185" s="183">
        <f>S185*H185</f>
        <v>0</v>
      </c>
      <c r="AR185" s="23" t="s">
        <v>201</v>
      </c>
      <c r="AT185" s="23" t="s">
        <v>197</v>
      </c>
      <c r="AU185" s="23" t="s">
        <v>211</v>
      </c>
      <c r="AY185" s="23" t="s">
        <v>195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23" t="s">
        <v>83</v>
      </c>
      <c r="BK185" s="184">
        <f>ROUND(I185*H185,2)</f>
        <v>0</v>
      </c>
      <c r="BL185" s="23" t="s">
        <v>201</v>
      </c>
      <c r="BM185" s="23" t="s">
        <v>901</v>
      </c>
    </row>
    <row r="186" spans="2:65" s="1" customFormat="1" ht="54">
      <c r="B186" s="40"/>
      <c r="D186" s="186" t="s">
        <v>209</v>
      </c>
      <c r="F186" s="194" t="s">
        <v>397</v>
      </c>
      <c r="I186" s="195"/>
      <c r="L186" s="40"/>
      <c r="M186" s="196"/>
      <c r="N186" s="41"/>
      <c r="O186" s="41"/>
      <c r="P186" s="41"/>
      <c r="Q186" s="41"/>
      <c r="R186" s="41"/>
      <c r="S186" s="41"/>
      <c r="T186" s="69"/>
      <c r="AT186" s="23" t="s">
        <v>209</v>
      </c>
      <c r="AU186" s="23" t="s">
        <v>211</v>
      </c>
    </row>
    <row r="187" spans="2:65" s="11" customFormat="1">
      <c r="B187" s="185"/>
      <c r="D187" s="186" t="s">
        <v>203</v>
      </c>
      <c r="E187" s="187" t="s">
        <v>5</v>
      </c>
      <c r="F187" s="188" t="s">
        <v>890</v>
      </c>
      <c r="H187" s="189">
        <v>204.5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203</v>
      </c>
      <c r="AU187" s="187" t="s">
        <v>211</v>
      </c>
      <c r="AV187" s="11" t="s">
        <v>85</v>
      </c>
      <c r="AW187" s="11" t="s">
        <v>39</v>
      </c>
      <c r="AX187" s="11" t="s">
        <v>75</v>
      </c>
      <c r="AY187" s="187" t="s">
        <v>195</v>
      </c>
    </row>
    <row r="188" spans="2:65" s="11" customFormat="1">
      <c r="B188" s="185"/>
      <c r="D188" s="186" t="s">
        <v>203</v>
      </c>
      <c r="E188" s="187" t="s">
        <v>5</v>
      </c>
      <c r="F188" s="188" t="s">
        <v>891</v>
      </c>
      <c r="H188" s="189">
        <v>21.78</v>
      </c>
      <c r="I188" s="190"/>
      <c r="L188" s="185"/>
      <c r="M188" s="191"/>
      <c r="N188" s="192"/>
      <c r="O188" s="192"/>
      <c r="P188" s="192"/>
      <c r="Q188" s="192"/>
      <c r="R188" s="192"/>
      <c r="S188" s="192"/>
      <c r="T188" s="193"/>
      <c r="AT188" s="187" t="s">
        <v>203</v>
      </c>
      <c r="AU188" s="187" t="s">
        <v>211</v>
      </c>
      <c r="AV188" s="11" t="s">
        <v>85</v>
      </c>
      <c r="AW188" s="11" t="s">
        <v>39</v>
      </c>
      <c r="AX188" s="11" t="s">
        <v>75</v>
      </c>
      <c r="AY188" s="187" t="s">
        <v>195</v>
      </c>
    </row>
    <row r="189" spans="2:65" s="13" customFormat="1">
      <c r="B189" s="205"/>
      <c r="D189" s="186" t="s">
        <v>203</v>
      </c>
      <c r="E189" s="206" t="s">
        <v>5</v>
      </c>
      <c r="F189" s="207" t="s">
        <v>254</v>
      </c>
      <c r="H189" s="208">
        <v>226.28</v>
      </c>
      <c r="I189" s="209"/>
      <c r="L189" s="205"/>
      <c r="M189" s="210"/>
      <c r="N189" s="211"/>
      <c r="O189" s="211"/>
      <c r="P189" s="211"/>
      <c r="Q189" s="211"/>
      <c r="R189" s="211"/>
      <c r="S189" s="211"/>
      <c r="T189" s="212"/>
      <c r="AT189" s="206" t="s">
        <v>203</v>
      </c>
      <c r="AU189" s="206" t="s">
        <v>211</v>
      </c>
      <c r="AV189" s="13" t="s">
        <v>201</v>
      </c>
      <c r="AW189" s="13" t="s">
        <v>39</v>
      </c>
      <c r="AX189" s="13" t="s">
        <v>83</v>
      </c>
      <c r="AY189" s="206" t="s">
        <v>195</v>
      </c>
    </row>
    <row r="190" spans="2:65" s="1" customFormat="1" ht="16.5" customHeight="1">
      <c r="B190" s="172"/>
      <c r="C190" s="173" t="s">
        <v>377</v>
      </c>
      <c r="D190" s="173" t="s">
        <v>197</v>
      </c>
      <c r="E190" s="174" t="s">
        <v>399</v>
      </c>
      <c r="F190" s="175" t="s">
        <v>400</v>
      </c>
      <c r="G190" s="176" t="s">
        <v>264</v>
      </c>
      <c r="H190" s="177">
        <v>226.28</v>
      </c>
      <c r="I190" s="178"/>
      <c r="J190" s="179">
        <f>ROUND(I190*H190,2)</f>
        <v>0</v>
      </c>
      <c r="K190" s="175"/>
      <c r="L190" s="40"/>
      <c r="M190" s="180" t="s">
        <v>5</v>
      </c>
      <c r="N190" s="181" t="s">
        <v>46</v>
      </c>
      <c r="O190" s="41"/>
      <c r="P190" s="182">
        <f>O190*H190</f>
        <v>0</v>
      </c>
      <c r="Q190" s="182">
        <v>0.29160000000000003</v>
      </c>
      <c r="R190" s="182">
        <f>Q190*H190</f>
        <v>65.983248000000003</v>
      </c>
      <c r="S190" s="182">
        <v>0</v>
      </c>
      <c r="T190" s="183">
        <f>S190*H190</f>
        <v>0</v>
      </c>
      <c r="AR190" s="23" t="s">
        <v>201</v>
      </c>
      <c r="AT190" s="23" t="s">
        <v>197</v>
      </c>
      <c r="AU190" s="23" t="s">
        <v>211</v>
      </c>
      <c r="AY190" s="23" t="s">
        <v>195</v>
      </c>
      <c r="BE190" s="184">
        <f>IF(N190="základní",J190,0)</f>
        <v>0</v>
      </c>
      <c r="BF190" s="184">
        <f>IF(N190="snížená",J190,0)</f>
        <v>0</v>
      </c>
      <c r="BG190" s="184">
        <f>IF(N190="zákl. přenesená",J190,0)</f>
        <v>0</v>
      </c>
      <c r="BH190" s="184">
        <f>IF(N190="sníž. přenesená",J190,0)</f>
        <v>0</v>
      </c>
      <c r="BI190" s="184">
        <f>IF(N190="nulová",J190,0)</f>
        <v>0</v>
      </c>
      <c r="BJ190" s="23" t="s">
        <v>83</v>
      </c>
      <c r="BK190" s="184">
        <f>ROUND(I190*H190,2)</f>
        <v>0</v>
      </c>
      <c r="BL190" s="23" t="s">
        <v>201</v>
      </c>
      <c r="BM190" s="23" t="s">
        <v>902</v>
      </c>
    </row>
    <row r="191" spans="2:65" s="1" customFormat="1" ht="54">
      <c r="B191" s="40"/>
      <c r="D191" s="186" t="s">
        <v>209</v>
      </c>
      <c r="F191" s="194" t="s">
        <v>402</v>
      </c>
      <c r="I191" s="195"/>
      <c r="L191" s="40"/>
      <c r="M191" s="196"/>
      <c r="N191" s="41"/>
      <c r="O191" s="41"/>
      <c r="P191" s="41"/>
      <c r="Q191" s="41"/>
      <c r="R191" s="41"/>
      <c r="S191" s="41"/>
      <c r="T191" s="69"/>
      <c r="AT191" s="23" t="s">
        <v>209</v>
      </c>
      <c r="AU191" s="23" t="s">
        <v>211</v>
      </c>
    </row>
    <row r="192" spans="2:65" s="1" customFormat="1" ht="16.5" customHeight="1">
      <c r="B192" s="172"/>
      <c r="C192" s="173" t="s">
        <v>383</v>
      </c>
      <c r="D192" s="173" t="s">
        <v>197</v>
      </c>
      <c r="E192" s="174" t="s">
        <v>404</v>
      </c>
      <c r="F192" s="175" t="s">
        <v>405</v>
      </c>
      <c r="G192" s="176" t="s">
        <v>264</v>
      </c>
      <c r="H192" s="177">
        <v>316.79199999999997</v>
      </c>
      <c r="I192" s="178"/>
      <c r="J192" s="179">
        <f>ROUND(I192*H192,2)</f>
        <v>0</v>
      </c>
      <c r="K192" s="175"/>
      <c r="L192" s="40"/>
      <c r="M192" s="180" t="s">
        <v>5</v>
      </c>
      <c r="N192" s="181" t="s">
        <v>46</v>
      </c>
      <c r="O192" s="41"/>
      <c r="P192" s="182">
        <f>O192*H192</f>
        <v>0</v>
      </c>
      <c r="Q192" s="182">
        <v>0.108</v>
      </c>
      <c r="R192" s="182">
        <f>Q192*H192</f>
        <v>34.213535999999998</v>
      </c>
      <c r="S192" s="182">
        <v>0</v>
      </c>
      <c r="T192" s="183">
        <f>S192*H192</f>
        <v>0</v>
      </c>
      <c r="AR192" s="23" t="s">
        <v>201</v>
      </c>
      <c r="AT192" s="23" t="s">
        <v>197</v>
      </c>
      <c r="AU192" s="23" t="s">
        <v>211</v>
      </c>
      <c r="AY192" s="23" t="s">
        <v>195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23" t="s">
        <v>83</v>
      </c>
      <c r="BK192" s="184">
        <f>ROUND(I192*H192,2)</f>
        <v>0</v>
      </c>
      <c r="BL192" s="23" t="s">
        <v>201</v>
      </c>
      <c r="BM192" s="23" t="s">
        <v>903</v>
      </c>
    </row>
    <row r="193" spans="2:65" s="1" customFormat="1" ht="40.5">
      <c r="B193" s="40"/>
      <c r="D193" s="186" t="s">
        <v>209</v>
      </c>
      <c r="F193" s="194" t="s">
        <v>407</v>
      </c>
      <c r="I193" s="195"/>
      <c r="L193" s="40"/>
      <c r="M193" s="196"/>
      <c r="N193" s="41"/>
      <c r="O193" s="41"/>
      <c r="P193" s="41"/>
      <c r="Q193" s="41"/>
      <c r="R193" s="41"/>
      <c r="S193" s="41"/>
      <c r="T193" s="69"/>
      <c r="AT193" s="23" t="s">
        <v>209</v>
      </c>
      <c r="AU193" s="23" t="s">
        <v>211</v>
      </c>
    </row>
    <row r="194" spans="2:65" s="11" customFormat="1">
      <c r="B194" s="185"/>
      <c r="D194" s="186" t="s">
        <v>203</v>
      </c>
      <c r="E194" s="187" t="s">
        <v>5</v>
      </c>
      <c r="F194" s="188" t="s">
        <v>893</v>
      </c>
      <c r="H194" s="189">
        <v>286.3</v>
      </c>
      <c r="I194" s="190"/>
      <c r="L194" s="185"/>
      <c r="M194" s="191"/>
      <c r="N194" s="192"/>
      <c r="O194" s="192"/>
      <c r="P194" s="192"/>
      <c r="Q194" s="192"/>
      <c r="R194" s="192"/>
      <c r="S194" s="192"/>
      <c r="T194" s="193"/>
      <c r="AT194" s="187" t="s">
        <v>203</v>
      </c>
      <c r="AU194" s="187" t="s">
        <v>211</v>
      </c>
      <c r="AV194" s="11" t="s">
        <v>85</v>
      </c>
      <c r="AW194" s="11" t="s">
        <v>39</v>
      </c>
      <c r="AX194" s="11" t="s">
        <v>75</v>
      </c>
      <c r="AY194" s="187" t="s">
        <v>195</v>
      </c>
    </row>
    <row r="195" spans="2:65" s="11" customFormat="1">
      <c r="B195" s="185"/>
      <c r="D195" s="186" t="s">
        <v>203</v>
      </c>
      <c r="E195" s="187" t="s">
        <v>5</v>
      </c>
      <c r="F195" s="188" t="s">
        <v>894</v>
      </c>
      <c r="H195" s="189">
        <v>30.492000000000001</v>
      </c>
      <c r="I195" s="190"/>
      <c r="L195" s="185"/>
      <c r="M195" s="191"/>
      <c r="N195" s="192"/>
      <c r="O195" s="192"/>
      <c r="P195" s="192"/>
      <c r="Q195" s="192"/>
      <c r="R195" s="192"/>
      <c r="S195" s="192"/>
      <c r="T195" s="193"/>
      <c r="AT195" s="187" t="s">
        <v>203</v>
      </c>
      <c r="AU195" s="187" t="s">
        <v>211</v>
      </c>
      <c r="AV195" s="11" t="s">
        <v>85</v>
      </c>
      <c r="AW195" s="11" t="s">
        <v>39</v>
      </c>
      <c r="AX195" s="11" t="s">
        <v>75</v>
      </c>
      <c r="AY195" s="187" t="s">
        <v>195</v>
      </c>
    </row>
    <row r="196" spans="2:65" s="13" customFormat="1">
      <c r="B196" s="205"/>
      <c r="D196" s="186" t="s">
        <v>203</v>
      </c>
      <c r="E196" s="206" t="s">
        <v>5</v>
      </c>
      <c r="F196" s="207" t="s">
        <v>254</v>
      </c>
      <c r="H196" s="208">
        <v>316.79199999999997</v>
      </c>
      <c r="I196" s="209"/>
      <c r="L196" s="205"/>
      <c r="M196" s="210"/>
      <c r="N196" s="211"/>
      <c r="O196" s="211"/>
      <c r="P196" s="211"/>
      <c r="Q196" s="211"/>
      <c r="R196" s="211"/>
      <c r="S196" s="211"/>
      <c r="T196" s="212"/>
      <c r="AT196" s="206" t="s">
        <v>203</v>
      </c>
      <c r="AU196" s="206" t="s">
        <v>211</v>
      </c>
      <c r="AV196" s="13" t="s">
        <v>201</v>
      </c>
      <c r="AW196" s="13" t="s">
        <v>39</v>
      </c>
      <c r="AX196" s="13" t="s">
        <v>83</v>
      </c>
      <c r="AY196" s="206" t="s">
        <v>195</v>
      </c>
    </row>
    <row r="197" spans="2:65" s="1" customFormat="1" ht="16.5" customHeight="1">
      <c r="B197" s="172"/>
      <c r="C197" s="173" t="s">
        <v>388</v>
      </c>
      <c r="D197" s="173" t="s">
        <v>197</v>
      </c>
      <c r="E197" s="174" t="s">
        <v>404</v>
      </c>
      <c r="F197" s="175" t="s">
        <v>405</v>
      </c>
      <c r="G197" s="176" t="s">
        <v>264</v>
      </c>
      <c r="H197" s="177">
        <v>316.79199999999997</v>
      </c>
      <c r="I197" s="178"/>
      <c r="J197" s="179">
        <f>ROUND(I197*H197,2)</f>
        <v>0</v>
      </c>
      <c r="K197" s="175"/>
      <c r="L197" s="40"/>
      <c r="M197" s="180" t="s">
        <v>5</v>
      </c>
      <c r="N197" s="181" t="s">
        <v>46</v>
      </c>
      <c r="O197" s="41"/>
      <c r="P197" s="182">
        <f>O197*H197</f>
        <v>0</v>
      </c>
      <c r="Q197" s="182">
        <v>0.108</v>
      </c>
      <c r="R197" s="182">
        <f>Q197*H197</f>
        <v>34.213535999999998</v>
      </c>
      <c r="S197" s="182">
        <v>0</v>
      </c>
      <c r="T197" s="183">
        <f>S197*H197</f>
        <v>0</v>
      </c>
      <c r="AR197" s="23" t="s">
        <v>201</v>
      </c>
      <c r="AT197" s="23" t="s">
        <v>197</v>
      </c>
      <c r="AU197" s="23" t="s">
        <v>211</v>
      </c>
      <c r="AY197" s="23" t="s">
        <v>195</v>
      </c>
      <c r="BE197" s="184">
        <f>IF(N197="základní",J197,0)</f>
        <v>0</v>
      </c>
      <c r="BF197" s="184">
        <f>IF(N197="snížená",J197,0)</f>
        <v>0</v>
      </c>
      <c r="BG197" s="184">
        <f>IF(N197="zákl. přenesená",J197,0)</f>
        <v>0</v>
      </c>
      <c r="BH197" s="184">
        <f>IF(N197="sníž. přenesená",J197,0)</f>
        <v>0</v>
      </c>
      <c r="BI197" s="184">
        <f>IF(N197="nulová",J197,0)</f>
        <v>0</v>
      </c>
      <c r="BJ197" s="23" t="s">
        <v>83</v>
      </c>
      <c r="BK197" s="184">
        <f>ROUND(I197*H197,2)</f>
        <v>0</v>
      </c>
      <c r="BL197" s="23" t="s">
        <v>201</v>
      </c>
      <c r="BM197" s="23" t="s">
        <v>904</v>
      </c>
    </row>
    <row r="198" spans="2:65" s="1" customFormat="1" ht="40.5">
      <c r="B198" s="40"/>
      <c r="D198" s="186" t="s">
        <v>209</v>
      </c>
      <c r="F198" s="194" t="s">
        <v>407</v>
      </c>
      <c r="I198" s="195"/>
      <c r="L198" s="40"/>
      <c r="M198" s="196"/>
      <c r="N198" s="41"/>
      <c r="O198" s="41"/>
      <c r="P198" s="41"/>
      <c r="Q198" s="41"/>
      <c r="R198" s="41"/>
      <c r="S198" s="41"/>
      <c r="T198" s="69"/>
      <c r="AT198" s="23" t="s">
        <v>209</v>
      </c>
      <c r="AU198" s="23" t="s">
        <v>211</v>
      </c>
    </row>
    <row r="199" spans="2:65" s="1" customFormat="1" ht="16.5" customHeight="1">
      <c r="B199" s="172"/>
      <c r="C199" s="173" t="s">
        <v>393</v>
      </c>
      <c r="D199" s="173" t="s">
        <v>197</v>
      </c>
      <c r="E199" s="174" t="s">
        <v>905</v>
      </c>
      <c r="F199" s="175" t="s">
        <v>906</v>
      </c>
      <c r="G199" s="176" t="s">
        <v>264</v>
      </c>
      <c r="H199" s="177">
        <v>1.1499999999999999</v>
      </c>
      <c r="I199" s="178"/>
      <c r="J199" s="179">
        <f>ROUND(I199*H199,2)</f>
        <v>0</v>
      </c>
      <c r="K199" s="175"/>
      <c r="L199" s="40"/>
      <c r="M199" s="180" t="s">
        <v>5</v>
      </c>
      <c r="N199" s="181" t="s">
        <v>46</v>
      </c>
      <c r="O199" s="41"/>
      <c r="P199" s="182">
        <f>O199*H199</f>
        <v>0</v>
      </c>
      <c r="Q199" s="182">
        <v>0</v>
      </c>
      <c r="R199" s="182">
        <f>Q199*H199</f>
        <v>0</v>
      </c>
      <c r="S199" s="182">
        <v>0</v>
      </c>
      <c r="T199" s="183">
        <f>S199*H199</f>
        <v>0</v>
      </c>
      <c r="AR199" s="23" t="s">
        <v>201</v>
      </c>
      <c r="AT199" s="23" t="s">
        <v>197</v>
      </c>
      <c r="AU199" s="23" t="s">
        <v>211</v>
      </c>
      <c r="AY199" s="23" t="s">
        <v>195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23" t="s">
        <v>83</v>
      </c>
      <c r="BK199" s="184">
        <f>ROUND(I199*H199,2)</f>
        <v>0</v>
      </c>
      <c r="BL199" s="23" t="s">
        <v>201</v>
      </c>
      <c r="BM199" s="23" t="s">
        <v>907</v>
      </c>
    </row>
    <row r="200" spans="2:65" s="11" customFormat="1">
      <c r="B200" s="185"/>
      <c r="D200" s="186" t="s">
        <v>203</v>
      </c>
      <c r="E200" s="187" t="s">
        <v>5</v>
      </c>
      <c r="F200" s="188" t="s">
        <v>888</v>
      </c>
      <c r="H200" s="189">
        <v>1.1499999999999999</v>
      </c>
      <c r="I200" s="190"/>
      <c r="L200" s="185"/>
      <c r="M200" s="191"/>
      <c r="N200" s="192"/>
      <c r="O200" s="192"/>
      <c r="P200" s="192"/>
      <c r="Q200" s="192"/>
      <c r="R200" s="192"/>
      <c r="S200" s="192"/>
      <c r="T200" s="193"/>
      <c r="AT200" s="187" t="s">
        <v>203</v>
      </c>
      <c r="AU200" s="187" t="s">
        <v>211</v>
      </c>
      <c r="AV200" s="11" t="s">
        <v>85</v>
      </c>
      <c r="AW200" s="11" t="s">
        <v>39</v>
      </c>
      <c r="AX200" s="11" t="s">
        <v>83</v>
      </c>
      <c r="AY200" s="187" t="s">
        <v>195</v>
      </c>
    </row>
    <row r="201" spans="2:65" s="1" customFormat="1" ht="16.5" customHeight="1">
      <c r="B201" s="172"/>
      <c r="C201" s="173" t="s">
        <v>398</v>
      </c>
      <c r="D201" s="173" t="s">
        <v>197</v>
      </c>
      <c r="E201" s="174" t="s">
        <v>345</v>
      </c>
      <c r="F201" s="175" t="s">
        <v>346</v>
      </c>
      <c r="G201" s="176" t="s">
        <v>303</v>
      </c>
      <c r="H201" s="177">
        <v>201.61500000000001</v>
      </c>
      <c r="I201" s="178"/>
      <c r="J201" s="179">
        <f>ROUND(I201*H201,2)</f>
        <v>0</v>
      </c>
      <c r="K201" s="175"/>
      <c r="L201" s="40"/>
      <c r="M201" s="180" t="s">
        <v>5</v>
      </c>
      <c r="N201" s="181" t="s">
        <v>46</v>
      </c>
      <c r="O201" s="41"/>
      <c r="P201" s="182">
        <f>O201*H201</f>
        <v>0</v>
      </c>
      <c r="Q201" s="182">
        <v>0</v>
      </c>
      <c r="R201" s="182">
        <f>Q201*H201</f>
        <v>0</v>
      </c>
      <c r="S201" s="182">
        <v>0</v>
      </c>
      <c r="T201" s="183">
        <f>S201*H201</f>
        <v>0</v>
      </c>
      <c r="AR201" s="23" t="s">
        <v>201</v>
      </c>
      <c r="AT201" s="23" t="s">
        <v>197</v>
      </c>
      <c r="AU201" s="23" t="s">
        <v>211</v>
      </c>
      <c r="AY201" s="23" t="s">
        <v>195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23" t="s">
        <v>83</v>
      </c>
      <c r="BK201" s="184">
        <f>ROUND(I201*H201,2)</f>
        <v>0</v>
      </c>
      <c r="BL201" s="23" t="s">
        <v>201</v>
      </c>
      <c r="BM201" s="23" t="s">
        <v>908</v>
      </c>
    </row>
    <row r="202" spans="2:65" s="10" customFormat="1" ht="29.85" customHeight="1">
      <c r="B202" s="159"/>
      <c r="D202" s="160" t="s">
        <v>74</v>
      </c>
      <c r="E202" s="170" t="s">
        <v>255</v>
      </c>
      <c r="F202" s="170" t="s">
        <v>421</v>
      </c>
      <c r="I202" s="162"/>
      <c r="J202" s="171">
        <f>BK202</f>
        <v>0</v>
      </c>
      <c r="L202" s="159"/>
      <c r="M202" s="164"/>
      <c r="N202" s="165"/>
      <c r="O202" s="165"/>
      <c r="P202" s="166">
        <f>P203+P215+P244</f>
        <v>0</v>
      </c>
      <c r="Q202" s="165"/>
      <c r="R202" s="166">
        <f>R203+R215+R244</f>
        <v>5.3118309999999997</v>
      </c>
      <c r="S202" s="165"/>
      <c r="T202" s="167">
        <f>T203+T215+T244</f>
        <v>0</v>
      </c>
      <c r="AR202" s="160" t="s">
        <v>83</v>
      </c>
      <c r="AT202" s="168" t="s">
        <v>74</v>
      </c>
      <c r="AU202" s="168" t="s">
        <v>83</v>
      </c>
      <c r="AY202" s="160" t="s">
        <v>195</v>
      </c>
      <c r="BK202" s="169">
        <f>BK203+BK215+BK244</f>
        <v>0</v>
      </c>
    </row>
    <row r="203" spans="2:65" s="10" customFormat="1" ht="14.85" customHeight="1">
      <c r="B203" s="159"/>
      <c r="D203" s="160" t="s">
        <v>74</v>
      </c>
      <c r="E203" s="170" t="s">
        <v>422</v>
      </c>
      <c r="F203" s="170" t="s">
        <v>423</v>
      </c>
      <c r="I203" s="162"/>
      <c r="J203" s="171">
        <f>BK203</f>
        <v>0</v>
      </c>
      <c r="L203" s="159"/>
      <c r="M203" s="164"/>
      <c r="N203" s="165"/>
      <c r="O203" s="165"/>
      <c r="P203" s="166">
        <f>SUM(P204:P214)</f>
        <v>0</v>
      </c>
      <c r="Q203" s="165"/>
      <c r="R203" s="166">
        <f>SUM(R204:R214)</f>
        <v>8.9609999999999995E-2</v>
      </c>
      <c r="S203" s="165"/>
      <c r="T203" s="167">
        <f>SUM(T204:T214)</f>
        <v>0</v>
      </c>
      <c r="AR203" s="160" t="s">
        <v>83</v>
      </c>
      <c r="AT203" s="168" t="s">
        <v>74</v>
      </c>
      <c r="AU203" s="168" t="s">
        <v>85</v>
      </c>
      <c r="AY203" s="160" t="s">
        <v>195</v>
      </c>
      <c r="BK203" s="169">
        <f>SUM(BK204:BK214)</f>
        <v>0</v>
      </c>
    </row>
    <row r="204" spans="2:65" s="1" customFormat="1" ht="16.5" customHeight="1">
      <c r="B204" s="172"/>
      <c r="C204" s="173" t="s">
        <v>403</v>
      </c>
      <c r="D204" s="173" t="s">
        <v>197</v>
      </c>
      <c r="E204" s="174" t="s">
        <v>425</v>
      </c>
      <c r="F204" s="175" t="s">
        <v>426</v>
      </c>
      <c r="G204" s="176" t="s">
        <v>325</v>
      </c>
      <c r="H204" s="177">
        <v>6</v>
      </c>
      <c r="I204" s="178"/>
      <c r="J204" s="179">
        <f>ROUND(I204*H204,2)</f>
        <v>0</v>
      </c>
      <c r="K204" s="175"/>
      <c r="L204" s="40"/>
      <c r="M204" s="180" t="s">
        <v>5</v>
      </c>
      <c r="N204" s="181" t="s">
        <v>46</v>
      </c>
      <c r="O204" s="41"/>
      <c r="P204" s="182">
        <f>O204*H204</f>
        <v>0</v>
      </c>
      <c r="Q204" s="182">
        <v>1.1999999999999999E-3</v>
      </c>
      <c r="R204" s="182">
        <f>Q204*H204</f>
        <v>7.1999999999999998E-3</v>
      </c>
      <c r="S204" s="182">
        <v>0</v>
      </c>
      <c r="T204" s="183">
        <f>S204*H204</f>
        <v>0</v>
      </c>
      <c r="AR204" s="23" t="s">
        <v>201</v>
      </c>
      <c r="AT204" s="23" t="s">
        <v>197</v>
      </c>
      <c r="AU204" s="23" t="s">
        <v>211</v>
      </c>
      <c r="AY204" s="23" t="s">
        <v>195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23" t="s">
        <v>83</v>
      </c>
      <c r="BK204" s="184">
        <f>ROUND(I204*H204,2)</f>
        <v>0</v>
      </c>
      <c r="BL204" s="23" t="s">
        <v>201</v>
      </c>
      <c r="BM204" s="23" t="s">
        <v>909</v>
      </c>
    </row>
    <row r="205" spans="2:65" s="1" customFormat="1" ht="25.5" customHeight="1">
      <c r="B205" s="172"/>
      <c r="C205" s="213" t="s">
        <v>408</v>
      </c>
      <c r="D205" s="213" t="s">
        <v>316</v>
      </c>
      <c r="E205" s="214" t="s">
        <v>429</v>
      </c>
      <c r="F205" s="215" t="s">
        <v>430</v>
      </c>
      <c r="G205" s="216" t="s">
        <v>325</v>
      </c>
      <c r="H205" s="217">
        <v>2</v>
      </c>
      <c r="I205" s="218"/>
      <c r="J205" s="219">
        <f>ROUND(I205*H205,2)</f>
        <v>0</v>
      </c>
      <c r="K205" s="215"/>
      <c r="L205" s="220"/>
      <c r="M205" s="221" t="s">
        <v>5</v>
      </c>
      <c r="N205" s="222" t="s">
        <v>46</v>
      </c>
      <c r="O205" s="41"/>
      <c r="P205" s="182">
        <f>O205*H205</f>
        <v>0</v>
      </c>
      <c r="Q205" s="182">
        <v>1.2200000000000001E-2</v>
      </c>
      <c r="R205" s="182">
        <f>Q205*H205</f>
        <v>2.4400000000000002E-2</v>
      </c>
      <c r="S205" s="182">
        <v>0</v>
      </c>
      <c r="T205" s="183">
        <f>S205*H205</f>
        <v>0</v>
      </c>
      <c r="AR205" s="23" t="s">
        <v>255</v>
      </c>
      <c r="AT205" s="23" t="s">
        <v>316</v>
      </c>
      <c r="AU205" s="23" t="s">
        <v>211</v>
      </c>
      <c r="AY205" s="23" t="s">
        <v>195</v>
      </c>
      <c r="BE205" s="184">
        <f>IF(N205="základní",J205,0)</f>
        <v>0</v>
      </c>
      <c r="BF205" s="184">
        <f>IF(N205="snížená",J205,0)</f>
        <v>0</v>
      </c>
      <c r="BG205" s="184">
        <f>IF(N205="zákl. přenesená",J205,0)</f>
        <v>0</v>
      </c>
      <c r="BH205" s="184">
        <f>IF(N205="sníž. přenesená",J205,0)</f>
        <v>0</v>
      </c>
      <c r="BI205" s="184">
        <f>IF(N205="nulová",J205,0)</f>
        <v>0</v>
      </c>
      <c r="BJ205" s="23" t="s">
        <v>83</v>
      </c>
      <c r="BK205" s="184">
        <f>ROUND(I205*H205,2)</f>
        <v>0</v>
      </c>
      <c r="BL205" s="23" t="s">
        <v>201</v>
      </c>
      <c r="BM205" s="23" t="s">
        <v>910</v>
      </c>
    </row>
    <row r="206" spans="2:65" s="1" customFormat="1" ht="40.5">
      <c r="B206" s="40"/>
      <c r="D206" s="186" t="s">
        <v>209</v>
      </c>
      <c r="F206" s="194" t="s">
        <v>432</v>
      </c>
      <c r="I206" s="195"/>
      <c r="L206" s="40"/>
      <c r="M206" s="196"/>
      <c r="N206" s="41"/>
      <c r="O206" s="41"/>
      <c r="P206" s="41"/>
      <c r="Q206" s="41"/>
      <c r="R206" s="41"/>
      <c r="S206" s="41"/>
      <c r="T206" s="69"/>
      <c r="AT206" s="23" t="s">
        <v>209</v>
      </c>
      <c r="AU206" s="23" t="s">
        <v>211</v>
      </c>
    </row>
    <row r="207" spans="2:65" s="1" customFormat="1" ht="25.5" customHeight="1">
      <c r="B207" s="172"/>
      <c r="C207" s="213" t="s">
        <v>410</v>
      </c>
      <c r="D207" s="213" t="s">
        <v>316</v>
      </c>
      <c r="E207" s="214" t="s">
        <v>434</v>
      </c>
      <c r="F207" s="215" t="s">
        <v>435</v>
      </c>
      <c r="G207" s="216" t="s">
        <v>325</v>
      </c>
      <c r="H207" s="217">
        <v>2</v>
      </c>
      <c r="I207" s="218"/>
      <c r="J207" s="219">
        <f>ROUND(I207*H207,2)</f>
        <v>0</v>
      </c>
      <c r="K207" s="215"/>
      <c r="L207" s="220"/>
      <c r="M207" s="221" t="s">
        <v>5</v>
      </c>
      <c r="N207" s="222" t="s">
        <v>46</v>
      </c>
      <c r="O207" s="41"/>
      <c r="P207" s="182">
        <f>O207*H207</f>
        <v>0</v>
      </c>
      <c r="Q207" s="182">
        <v>1.01E-2</v>
      </c>
      <c r="R207" s="182">
        <f>Q207*H207</f>
        <v>2.0199999999999999E-2</v>
      </c>
      <c r="S207" s="182">
        <v>0</v>
      </c>
      <c r="T207" s="183">
        <f>S207*H207</f>
        <v>0</v>
      </c>
      <c r="AR207" s="23" t="s">
        <v>255</v>
      </c>
      <c r="AT207" s="23" t="s">
        <v>316</v>
      </c>
      <c r="AU207" s="23" t="s">
        <v>211</v>
      </c>
      <c r="AY207" s="23" t="s">
        <v>195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23" t="s">
        <v>83</v>
      </c>
      <c r="BK207" s="184">
        <f>ROUND(I207*H207,2)</f>
        <v>0</v>
      </c>
      <c r="BL207" s="23" t="s">
        <v>201</v>
      </c>
      <c r="BM207" s="23" t="s">
        <v>911</v>
      </c>
    </row>
    <row r="208" spans="2:65" s="1" customFormat="1" ht="67.5">
      <c r="B208" s="40"/>
      <c r="D208" s="186" t="s">
        <v>209</v>
      </c>
      <c r="F208" s="194" t="s">
        <v>437</v>
      </c>
      <c r="I208" s="195"/>
      <c r="L208" s="40"/>
      <c r="M208" s="196"/>
      <c r="N208" s="41"/>
      <c r="O208" s="41"/>
      <c r="P208" s="41"/>
      <c r="Q208" s="41"/>
      <c r="R208" s="41"/>
      <c r="S208" s="41"/>
      <c r="T208" s="69"/>
      <c r="AT208" s="23" t="s">
        <v>209</v>
      </c>
      <c r="AU208" s="23" t="s">
        <v>211</v>
      </c>
    </row>
    <row r="209" spans="2:65" s="1" customFormat="1" ht="25.5" customHeight="1">
      <c r="B209" s="172"/>
      <c r="C209" s="213" t="s">
        <v>414</v>
      </c>
      <c r="D209" s="213" t="s">
        <v>316</v>
      </c>
      <c r="E209" s="214" t="s">
        <v>439</v>
      </c>
      <c r="F209" s="215" t="s">
        <v>440</v>
      </c>
      <c r="G209" s="216" t="s">
        <v>325</v>
      </c>
      <c r="H209" s="217">
        <v>2</v>
      </c>
      <c r="I209" s="218"/>
      <c r="J209" s="219">
        <f>ROUND(I209*H209,2)</f>
        <v>0</v>
      </c>
      <c r="K209" s="215"/>
      <c r="L209" s="220"/>
      <c r="M209" s="221" t="s">
        <v>5</v>
      </c>
      <c r="N209" s="222" t="s">
        <v>46</v>
      </c>
      <c r="O209" s="41"/>
      <c r="P209" s="182">
        <f>O209*H209</f>
        <v>0</v>
      </c>
      <c r="Q209" s="182">
        <v>8.0000000000000002E-3</v>
      </c>
      <c r="R209" s="182">
        <f>Q209*H209</f>
        <v>1.6E-2</v>
      </c>
      <c r="S209" s="182">
        <v>0</v>
      </c>
      <c r="T209" s="183">
        <f>S209*H209</f>
        <v>0</v>
      </c>
      <c r="AR209" s="23" t="s">
        <v>255</v>
      </c>
      <c r="AT209" s="23" t="s">
        <v>316</v>
      </c>
      <c r="AU209" s="23" t="s">
        <v>211</v>
      </c>
      <c r="AY209" s="23" t="s">
        <v>195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23" t="s">
        <v>83</v>
      </c>
      <c r="BK209" s="184">
        <f>ROUND(I209*H209,2)</f>
        <v>0</v>
      </c>
      <c r="BL209" s="23" t="s">
        <v>201</v>
      </c>
      <c r="BM209" s="23" t="s">
        <v>912</v>
      </c>
    </row>
    <row r="210" spans="2:65" s="1" customFormat="1" ht="121.5">
      <c r="B210" s="40"/>
      <c r="D210" s="186" t="s">
        <v>209</v>
      </c>
      <c r="F210" s="194" t="s">
        <v>442</v>
      </c>
      <c r="I210" s="195"/>
      <c r="L210" s="40"/>
      <c r="M210" s="196"/>
      <c r="N210" s="41"/>
      <c r="O210" s="41"/>
      <c r="P210" s="41"/>
      <c r="Q210" s="41"/>
      <c r="R210" s="41"/>
      <c r="S210" s="41"/>
      <c r="T210" s="69"/>
      <c r="AT210" s="23" t="s">
        <v>209</v>
      </c>
      <c r="AU210" s="23" t="s">
        <v>211</v>
      </c>
    </row>
    <row r="211" spans="2:65" s="1" customFormat="1" ht="16.5" customHeight="1">
      <c r="B211" s="172"/>
      <c r="C211" s="173" t="s">
        <v>419</v>
      </c>
      <c r="D211" s="173" t="s">
        <v>197</v>
      </c>
      <c r="E211" s="174" t="s">
        <v>444</v>
      </c>
      <c r="F211" s="175" t="s">
        <v>445</v>
      </c>
      <c r="G211" s="176" t="s">
        <v>325</v>
      </c>
      <c r="H211" s="177">
        <v>1</v>
      </c>
      <c r="I211" s="178"/>
      <c r="J211" s="179">
        <f>ROUND(I211*H211,2)</f>
        <v>0</v>
      </c>
      <c r="K211" s="175"/>
      <c r="L211" s="40"/>
      <c r="M211" s="180" t="s">
        <v>5</v>
      </c>
      <c r="N211" s="181" t="s">
        <v>46</v>
      </c>
      <c r="O211" s="41"/>
      <c r="P211" s="182">
        <f>O211*H211</f>
        <v>0</v>
      </c>
      <c r="Q211" s="182">
        <v>1.7099999999999999E-3</v>
      </c>
      <c r="R211" s="182">
        <f>Q211*H211</f>
        <v>1.7099999999999999E-3</v>
      </c>
      <c r="S211" s="182">
        <v>0</v>
      </c>
      <c r="T211" s="183">
        <f>S211*H211</f>
        <v>0</v>
      </c>
      <c r="AR211" s="23" t="s">
        <v>201</v>
      </c>
      <c r="AT211" s="23" t="s">
        <v>197</v>
      </c>
      <c r="AU211" s="23" t="s">
        <v>211</v>
      </c>
      <c r="AY211" s="23" t="s">
        <v>195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23" t="s">
        <v>83</v>
      </c>
      <c r="BK211" s="184">
        <f>ROUND(I211*H211,2)</f>
        <v>0</v>
      </c>
      <c r="BL211" s="23" t="s">
        <v>201</v>
      </c>
      <c r="BM211" s="23" t="s">
        <v>913</v>
      </c>
    </row>
    <row r="212" spans="2:65" s="1" customFormat="1" ht="16.5" customHeight="1">
      <c r="B212" s="172"/>
      <c r="C212" s="213" t="s">
        <v>424</v>
      </c>
      <c r="D212" s="213" t="s">
        <v>316</v>
      </c>
      <c r="E212" s="214" t="s">
        <v>453</v>
      </c>
      <c r="F212" s="215" t="s">
        <v>454</v>
      </c>
      <c r="G212" s="216" t="s">
        <v>325</v>
      </c>
      <c r="H212" s="217">
        <v>1</v>
      </c>
      <c r="I212" s="218"/>
      <c r="J212" s="219">
        <f>ROUND(I212*H212,2)</f>
        <v>0</v>
      </c>
      <c r="K212" s="215"/>
      <c r="L212" s="220"/>
      <c r="M212" s="221" t="s">
        <v>5</v>
      </c>
      <c r="N212" s="222" t="s">
        <v>46</v>
      </c>
      <c r="O212" s="41"/>
      <c r="P212" s="182">
        <f>O212*H212</f>
        <v>0</v>
      </c>
      <c r="Q212" s="182">
        <v>2.01E-2</v>
      </c>
      <c r="R212" s="182">
        <f>Q212*H212</f>
        <v>2.01E-2</v>
      </c>
      <c r="S212" s="182">
        <v>0</v>
      </c>
      <c r="T212" s="183">
        <f>S212*H212</f>
        <v>0</v>
      </c>
      <c r="AR212" s="23" t="s">
        <v>255</v>
      </c>
      <c r="AT212" s="23" t="s">
        <v>316</v>
      </c>
      <c r="AU212" s="23" t="s">
        <v>211</v>
      </c>
      <c r="AY212" s="23" t="s">
        <v>195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23" t="s">
        <v>83</v>
      </c>
      <c r="BK212" s="184">
        <f>ROUND(I212*H212,2)</f>
        <v>0</v>
      </c>
      <c r="BL212" s="23" t="s">
        <v>201</v>
      </c>
      <c r="BM212" s="23" t="s">
        <v>914</v>
      </c>
    </row>
    <row r="213" spans="2:65" s="1" customFormat="1" ht="40.5">
      <c r="B213" s="40"/>
      <c r="D213" s="186" t="s">
        <v>209</v>
      </c>
      <c r="F213" s="194" t="s">
        <v>915</v>
      </c>
      <c r="I213" s="195"/>
      <c r="L213" s="40"/>
      <c r="M213" s="196"/>
      <c r="N213" s="41"/>
      <c r="O213" s="41"/>
      <c r="P213" s="41"/>
      <c r="Q213" s="41"/>
      <c r="R213" s="41"/>
      <c r="S213" s="41"/>
      <c r="T213" s="69"/>
      <c r="AT213" s="23" t="s">
        <v>209</v>
      </c>
      <c r="AU213" s="23" t="s">
        <v>211</v>
      </c>
    </row>
    <row r="214" spans="2:65" s="1" customFormat="1" ht="16.5" customHeight="1">
      <c r="B214" s="172"/>
      <c r="C214" s="173" t="s">
        <v>428</v>
      </c>
      <c r="D214" s="173" t="s">
        <v>197</v>
      </c>
      <c r="E214" s="174" t="s">
        <v>457</v>
      </c>
      <c r="F214" s="175" t="s">
        <v>458</v>
      </c>
      <c r="G214" s="176" t="s">
        <v>303</v>
      </c>
      <c r="H214" s="177">
        <v>0.09</v>
      </c>
      <c r="I214" s="178"/>
      <c r="J214" s="179">
        <f>ROUND(I214*H214,2)</f>
        <v>0</v>
      </c>
      <c r="K214" s="175"/>
      <c r="L214" s="40"/>
      <c r="M214" s="180" t="s">
        <v>5</v>
      </c>
      <c r="N214" s="181" t="s">
        <v>46</v>
      </c>
      <c r="O214" s="41"/>
      <c r="P214" s="182">
        <f>O214*H214</f>
        <v>0</v>
      </c>
      <c r="Q214" s="182">
        <v>0</v>
      </c>
      <c r="R214" s="182">
        <f>Q214*H214</f>
        <v>0</v>
      </c>
      <c r="S214" s="182">
        <v>0</v>
      </c>
      <c r="T214" s="183">
        <f>S214*H214</f>
        <v>0</v>
      </c>
      <c r="AR214" s="23" t="s">
        <v>201</v>
      </c>
      <c r="AT214" s="23" t="s">
        <v>197</v>
      </c>
      <c r="AU214" s="23" t="s">
        <v>211</v>
      </c>
      <c r="AY214" s="23" t="s">
        <v>195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23" t="s">
        <v>83</v>
      </c>
      <c r="BK214" s="184">
        <f>ROUND(I214*H214,2)</f>
        <v>0</v>
      </c>
      <c r="BL214" s="23" t="s">
        <v>201</v>
      </c>
      <c r="BM214" s="23" t="s">
        <v>916</v>
      </c>
    </row>
    <row r="215" spans="2:65" s="10" customFormat="1" ht="22.35" customHeight="1">
      <c r="B215" s="159"/>
      <c r="D215" s="160" t="s">
        <v>74</v>
      </c>
      <c r="E215" s="170" t="s">
        <v>460</v>
      </c>
      <c r="F215" s="170" t="s">
        <v>461</v>
      </c>
      <c r="I215" s="162"/>
      <c r="J215" s="171">
        <f>BK215</f>
        <v>0</v>
      </c>
      <c r="L215" s="159"/>
      <c r="M215" s="164"/>
      <c r="N215" s="165"/>
      <c r="O215" s="165"/>
      <c r="P215" s="166">
        <f>SUM(P216:P243)</f>
        <v>0</v>
      </c>
      <c r="Q215" s="165"/>
      <c r="R215" s="166">
        <f>SUM(R216:R243)</f>
        <v>0.53281100000000003</v>
      </c>
      <c r="S215" s="165"/>
      <c r="T215" s="167">
        <f>SUM(T216:T243)</f>
        <v>0</v>
      </c>
      <c r="AR215" s="160" t="s">
        <v>83</v>
      </c>
      <c r="AT215" s="168" t="s">
        <v>74</v>
      </c>
      <c r="AU215" s="168" t="s">
        <v>85</v>
      </c>
      <c r="AY215" s="160" t="s">
        <v>195</v>
      </c>
      <c r="BK215" s="169">
        <f>SUM(BK216:BK243)</f>
        <v>0</v>
      </c>
    </row>
    <row r="216" spans="2:65" s="1" customFormat="1" ht="25.5" customHeight="1">
      <c r="B216" s="172"/>
      <c r="C216" s="173" t="s">
        <v>433</v>
      </c>
      <c r="D216" s="173" t="s">
        <v>197</v>
      </c>
      <c r="E216" s="174" t="s">
        <v>481</v>
      </c>
      <c r="F216" s="175" t="s">
        <v>482</v>
      </c>
      <c r="G216" s="176" t="s">
        <v>207</v>
      </c>
      <c r="H216" s="177">
        <v>26.3</v>
      </c>
      <c r="I216" s="178"/>
      <c r="J216" s="179">
        <f>ROUND(I216*H216,2)</f>
        <v>0</v>
      </c>
      <c r="K216" s="175"/>
      <c r="L216" s="40"/>
      <c r="M216" s="180" t="s">
        <v>5</v>
      </c>
      <c r="N216" s="181" t="s">
        <v>46</v>
      </c>
      <c r="O216" s="41"/>
      <c r="P216" s="182">
        <f>O216*H216</f>
        <v>0</v>
      </c>
      <c r="Q216" s="182">
        <v>0</v>
      </c>
      <c r="R216" s="182">
        <f>Q216*H216</f>
        <v>0</v>
      </c>
      <c r="S216" s="182">
        <v>0</v>
      </c>
      <c r="T216" s="183">
        <f>S216*H216</f>
        <v>0</v>
      </c>
      <c r="AR216" s="23" t="s">
        <v>201</v>
      </c>
      <c r="AT216" s="23" t="s">
        <v>197</v>
      </c>
      <c r="AU216" s="23" t="s">
        <v>211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917</v>
      </c>
    </row>
    <row r="217" spans="2:65" s="1" customFormat="1" ht="27">
      <c r="B217" s="40"/>
      <c r="D217" s="186" t="s">
        <v>209</v>
      </c>
      <c r="F217" s="194" t="s">
        <v>484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211</v>
      </c>
    </row>
    <row r="218" spans="2:65" s="1" customFormat="1" ht="16.5" customHeight="1">
      <c r="B218" s="172"/>
      <c r="C218" s="213" t="s">
        <v>438</v>
      </c>
      <c r="D218" s="213" t="s">
        <v>316</v>
      </c>
      <c r="E218" s="214" t="s">
        <v>486</v>
      </c>
      <c r="F218" s="215" t="s">
        <v>487</v>
      </c>
      <c r="G218" s="216" t="s">
        <v>207</v>
      </c>
      <c r="H218" s="217">
        <v>26.3</v>
      </c>
      <c r="I218" s="218"/>
      <c r="J218" s="219">
        <f>ROUND(I218*H218,2)</f>
        <v>0</v>
      </c>
      <c r="K218" s="215"/>
      <c r="L218" s="220"/>
      <c r="M218" s="221" t="s">
        <v>5</v>
      </c>
      <c r="N218" s="222" t="s">
        <v>46</v>
      </c>
      <c r="O218" s="41"/>
      <c r="P218" s="182">
        <f>O218*H218</f>
        <v>0</v>
      </c>
      <c r="Q218" s="182">
        <v>2.7E-4</v>
      </c>
      <c r="R218" s="182">
        <f>Q218*H218</f>
        <v>7.1010000000000005E-3</v>
      </c>
      <c r="S218" s="182">
        <v>0</v>
      </c>
      <c r="T218" s="183">
        <f>S218*H218</f>
        <v>0</v>
      </c>
      <c r="AR218" s="23" t="s">
        <v>255</v>
      </c>
      <c r="AT218" s="23" t="s">
        <v>316</v>
      </c>
      <c r="AU218" s="23" t="s">
        <v>211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918</v>
      </c>
    </row>
    <row r="219" spans="2:65" s="1" customFormat="1" ht="27">
      <c r="B219" s="40"/>
      <c r="D219" s="186" t="s">
        <v>209</v>
      </c>
      <c r="F219" s="194" t="s">
        <v>489</v>
      </c>
      <c r="I219" s="195"/>
      <c r="L219" s="40"/>
      <c r="M219" s="196"/>
      <c r="N219" s="41"/>
      <c r="O219" s="41"/>
      <c r="P219" s="41"/>
      <c r="Q219" s="41"/>
      <c r="R219" s="41"/>
      <c r="S219" s="41"/>
      <c r="T219" s="69"/>
      <c r="AT219" s="23" t="s">
        <v>209</v>
      </c>
      <c r="AU219" s="23" t="s">
        <v>211</v>
      </c>
    </row>
    <row r="220" spans="2:65" s="1" customFormat="1" ht="25.5" customHeight="1">
      <c r="B220" s="172"/>
      <c r="C220" s="173" t="s">
        <v>443</v>
      </c>
      <c r="D220" s="173" t="s">
        <v>197</v>
      </c>
      <c r="E220" s="174" t="s">
        <v>463</v>
      </c>
      <c r="F220" s="175" t="s">
        <v>464</v>
      </c>
      <c r="G220" s="176" t="s">
        <v>207</v>
      </c>
      <c r="H220" s="177">
        <v>205</v>
      </c>
      <c r="I220" s="178"/>
      <c r="J220" s="179">
        <f>ROUND(I220*H220,2)</f>
        <v>0</v>
      </c>
      <c r="K220" s="175"/>
      <c r="L220" s="40"/>
      <c r="M220" s="180" t="s">
        <v>5</v>
      </c>
      <c r="N220" s="181" t="s">
        <v>46</v>
      </c>
      <c r="O220" s="41"/>
      <c r="P220" s="182">
        <f>O220*H220</f>
        <v>0</v>
      </c>
      <c r="Q220" s="182">
        <v>0</v>
      </c>
      <c r="R220" s="182">
        <f>Q220*H220</f>
        <v>0</v>
      </c>
      <c r="S220" s="182">
        <v>0</v>
      </c>
      <c r="T220" s="183">
        <f>S220*H220</f>
        <v>0</v>
      </c>
      <c r="AR220" s="23" t="s">
        <v>201</v>
      </c>
      <c r="AT220" s="23" t="s">
        <v>197</v>
      </c>
      <c r="AU220" s="23" t="s">
        <v>211</v>
      </c>
      <c r="AY220" s="23" t="s">
        <v>195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23" t="s">
        <v>83</v>
      </c>
      <c r="BK220" s="184">
        <f>ROUND(I220*H220,2)</f>
        <v>0</v>
      </c>
      <c r="BL220" s="23" t="s">
        <v>201</v>
      </c>
      <c r="BM220" s="23" t="s">
        <v>919</v>
      </c>
    </row>
    <row r="221" spans="2:65" s="1" customFormat="1" ht="16.5" customHeight="1">
      <c r="B221" s="172"/>
      <c r="C221" s="213" t="s">
        <v>447</v>
      </c>
      <c r="D221" s="213" t="s">
        <v>316</v>
      </c>
      <c r="E221" s="214" t="s">
        <v>467</v>
      </c>
      <c r="F221" s="215" t="s">
        <v>468</v>
      </c>
      <c r="G221" s="216" t="s">
        <v>207</v>
      </c>
      <c r="H221" s="217">
        <v>205</v>
      </c>
      <c r="I221" s="218"/>
      <c r="J221" s="219">
        <f>ROUND(I221*H221,2)</f>
        <v>0</v>
      </c>
      <c r="K221" s="215"/>
      <c r="L221" s="220"/>
      <c r="M221" s="221" t="s">
        <v>5</v>
      </c>
      <c r="N221" s="222" t="s">
        <v>46</v>
      </c>
      <c r="O221" s="41"/>
      <c r="P221" s="182">
        <f>O221*H221</f>
        <v>0</v>
      </c>
      <c r="Q221" s="182">
        <v>2.1099999999999999E-3</v>
      </c>
      <c r="R221" s="182">
        <f>Q221*H221</f>
        <v>0.43254999999999999</v>
      </c>
      <c r="S221" s="182">
        <v>0</v>
      </c>
      <c r="T221" s="183">
        <f>S221*H221</f>
        <v>0</v>
      </c>
      <c r="AR221" s="23" t="s">
        <v>255</v>
      </c>
      <c r="AT221" s="23" t="s">
        <v>316</v>
      </c>
      <c r="AU221" s="23" t="s">
        <v>211</v>
      </c>
      <c r="AY221" s="23" t="s">
        <v>195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23" t="s">
        <v>83</v>
      </c>
      <c r="BK221" s="184">
        <f>ROUND(I221*H221,2)</f>
        <v>0</v>
      </c>
      <c r="BL221" s="23" t="s">
        <v>201</v>
      </c>
      <c r="BM221" s="23" t="s">
        <v>920</v>
      </c>
    </row>
    <row r="222" spans="2:65" s="1" customFormat="1" ht="27">
      <c r="B222" s="40"/>
      <c r="D222" s="186" t="s">
        <v>209</v>
      </c>
      <c r="F222" s="194" t="s">
        <v>470</v>
      </c>
      <c r="I222" s="195"/>
      <c r="L222" s="40"/>
      <c r="M222" s="196"/>
      <c r="N222" s="41"/>
      <c r="O222" s="41"/>
      <c r="P222" s="41"/>
      <c r="Q222" s="41"/>
      <c r="R222" s="41"/>
      <c r="S222" s="41"/>
      <c r="T222" s="69"/>
      <c r="AT222" s="23" t="s">
        <v>209</v>
      </c>
      <c r="AU222" s="23" t="s">
        <v>211</v>
      </c>
    </row>
    <row r="223" spans="2:65" s="1" customFormat="1" ht="16.5" customHeight="1">
      <c r="B223" s="172"/>
      <c r="C223" s="173" t="s">
        <v>452</v>
      </c>
      <c r="D223" s="173" t="s">
        <v>197</v>
      </c>
      <c r="E223" s="174" t="s">
        <v>491</v>
      </c>
      <c r="F223" s="175" t="s">
        <v>492</v>
      </c>
      <c r="G223" s="176" t="s">
        <v>325</v>
      </c>
      <c r="H223" s="177">
        <v>26</v>
      </c>
      <c r="I223" s="178"/>
      <c r="J223" s="179">
        <f>ROUND(I223*H223,2)</f>
        <v>0</v>
      </c>
      <c r="K223" s="175"/>
      <c r="L223" s="40"/>
      <c r="M223" s="180" t="s">
        <v>5</v>
      </c>
      <c r="N223" s="181" t="s">
        <v>46</v>
      </c>
      <c r="O223" s="41"/>
      <c r="P223" s="182">
        <f>O223*H223</f>
        <v>0</v>
      </c>
      <c r="Q223" s="182">
        <v>0</v>
      </c>
      <c r="R223" s="182">
        <f>Q223*H223</f>
        <v>0</v>
      </c>
      <c r="S223" s="182">
        <v>0</v>
      </c>
      <c r="T223" s="183">
        <f>S223*H223</f>
        <v>0</v>
      </c>
      <c r="AR223" s="23" t="s">
        <v>201</v>
      </c>
      <c r="AT223" s="23" t="s">
        <v>197</v>
      </c>
      <c r="AU223" s="23" t="s">
        <v>211</v>
      </c>
      <c r="AY223" s="23" t="s">
        <v>195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23" t="s">
        <v>83</v>
      </c>
      <c r="BK223" s="184">
        <f>ROUND(I223*H223,2)</f>
        <v>0</v>
      </c>
      <c r="BL223" s="23" t="s">
        <v>201</v>
      </c>
      <c r="BM223" s="23" t="s">
        <v>921</v>
      </c>
    </row>
    <row r="224" spans="2:65" s="1" customFormat="1" ht="16.5" customHeight="1">
      <c r="B224" s="172"/>
      <c r="C224" s="213" t="s">
        <v>456</v>
      </c>
      <c r="D224" s="213" t="s">
        <v>316</v>
      </c>
      <c r="E224" s="214" t="s">
        <v>495</v>
      </c>
      <c r="F224" s="215" t="s">
        <v>496</v>
      </c>
      <c r="G224" s="216" t="s">
        <v>325</v>
      </c>
      <c r="H224" s="217">
        <v>26</v>
      </c>
      <c r="I224" s="218"/>
      <c r="J224" s="219">
        <f>ROUND(I224*H224,2)</f>
        <v>0</v>
      </c>
      <c r="K224" s="215"/>
      <c r="L224" s="220"/>
      <c r="M224" s="221" t="s">
        <v>5</v>
      </c>
      <c r="N224" s="222" t="s">
        <v>46</v>
      </c>
      <c r="O224" s="41"/>
      <c r="P224" s="182">
        <f>O224*H224</f>
        <v>0</v>
      </c>
      <c r="Q224" s="182">
        <v>8.0000000000000007E-5</v>
      </c>
      <c r="R224" s="182">
        <f>Q224*H224</f>
        <v>2.0800000000000003E-3</v>
      </c>
      <c r="S224" s="182">
        <v>0</v>
      </c>
      <c r="T224" s="183">
        <f>S224*H224</f>
        <v>0</v>
      </c>
      <c r="AR224" s="23" t="s">
        <v>255</v>
      </c>
      <c r="AT224" s="23" t="s">
        <v>316</v>
      </c>
      <c r="AU224" s="23" t="s">
        <v>211</v>
      </c>
      <c r="AY224" s="23" t="s">
        <v>195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23" t="s">
        <v>83</v>
      </c>
      <c r="BK224" s="184">
        <f>ROUND(I224*H224,2)</f>
        <v>0</v>
      </c>
      <c r="BL224" s="23" t="s">
        <v>201</v>
      </c>
      <c r="BM224" s="23" t="s">
        <v>922</v>
      </c>
    </row>
    <row r="225" spans="2:65" s="1" customFormat="1" ht="27">
      <c r="B225" s="40"/>
      <c r="D225" s="186" t="s">
        <v>209</v>
      </c>
      <c r="F225" s="194" t="s">
        <v>498</v>
      </c>
      <c r="I225" s="195"/>
      <c r="L225" s="40"/>
      <c r="M225" s="196"/>
      <c r="N225" s="41"/>
      <c r="O225" s="41"/>
      <c r="P225" s="41"/>
      <c r="Q225" s="41"/>
      <c r="R225" s="41"/>
      <c r="S225" s="41"/>
      <c r="T225" s="69"/>
      <c r="AT225" s="23" t="s">
        <v>209</v>
      </c>
      <c r="AU225" s="23" t="s">
        <v>211</v>
      </c>
    </row>
    <row r="226" spans="2:65" s="1" customFormat="1" ht="16.5" customHeight="1">
      <c r="B226" s="172"/>
      <c r="C226" s="213" t="s">
        <v>462</v>
      </c>
      <c r="D226" s="213" t="s">
        <v>316</v>
      </c>
      <c r="E226" s="214" t="s">
        <v>500</v>
      </c>
      <c r="F226" s="215" t="s">
        <v>501</v>
      </c>
      <c r="G226" s="216" t="s">
        <v>325</v>
      </c>
      <c r="H226" s="217">
        <v>13</v>
      </c>
      <c r="I226" s="218"/>
      <c r="J226" s="219">
        <f>ROUND(I226*H226,2)</f>
        <v>0</v>
      </c>
      <c r="K226" s="215"/>
      <c r="L226" s="220"/>
      <c r="M226" s="221" t="s">
        <v>5</v>
      </c>
      <c r="N226" s="222" t="s">
        <v>46</v>
      </c>
      <c r="O226" s="41"/>
      <c r="P226" s="182">
        <f>O226*H226</f>
        <v>0</v>
      </c>
      <c r="Q226" s="182">
        <v>6.4999999999999997E-4</v>
      </c>
      <c r="R226" s="182">
        <f>Q226*H226</f>
        <v>8.4499999999999992E-3</v>
      </c>
      <c r="S226" s="182">
        <v>0</v>
      </c>
      <c r="T226" s="183">
        <f>S226*H226</f>
        <v>0</v>
      </c>
      <c r="AR226" s="23" t="s">
        <v>255</v>
      </c>
      <c r="AT226" s="23" t="s">
        <v>316</v>
      </c>
      <c r="AU226" s="23" t="s">
        <v>211</v>
      </c>
      <c r="AY226" s="23" t="s">
        <v>195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23" t="s">
        <v>83</v>
      </c>
      <c r="BK226" s="184">
        <f>ROUND(I226*H226,2)</f>
        <v>0</v>
      </c>
      <c r="BL226" s="23" t="s">
        <v>201</v>
      </c>
      <c r="BM226" s="23" t="s">
        <v>923</v>
      </c>
    </row>
    <row r="227" spans="2:65" s="1" customFormat="1" ht="27">
      <c r="B227" s="40"/>
      <c r="D227" s="186" t="s">
        <v>209</v>
      </c>
      <c r="F227" s="194" t="s">
        <v>503</v>
      </c>
      <c r="I227" s="195"/>
      <c r="L227" s="40"/>
      <c r="M227" s="196"/>
      <c r="N227" s="41"/>
      <c r="O227" s="41"/>
      <c r="P227" s="41"/>
      <c r="Q227" s="41"/>
      <c r="R227" s="41"/>
      <c r="S227" s="41"/>
      <c r="T227" s="69"/>
      <c r="AT227" s="23" t="s">
        <v>209</v>
      </c>
      <c r="AU227" s="23" t="s">
        <v>211</v>
      </c>
    </row>
    <row r="228" spans="2:65" s="1" customFormat="1" ht="16.5" customHeight="1">
      <c r="B228" s="172"/>
      <c r="C228" s="173" t="s">
        <v>466</v>
      </c>
      <c r="D228" s="173" t="s">
        <v>197</v>
      </c>
      <c r="E228" s="174" t="s">
        <v>505</v>
      </c>
      <c r="F228" s="175" t="s">
        <v>506</v>
      </c>
      <c r="G228" s="176" t="s">
        <v>325</v>
      </c>
      <c r="H228" s="177">
        <v>13</v>
      </c>
      <c r="I228" s="178"/>
      <c r="J228" s="179">
        <f>ROUND(I228*H228,2)</f>
        <v>0</v>
      </c>
      <c r="K228" s="175"/>
      <c r="L228" s="40"/>
      <c r="M228" s="180" t="s">
        <v>5</v>
      </c>
      <c r="N228" s="181" t="s">
        <v>46</v>
      </c>
      <c r="O228" s="41"/>
      <c r="P228" s="182">
        <f>O228*H228</f>
        <v>0</v>
      </c>
      <c r="Q228" s="182">
        <v>0</v>
      </c>
      <c r="R228" s="182">
        <f>Q228*H228</f>
        <v>0</v>
      </c>
      <c r="S228" s="182">
        <v>0</v>
      </c>
      <c r="T228" s="183">
        <f>S228*H228</f>
        <v>0</v>
      </c>
      <c r="AR228" s="23" t="s">
        <v>201</v>
      </c>
      <c r="AT228" s="23" t="s">
        <v>197</v>
      </c>
      <c r="AU228" s="23" t="s">
        <v>211</v>
      </c>
      <c r="AY228" s="23" t="s">
        <v>195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23" t="s">
        <v>83</v>
      </c>
      <c r="BK228" s="184">
        <f>ROUND(I228*H228,2)</f>
        <v>0</v>
      </c>
      <c r="BL228" s="23" t="s">
        <v>201</v>
      </c>
      <c r="BM228" s="23" t="s">
        <v>924</v>
      </c>
    </row>
    <row r="229" spans="2:65" s="1" customFormat="1" ht="16.5" customHeight="1">
      <c r="B229" s="172"/>
      <c r="C229" s="213" t="s">
        <v>471</v>
      </c>
      <c r="D229" s="213" t="s">
        <v>316</v>
      </c>
      <c r="E229" s="214" t="s">
        <v>513</v>
      </c>
      <c r="F229" s="215" t="s">
        <v>514</v>
      </c>
      <c r="G229" s="216" t="s">
        <v>325</v>
      </c>
      <c r="H229" s="217">
        <v>3</v>
      </c>
      <c r="I229" s="218"/>
      <c r="J229" s="219">
        <f>ROUND(I229*H229,2)</f>
        <v>0</v>
      </c>
      <c r="K229" s="215"/>
      <c r="L229" s="220"/>
      <c r="M229" s="221" t="s">
        <v>5</v>
      </c>
      <c r="N229" s="222" t="s">
        <v>46</v>
      </c>
      <c r="O229" s="41"/>
      <c r="P229" s="182">
        <f>O229*H229</f>
        <v>0</v>
      </c>
      <c r="Q229" s="182">
        <v>2E-3</v>
      </c>
      <c r="R229" s="182">
        <f>Q229*H229</f>
        <v>6.0000000000000001E-3</v>
      </c>
      <c r="S229" s="182">
        <v>0</v>
      </c>
      <c r="T229" s="183">
        <f>S229*H229</f>
        <v>0</v>
      </c>
      <c r="AR229" s="23" t="s">
        <v>255</v>
      </c>
      <c r="AT229" s="23" t="s">
        <v>316</v>
      </c>
      <c r="AU229" s="23" t="s">
        <v>211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925</v>
      </c>
    </row>
    <row r="230" spans="2:65" s="1" customFormat="1" ht="16.5" customHeight="1">
      <c r="B230" s="172"/>
      <c r="C230" s="213" t="s">
        <v>476</v>
      </c>
      <c r="D230" s="213" t="s">
        <v>316</v>
      </c>
      <c r="E230" s="214" t="s">
        <v>516</v>
      </c>
      <c r="F230" s="215" t="s">
        <v>517</v>
      </c>
      <c r="G230" s="216" t="s">
        <v>325</v>
      </c>
      <c r="H230" s="217">
        <v>3</v>
      </c>
      <c r="I230" s="218"/>
      <c r="J230" s="219">
        <f>ROUND(I230*H230,2)</f>
        <v>0</v>
      </c>
      <c r="K230" s="215"/>
      <c r="L230" s="220"/>
      <c r="M230" s="221" t="s">
        <v>5</v>
      </c>
      <c r="N230" s="222" t="s">
        <v>46</v>
      </c>
      <c r="O230" s="41"/>
      <c r="P230" s="182">
        <f>O230*H230</f>
        <v>0</v>
      </c>
      <c r="Q230" s="182">
        <v>2E-3</v>
      </c>
      <c r="R230" s="182">
        <f>Q230*H230</f>
        <v>6.0000000000000001E-3</v>
      </c>
      <c r="S230" s="182">
        <v>0</v>
      </c>
      <c r="T230" s="183">
        <f>S230*H230</f>
        <v>0</v>
      </c>
      <c r="AR230" s="23" t="s">
        <v>255</v>
      </c>
      <c r="AT230" s="23" t="s">
        <v>316</v>
      </c>
      <c r="AU230" s="23" t="s">
        <v>211</v>
      </c>
      <c r="AY230" s="23" t="s">
        <v>195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23" t="s">
        <v>83</v>
      </c>
      <c r="BK230" s="184">
        <f>ROUND(I230*H230,2)</f>
        <v>0</v>
      </c>
      <c r="BL230" s="23" t="s">
        <v>201</v>
      </c>
      <c r="BM230" s="23" t="s">
        <v>926</v>
      </c>
    </row>
    <row r="231" spans="2:65" s="1" customFormat="1" ht="27">
      <c r="B231" s="40"/>
      <c r="D231" s="186" t="s">
        <v>209</v>
      </c>
      <c r="F231" s="194" t="s">
        <v>519</v>
      </c>
      <c r="I231" s="195"/>
      <c r="L231" s="40"/>
      <c r="M231" s="196"/>
      <c r="N231" s="41"/>
      <c r="O231" s="41"/>
      <c r="P231" s="41"/>
      <c r="Q231" s="41"/>
      <c r="R231" s="41"/>
      <c r="S231" s="41"/>
      <c r="T231" s="69"/>
      <c r="AT231" s="23" t="s">
        <v>209</v>
      </c>
      <c r="AU231" s="23" t="s">
        <v>211</v>
      </c>
    </row>
    <row r="232" spans="2:65" s="1" customFormat="1" ht="16.5" customHeight="1">
      <c r="B232" s="172"/>
      <c r="C232" s="213" t="s">
        <v>480</v>
      </c>
      <c r="D232" s="213" t="s">
        <v>316</v>
      </c>
      <c r="E232" s="214" t="s">
        <v>521</v>
      </c>
      <c r="F232" s="215" t="s">
        <v>522</v>
      </c>
      <c r="G232" s="216" t="s">
        <v>325</v>
      </c>
      <c r="H232" s="217">
        <v>6</v>
      </c>
      <c r="I232" s="218"/>
      <c r="J232" s="219">
        <f>ROUND(I232*H232,2)</f>
        <v>0</v>
      </c>
      <c r="K232" s="215"/>
      <c r="L232" s="220"/>
      <c r="M232" s="221" t="s">
        <v>5</v>
      </c>
      <c r="N232" s="222" t="s">
        <v>46</v>
      </c>
      <c r="O232" s="41"/>
      <c r="P232" s="182">
        <f>O232*H232</f>
        <v>0</v>
      </c>
      <c r="Q232" s="182">
        <v>5.5999999999999995E-4</v>
      </c>
      <c r="R232" s="182">
        <f>Q232*H232</f>
        <v>3.3599999999999997E-3</v>
      </c>
      <c r="S232" s="182">
        <v>0</v>
      </c>
      <c r="T232" s="183">
        <f>S232*H232</f>
        <v>0</v>
      </c>
      <c r="AR232" s="23" t="s">
        <v>255</v>
      </c>
      <c r="AT232" s="23" t="s">
        <v>316</v>
      </c>
      <c r="AU232" s="23" t="s">
        <v>211</v>
      </c>
      <c r="AY232" s="23" t="s">
        <v>195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23" t="s">
        <v>83</v>
      </c>
      <c r="BK232" s="184">
        <f>ROUND(I232*H232,2)</f>
        <v>0</v>
      </c>
      <c r="BL232" s="23" t="s">
        <v>201</v>
      </c>
      <c r="BM232" s="23" t="s">
        <v>927</v>
      </c>
    </row>
    <row r="233" spans="2:65" s="1" customFormat="1" ht="27">
      <c r="B233" s="40"/>
      <c r="D233" s="186" t="s">
        <v>209</v>
      </c>
      <c r="F233" s="194" t="s">
        <v>519</v>
      </c>
      <c r="I233" s="195"/>
      <c r="L233" s="40"/>
      <c r="M233" s="196"/>
      <c r="N233" s="41"/>
      <c r="O233" s="41"/>
      <c r="P233" s="41"/>
      <c r="Q233" s="41"/>
      <c r="R233" s="41"/>
      <c r="S233" s="41"/>
      <c r="T233" s="69"/>
      <c r="AT233" s="23" t="s">
        <v>209</v>
      </c>
      <c r="AU233" s="23" t="s">
        <v>211</v>
      </c>
    </row>
    <row r="234" spans="2:65" s="1" customFormat="1" ht="16.5" customHeight="1">
      <c r="B234" s="172"/>
      <c r="C234" s="213" t="s">
        <v>485</v>
      </c>
      <c r="D234" s="213" t="s">
        <v>316</v>
      </c>
      <c r="E234" s="214" t="s">
        <v>525</v>
      </c>
      <c r="F234" s="215" t="s">
        <v>526</v>
      </c>
      <c r="G234" s="216" t="s">
        <v>325</v>
      </c>
      <c r="H234" s="217">
        <v>1</v>
      </c>
      <c r="I234" s="218"/>
      <c r="J234" s="219">
        <f>ROUND(I234*H234,2)</f>
        <v>0</v>
      </c>
      <c r="K234" s="215"/>
      <c r="L234" s="220"/>
      <c r="M234" s="221" t="s">
        <v>5</v>
      </c>
      <c r="N234" s="222" t="s">
        <v>46</v>
      </c>
      <c r="O234" s="41"/>
      <c r="P234" s="182">
        <f>O234*H234</f>
        <v>0</v>
      </c>
      <c r="Q234" s="182">
        <v>9.6000000000000002E-4</v>
      </c>
      <c r="R234" s="182">
        <f>Q234*H234</f>
        <v>9.6000000000000002E-4</v>
      </c>
      <c r="S234" s="182">
        <v>0</v>
      </c>
      <c r="T234" s="183">
        <f>S234*H234</f>
        <v>0</v>
      </c>
      <c r="AR234" s="23" t="s">
        <v>255</v>
      </c>
      <c r="AT234" s="23" t="s">
        <v>316</v>
      </c>
      <c r="AU234" s="23" t="s">
        <v>211</v>
      </c>
      <c r="AY234" s="23" t="s">
        <v>195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23" t="s">
        <v>83</v>
      </c>
      <c r="BK234" s="184">
        <f>ROUND(I234*H234,2)</f>
        <v>0</v>
      </c>
      <c r="BL234" s="23" t="s">
        <v>201</v>
      </c>
      <c r="BM234" s="23" t="s">
        <v>928</v>
      </c>
    </row>
    <row r="235" spans="2:65" s="1" customFormat="1" ht="27">
      <c r="B235" s="40"/>
      <c r="D235" s="186" t="s">
        <v>209</v>
      </c>
      <c r="F235" s="194" t="s">
        <v>519</v>
      </c>
      <c r="I235" s="195"/>
      <c r="L235" s="40"/>
      <c r="M235" s="196"/>
      <c r="N235" s="41"/>
      <c r="O235" s="41"/>
      <c r="P235" s="41"/>
      <c r="Q235" s="41"/>
      <c r="R235" s="41"/>
      <c r="S235" s="41"/>
      <c r="T235" s="69"/>
      <c r="AT235" s="23" t="s">
        <v>209</v>
      </c>
      <c r="AU235" s="23" t="s">
        <v>211</v>
      </c>
    </row>
    <row r="236" spans="2:65" s="1" customFormat="1" ht="25.5" customHeight="1">
      <c r="B236" s="172"/>
      <c r="C236" s="173" t="s">
        <v>490</v>
      </c>
      <c r="D236" s="173" t="s">
        <v>197</v>
      </c>
      <c r="E236" s="174" t="s">
        <v>529</v>
      </c>
      <c r="F236" s="175" t="s">
        <v>530</v>
      </c>
      <c r="G236" s="176" t="s">
        <v>325</v>
      </c>
      <c r="H236" s="177">
        <v>13</v>
      </c>
      <c r="I236" s="178"/>
      <c r="J236" s="179">
        <f>ROUND(I236*H236,2)</f>
        <v>0</v>
      </c>
      <c r="K236" s="175"/>
      <c r="L236" s="40"/>
      <c r="M236" s="180" t="s">
        <v>5</v>
      </c>
      <c r="N236" s="181" t="s">
        <v>46</v>
      </c>
      <c r="O236" s="41"/>
      <c r="P236" s="182">
        <f>O236*H236</f>
        <v>0</v>
      </c>
      <c r="Q236" s="182">
        <v>0</v>
      </c>
      <c r="R236" s="182">
        <f>Q236*H236</f>
        <v>0</v>
      </c>
      <c r="S236" s="182">
        <v>0</v>
      </c>
      <c r="T236" s="183">
        <f>S236*H236</f>
        <v>0</v>
      </c>
      <c r="AR236" s="23" t="s">
        <v>201</v>
      </c>
      <c r="AT236" s="23" t="s">
        <v>197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929</v>
      </c>
    </row>
    <row r="237" spans="2:65" s="1" customFormat="1" ht="16.5" customHeight="1">
      <c r="B237" s="172"/>
      <c r="C237" s="213" t="s">
        <v>494</v>
      </c>
      <c r="D237" s="213" t="s">
        <v>316</v>
      </c>
      <c r="E237" s="214" t="s">
        <v>533</v>
      </c>
      <c r="F237" s="215" t="s">
        <v>534</v>
      </c>
      <c r="G237" s="216" t="s">
        <v>325</v>
      </c>
      <c r="H237" s="217">
        <v>13</v>
      </c>
      <c r="I237" s="218"/>
      <c r="J237" s="219">
        <f>ROUND(I237*H237,2)</f>
        <v>0</v>
      </c>
      <c r="K237" s="215"/>
      <c r="L237" s="220"/>
      <c r="M237" s="221" t="s">
        <v>5</v>
      </c>
      <c r="N237" s="222" t="s">
        <v>46</v>
      </c>
      <c r="O237" s="41"/>
      <c r="P237" s="182">
        <f>O237*H237</f>
        <v>0</v>
      </c>
      <c r="Q237" s="182">
        <v>2.5000000000000001E-3</v>
      </c>
      <c r="R237" s="182">
        <f>Q237*H237</f>
        <v>3.2500000000000001E-2</v>
      </c>
      <c r="S237" s="182">
        <v>0</v>
      </c>
      <c r="T237" s="183">
        <f>S237*H237</f>
        <v>0</v>
      </c>
      <c r="AR237" s="23" t="s">
        <v>255</v>
      </c>
      <c r="AT237" s="23" t="s">
        <v>316</v>
      </c>
      <c r="AU237" s="23" t="s">
        <v>211</v>
      </c>
      <c r="AY237" s="23" t="s">
        <v>195</v>
      </c>
      <c r="BE237" s="184">
        <f>IF(N237="základní",J237,0)</f>
        <v>0</v>
      </c>
      <c r="BF237" s="184">
        <f>IF(N237="snížená",J237,0)</f>
        <v>0</v>
      </c>
      <c r="BG237" s="184">
        <f>IF(N237="zákl. přenesená",J237,0)</f>
        <v>0</v>
      </c>
      <c r="BH237" s="184">
        <f>IF(N237="sníž. přenesená",J237,0)</f>
        <v>0</v>
      </c>
      <c r="BI237" s="184">
        <f>IF(N237="nulová",J237,0)</f>
        <v>0</v>
      </c>
      <c r="BJ237" s="23" t="s">
        <v>83</v>
      </c>
      <c r="BK237" s="184">
        <f>ROUND(I237*H237,2)</f>
        <v>0</v>
      </c>
      <c r="BL237" s="23" t="s">
        <v>201</v>
      </c>
      <c r="BM237" s="23" t="s">
        <v>930</v>
      </c>
    </row>
    <row r="238" spans="2:65" s="1" customFormat="1" ht="54">
      <c r="B238" s="40"/>
      <c r="D238" s="186" t="s">
        <v>209</v>
      </c>
      <c r="F238" s="194" t="s">
        <v>536</v>
      </c>
      <c r="I238" s="195"/>
      <c r="L238" s="40"/>
      <c r="M238" s="196"/>
      <c r="N238" s="41"/>
      <c r="O238" s="41"/>
      <c r="P238" s="41"/>
      <c r="Q238" s="41"/>
      <c r="R238" s="41"/>
      <c r="S238" s="41"/>
      <c r="T238" s="69"/>
      <c r="AT238" s="23" t="s">
        <v>209</v>
      </c>
      <c r="AU238" s="23" t="s">
        <v>211</v>
      </c>
    </row>
    <row r="239" spans="2:65" s="1" customFormat="1" ht="16.5" customHeight="1">
      <c r="B239" s="172"/>
      <c r="C239" s="173" t="s">
        <v>499</v>
      </c>
      <c r="D239" s="173" t="s">
        <v>197</v>
      </c>
      <c r="E239" s="174" t="s">
        <v>472</v>
      </c>
      <c r="F239" s="175" t="s">
        <v>473</v>
      </c>
      <c r="G239" s="176" t="s">
        <v>207</v>
      </c>
      <c r="H239" s="177">
        <v>10.5</v>
      </c>
      <c r="I239" s="178"/>
      <c r="J239" s="179">
        <f>ROUND(I239*H239,2)</f>
        <v>0</v>
      </c>
      <c r="K239" s="175"/>
      <c r="L239" s="40"/>
      <c r="M239" s="180" t="s">
        <v>5</v>
      </c>
      <c r="N239" s="181" t="s">
        <v>46</v>
      </c>
      <c r="O239" s="41"/>
      <c r="P239" s="182">
        <f>O239*H239</f>
        <v>0</v>
      </c>
      <c r="Q239" s="182">
        <v>4.6999999999999999E-4</v>
      </c>
      <c r="R239" s="182">
        <f>Q239*H239</f>
        <v>4.9350000000000002E-3</v>
      </c>
      <c r="S239" s="182">
        <v>0</v>
      </c>
      <c r="T239" s="183">
        <f>S239*H239</f>
        <v>0</v>
      </c>
      <c r="AR239" s="23" t="s">
        <v>201</v>
      </c>
      <c r="AT239" s="23" t="s">
        <v>197</v>
      </c>
      <c r="AU239" s="23" t="s">
        <v>211</v>
      </c>
      <c r="AY239" s="23" t="s">
        <v>195</v>
      </c>
      <c r="BE239" s="184">
        <f>IF(N239="základní",J239,0)</f>
        <v>0</v>
      </c>
      <c r="BF239" s="184">
        <f>IF(N239="snížená",J239,0)</f>
        <v>0</v>
      </c>
      <c r="BG239" s="184">
        <f>IF(N239="zákl. přenesená",J239,0)</f>
        <v>0</v>
      </c>
      <c r="BH239" s="184">
        <f>IF(N239="sníž. přenesená",J239,0)</f>
        <v>0</v>
      </c>
      <c r="BI239" s="184">
        <f>IF(N239="nulová",J239,0)</f>
        <v>0</v>
      </c>
      <c r="BJ239" s="23" t="s">
        <v>83</v>
      </c>
      <c r="BK239" s="184">
        <f>ROUND(I239*H239,2)</f>
        <v>0</v>
      </c>
      <c r="BL239" s="23" t="s">
        <v>201</v>
      </c>
      <c r="BM239" s="23" t="s">
        <v>931</v>
      </c>
    </row>
    <row r="240" spans="2:65" s="1" customFormat="1" ht="27">
      <c r="B240" s="40"/>
      <c r="D240" s="186" t="s">
        <v>209</v>
      </c>
      <c r="F240" s="194" t="s">
        <v>475</v>
      </c>
      <c r="I240" s="195"/>
      <c r="L240" s="40"/>
      <c r="M240" s="196"/>
      <c r="N240" s="41"/>
      <c r="O240" s="41"/>
      <c r="P240" s="41"/>
      <c r="Q240" s="41"/>
      <c r="R240" s="41"/>
      <c r="S240" s="41"/>
      <c r="T240" s="69"/>
      <c r="AT240" s="23" t="s">
        <v>209</v>
      </c>
      <c r="AU240" s="23" t="s">
        <v>211</v>
      </c>
    </row>
    <row r="241" spans="2:65" s="11" customFormat="1">
      <c r="B241" s="185"/>
      <c r="D241" s="186" t="s">
        <v>203</v>
      </c>
      <c r="E241" s="187" t="s">
        <v>5</v>
      </c>
      <c r="F241" s="188" t="s">
        <v>932</v>
      </c>
      <c r="H241" s="189">
        <v>10.5</v>
      </c>
      <c r="I241" s="190"/>
      <c r="L241" s="185"/>
      <c r="M241" s="191"/>
      <c r="N241" s="192"/>
      <c r="O241" s="192"/>
      <c r="P241" s="192"/>
      <c r="Q241" s="192"/>
      <c r="R241" s="192"/>
      <c r="S241" s="192"/>
      <c r="T241" s="193"/>
      <c r="AT241" s="187" t="s">
        <v>203</v>
      </c>
      <c r="AU241" s="187" t="s">
        <v>211</v>
      </c>
      <c r="AV241" s="11" t="s">
        <v>85</v>
      </c>
      <c r="AW241" s="11" t="s">
        <v>39</v>
      </c>
      <c r="AX241" s="11" t="s">
        <v>83</v>
      </c>
      <c r="AY241" s="187" t="s">
        <v>195</v>
      </c>
    </row>
    <row r="242" spans="2:65" s="1" customFormat="1" ht="16.5" customHeight="1">
      <c r="B242" s="172"/>
      <c r="C242" s="213" t="s">
        <v>504</v>
      </c>
      <c r="D242" s="213" t="s">
        <v>316</v>
      </c>
      <c r="E242" s="214" t="s">
        <v>477</v>
      </c>
      <c r="F242" s="215" t="s">
        <v>478</v>
      </c>
      <c r="G242" s="216" t="s">
        <v>207</v>
      </c>
      <c r="H242" s="217">
        <v>10.5</v>
      </c>
      <c r="I242" s="218"/>
      <c r="J242" s="219">
        <f>ROUND(I242*H242,2)</f>
        <v>0</v>
      </c>
      <c r="K242" s="215"/>
      <c r="L242" s="220"/>
      <c r="M242" s="221" t="s">
        <v>5</v>
      </c>
      <c r="N242" s="222" t="s">
        <v>46</v>
      </c>
      <c r="O242" s="41"/>
      <c r="P242" s="182">
        <f>O242*H242</f>
        <v>0</v>
      </c>
      <c r="Q242" s="182">
        <v>2.7499999999999998E-3</v>
      </c>
      <c r="R242" s="182">
        <f>Q242*H242</f>
        <v>2.8874999999999998E-2</v>
      </c>
      <c r="S242" s="182">
        <v>0</v>
      </c>
      <c r="T242" s="183">
        <f>S242*H242</f>
        <v>0</v>
      </c>
      <c r="AR242" s="23" t="s">
        <v>255</v>
      </c>
      <c r="AT242" s="23" t="s">
        <v>316</v>
      </c>
      <c r="AU242" s="23" t="s">
        <v>211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933</v>
      </c>
    </row>
    <row r="243" spans="2:65" s="1" customFormat="1" ht="16.5" customHeight="1">
      <c r="B243" s="172"/>
      <c r="C243" s="173" t="s">
        <v>508</v>
      </c>
      <c r="D243" s="173" t="s">
        <v>197</v>
      </c>
      <c r="E243" s="174" t="s">
        <v>538</v>
      </c>
      <c r="F243" s="175" t="s">
        <v>539</v>
      </c>
      <c r="G243" s="176" t="s">
        <v>303</v>
      </c>
      <c r="H243" s="177">
        <v>0.53400000000000003</v>
      </c>
      <c r="I243" s="178"/>
      <c r="J243" s="179">
        <f>ROUND(I243*H243,2)</f>
        <v>0</v>
      </c>
      <c r="K243" s="175"/>
      <c r="L243" s="40"/>
      <c r="M243" s="180" t="s">
        <v>5</v>
      </c>
      <c r="N243" s="181" t="s">
        <v>46</v>
      </c>
      <c r="O243" s="41"/>
      <c r="P243" s="182">
        <f>O243*H243</f>
        <v>0</v>
      </c>
      <c r="Q243" s="182">
        <v>0</v>
      </c>
      <c r="R243" s="182">
        <f>Q243*H243</f>
        <v>0</v>
      </c>
      <c r="S243" s="182">
        <v>0</v>
      </c>
      <c r="T243" s="183">
        <f>S243*H243</f>
        <v>0</v>
      </c>
      <c r="AR243" s="23" t="s">
        <v>201</v>
      </c>
      <c r="AT243" s="23" t="s">
        <v>197</v>
      </c>
      <c r="AU243" s="23" t="s">
        <v>211</v>
      </c>
      <c r="AY243" s="23" t="s">
        <v>195</v>
      </c>
      <c r="BE243" s="184">
        <f>IF(N243="základní",J243,0)</f>
        <v>0</v>
      </c>
      <c r="BF243" s="184">
        <f>IF(N243="snížená",J243,0)</f>
        <v>0</v>
      </c>
      <c r="BG243" s="184">
        <f>IF(N243="zákl. přenesená",J243,0)</f>
        <v>0</v>
      </c>
      <c r="BH243" s="184">
        <f>IF(N243="sníž. přenesená",J243,0)</f>
        <v>0</v>
      </c>
      <c r="BI243" s="184">
        <f>IF(N243="nulová",J243,0)</f>
        <v>0</v>
      </c>
      <c r="BJ243" s="23" t="s">
        <v>83</v>
      </c>
      <c r="BK243" s="184">
        <f>ROUND(I243*H243,2)</f>
        <v>0</v>
      </c>
      <c r="BL243" s="23" t="s">
        <v>201</v>
      </c>
      <c r="BM243" s="23" t="s">
        <v>934</v>
      </c>
    </row>
    <row r="244" spans="2:65" s="10" customFormat="1" ht="22.35" customHeight="1">
      <c r="B244" s="159"/>
      <c r="D244" s="160" t="s">
        <v>74</v>
      </c>
      <c r="E244" s="170" t="s">
        <v>541</v>
      </c>
      <c r="F244" s="170" t="s">
        <v>542</v>
      </c>
      <c r="I244" s="162"/>
      <c r="J244" s="171">
        <f>BK244</f>
        <v>0</v>
      </c>
      <c r="L244" s="159"/>
      <c r="M244" s="164"/>
      <c r="N244" s="165"/>
      <c r="O244" s="165"/>
      <c r="P244" s="166">
        <f>SUM(P245:P286)</f>
        <v>0</v>
      </c>
      <c r="Q244" s="165"/>
      <c r="R244" s="166">
        <f>SUM(R245:R286)</f>
        <v>4.6894099999999996</v>
      </c>
      <c r="S244" s="165"/>
      <c r="T244" s="167">
        <f>SUM(T245:T286)</f>
        <v>0</v>
      </c>
      <c r="AR244" s="160" t="s">
        <v>83</v>
      </c>
      <c r="AT244" s="168" t="s">
        <v>74</v>
      </c>
      <c r="AU244" s="168" t="s">
        <v>85</v>
      </c>
      <c r="AY244" s="160" t="s">
        <v>195</v>
      </c>
      <c r="BK244" s="169">
        <f>SUM(BK245:BK286)</f>
        <v>0</v>
      </c>
    </row>
    <row r="245" spans="2:65" s="1" customFormat="1" ht="16.5" customHeight="1">
      <c r="B245" s="172"/>
      <c r="C245" s="173" t="s">
        <v>391</v>
      </c>
      <c r="D245" s="173" t="s">
        <v>197</v>
      </c>
      <c r="E245" s="174" t="s">
        <v>544</v>
      </c>
      <c r="F245" s="175" t="s">
        <v>545</v>
      </c>
      <c r="G245" s="176" t="s">
        <v>325</v>
      </c>
      <c r="H245" s="177">
        <v>4</v>
      </c>
      <c r="I245" s="178"/>
      <c r="J245" s="179">
        <f>ROUND(I245*H245,2)</f>
        <v>0</v>
      </c>
      <c r="K245" s="175"/>
      <c r="L245" s="40"/>
      <c r="M245" s="180" t="s">
        <v>5</v>
      </c>
      <c r="N245" s="181" t="s">
        <v>46</v>
      </c>
      <c r="O245" s="41"/>
      <c r="P245" s="182">
        <f>O245*H245</f>
        <v>0</v>
      </c>
      <c r="Q245" s="182">
        <v>8.0000000000000004E-4</v>
      </c>
      <c r="R245" s="182">
        <f>Q245*H245</f>
        <v>3.2000000000000002E-3</v>
      </c>
      <c r="S245" s="182">
        <v>0</v>
      </c>
      <c r="T245" s="183">
        <f>S245*H245</f>
        <v>0</v>
      </c>
      <c r="AR245" s="23" t="s">
        <v>201</v>
      </c>
      <c r="AT245" s="23" t="s">
        <v>197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935</v>
      </c>
    </row>
    <row r="246" spans="2:65" s="1" customFormat="1" ht="16.5" customHeight="1">
      <c r="B246" s="172"/>
      <c r="C246" s="213" t="s">
        <v>412</v>
      </c>
      <c r="D246" s="213" t="s">
        <v>316</v>
      </c>
      <c r="E246" s="214" t="s">
        <v>548</v>
      </c>
      <c r="F246" s="215" t="s">
        <v>549</v>
      </c>
      <c r="G246" s="216" t="s">
        <v>325</v>
      </c>
      <c r="H246" s="217">
        <v>4</v>
      </c>
      <c r="I246" s="218"/>
      <c r="J246" s="219">
        <f>ROUND(I246*H246,2)</f>
        <v>0</v>
      </c>
      <c r="K246" s="215"/>
      <c r="L246" s="220"/>
      <c r="M246" s="221" t="s">
        <v>5</v>
      </c>
      <c r="N246" s="222" t="s">
        <v>46</v>
      </c>
      <c r="O246" s="41"/>
      <c r="P246" s="182">
        <f>O246*H246</f>
        <v>0</v>
      </c>
      <c r="Q246" s="182">
        <v>1.4999999999999999E-2</v>
      </c>
      <c r="R246" s="182">
        <f>Q246*H246</f>
        <v>0.06</v>
      </c>
      <c r="S246" s="182">
        <v>0</v>
      </c>
      <c r="T246" s="183">
        <f>S246*H246</f>
        <v>0</v>
      </c>
      <c r="AR246" s="23" t="s">
        <v>255</v>
      </c>
      <c r="AT246" s="23" t="s">
        <v>316</v>
      </c>
      <c r="AU246" s="23" t="s">
        <v>211</v>
      </c>
      <c r="AY246" s="23" t="s">
        <v>195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23" t="s">
        <v>83</v>
      </c>
      <c r="BK246" s="184">
        <f>ROUND(I246*H246,2)</f>
        <v>0</v>
      </c>
      <c r="BL246" s="23" t="s">
        <v>201</v>
      </c>
      <c r="BM246" s="23" t="s">
        <v>936</v>
      </c>
    </row>
    <row r="247" spans="2:65" s="1" customFormat="1" ht="40.5">
      <c r="B247" s="40"/>
      <c r="D247" s="186" t="s">
        <v>209</v>
      </c>
      <c r="F247" s="194" t="s">
        <v>551</v>
      </c>
      <c r="I247" s="195"/>
      <c r="L247" s="40"/>
      <c r="M247" s="196"/>
      <c r="N247" s="41"/>
      <c r="O247" s="41"/>
      <c r="P247" s="41"/>
      <c r="Q247" s="41"/>
      <c r="R247" s="41"/>
      <c r="S247" s="41"/>
      <c r="T247" s="69"/>
      <c r="AT247" s="23" t="s">
        <v>209</v>
      </c>
      <c r="AU247" s="23" t="s">
        <v>211</v>
      </c>
    </row>
    <row r="248" spans="2:65" s="1" customFormat="1" ht="16.5" customHeight="1">
      <c r="B248" s="172"/>
      <c r="C248" s="213" t="s">
        <v>520</v>
      </c>
      <c r="D248" s="213" t="s">
        <v>316</v>
      </c>
      <c r="E248" s="214" t="s">
        <v>553</v>
      </c>
      <c r="F248" s="215" t="s">
        <v>554</v>
      </c>
      <c r="G248" s="216" t="s">
        <v>325</v>
      </c>
      <c r="H248" s="217">
        <v>4</v>
      </c>
      <c r="I248" s="218"/>
      <c r="J248" s="219">
        <f>ROUND(I248*H248,2)</f>
        <v>0</v>
      </c>
      <c r="K248" s="215"/>
      <c r="L248" s="220"/>
      <c r="M248" s="221" t="s">
        <v>5</v>
      </c>
      <c r="N248" s="222" t="s">
        <v>46</v>
      </c>
      <c r="O248" s="41"/>
      <c r="P248" s="182">
        <f>O248*H248</f>
        <v>0</v>
      </c>
      <c r="Q248" s="182">
        <v>6.8999999999999999E-3</v>
      </c>
      <c r="R248" s="182">
        <f>Q248*H248</f>
        <v>2.76E-2</v>
      </c>
      <c r="S248" s="182">
        <v>0</v>
      </c>
      <c r="T248" s="183">
        <f>S248*H248</f>
        <v>0</v>
      </c>
      <c r="AR248" s="23" t="s">
        <v>255</v>
      </c>
      <c r="AT248" s="23" t="s">
        <v>316</v>
      </c>
      <c r="AU248" s="23" t="s">
        <v>211</v>
      </c>
      <c r="AY248" s="23" t="s">
        <v>195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23" t="s">
        <v>83</v>
      </c>
      <c r="BK248" s="184">
        <f>ROUND(I248*H248,2)</f>
        <v>0</v>
      </c>
      <c r="BL248" s="23" t="s">
        <v>201</v>
      </c>
      <c r="BM248" s="23" t="s">
        <v>937</v>
      </c>
    </row>
    <row r="249" spans="2:65" s="1" customFormat="1" ht="27">
      <c r="B249" s="40"/>
      <c r="D249" s="186" t="s">
        <v>209</v>
      </c>
      <c r="F249" s="194" t="s">
        <v>556</v>
      </c>
      <c r="I249" s="195"/>
      <c r="L249" s="40"/>
      <c r="M249" s="196"/>
      <c r="N249" s="41"/>
      <c r="O249" s="41"/>
      <c r="P249" s="41"/>
      <c r="Q249" s="41"/>
      <c r="R249" s="41"/>
      <c r="S249" s="41"/>
      <c r="T249" s="69"/>
      <c r="AT249" s="23" t="s">
        <v>209</v>
      </c>
      <c r="AU249" s="23" t="s">
        <v>211</v>
      </c>
    </row>
    <row r="250" spans="2:65" s="1" customFormat="1" ht="16.5" customHeight="1">
      <c r="B250" s="172"/>
      <c r="C250" s="173" t="s">
        <v>524</v>
      </c>
      <c r="D250" s="173" t="s">
        <v>197</v>
      </c>
      <c r="E250" s="174" t="s">
        <v>570</v>
      </c>
      <c r="F250" s="175" t="s">
        <v>571</v>
      </c>
      <c r="G250" s="176" t="s">
        <v>325</v>
      </c>
      <c r="H250" s="177">
        <v>2</v>
      </c>
      <c r="I250" s="178"/>
      <c r="J250" s="179">
        <f>ROUND(I250*H250,2)</f>
        <v>0</v>
      </c>
      <c r="K250" s="175"/>
      <c r="L250" s="40"/>
      <c r="M250" s="180" t="s">
        <v>5</v>
      </c>
      <c r="N250" s="181" t="s">
        <v>46</v>
      </c>
      <c r="O250" s="41"/>
      <c r="P250" s="182">
        <f>O250*H250</f>
        <v>0</v>
      </c>
      <c r="Q250" s="182">
        <v>3.4000000000000002E-4</v>
      </c>
      <c r="R250" s="182">
        <f>Q250*H250</f>
        <v>6.8000000000000005E-4</v>
      </c>
      <c r="S250" s="182">
        <v>0</v>
      </c>
      <c r="T250" s="183">
        <f>S250*H250</f>
        <v>0</v>
      </c>
      <c r="AR250" s="23" t="s">
        <v>201</v>
      </c>
      <c r="AT250" s="23" t="s">
        <v>197</v>
      </c>
      <c r="AU250" s="23" t="s">
        <v>211</v>
      </c>
      <c r="AY250" s="23" t="s">
        <v>195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23" t="s">
        <v>83</v>
      </c>
      <c r="BK250" s="184">
        <f>ROUND(I250*H250,2)</f>
        <v>0</v>
      </c>
      <c r="BL250" s="23" t="s">
        <v>201</v>
      </c>
      <c r="BM250" s="23" t="s">
        <v>938</v>
      </c>
    </row>
    <row r="251" spans="2:65" s="1" customFormat="1" ht="16.5" customHeight="1">
      <c r="B251" s="172"/>
      <c r="C251" s="213" t="s">
        <v>528</v>
      </c>
      <c r="D251" s="213" t="s">
        <v>316</v>
      </c>
      <c r="E251" s="214" t="s">
        <v>574</v>
      </c>
      <c r="F251" s="215" t="s">
        <v>575</v>
      </c>
      <c r="G251" s="216" t="s">
        <v>325</v>
      </c>
      <c r="H251" s="217">
        <v>2</v>
      </c>
      <c r="I251" s="218"/>
      <c r="J251" s="219">
        <f>ROUND(I251*H251,2)</f>
        <v>0</v>
      </c>
      <c r="K251" s="215"/>
      <c r="L251" s="220"/>
      <c r="M251" s="221" t="s">
        <v>5</v>
      </c>
      <c r="N251" s="222" t="s">
        <v>46</v>
      </c>
      <c r="O251" s="41"/>
      <c r="P251" s="182">
        <f>O251*H251</f>
        <v>0</v>
      </c>
      <c r="Q251" s="182">
        <v>3.7499999999999999E-2</v>
      </c>
      <c r="R251" s="182">
        <f>Q251*H251</f>
        <v>7.4999999999999997E-2</v>
      </c>
      <c r="S251" s="182">
        <v>0</v>
      </c>
      <c r="T251" s="183">
        <f>S251*H251</f>
        <v>0</v>
      </c>
      <c r="AR251" s="23" t="s">
        <v>255</v>
      </c>
      <c r="AT251" s="23" t="s">
        <v>316</v>
      </c>
      <c r="AU251" s="23" t="s">
        <v>211</v>
      </c>
      <c r="AY251" s="23" t="s">
        <v>195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23" t="s">
        <v>83</v>
      </c>
      <c r="BK251" s="184">
        <f>ROUND(I251*H251,2)</f>
        <v>0</v>
      </c>
      <c r="BL251" s="23" t="s">
        <v>201</v>
      </c>
      <c r="BM251" s="23" t="s">
        <v>939</v>
      </c>
    </row>
    <row r="252" spans="2:65" s="1" customFormat="1" ht="94.5">
      <c r="B252" s="40"/>
      <c r="D252" s="186" t="s">
        <v>209</v>
      </c>
      <c r="F252" s="194" t="s">
        <v>577</v>
      </c>
      <c r="I252" s="195"/>
      <c r="L252" s="40"/>
      <c r="M252" s="196"/>
      <c r="N252" s="41"/>
      <c r="O252" s="41"/>
      <c r="P252" s="41"/>
      <c r="Q252" s="41"/>
      <c r="R252" s="41"/>
      <c r="S252" s="41"/>
      <c r="T252" s="69"/>
      <c r="AT252" s="23" t="s">
        <v>209</v>
      </c>
      <c r="AU252" s="23" t="s">
        <v>211</v>
      </c>
    </row>
    <row r="253" spans="2:65" s="1" customFormat="1" ht="16.5" customHeight="1">
      <c r="B253" s="172"/>
      <c r="C253" s="173" t="s">
        <v>532</v>
      </c>
      <c r="D253" s="173" t="s">
        <v>197</v>
      </c>
      <c r="E253" s="174" t="s">
        <v>579</v>
      </c>
      <c r="F253" s="175" t="s">
        <v>580</v>
      </c>
      <c r="G253" s="176" t="s">
        <v>325</v>
      </c>
      <c r="H253" s="177">
        <v>13</v>
      </c>
      <c r="I253" s="178"/>
      <c r="J253" s="179">
        <f>ROUND(I253*H253,2)</f>
        <v>0</v>
      </c>
      <c r="K253" s="175"/>
      <c r="L253" s="40"/>
      <c r="M253" s="180" t="s">
        <v>5</v>
      </c>
      <c r="N253" s="181" t="s">
        <v>46</v>
      </c>
      <c r="O253" s="41"/>
      <c r="P253" s="182">
        <f>O253*H253</f>
        <v>0</v>
      </c>
      <c r="Q253" s="182">
        <v>6.3829999999999998E-2</v>
      </c>
      <c r="R253" s="182">
        <f>Q253*H253</f>
        <v>0.82979000000000003</v>
      </c>
      <c r="S253" s="182">
        <v>0</v>
      </c>
      <c r="T253" s="183">
        <f>S253*H253</f>
        <v>0</v>
      </c>
      <c r="AR253" s="23" t="s">
        <v>201</v>
      </c>
      <c r="AT253" s="23" t="s">
        <v>197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940</v>
      </c>
    </row>
    <row r="254" spans="2:65" s="1" customFormat="1" ht="16.5" customHeight="1">
      <c r="B254" s="172"/>
      <c r="C254" s="213" t="s">
        <v>537</v>
      </c>
      <c r="D254" s="213" t="s">
        <v>316</v>
      </c>
      <c r="E254" s="214" t="s">
        <v>583</v>
      </c>
      <c r="F254" s="215" t="s">
        <v>584</v>
      </c>
      <c r="G254" s="216" t="s">
        <v>325</v>
      </c>
      <c r="H254" s="217">
        <v>13</v>
      </c>
      <c r="I254" s="218"/>
      <c r="J254" s="219">
        <f>ROUND(I254*H254,2)</f>
        <v>0</v>
      </c>
      <c r="K254" s="215"/>
      <c r="L254" s="220"/>
      <c r="M254" s="221" t="s">
        <v>5</v>
      </c>
      <c r="N254" s="222" t="s">
        <v>46</v>
      </c>
      <c r="O254" s="41"/>
      <c r="P254" s="182">
        <f>O254*H254</f>
        <v>0</v>
      </c>
      <c r="Q254" s="182">
        <v>7.3000000000000001E-3</v>
      </c>
      <c r="R254" s="182">
        <f>Q254*H254</f>
        <v>9.4899999999999998E-2</v>
      </c>
      <c r="S254" s="182">
        <v>0</v>
      </c>
      <c r="T254" s="183">
        <f>S254*H254</f>
        <v>0</v>
      </c>
      <c r="AR254" s="23" t="s">
        <v>255</v>
      </c>
      <c r="AT254" s="23" t="s">
        <v>316</v>
      </c>
      <c r="AU254" s="23" t="s">
        <v>211</v>
      </c>
      <c r="AY254" s="23" t="s">
        <v>195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23" t="s">
        <v>83</v>
      </c>
      <c r="BK254" s="184">
        <f>ROUND(I254*H254,2)</f>
        <v>0</v>
      </c>
      <c r="BL254" s="23" t="s">
        <v>201</v>
      </c>
      <c r="BM254" s="23" t="s">
        <v>941</v>
      </c>
    </row>
    <row r="255" spans="2:65" s="1" customFormat="1" ht="40.5">
      <c r="B255" s="40"/>
      <c r="D255" s="186" t="s">
        <v>209</v>
      </c>
      <c r="F255" s="194" t="s">
        <v>586</v>
      </c>
      <c r="I255" s="195"/>
      <c r="L255" s="40"/>
      <c r="M255" s="196"/>
      <c r="N255" s="41"/>
      <c r="O255" s="41"/>
      <c r="P255" s="41"/>
      <c r="Q255" s="41"/>
      <c r="R255" s="41"/>
      <c r="S255" s="41"/>
      <c r="T255" s="69"/>
      <c r="AT255" s="23" t="s">
        <v>209</v>
      </c>
      <c r="AU255" s="23" t="s">
        <v>211</v>
      </c>
    </row>
    <row r="256" spans="2:65" s="1" customFormat="1" ht="16.5" customHeight="1">
      <c r="B256" s="172"/>
      <c r="C256" s="213" t="s">
        <v>543</v>
      </c>
      <c r="D256" s="213" t="s">
        <v>316</v>
      </c>
      <c r="E256" s="214" t="s">
        <v>588</v>
      </c>
      <c r="F256" s="215" t="s">
        <v>589</v>
      </c>
      <c r="G256" s="216" t="s">
        <v>325</v>
      </c>
      <c r="H256" s="217">
        <v>13</v>
      </c>
      <c r="I256" s="218"/>
      <c r="J256" s="219">
        <f>ROUND(I256*H256,2)</f>
        <v>0</v>
      </c>
      <c r="K256" s="215"/>
      <c r="L256" s="220"/>
      <c r="M256" s="221" t="s">
        <v>5</v>
      </c>
      <c r="N256" s="222" t="s">
        <v>46</v>
      </c>
      <c r="O256" s="41"/>
      <c r="P256" s="182">
        <f>O256*H256</f>
        <v>0</v>
      </c>
      <c r="Q256" s="182">
        <v>3.5000000000000001E-3</v>
      </c>
      <c r="R256" s="182">
        <f>Q256*H256</f>
        <v>4.5499999999999999E-2</v>
      </c>
      <c r="S256" s="182">
        <v>0</v>
      </c>
      <c r="T256" s="183">
        <f>S256*H256</f>
        <v>0</v>
      </c>
      <c r="AR256" s="23" t="s">
        <v>255</v>
      </c>
      <c r="AT256" s="23" t="s">
        <v>316</v>
      </c>
      <c r="AU256" s="23" t="s">
        <v>211</v>
      </c>
      <c r="AY256" s="23" t="s">
        <v>195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23" t="s">
        <v>83</v>
      </c>
      <c r="BK256" s="184">
        <f>ROUND(I256*H256,2)</f>
        <v>0</v>
      </c>
      <c r="BL256" s="23" t="s">
        <v>201</v>
      </c>
      <c r="BM256" s="23" t="s">
        <v>942</v>
      </c>
    </row>
    <row r="257" spans="2:65" s="1" customFormat="1" ht="27">
      <c r="B257" s="40"/>
      <c r="D257" s="186" t="s">
        <v>209</v>
      </c>
      <c r="F257" s="194" t="s">
        <v>512</v>
      </c>
      <c r="I257" s="195"/>
      <c r="L257" s="40"/>
      <c r="M257" s="196"/>
      <c r="N257" s="41"/>
      <c r="O257" s="41"/>
      <c r="P257" s="41"/>
      <c r="Q257" s="41"/>
      <c r="R257" s="41"/>
      <c r="S257" s="41"/>
      <c r="T257" s="69"/>
      <c r="AT257" s="23" t="s">
        <v>209</v>
      </c>
      <c r="AU257" s="23" t="s">
        <v>211</v>
      </c>
    </row>
    <row r="258" spans="2:65" s="1" customFormat="1" ht="16.5" customHeight="1">
      <c r="B258" s="172"/>
      <c r="C258" s="173" t="s">
        <v>547</v>
      </c>
      <c r="D258" s="173" t="s">
        <v>197</v>
      </c>
      <c r="E258" s="174" t="s">
        <v>592</v>
      </c>
      <c r="F258" s="175" t="s">
        <v>593</v>
      </c>
      <c r="G258" s="176" t="s">
        <v>325</v>
      </c>
      <c r="H258" s="177">
        <v>4</v>
      </c>
      <c r="I258" s="178"/>
      <c r="J258" s="179">
        <f>ROUND(I258*H258,2)</f>
        <v>0</v>
      </c>
      <c r="K258" s="175"/>
      <c r="L258" s="40"/>
      <c r="M258" s="180" t="s">
        <v>5</v>
      </c>
      <c r="N258" s="181" t="s">
        <v>46</v>
      </c>
      <c r="O258" s="41"/>
      <c r="P258" s="182">
        <f>O258*H258</f>
        <v>0</v>
      </c>
      <c r="Q258" s="182">
        <v>0.12303</v>
      </c>
      <c r="R258" s="182">
        <f>Q258*H258</f>
        <v>0.49212</v>
      </c>
      <c r="S258" s="182">
        <v>0</v>
      </c>
      <c r="T258" s="183">
        <f>S258*H258</f>
        <v>0</v>
      </c>
      <c r="AR258" s="23" t="s">
        <v>201</v>
      </c>
      <c r="AT258" s="23" t="s">
        <v>197</v>
      </c>
      <c r="AU258" s="23" t="s">
        <v>211</v>
      </c>
      <c r="AY258" s="23" t="s">
        <v>195</v>
      </c>
      <c r="BE258" s="184">
        <f>IF(N258="základní",J258,0)</f>
        <v>0</v>
      </c>
      <c r="BF258" s="184">
        <f>IF(N258="snížená",J258,0)</f>
        <v>0</v>
      </c>
      <c r="BG258" s="184">
        <f>IF(N258="zákl. přenesená",J258,0)</f>
        <v>0</v>
      </c>
      <c r="BH258" s="184">
        <f>IF(N258="sníž. přenesená",J258,0)</f>
        <v>0</v>
      </c>
      <c r="BI258" s="184">
        <f>IF(N258="nulová",J258,0)</f>
        <v>0</v>
      </c>
      <c r="BJ258" s="23" t="s">
        <v>83</v>
      </c>
      <c r="BK258" s="184">
        <f>ROUND(I258*H258,2)</f>
        <v>0</v>
      </c>
      <c r="BL258" s="23" t="s">
        <v>201</v>
      </c>
      <c r="BM258" s="23" t="s">
        <v>943</v>
      </c>
    </row>
    <row r="259" spans="2:65" s="1" customFormat="1" ht="16.5" customHeight="1">
      <c r="B259" s="172"/>
      <c r="C259" s="213" t="s">
        <v>552</v>
      </c>
      <c r="D259" s="213" t="s">
        <v>316</v>
      </c>
      <c r="E259" s="214" t="s">
        <v>596</v>
      </c>
      <c r="F259" s="215" t="s">
        <v>597</v>
      </c>
      <c r="G259" s="216" t="s">
        <v>325</v>
      </c>
      <c r="H259" s="217">
        <v>4</v>
      </c>
      <c r="I259" s="218"/>
      <c r="J259" s="219">
        <f>ROUND(I259*H259,2)</f>
        <v>0</v>
      </c>
      <c r="K259" s="215"/>
      <c r="L259" s="220"/>
      <c r="M259" s="221" t="s">
        <v>5</v>
      </c>
      <c r="N259" s="222" t="s">
        <v>46</v>
      </c>
      <c r="O259" s="41"/>
      <c r="P259" s="182">
        <f>O259*H259</f>
        <v>0</v>
      </c>
      <c r="Q259" s="182">
        <v>1.3299999999999999E-2</v>
      </c>
      <c r="R259" s="182">
        <f>Q259*H259</f>
        <v>5.3199999999999997E-2</v>
      </c>
      <c r="S259" s="182">
        <v>0</v>
      </c>
      <c r="T259" s="183">
        <f>S259*H259</f>
        <v>0</v>
      </c>
      <c r="AR259" s="23" t="s">
        <v>255</v>
      </c>
      <c r="AT259" s="23" t="s">
        <v>316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944</v>
      </c>
    </row>
    <row r="260" spans="2:65" s="1" customFormat="1" ht="54">
      <c r="B260" s="40"/>
      <c r="D260" s="186" t="s">
        <v>209</v>
      </c>
      <c r="F260" s="194" t="s">
        <v>599</v>
      </c>
      <c r="I260" s="195"/>
      <c r="L260" s="40"/>
      <c r="M260" s="196"/>
      <c r="N260" s="41"/>
      <c r="O260" s="41"/>
      <c r="P260" s="41"/>
      <c r="Q260" s="41"/>
      <c r="R260" s="41"/>
      <c r="S260" s="41"/>
      <c r="T260" s="69"/>
      <c r="AT260" s="23" t="s">
        <v>209</v>
      </c>
      <c r="AU260" s="23" t="s">
        <v>211</v>
      </c>
    </row>
    <row r="261" spans="2:65" s="1" customFormat="1" ht="16.5" customHeight="1">
      <c r="B261" s="172"/>
      <c r="C261" s="173" t="s">
        <v>557</v>
      </c>
      <c r="D261" s="173" t="s">
        <v>197</v>
      </c>
      <c r="E261" s="174" t="s">
        <v>605</v>
      </c>
      <c r="F261" s="175" t="s">
        <v>606</v>
      </c>
      <c r="G261" s="176" t="s">
        <v>325</v>
      </c>
      <c r="H261" s="177">
        <v>2</v>
      </c>
      <c r="I261" s="178"/>
      <c r="J261" s="179">
        <f>ROUND(I261*H261,2)</f>
        <v>0</v>
      </c>
      <c r="K261" s="175"/>
      <c r="L261" s="40"/>
      <c r="M261" s="180" t="s">
        <v>5</v>
      </c>
      <c r="N261" s="181" t="s">
        <v>46</v>
      </c>
      <c r="O261" s="41"/>
      <c r="P261" s="182">
        <f>O261*H261</f>
        <v>0</v>
      </c>
      <c r="Q261" s="182">
        <v>0.32906000000000002</v>
      </c>
      <c r="R261" s="182">
        <f>Q261*H261</f>
        <v>0.65812000000000004</v>
      </c>
      <c r="S261" s="182">
        <v>0</v>
      </c>
      <c r="T261" s="183">
        <f>S261*H261</f>
        <v>0</v>
      </c>
      <c r="AR261" s="23" t="s">
        <v>201</v>
      </c>
      <c r="AT261" s="23" t="s">
        <v>197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945</v>
      </c>
    </row>
    <row r="262" spans="2:65" s="1" customFormat="1" ht="16.5" customHeight="1">
      <c r="B262" s="172"/>
      <c r="C262" s="213" t="s">
        <v>561</v>
      </c>
      <c r="D262" s="213" t="s">
        <v>316</v>
      </c>
      <c r="E262" s="214" t="s">
        <v>609</v>
      </c>
      <c r="F262" s="215" t="s">
        <v>610</v>
      </c>
      <c r="G262" s="216" t="s">
        <v>325</v>
      </c>
      <c r="H262" s="217">
        <v>2</v>
      </c>
      <c r="I262" s="218"/>
      <c r="J262" s="219">
        <f>ROUND(I262*H262,2)</f>
        <v>0</v>
      </c>
      <c r="K262" s="215"/>
      <c r="L262" s="220"/>
      <c r="M262" s="221" t="s">
        <v>5</v>
      </c>
      <c r="N262" s="222" t="s">
        <v>46</v>
      </c>
      <c r="O262" s="41"/>
      <c r="P262" s="182">
        <f>O262*H262</f>
        <v>0</v>
      </c>
      <c r="Q262" s="182">
        <v>2.9499999999999998E-2</v>
      </c>
      <c r="R262" s="182">
        <f>Q262*H262</f>
        <v>5.8999999999999997E-2</v>
      </c>
      <c r="S262" s="182">
        <v>0</v>
      </c>
      <c r="T262" s="183">
        <f>S262*H262</f>
        <v>0</v>
      </c>
      <c r="AR262" s="23" t="s">
        <v>255</v>
      </c>
      <c r="AT262" s="23" t="s">
        <v>316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946</v>
      </c>
    </row>
    <row r="263" spans="2:65" s="1" customFormat="1" ht="40.5">
      <c r="B263" s="40"/>
      <c r="D263" s="186" t="s">
        <v>209</v>
      </c>
      <c r="F263" s="194" t="s">
        <v>612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16.5" customHeight="1">
      <c r="B264" s="172"/>
      <c r="C264" s="173" t="s">
        <v>565</v>
      </c>
      <c r="D264" s="173" t="s">
        <v>197</v>
      </c>
      <c r="E264" s="174" t="s">
        <v>809</v>
      </c>
      <c r="F264" s="175" t="s">
        <v>810</v>
      </c>
      <c r="G264" s="176" t="s">
        <v>325</v>
      </c>
      <c r="H264" s="177">
        <v>1</v>
      </c>
      <c r="I264" s="178"/>
      <c r="J264" s="179">
        <f>ROUND(I264*H264,2)</f>
        <v>0</v>
      </c>
      <c r="K264" s="175"/>
      <c r="L264" s="40"/>
      <c r="M264" s="180" t="s">
        <v>5</v>
      </c>
      <c r="N264" s="181" t="s">
        <v>46</v>
      </c>
      <c r="O264" s="41"/>
      <c r="P264" s="182">
        <f>O264*H264</f>
        <v>0</v>
      </c>
      <c r="Q264" s="182">
        <v>0.32169999999999999</v>
      </c>
      <c r="R264" s="182">
        <f>Q264*H264</f>
        <v>0.32169999999999999</v>
      </c>
      <c r="S264" s="182">
        <v>0</v>
      </c>
      <c r="T264" s="183">
        <f>S264*H264</f>
        <v>0</v>
      </c>
      <c r="AR264" s="23" t="s">
        <v>201</v>
      </c>
      <c r="AT264" s="23" t="s">
        <v>197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947</v>
      </c>
    </row>
    <row r="265" spans="2:65" s="1" customFormat="1" ht="40.5">
      <c r="B265" s="40"/>
      <c r="D265" s="186" t="s">
        <v>209</v>
      </c>
      <c r="F265" s="194" t="s">
        <v>812</v>
      </c>
      <c r="I265" s="195"/>
      <c r="L265" s="40"/>
      <c r="M265" s="196"/>
      <c r="N265" s="41"/>
      <c r="O265" s="41"/>
      <c r="P265" s="41"/>
      <c r="Q265" s="41"/>
      <c r="R265" s="41"/>
      <c r="S265" s="41"/>
      <c r="T265" s="69"/>
      <c r="AT265" s="23" t="s">
        <v>209</v>
      </c>
      <c r="AU265" s="23" t="s">
        <v>211</v>
      </c>
    </row>
    <row r="266" spans="2:65" s="1" customFormat="1" ht="16.5" customHeight="1">
      <c r="B266" s="172"/>
      <c r="C266" s="213" t="s">
        <v>569</v>
      </c>
      <c r="D266" s="213" t="s">
        <v>316</v>
      </c>
      <c r="E266" s="214" t="s">
        <v>813</v>
      </c>
      <c r="F266" s="215" t="s">
        <v>814</v>
      </c>
      <c r="G266" s="216" t="s">
        <v>325</v>
      </c>
      <c r="H266" s="217">
        <v>1</v>
      </c>
      <c r="I266" s="218"/>
      <c r="J266" s="219">
        <f>ROUND(I266*H266,2)</f>
        <v>0</v>
      </c>
      <c r="K266" s="215"/>
      <c r="L266" s="220"/>
      <c r="M266" s="221" t="s">
        <v>5</v>
      </c>
      <c r="N266" s="222" t="s">
        <v>46</v>
      </c>
      <c r="O266" s="41"/>
      <c r="P266" s="182">
        <f>O266*H266</f>
        <v>0</v>
      </c>
      <c r="Q266" s="182">
        <v>2.5999999999999999E-2</v>
      </c>
      <c r="R266" s="182">
        <f>Q266*H266</f>
        <v>2.5999999999999999E-2</v>
      </c>
      <c r="S266" s="182">
        <v>0</v>
      </c>
      <c r="T266" s="183">
        <f>S266*H266</f>
        <v>0</v>
      </c>
      <c r="AR266" s="23" t="s">
        <v>255</v>
      </c>
      <c r="AT266" s="23" t="s">
        <v>316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948</v>
      </c>
    </row>
    <row r="267" spans="2:65" s="1" customFormat="1" ht="67.5">
      <c r="B267" s="40"/>
      <c r="D267" s="186" t="s">
        <v>209</v>
      </c>
      <c r="F267" s="194" t="s">
        <v>816</v>
      </c>
      <c r="I267" s="195"/>
      <c r="L267" s="40"/>
      <c r="M267" s="196"/>
      <c r="N267" s="41"/>
      <c r="O267" s="41"/>
      <c r="P267" s="41"/>
      <c r="Q267" s="41"/>
      <c r="R267" s="41"/>
      <c r="S267" s="41"/>
      <c r="T267" s="69"/>
      <c r="AT267" s="23" t="s">
        <v>209</v>
      </c>
      <c r="AU267" s="23" t="s">
        <v>211</v>
      </c>
    </row>
    <row r="268" spans="2:65" s="1" customFormat="1" ht="16.5" customHeight="1">
      <c r="B268" s="172"/>
      <c r="C268" s="173" t="s">
        <v>573</v>
      </c>
      <c r="D268" s="173" t="s">
        <v>197</v>
      </c>
      <c r="E268" s="174" t="s">
        <v>614</v>
      </c>
      <c r="F268" s="175" t="s">
        <v>615</v>
      </c>
      <c r="G268" s="176" t="s">
        <v>207</v>
      </c>
      <c r="H268" s="177">
        <v>204.5</v>
      </c>
      <c r="I268" s="178"/>
      <c r="J268" s="179">
        <f>ROUND(I268*H268,2)</f>
        <v>0</v>
      </c>
      <c r="K268" s="175"/>
      <c r="L268" s="40"/>
      <c r="M268" s="180" t="s">
        <v>5</v>
      </c>
      <c r="N268" s="181" t="s">
        <v>46</v>
      </c>
      <c r="O268" s="41"/>
      <c r="P268" s="182">
        <f>O268*H268</f>
        <v>0</v>
      </c>
      <c r="Q268" s="182">
        <v>0</v>
      </c>
      <c r="R268" s="182">
        <f>Q268*H268</f>
        <v>0</v>
      </c>
      <c r="S268" s="182">
        <v>0</v>
      </c>
      <c r="T268" s="183">
        <f>S268*H268</f>
        <v>0</v>
      </c>
      <c r="AR268" s="23" t="s">
        <v>201</v>
      </c>
      <c r="AT268" s="23" t="s">
        <v>197</v>
      </c>
      <c r="AU268" s="23" t="s">
        <v>211</v>
      </c>
      <c r="AY268" s="23" t="s">
        <v>195</v>
      </c>
      <c r="BE268" s="184">
        <f>IF(N268="základní",J268,0)</f>
        <v>0</v>
      </c>
      <c r="BF268" s="184">
        <f>IF(N268="snížená",J268,0)</f>
        <v>0</v>
      </c>
      <c r="BG268" s="184">
        <f>IF(N268="zákl. přenesená",J268,0)</f>
        <v>0</v>
      </c>
      <c r="BH268" s="184">
        <f>IF(N268="sníž. přenesená",J268,0)</f>
        <v>0</v>
      </c>
      <c r="BI268" s="184">
        <f>IF(N268="nulová",J268,0)</f>
        <v>0</v>
      </c>
      <c r="BJ268" s="23" t="s">
        <v>83</v>
      </c>
      <c r="BK268" s="184">
        <f>ROUND(I268*H268,2)</f>
        <v>0</v>
      </c>
      <c r="BL268" s="23" t="s">
        <v>201</v>
      </c>
      <c r="BM268" s="23" t="s">
        <v>949</v>
      </c>
    </row>
    <row r="269" spans="2:65" s="1" customFormat="1" ht="67.5">
      <c r="B269" s="40"/>
      <c r="D269" s="186" t="s">
        <v>209</v>
      </c>
      <c r="F269" s="194" t="s">
        <v>617</v>
      </c>
      <c r="I269" s="195"/>
      <c r="L269" s="40"/>
      <c r="M269" s="196"/>
      <c r="N269" s="41"/>
      <c r="O269" s="41"/>
      <c r="P269" s="41"/>
      <c r="Q269" s="41"/>
      <c r="R269" s="41"/>
      <c r="S269" s="41"/>
      <c r="T269" s="69"/>
      <c r="AT269" s="23" t="s">
        <v>209</v>
      </c>
      <c r="AU269" s="23" t="s">
        <v>211</v>
      </c>
    </row>
    <row r="270" spans="2:65" s="1" customFormat="1" ht="16.5" customHeight="1">
      <c r="B270" s="172"/>
      <c r="C270" s="173" t="s">
        <v>578</v>
      </c>
      <c r="D270" s="173" t="s">
        <v>197</v>
      </c>
      <c r="E270" s="174" t="s">
        <v>619</v>
      </c>
      <c r="F270" s="175" t="s">
        <v>620</v>
      </c>
      <c r="G270" s="176" t="s">
        <v>325</v>
      </c>
      <c r="H270" s="177">
        <v>1</v>
      </c>
      <c r="I270" s="178"/>
      <c r="J270" s="179">
        <f>ROUND(I270*H270,2)</f>
        <v>0</v>
      </c>
      <c r="K270" s="175"/>
      <c r="L270" s="40"/>
      <c r="M270" s="180" t="s">
        <v>5</v>
      </c>
      <c r="N270" s="181" t="s">
        <v>46</v>
      </c>
      <c r="O270" s="41"/>
      <c r="P270" s="182">
        <f>O270*H270</f>
        <v>0</v>
      </c>
      <c r="Q270" s="182">
        <v>0</v>
      </c>
      <c r="R270" s="182">
        <f>Q270*H270</f>
        <v>0</v>
      </c>
      <c r="S270" s="182">
        <v>0</v>
      </c>
      <c r="T270" s="183">
        <f>S270*H270</f>
        <v>0</v>
      </c>
      <c r="AR270" s="23" t="s">
        <v>201</v>
      </c>
      <c r="AT270" s="23" t="s">
        <v>197</v>
      </c>
      <c r="AU270" s="23" t="s">
        <v>211</v>
      </c>
      <c r="AY270" s="23" t="s">
        <v>195</v>
      </c>
      <c r="BE270" s="184">
        <f>IF(N270="základní",J270,0)</f>
        <v>0</v>
      </c>
      <c r="BF270" s="184">
        <f>IF(N270="snížená",J270,0)</f>
        <v>0</v>
      </c>
      <c r="BG270" s="184">
        <f>IF(N270="zákl. přenesená",J270,0)</f>
        <v>0</v>
      </c>
      <c r="BH270" s="184">
        <f>IF(N270="sníž. přenesená",J270,0)</f>
        <v>0</v>
      </c>
      <c r="BI270" s="184">
        <f>IF(N270="nulová",J270,0)</f>
        <v>0</v>
      </c>
      <c r="BJ270" s="23" t="s">
        <v>83</v>
      </c>
      <c r="BK270" s="184">
        <f>ROUND(I270*H270,2)</f>
        <v>0</v>
      </c>
      <c r="BL270" s="23" t="s">
        <v>201</v>
      </c>
      <c r="BM270" s="23" t="s">
        <v>950</v>
      </c>
    </row>
    <row r="271" spans="2:65" s="1" customFormat="1" ht="27">
      <c r="B271" s="40"/>
      <c r="D271" s="186" t="s">
        <v>209</v>
      </c>
      <c r="F271" s="194" t="s">
        <v>622</v>
      </c>
      <c r="I271" s="195"/>
      <c r="L271" s="40"/>
      <c r="M271" s="196"/>
      <c r="N271" s="41"/>
      <c r="O271" s="41"/>
      <c r="P271" s="41"/>
      <c r="Q271" s="41"/>
      <c r="R271" s="41"/>
      <c r="S271" s="41"/>
      <c r="T271" s="69"/>
      <c r="AT271" s="23" t="s">
        <v>209</v>
      </c>
      <c r="AU271" s="23" t="s">
        <v>211</v>
      </c>
    </row>
    <row r="272" spans="2:65" s="1" customFormat="1" ht="16.5" customHeight="1">
      <c r="B272" s="172"/>
      <c r="C272" s="173" t="s">
        <v>582</v>
      </c>
      <c r="D272" s="173" t="s">
        <v>197</v>
      </c>
      <c r="E272" s="174" t="s">
        <v>624</v>
      </c>
      <c r="F272" s="175" t="s">
        <v>625</v>
      </c>
      <c r="G272" s="176" t="s">
        <v>207</v>
      </c>
      <c r="H272" s="177">
        <v>204.5</v>
      </c>
      <c r="I272" s="178"/>
      <c r="J272" s="179">
        <f>ROUND(I272*H272,2)</f>
        <v>0</v>
      </c>
      <c r="K272" s="175"/>
      <c r="L272" s="40"/>
      <c r="M272" s="180" t="s">
        <v>5</v>
      </c>
      <c r="N272" s="181" t="s">
        <v>46</v>
      </c>
      <c r="O272" s="41"/>
      <c r="P272" s="182">
        <f>O272*H272</f>
        <v>0</v>
      </c>
      <c r="Q272" s="182">
        <v>0</v>
      </c>
      <c r="R272" s="182">
        <f>Q272*H272</f>
        <v>0</v>
      </c>
      <c r="S272" s="182">
        <v>0</v>
      </c>
      <c r="T272" s="183">
        <f>S272*H272</f>
        <v>0</v>
      </c>
      <c r="AR272" s="23" t="s">
        <v>201</v>
      </c>
      <c r="AT272" s="23" t="s">
        <v>197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951</v>
      </c>
    </row>
    <row r="273" spans="2:65" s="1" customFormat="1" ht="27">
      <c r="B273" s="40"/>
      <c r="D273" s="186" t="s">
        <v>209</v>
      </c>
      <c r="F273" s="194" t="s">
        <v>627</v>
      </c>
      <c r="I273" s="195"/>
      <c r="L273" s="40"/>
      <c r="M273" s="196"/>
      <c r="N273" s="41"/>
      <c r="O273" s="41"/>
      <c r="P273" s="41"/>
      <c r="Q273" s="41"/>
      <c r="R273" s="41"/>
      <c r="S273" s="41"/>
      <c r="T273" s="69"/>
      <c r="AT273" s="23" t="s">
        <v>209</v>
      </c>
      <c r="AU273" s="23" t="s">
        <v>211</v>
      </c>
    </row>
    <row r="274" spans="2:65" s="1" customFormat="1" ht="16.5" customHeight="1">
      <c r="B274" s="172"/>
      <c r="C274" s="173" t="s">
        <v>587</v>
      </c>
      <c r="D274" s="173" t="s">
        <v>197</v>
      </c>
      <c r="E274" s="174" t="s">
        <v>629</v>
      </c>
      <c r="F274" s="175" t="s">
        <v>630</v>
      </c>
      <c r="G274" s="176" t="s">
        <v>325</v>
      </c>
      <c r="H274" s="177">
        <v>4</v>
      </c>
      <c r="I274" s="178"/>
      <c r="J274" s="179">
        <f>ROUND(I274*H274,2)</f>
        <v>0</v>
      </c>
      <c r="K274" s="175"/>
      <c r="L274" s="40"/>
      <c r="M274" s="180" t="s">
        <v>5</v>
      </c>
      <c r="N274" s="181" t="s">
        <v>46</v>
      </c>
      <c r="O274" s="41"/>
      <c r="P274" s="182">
        <f>O274*H274</f>
        <v>0</v>
      </c>
      <c r="Q274" s="182">
        <v>0.46009</v>
      </c>
      <c r="R274" s="182">
        <f>Q274*H274</f>
        <v>1.84036</v>
      </c>
      <c r="S274" s="182">
        <v>0</v>
      </c>
      <c r="T274" s="183">
        <f>S274*H274</f>
        <v>0</v>
      </c>
      <c r="AR274" s="23" t="s">
        <v>201</v>
      </c>
      <c r="AT274" s="23" t="s">
        <v>197</v>
      </c>
      <c r="AU274" s="23" t="s">
        <v>211</v>
      </c>
      <c r="AY274" s="23" t="s">
        <v>195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23" t="s">
        <v>83</v>
      </c>
      <c r="BK274" s="184">
        <f>ROUND(I274*H274,2)</f>
        <v>0</v>
      </c>
      <c r="BL274" s="23" t="s">
        <v>201</v>
      </c>
      <c r="BM274" s="23" t="s">
        <v>952</v>
      </c>
    </row>
    <row r="275" spans="2:65" s="1" customFormat="1" ht="27">
      <c r="B275" s="40"/>
      <c r="D275" s="186" t="s">
        <v>209</v>
      </c>
      <c r="F275" s="194" t="s">
        <v>632</v>
      </c>
      <c r="I275" s="195"/>
      <c r="L275" s="40"/>
      <c r="M275" s="196"/>
      <c r="N275" s="41"/>
      <c r="O275" s="41"/>
      <c r="P275" s="41"/>
      <c r="Q275" s="41"/>
      <c r="R275" s="41"/>
      <c r="S275" s="41"/>
      <c r="T275" s="69"/>
      <c r="AT275" s="23" t="s">
        <v>209</v>
      </c>
      <c r="AU275" s="23" t="s">
        <v>211</v>
      </c>
    </row>
    <row r="276" spans="2:65" s="1" customFormat="1" ht="16.5" customHeight="1">
      <c r="B276" s="172"/>
      <c r="C276" s="173" t="s">
        <v>591</v>
      </c>
      <c r="D276" s="173" t="s">
        <v>197</v>
      </c>
      <c r="E276" s="174" t="s">
        <v>634</v>
      </c>
      <c r="F276" s="175" t="s">
        <v>635</v>
      </c>
      <c r="G276" s="176" t="s">
        <v>207</v>
      </c>
      <c r="H276" s="177">
        <v>205</v>
      </c>
      <c r="I276" s="178"/>
      <c r="J276" s="179">
        <f>ROUND(I276*H276,2)</f>
        <v>0</v>
      </c>
      <c r="K276" s="175"/>
      <c r="L276" s="40"/>
      <c r="M276" s="180" t="s">
        <v>5</v>
      </c>
      <c r="N276" s="181" t="s">
        <v>46</v>
      </c>
      <c r="O276" s="41"/>
      <c r="P276" s="182">
        <f>O276*H276</f>
        <v>0</v>
      </c>
      <c r="Q276" s="182">
        <v>9.0000000000000006E-5</v>
      </c>
      <c r="R276" s="182">
        <f>Q276*H276</f>
        <v>1.8450000000000001E-2</v>
      </c>
      <c r="S276" s="182">
        <v>0</v>
      </c>
      <c r="T276" s="183">
        <f>S276*H276</f>
        <v>0</v>
      </c>
      <c r="AR276" s="23" t="s">
        <v>201</v>
      </c>
      <c r="AT276" s="23" t="s">
        <v>197</v>
      </c>
      <c r="AU276" s="23" t="s">
        <v>211</v>
      </c>
      <c r="AY276" s="23" t="s">
        <v>195</v>
      </c>
      <c r="BE276" s="184">
        <f>IF(N276="základní",J276,0)</f>
        <v>0</v>
      </c>
      <c r="BF276" s="184">
        <f>IF(N276="snížená",J276,0)</f>
        <v>0</v>
      </c>
      <c r="BG276" s="184">
        <f>IF(N276="zákl. přenesená",J276,0)</f>
        <v>0</v>
      </c>
      <c r="BH276" s="184">
        <f>IF(N276="sníž. přenesená",J276,0)</f>
        <v>0</v>
      </c>
      <c r="BI276" s="184">
        <f>IF(N276="nulová",J276,0)</f>
        <v>0</v>
      </c>
      <c r="BJ276" s="23" t="s">
        <v>83</v>
      </c>
      <c r="BK276" s="184">
        <f>ROUND(I276*H276,2)</f>
        <v>0</v>
      </c>
      <c r="BL276" s="23" t="s">
        <v>201</v>
      </c>
      <c r="BM276" s="23" t="s">
        <v>953</v>
      </c>
    </row>
    <row r="277" spans="2:65" s="1" customFormat="1" ht="16.5" customHeight="1">
      <c r="B277" s="172"/>
      <c r="C277" s="173" t="s">
        <v>595</v>
      </c>
      <c r="D277" s="173" t="s">
        <v>197</v>
      </c>
      <c r="E277" s="174" t="s">
        <v>638</v>
      </c>
      <c r="F277" s="175" t="s">
        <v>639</v>
      </c>
      <c r="G277" s="176" t="s">
        <v>207</v>
      </c>
      <c r="H277" s="177">
        <v>410</v>
      </c>
      <c r="I277" s="178"/>
      <c r="J277" s="179">
        <f>ROUND(I277*H277,2)</f>
        <v>0</v>
      </c>
      <c r="K277" s="175"/>
      <c r="L277" s="40"/>
      <c r="M277" s="180" t="s">
        <v>5</v>
      </c>
      <c r="N277" s="181" t="s">
        <v>46</v>
      </c>
      <c r="O277" s="41"/>
      <c r="P277" s="182">
        <f>O277*H277</f>
        <v>0</v>
      </c>
      <c r="Q277" s="182">
        <v>1.9000000000000001E-4</v>
      </c>
      <c r="R277" s="182">
        <f>Q277*H277</f>
        <v>7.7900000000000011E-2</v>
      </c>
      <c r="S277" s="182">
        <v>0</v>
      </c>
      <c r="T277" s="183">
        <f>S277*H277</f>
        <v>0</v>
      </c>
      <c r="AR277" s="23" t="s">
        <v>201</v>
      </c>
      <c r="AT277" s="23" t="s">
        <v>197</v>
      </c>
      <c r="AU277" s="23" t="s">
        <v>211</v>
      </c>
      <c r="AY277" s="23" t="s">
        <v>195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23" t="s">
        <v>83</v>
      </c>
      <c r="BK277" s="184">
        <f>ROUND(I277*H277,2)</f>
        <v>0</v>
      </c>
      <c r="BL277" s="23" t="s">
        <v>201</v>
      </c>
      <c r="BM277" s="23" t="s">
        <v>954</v>
      </c>
    </row>
    <row r="278" spans="2:65" s="1" customFormat="1" ht="54">
      <c r="B278" s="40"/>
      <c r="D278" s="186" t="s">
        <v>209</v>
      </c>
      <c r="F278" s="194" t="s">
        <v>641</v>
      </c>
      <c r="I278" s="195"/>
      <c r="L278" s="40"/>
      <c r="M278" s="196"/>
      <c r="N278" s="41"/>
      <c r="O278" s="41"/>
      <c r="P278" s="41"/>
      <c r="Q278" s="41"/>
      <c r="R278" s="41"/>
      <c r="S278" s="41"/>
      <c r="T278" s="69"/>
      <c r="AT278" s="23" t="s">
        <v>209</v>
      </c>
      <c r="AU278" s="23" t="s">
        <v>211</v>
      </c>
    </row>
    <row r="279" spans="2:65" s="1" customFormat="1" ht="16.5" customHeight="1">
      <c r="B279" s="172"/>
      <c r="C279" s="173" t="s">
        <v>600</v>
      </c>
      <c r="D279" s="173" t="s">
        <v>197</v>
      </c>
      <c r="E279" s="174" t="s">
        <v>642</v>
      </c>
      <c r="F279" s="175" t="s">
        <v>643</v>
      </c>
      <c r="G279" s="176" t="s">
        <v>325</v>
      </c>
      <c r="H279" s="177">
        <v>19</v>
      </c>
      <c r="I279" s="178"/>
      <c r="J279" s="179">
        <f>ROUND(I279*H279,2)</f>
        <v>0</v>
      </c>
      <c r="K279" s="175"/>
      <c r="L279" s="40"/>
      <c r="M279" s="180" t="s">
        <v>5</v>
      </c>
      <c r="N279" s="181" t="s">
        <v>46</v>
      </c>
      <c r="O279" s="41"/>
      <c r="P279" s="182">
        <f>O279*H279</f>
        <v>0</v>
      </c>
      <c r="Q279" s="182">
        <v>3.1E-4</v>
      </c>
      <c r="R279" s="182">
        <f>Q279*H279</f>
        <v>5.8900000000000003E-3</v>
      </c>
      <c r="S279" s="182">
        <v>0</v>
      </c>
      <c r="T279" s="183">
        <f>S279*H279</f>
        <v>0</v>
      </c>
      <c r="AR279" s="23" t="s">
        <v>201</v>
      </c>
      <c r="AT279" s="23" t="s">
        <v>197</v>
      </c>
      <c r="AU279" s="23" t="s">
        <v>211</v>
      </c>
      <c r="AY279" s="23" t="s">
        <v>195</v>
      </c>
      <c r="BE279" s="184">
        <f>IF(N279="základní",J279,0)</f>
        <v>0</v>
      </c>
      <c r="BF279" s="184">
        <f>IF(N279="snížená",J279,0)</f>
        <v>0</v>
      </c>
      <c r="BG279" s="184">
        <f>IF(N279="zákl. přenesená",J279,0)</f>
        <v>0</v>
      </c>
      <c r="BH279" s="184">
        <f>IF(N279="sníž. přenesená",J279,0)</f>
        <v>0</v>
      </c>
      <c r="BI279" s="184">
        <f>IF(N279="nulová",J279,0)</f>
        <v>0</v>
      </c>
      <c r="BJ279" s="23" t="s">
        <v>83</v>
      </c>
      <c r="BK279" s="184">
        <f>ROUND(I279*H279,2)</f>
        <v>0</v>
      </c>
      <c r="BL279" s="23" t="s">
        <v>201</v>
      </c>
      <c r="BM279" s="23" t="s">
        <v>955</v>
      </c>
    </row>
    <row r="280" spans="2:65" s="1" customFormat="1" ht="16.5" customHeight="1">
      <c r="B280" s="172"/>
      <c r="C280" s="173" t="s">
        <v>604</v>
      </c>
      <c r="D280" s="173" t="s">
        <v>197</v>
      </c>
      <c r="E280" s="174" t="s">
        <v>646</v>
      </c>
      <c r="F280" s="175" t="s">
        <v>647</v>
      </c>
      <c r="G280" s="176" t="s">
        <v>325</v>
      </c>
      <c r="H280" s="177">
        <v>2</v>
      </c>
      <c r="I280" s="178"/>
      <c r="J280" s="179">
        <f>ROUND(I280*H280,2)</f>
        <v>0</v>
      </c>
      <c r="K280" s="175"/>
      <c r="L280" s="40"/>
      <c r="M280" s="180" t="s">
        <v>5</v>
      </c>
      <c r="N280" s="181" t="s">
        <v>46</v>
      </c>
      <c r="O280" s="41"/>
      <c r="P280" s="182">
        <f>O280*H280</f>
        <v>0</v>
      </c>
      <c r="Q280" s="182">
        <v>0</v>
      </c>
      <c r="R280" s="182">
        <f>Q280*H280</f>
        <v>0</v>
      </c>
      <c r="S280" s="182">
        <v>0</v>
      </c>
      <c r="T280" s="183">
        <f>S280*H280</f>
        <v>0</v>
      </c>
      <c r="AR280" s="23" t="s">
        <v>201</v>
      </c>
      <c r="AT280" s="23" t="s">
        <v>197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956</v>
      </c>
    </row>
    <row r="281" spans="2:65" s="1" customFormat="1" ht="27">
      <c r="B281" s="40"/>
      <c r="D281" s="186" t="s">
        <v>209</v>
      </c>
      <c r="F281" s="194" t="s">
        <v>649</v>
      </c>
      <c r="I281" s="195"/>
      <c r="L281" s="40"/>
      <c r="M281" s="196"/>
      <c r="N281" s="41"/>
      <c r="O281" s="41"/>
      <c r="P281" s="41"/>
      <c r="Q281" s="41"/>
      <c r="R281" s="41"/>
      <c r="S281" s="41"/>
      <c r="T281" s="69"/>
      <c r="AT281" s="23" t="s">
        <v>209</v>
      </c>
      <c r="AU281" s="23" t="s">
        <v>211</v>
      </c>
    </row>
    <row r="282" spans="2:65" s="1" customFormat="1" ht="16.5" customHeight="1">
      <c r="B282" s="172"/>
      <c r="C282" s="173" t="s">
        <v>608</v>
      </c>
      <c r="D282" s="173" t="s">
        <v>197</v>
      </c>
      <c r="E282" s="174" t="s">
        <v>650</v>
      </c>
      <c r="F282" s="175" t="s">
        <v>651</v>
      </c>
      <c r="G282" s="176" t="s">
        <v>325</v>
      </c>
      <c r="H282" s="177">
        <v>12</v>
      </c>
      <c r="I282" s="178"/>
      <c r="J282" s="179">
        <f>ROUND(I282*H282,2)</f>
        <v>0</v>
      </c>
      <c r="K282" s="175"/>
      <c r="L282" s="40"/>
      <c r="M282" s="180" t="s">
        <v>5</v>
      </c>
      <c r="N282" s="181" t="s">
        <v>46</v>
      </c>
      <c r="O282" s="41"/>
      <c r="P282" s="182">
        <f>O282*H282</f>
        <v>0</v>
      </c>
      <c r="Q282" s="182">
        <v>0</v>
      </c>
      <c r="R282" s="182">
        <f>Q282*H282</f>
        <v>0</v>
      </c>
      <c r="S282" s="182">
        <v>0</v>
      </c>
      <c r="T282" s="183">
        <f>S282*H282</f>
        <v>0</v>
      </c>
      <c r="AR282" s="23" t="s">
        <v>201</v>
      </c>
      <c r="AT282" s="23" t="s">
        <v>197</v>
      </c>
      <c r="AU282" s="23" t="s">
        <v>211</v>
      </c>
      <c r="AY282" s="23" t="s">
        <v>195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23" t="s">
        <v>83</v>
      </c>
      <c r="BK282" s="184">
        <f>ROUND(I282*H282,2)</f>
        <v>0</v>
      </c>
      <c r="BL282" s="23" t="s">
        <v>201</v>
      </c>
      <c r="BM282" s="23" t="s">
        <v>957</v>
      </c>
    </row>
    <row r="283" spans="2:65" s="1" customFormat="1" ht="27">
      <c r="B283" s="40"/>
      <c r="D283" s="186" t="s">
        <v>209</v>
      </c>
      <c r="F283" s="194" t="s">
        <v>653</v>
      </c>
      <c r="I283" s="195"/>
      <c r="L283" s="40"/>
      <c r="M283" s="196"/>
      <c r="N283" s="41"/>
      <c r="O283" s="41"/>
      <c r="P283" s="41"/>
      <c r="Q283" s="41"/>
      <c r="R283" s="41"/>
      <c r="S283" s="41"/>
      <c r="T283" s="69"/>
      <c r="AT283" s="23" t="s">
        <v>209</v>
      </c>
      <c r="AU283" s="23" t="s">
        <v>211</v>
      </c>
    </row>
    <row r="284" spans="2:65" s="1" customFormat="1" ht="16.5" customHeight="1">
      <c r="B284" s="172"/>
      <c r="C284" s="173" t="s">
        <v>613</v>
      </c>
      <c r="D284" s="173" t="s">
        <v>197</v>
      </c>
      <c r="E284" s="174" t="s">
        <v>655</v>
      </c>
      <c r="F284" s="175" t="s">
        <v>656</v>
      </c>
      <c r="G284" s="176" t="s">
        <v>325</v>
      </c>
      <c r="H284" s="177">
        <v>2</v>
      </c>
      <c r="I284" s="178"/>
      <c r="J284" s="179">
        <f>ROUND(I284*H284,2)</f>
        <v>0</v>
      </c>
      <c r="K284" s="175"/>
      <c r="L284" s="40"/>
      <c r="M284" s="180" t="s">
        <v>5</v>
      </c>
      <c r="N284" s="181" t="s">
        <v>46</v>
      </c>
      <c r="O284" s="41"/>
      <c r="P284" s="182">
        <f>O284*H284</f>
        <v>0</v>
      </c>
      <c r="Q284" s="182">
        <v>0</v>
      </c>
      <c r="R284" s="182">
        <f>Q284*H284</f>
        <v>0</v>
      </c>
      <c r="S284" s="182">
        <v>0</v>
      </c>
      <c r="T284" s="183">
        <f>S284*H284</f>
        <v>0</v>
      </c>
      <c r="AR284" s="23" t="s">
        <v>201</v>
      </c>
      <c r="AT284" s="23" t="s">
        <v>197</v>
      </c>
      <c r="AU284" s="23" t="s">
        <v>211</v>
      </c>
      <c r="AY284" s="23" t="s">
        <v>195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23" t="s">
        <v>83</v>
      </c>
      <c r="BK284" s="184">
        <f>ROUND(I284*H284,2)</f>
        <v>0</v>
      </c>
      <c r="BL284" s="23" t="s">
        <v>201</v>
      </c>
      <c r="BM284" s="23" t="s">
        <v>958</v>
      </c>
    </row>
    <row r="285" spans="2:65" s="1" customFormat="1" ht="27">
      <c r="B285" s="40"/>
      <c r="D285" s="186" t="s">
        <v>209</v>
      </c>
      <c r="F285" s="194" t="s">
        <v>658</v>
      </c>
      <c r="I285" s="195"/>
      <c r="L285" s="40"/>
      <c r="M285" s="196"/>
      <c r="N285" s="41"/>
      <c r="O285" s="41"/>
      <c r="P285" s="41"/>
      <c r="Q285" s="41"/>
      <c r="R285" s="41"/>
      <c r="S285" s="41"/>
      <c r="T285" s="69"/>
      <c r="AT285" s="23" t="s">
        <v>209</v>
      </c>
      <c r="AU285" s="23" t="s">
        <v>211</v>
      </c>
    </row>
    <row r="286" spans="2:65" s="1" customFormat="1" ht="16.5" customHeight="1">
      <c r="B286" s="172"/>
      <c r="C286" s="173" t="s">
        <v>618</v>
      </c>
      <c r="D286" s="173" t="s">
        <v>197</v>
      </c>
      <c r="E286" s="174" t="s">
        <v>538</v>
      </c>
      <c r="F286" s="175" t="s">
        <v>539</v>
      </c>
      <c r="G286" s="176" t="s">
        <v>303</v>
      </c>
      <c r="H286" s="177">
        <v>4.6890000000000001</v>
      </c>
      <c r="I286" s="178"/>
      <c r="J286" s="179">
        <f>ROUND(I286*H286,2)</f>
        <v>0</v>
      </c>
      <c r="K286" s="175"/>
      <c r="L286" s="40"/>
      <c r="M286" s="180" t="s">
        <v>5</v>
      </c>
      <c r="N286" s="181" t="s">
        <v>46</v>
      </c>
      <c r="O286" s="41"/>
      <c r="P286" s="182">
        <f>O286*H286</f>
        <v>0</v>
      </c>
      <c r="Q286" s="182">
        <v>0</v>
      </c>
      <c r="R286" s="182">
        <f>Q286*H286</f>
        <v>0</v>
      </c>
      <c r="S286" s="182">
        <v>0</v>
      </c>
      <c r="T286" s="183">
        <f>S286*H286</f>
        <v>0</v>
      </c>
      <c r="AR286" s="23" t="s">
        <v>201</v>
      </c>
      <c r="AT286" s="23" t="s">
        <v>197</v>
      </c>
      <c r="AU286" s="23" t="s">
        <v>211</v>
      </c>
      <c r="AY286" s="23" t="s">
        <v>195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23" t="s">
        <v>83</v>
      </c>
      <c r="BK286" s="184">
        <f>ROUND(I286*H286,2)</f>
        <v>0</v>
      </c>
      <c r="BL286" s="23" t="s">
        <v>201</v>
      </c>
      <c r="BM286" s="23" t="s">
        <v>959</v>
      </c>
    </row>
    <row r="287" spans="2:65" s="10" customFormat="1" ht="29.85" customHeight="1">
      <c r="B287" s="159"/>
      <c r="D287" s="160" t="s">
        <v>74</v>
      </c>
      <c r="E287" s="170" t="s">
        <v>261</v>
      </c>
      <c r="F287" s="170" t="s">
        <v>660</v>
      </c>
      <c r="I287" s="162"/>
      <c r="J287" s="171">
        <f>BK287</f>
        <v>0</v>
      </c>
      <c r="L287" s="159"/>
      <c r="M287" s="164"/>
      <c r="N287" s="165"/>
      <c r="O287" s="165"/>
      <c r="P287" s="166">
        <f>P288+P292</f>
        <v>0</v>
      </c>
      <c r="Q287" s="165"/>
      <c r="R287" s="166">
        <f>R288+R292</f>
        <v>0</v>
      </c>
      <c r="S287" s="165"/>
      <c r="T287" s="167">
        <f>T288+T292</f>
        <v>0</v>
      </c>
      <c r="AR287" s="160" t="s">
        <v>83</v>
      </c>
      <c r="AT287" s="168" t="s">
        <v>74</v>
      </c>
      <c r="AU287" s="168" t="s">
        <v>83</v>
      </c>
      <c r="AY287" s="160" t="s">
        <v>195</v>
      </c>
      <c r="BK287" s="169">
        <f>BK288+BK292</f>
        <v>0</v>
      </c>
    </row>
    <row r="288" spans="2:65" s="10" customFormat="1" ht="14.85" customHeight="1">
      <c r="B288" s="159"/>
      <c r="D288" s="160" t="s">
        <v>74</v>
      </c>
      <c r="E288" s="170" t="s">
        <v>661</v>
      </c>
      <c r="F288" s="170" t="s">
        <v>662</v>
      </c>
      <c r="I288" s="162"/>
      <c r="J288" s="171">
        <f>BK288</f>
        <v>0</v>
      </c>
      <c r="L288" s="159"/>
      <c r="M288" s="164"/>
      <c r="N288" s="165"/>
      <c r="O288" s="165"/>
      <c r="P288" s="166">
        <f>SUM(P289:P291)</f>
        <v>0</v>
      </c>
      <c r="Q288" s="165"/>
      <c r="R288" s="166">
        <f>SUM(R289:R291)</f>
        <v>0</v>
      </c>
      <c r="S288" s="165"/>
      <c r="T288" s="167">
        <f>SUM(T289:T291)</f>
        <v>0</v>
      </c>
      <c r="AR288" s="160" t="s">
        <v>83</v>
      </c>
      <c r="AT288" s="168" t="s">
        <v>74</v>
      </c>
      <c r="AU288" s="168" t="s">
        <v>85</v>
      </c>
      <c r="AY288" s="160" t="s">
        <v>195</v>
      </c>
      <c r="BK288" s="169">
        <f>SUM(BK289:BK291)</f>
        <v>0</v>
      </c>
    </row>
    <row r="289" spans="2:65" s="1" customFormat="1" ht="16.5" customHeight="1">
      <c r="B289" s="172"/>
      <c r="C289" s="173" t="s">
        <v>623</v>
      </c>
      <c r="D289" s="173" t="s">
        <v>197</v>
      </c>
      <c r="E289" s="174" t="s">
        <v>664</v>
      </c>
      <c r="F289" s="175" t="s">
        <v>665</v>
      </c>
      <c r="G289" s="176" t="s">
        <v>207</v>
      </c>
      <c r="H289" s="177">
        <v>455.36</v>
      </c>
      <c r="I289" s="178"/>
      <c r="J289" s="179">
        <f>ROUND(I289*H289,2)</f>
        <v>0</v>
      </c>
      <c r="K289" s="175"/>
      <c r="L289" s="40"/>
      <c r="M289" s="180" t="s">
        <v>5</v>
      </c>
      <c r="N289" s="181" t="s">
        <v>46</v>
      </c>
      <c r="O289" s="41"/>
      <c r="P289" s="182">
        <f>O289*H289</f>
        <v>0</v>
      </c>
      <c r="Q289" s="182">
        <v>0</v>
      </c>
      <c r="R289" s="182">
        <f>Q289*H289</f>
        <v>0</v>
      </c>
      <c r="S289" s="182">
        <v>0</v>
      </c>
      <c r="T289" s="183">
        <f>S289*H289</f>
        <v>0</v>
      </c>
      <c r="AR289" s="23" t="s">
        <v>201</v>
      </c>
      <c r="AT289" s="23" t="s">
        <v>197</v>
      </c>
      <c r="AU289" s="23" t="s">
        <v>211</v>
      </c>
      <c r="AY289" s="23" t="s">
        <v>195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23" t="s">
        <v>83</v>
      </c>
      <c r="BK289" s="184">
        <f>ROUND(I289*H289,2)</f>
        <v>0</v>
      </c>
      <c r="BL289" s="23" t="s">
        <v>201</v>
      </c>
      <c r="BM289" s="23" t="s">
        <v>960</v>
      </c>
    </row>
    <row r="290" spans="2:65" s="1" customFormat="1" ht="27">
      <c r="B290" s="40"/>
      <c r="D290" s="186" t="s">
        <v>209</v>
      </c>
      <c r="F290" s="194" t="s">
        <v>667</v>
      </c>
      <c r="I290" s="195"/>
      <c r="L290" s="40"/>
      <c r="M290" s="196"/>
      <c r="N290" s="41"/>
      <c r="O290" s="41"/>
      <c r="P290" s="41"/>
      <c r="Q290" s="41"/>
      <c r="R290" s="41"/>
      <c r="S290" s="41"/>
      <c r="T290" s="69"/>
      <c r="AT290" s="23" t="s">
        <v>209</v>
      </c>
      <c r="AU290" s="23" t="s">
        <v>211</v>
      </c>
    </row>
    <row r="291" spans="2:65" s="11" customFormat="1">
      <c r="B291" s="185"/>
      <c r="D291" s="186" t="s">
        <v>203</v>
      </c>
      <c r="E291" s="187" t="s">
        <v>5</v>
      </c>
      <c r="F291" s="188" t="s">
        <v>961</v>
      </c>
      <c r="H291" s="189">
        <v>455.36</v>
      </c>
      <c r="I291" s="190"/>
      <c r="L291" s="185"/>
      <c r="M291" s="191"/>
      <c r="N291" s="192"/>
      <c r="O291" s="192"/>
      <c r="P291" s="192"/>
      <c r="Q291" s="192"/>
      <c r="R291" s="192"/>
      <c r="S291" s="192"/>
      <c r="T291" s="193"/>
      <c r="AT291" s="187" t="s">
        <v>203</v>
      </c>
      <c r="AU291" s="187" t="s">
        <v>211</v>
      </c>
      <c r="AV291" s="11" t="s">
        <v>85</v>
      </c>
      <c r="AW291" s="11" t="s">
        <v>39</v>
      </c>
      <c r="AX291" s="11" t="s">
        <v>83</v>
      </c>
      <c r="AY291" s="187" t="s">
        <v>195</v>
      </c>
    </row>
    <row r="292" spans="2:65" s="10" customFormat="1" ht="22.35" customHeight="1">
      <c r="B292" s="159"/>
      <c r="D292" s="160" t="s">
        <v>74</v>
      </c>
      <c r="E292" s="170" t="s">
        <v>670</v>
      </c>
      <c r="F292" s="170" t="s">
        <v>671</v>
      </c>
      <c r="I292" s="162"/>
      <c r="J292" s="171">
        <f>BK292</f>
        <v>0</v>
      </c>
      <c r="L292" s="159"/>
      <c r="M292" s="164"/>
      <c r="N292" s="165"/>
      <c r="O292" s="165"/>
      <c r="P292" s="166">
        <f>SUM(P293:P302)</f>
        <v>0</v>
      </c>
      <c r="Q292" s="165"/>
      <c r="R292" s="166">
        <f>SUM(R293:R302)</f>
        <v>0</v>
      </c>
      <c r="S292" s="165"/>
      <c r="T292" s="167">
        <f>SUM(T293:T302)</f>
        <v>0</v>
      </c>
      <c r="AR292" s="160" t="s">
        <v>83</v>
      </c>
      <c r="AT292" s="168" t="s">
        <v>74</v>
      </c>
      <c r="AU292" s="168" t="s">
        <v>85</v>
      </c>
      <c r="AY292" s="160" t="s">
        <v>195</v>
      </c>
      <c r="BK292" s="169">
        <f>SUM(BK293:BK302)</f>
        <v>0</v>
      </c>
    </row>
    <row r="293" spans="2:65" s="1" customFormat="1" ht="16.5" customHeight="1">
      <c r="B293" s="172"/>
      <c r="C293" s="173" t="s">
        <v>628</v>
      </c>
      <c r="D293" s="173" t="s">
        <v>197</v>
      </c>
      <c r="E293" s="174" t="s">
        <v>672</v>
      </c>
      <c r="F293" s="175" t="s">
        <v>673</v>
      </c>
      <c r="G293" s="176" t="s">
        <v>303</v>
      </c>
      <c r="H293" s="177">
        <v>200.38800000000001</v>
      </c>
      <c r="I293" s="178"/>
      <c r="J293" s="179">
        <f>ROUND(I293*H293,2)</f>
        <v>0</v>
      </c>
      <c r="K293" s="175"/>
      <c r="L293" s="40"/>
      <c r="M293" s="180" t="s">
        <v>5</v>
      </c>
      <c r="N293" s="181" t="s">
        <v>46</v>
      </c>
      <c r="O293" s="41"/>
      <c r="P293" s="182">
        <f>O293*H293</f>
        <v>0</v>
      </c>
      <c r="Q293" s="182">
        <v>0</v>
      </c>
      <c r="R293" s="182">
        <f>Q293*H293</f>
        <v>0</v>
      </c>
      <c r="S293" s="182">
        <v>0</v>
      </c>
      <c r="T293" s="183">
        <f>S293*H293</f>
        <v>0</v>
      </c>
      <c r="AR293" s="23" t="s">
        <v>201</v>
      </c>
      <c r="AT293" s="23" t="s">
        <v>197</v>
      </c>
      <c r="AU293" s="23" t="s">
        <v>211</v>
      </c>
      <c r="AY293" s="23" t="s">
        <v>195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23" t="s">
        <v>83</v>
      </c>
      <c r="BK293" s="184">
        <f>ROUND(I293*H293,2)</f>
        <v>0</v>
      </c>
      <c r="BL293" s="23" t="s">
        <v>201</v>
      </c>
      <c r="BM293" s="23" t="s">
        <v>962</v>
      </c>
    </row>
    <row r="294" spans="2:65" s="1" customFormat="1" ht="16.5" customHeight="1">
      <c r="B294" s="172"/>
      <c r="C294" s="173" t="s">
        <v>633</v>
      </c>
      <c r="D294" s="173" t="s">
        <v>197</v>
      </c>
      <c r="E294" s="174" t="s">
        <v>676</v>
      </c>
      <c r="F294" s="175" t="s">
        <v>677</v>
      </c>
      <c r="G294" s="176" t="s">
        <v>303</v>
      </c>
      <c r="H294" s="177">
        <v>1803.492</v>
      </c>
      <c r="I294" s="178"/>
      <c r="J294" s="179">
        <f>ROUND(I294*H294,2)</f>
        <v>0</v>
      </c>
      <c r="K294" s="175"/>
      <c r="L294" s="40"/>
      <c r="M294" s="180" t="s">
        <v>5</v>
      </c>
      <c r="N294" s="181" t="s">
        <v>46</v>
      </c>
      <c r="O294" s="41"/>
      <c r="P294" s="182">
        <f>O294*H294</f>
        <v>0</v>
      </c>
      <c r="Q294" s="182">
        <v>0</v>
      </c>
      <c r="R294" s="182">
        <f>Q294*H294</f>
        <v>0</v>
      </c>
      <c r="S294" s="182">
        <v>0</v>
      </c>
      <c r="T294" s="183">
        <f>S294*H294</f>
        <v>0</v>
      </c>
      <c r="AR294" s="23" t="s">
        <v>201</v>
      </c>
      <c r="AT294" s="23" t="s">
        <v>197</v>
      </c>
      <c r="AU294" s="23" t="s">
        <v>211</v>
      </c>
      <c r="AY294" s="23" t="s">
        <v>195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23" t="s">
        <v>83</v>
      </c>
      <c r="BK294" s="184">
        <f>ROUND(I294*H294,2)</f>
        <v>0</v>
      </c>
      <c r="BL294" s="23" t="s">
        <v>201</v>
      </c>
      <c r="BM294" s="23" t="s">
        <v>963</v>
      </c>
    </row>
    <row r="295" spans="2:65" s="1" customFormat="1" ht="54">
      <c r="B295" s="40"/>
      <c r="D295" s="186" t="s">
        <v>209</v>
      </c>
      <c r="F295" s="194" t="s">
        <v>679</v>
      </c>
      <c r="I295" s="195"/>
      <c r="L295" s="40"/>
      <c r="M295" s="196"/>
      <c r="N295" s="41"/>
      <c r="O295" s="41"/>
      <c r="P295" s="41"/>
      <c r="Q295" s="41"/>
      <c r="R295" s="41"/>
      <c r="S295" s="41"/>
      <c r="T295" s="69"/>
      <c r="AT295" s="23" t="s">
        <v>209</v>
      </c>
      <c r="AU295" s="23" t="s">
        <v>211</v>
      </c>
    </row>
    <row r="296" spans="2:65" s="11" customFormat="1">
      <c r="B296" s="185"/>
      <c r="D296" s="186" t="s">
        <v>203</v>
      </c>
      <c r="F296" s="188" t="s">
        <v>964</v>
      </c>
      <c r="H296" s="189">
        <v>1803.492</v>
      </c>
      <c r="I296" s="190"/>
      <c r="L296" s="185"/>
      <c r="M296" s="191"/>
      <c r="N296" s="192"/>
      <c r="O296" s="192"/>
      <c r="P296" s="192"/>
      <c r="Q296" s="192"/>
      <c r="R296" s="192"/>
      <c r="S296" s="192"/>
      <c r="T296" s="193"/>
      <c r="AT296" s="187" t="s">
        <v>203</v>
      </c>
      <c r="AU296" s="187" t="s">
        <v>211</v>
      </c>
      <c r="AV296" s="11" t="s">
        <v>85</v>
      </c>
      <c r="AW296" s="11" t="s">
        <v>6</v>
      </c>
      <c r="AX296" s="11" t="s">
        <v>83</v>
      </c>
      <c r="AY296" s="187" t="s">
        <v>195</v>
      </c>
    </row>
    <row r="297" spans="2:65" s="1" customFormat="1" ht="16.5" customHeight="1">
      <c r="B297" s="172"/>
      <c r="C297" s="173" t="s">
        <v>637</v>
      </c>
      <c r="D297" s="173" t="s">
        <v>197</v>
      </c>
      <c r="E297" s="174" t="s">
        <v>682</v>
      </c>
      <c r="F297" s="175" t="s">
        <v>683</v>
      </c>
      <c r="G297" s="176" t="s">
        <v>303</v>
      </c>
      <c r="H297" s="177">
        <v>200.38800000000001</v>
      </c>
      <c r="I297" s="178"/>
      <c r="J297" s="179">
        <f>ROUND(I297*H297,2)</f>
        <v>0</v>
      </c>
      <c r="K297" s="175"/>
      <c r="L297" s="40"/>
      <c r="M297" s="180" t="s">
        <v>5</v>
      </c>
      <c r="N297" s="181" t="s">
        <v>46</v>
      </c>
      <c r="O297" s="41"/>
      <c r="P297" s="182">
        <f>O297*H297</f>
        <v>0</v>
      </c>
      <c r="Q297" s="182">
        <v>0</v>
      </c>
      <c r="R297" s="182">
        <f>Q297*H297</f>
        <v>0</v>
      </c>
      <c r="S297" s="182">
        <v>0</v>
      </c>
      <c r="T297" s="183">
        <f>S297*H297</f>
        <v>0</v>
      </c>
      <c r="AR297" s="23" t="s">
        <v>201</v>
      </c>
      <c r="AT297" s="23" t="s">
        <v>197</v>
      </c>
      <c r="AU297" s="23" t="s">
        <v>211</v>
      </c>
      <c r="AY297" s="23" t="s">
        <v>195</v>
      </c>
      <c r="BE297" s="184">
        <f>IF(N297="základní",J297,0)</f>
        <v>0</v>
      </c>
      <c r="BF297" s="184">
        <f>IF(N297="snížená",J297,0)</f>
        <v>0</v>
      </c>
      <c r="BG297" s="184">
        <f>IF(N297="zákl. přenesená",J297,0)</f>
        <v>0</v>
      </c>
      <c r="BH297" s="184">
        <f>IF(N297="sníž. přenesená",J297,0)</f>
        <v>0</v>
      </c>
      <c r="BI297" s="184">
        <f>IF(N297="nulová",J297,0)</f>
        <v>0</v>
      </c>
      <c r="BJ297" s="23" t="s">
        <v>83</v>
      </c>
      <c r="BK297" s="184">
        <f>ROUND(I297*H297,2)</f>
        <v>0</v>
      </c>
      <c r="BL297" s="23" t="s">
        <v>201</v>
      </c>
      <c r="BM297" s="23" t="s">
        <v>965</v>
      </c>
    </row>
    <row r="298" spans="2:65" s="1" customFormat="1" ht="25.5" customHeight="1">
      <c r="B298" s="172"/>
      <c r="C298" s="173" t="s">
        <v>422</v>
      </c>
      <c r="D298" s="173" t="s">
        <v>197</v>
      </c>
      <c r="E298" s="174" t="s">
        <v>686</v>
      </c>
      <c r="F298" s="175" t="s">
        <v>687</v>
      </c>
      <c r="G298" s="176" t="s">
        <v>303</v>
      </c>
      <c r="H298" s="177">
        <v>100.10599999999999</v>
      </c>
      <c r="I298" s="178"/>
      <c r="J298" s="179">
        <f>ROUND(I298*H298,2)</f>
        <v>0</v>
      </c>
      <c r="K298" s="175"/>
      <c r="L298" s="40"/>
      <c r="M298" s="180" t="s">
        <v>5</v>
      </c>
      <c r="N298" s="181" t="s">
        <v>46</v>
      </c>
      <c r="O298" s="41"/>
      <c r="P298" s="182">
        <f>O298*H298</f>
        <v>0</v>
      </c>
      <c r="Q298" s="182">
        <v>0</v>
      </c>
      <c r="R298" s="182">
        <f>Q298*H298</f>
        <v>0</v>
      </c>
      <c r="S298" s="182">
        <v>0</v>
      </c>
      <c r="T298" s="183">
        <f>S298*H298</f>
        <v>0</v>
      </c>
      <c r="AR298" s="23" t="s">
        <v>201</v>
      </c>
      <c r="AT298" s="23" t="s">
        <v>197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966</v>
      </c>
    </row>
    <row r="299" spans="2:65" s="1" customFormat="1" ht="27">
      <c r="B299" s="40"/>
      <c r="D299" s="186" t="s">
        <v>209</v>
      </c>
      <c r="F299" s="194" t="s">
        <v>305</v>
      </c>
      <c r="I299" s="195"/>
      <c r="L299" s="40"/>
      <c r="M299" s="196"/>
      <c r="N299" s="41"/>
      <c r="O299" s="41"/>
      <c r="P299" s="41"/>
      <c r="Q299" s="41"/>
      <c r="R299" s="41"/>
      <c r="S299" s="41"/>
      <c r="T299" s="69"/>
      <c r="AT299" s="23" t="s">
        <v>209</v>
      </c>
      <c r="AU299" s="23" t="s">
        <v>211</v>
      </c>
    </row>
    <row r="300" spans="2:65" s="1" customFormat="1" ht="16.5" customHeight="1">
      <c r="B300" s="172"/>
      <c r="C300" s="173" t="s">
        <v>645</v>
      </c>
      <c r="D300" s="173" t="s">
        <v>197</v>
      </c>
      <c r="E300" s="174" t="s">
        <v>690</v>
      </c>
      <c r="F300" s="175" t="s">
        <v>691</v>
      </c>
      <c r="G300" s="176" t="s">
        <v>303</v>
      </c>
      <c r="H300" s="177">
        <v>100.282</v>
      </c>
      <c r="I300" s="178"/>
      <c r="J300" s="179">
        <f>ROUND(I300*H300,2)</f>
        <v>0</v>
      </c>
      <c r="K300" s="175"/>
      <c r="L300" s="40"/>
      <c r="M300" s="180" t="s">
        <v>5</v>
      </c>
      <c r="N300" s="181" t="s">
        <v>46</v>
      </c>
      <c r="O300" s="41"/>
      <c r="P300" s="182">
        <f>O300*H300</f>
        <v>0</v>
      </c>
      <c r="Q300" s="182">
        <v>0</v>
      </c>
      <c r="R300" s="182">
        <f>Q300*H300</f>
        <v>0</v>
      </c>
      <c r="S300" s="182">
        <v>0</v>
      </c>
      <c r="T300" s="183">
        <f>S300*H300</f>
        <v>0</v>
      </c>
      <c r="AR300" s="23" t="s">
        <v>201</v>
      </c>
      <c r="AT300" s="23" t="s">
        <v>197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967</v>
      </c>
    </row>
    <row r="301" spans="2:65" s="1" customFormat="1" ht="27">
      <c r="B301" s="40"/>
      <c r="D301" s="186" t="s">
        <v>209</v>
      </c>
      <c r="F301" s="194" t="s">
        <v>305</v>
      </c>
      <c r="I301" s="195"/>
      <c r="L301" s="40"/>
      <c r="M301" s="196"/>
      <c r="N301" s="41"/>
      <c r="O301" s="41"/>
      <c r="P301" s="41"/>
      <c r="Q301" s="41"/>
      <c r="R301" s="41"/>
      <c r="S301" s="41"/>
      <c r="T301" s="69"/>
      <c r="AT301" s="23" t="s">
        <v>209</v>
      </c>
      <c r="AU301" s="23" t="s">
        <v>211</v>
      </c>
    </row>
    <row r="302" spans="2:65" s="11" customFormat="1">
      <c r="B302" s="185"/>
      <c r="D302" s="186" t="s">
        <v>203</v>
      </c>
      <c r="E302" s="187" t="s">
        <v>5</v>
      </c>
      <c r="F302" s="188" t="s">
        <v>968</v>
      </c>
      <c r="H302" s="189">
        <v>100.282</v>
      </c>
      <c r="I302" s="190"/>
      <c r="L302" s="185"/>
      <c r="M302" s="223"/>
      <c r="N302" s="224"/>
      <c r="O302" s="224"/>
      <c r="P302" s="224"/>
      <c r="Q302" s="224"/>
      <c r="R302" s="224"/>
      <c r="S302" s="224"/>
      <c r="T302" s="225"/>
      <c r="AT302" s="187" t="s">
        <v>203</v>
      </c>
      <c r="AU302" s="187" t="s">
        <v>211</v>
      </c>
      <c r="AV302" s="11" t="s">
        <v>85</v>
      </c>
      <c r="AW302" s="11" t="s">
        <v>39</v>
      </c>
      <c r="AX302" s="11" t="s">
        <v>83</v>
      </c>
      <c r="AY302" s="187" t="s">
        <v>195</v>
      </c>
    </row>
    <row r="303" spans="2:65" s="1" customFormat="1" ht="6.95" customHeight="1">
      <c r="B303" s="55"/>
      <c r="C303" s="56"/>
      <c r="D303" s="56"/>
      <c r="E303" s="56"/>
      <c r="F303" s="56"/>
      <c r="G303" s="56"/>
      <c r="H303" s="56"/>
      <c r="I303" s="126"/>
      <c r="J303" s="56"/>
      <c r="K303" s="56"/>
      <c r="L303" s="40"/>
    </row>
  </sheetData>
  <autoFilter ref="C88:K302"/>
  <mergeCells count="10">
    <mergeCell ref="J51:J52"/>
    <mergeCell ref="E79:H79"/>
    <mergeCell ref="E81:H81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8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39"/>
  <sheetViews>
    <sheetView showGridLines="0" workbookViewId="0">
      <pane ySplit="1" topLeftCell="A302" activePane="bottomLeft" state="frozen"/>
      <selection pane="bottomLeft" activeCell="K91" sqref="K91:K339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94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969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ROUND(SUM(BE90:BE338), 2)</f>
        <v>0</v>
      </c>
      <c r="G30" s="41"/>
      <c r="H30" s="41"/>
      <c r="I30" s="118">
        <v>0.21</v>
      </c>
      <c r="J30" s="117">
        <f>ROUND(ROUND((SUM(BE90:BE338)),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ROUND(SUM(BF90:BF338), 2)</f>
        <v>0</v>
      </c>
      <c r="G31" s="41"/>
      <c r="H31" s="41"/>
      <c r="I31" s="118">
        <v>0.15</v>
      </c>
      <c r="J31" s="117">
        <f>ROUND(ROUND((SUM(BF90:BF338)),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ROUND(SUM(BG90:BG338),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ROUND(SUM(BH90:BH338),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ROUND(SUM(BI90:BI338),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18_2017_04 - SO 04 Ul. Rokycanova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J174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J190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J202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J203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J221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J226</f>
        <v>0</v>
      </c>
      <c r="K64" s="147"/>
    </row>
    <row r="65" spans="2:12" s="8" customFormat="1" ht="14.85" customHeight="1">
      <c r="B65" s="141"/>
      <c r="C65" s="142"/>
      <c r="D65" s="143" t="s">
        <v>173</v>
      </c>
      <c r="E65" s="144"/>
      <c r="F65" s="144"/>
      <c r="G65" s="144"/>
      <c r="H65" s="144"/>
      <c r="I65" s="145"/>
      <c r="J65" s="146">
        <f>J227</f>
        <v>0</v>
      </c>
      <c r="K65" s="147"/>
    </row>
    <row r="66" spans="2:12" s="8" customFormat="1" ht="14.85" customHeight="1">
      <c r="B66" s="141"/>
      <c r="C66" s="142"/>
      <c r="D66" s="143" t="s">
        <v>174</v>
      </c>
      <c r="E66" s="144"/>
      <c r="F66" s="144"/>
      <c r="G66" s="144"/>
      <c r="H66" s="144"/>
      <c r="I66" s="145"/>
      <c r="J66" s="146">
        <f>J239</f>
        <v>0</v>
      </c>
      <c r="K66" s="147"/>
    </row>
    <row r="67" spans="2:12" s="8" customFormat="1" ht="14.85" customHeight="1">
      <c r="B67" s="141"/>
      <c r="C67" s="142"/>
      <c r="D67" s="143" t="s">
        <v>175</v>
      </c>
      <c r="E67" s="144"/>
      <c r="F67" s="144"/>
      <c r="G67" s="144"/>
      <c r="H67" s="144"/>
      <c r="I67" s="145"/>
      <c r="J67" s="146">
        <f>J278</f>
        <v>0</v>
      </c>
      <c r="K67" s="147"/>
    </row>
    <row r="68" spans="2:12" s="8" customFormat="1" ht="19.899999999999999" customHeight="1">
      <c r="B68" s="141"/>
      <c r="C68" s="142"/>
      <c r="D68" s="143" t="s">
        <v>176</v>
      </c>
      <c r="E68" s="144"/>
      <c r="F68" s="144"/>
      <c r="G68" s="144"/>
      <c r="H68" s="144"/>
      <c r="I68" s="145"/>
      <c r="J68" s="146">
        <f>J321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J322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J328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18_2017_04 - SO 04 Ul. Rokycanova - vodovod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692.38011332999997</v>
      </c>
      <c r="S90" s="67"/>
      <c r="T90" s="157">
        <f>T91</f>
        <v>199.393832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P92+P174+P190+P202+P226+P321</f>
        <v>0</v>
      </c>
      <c r="Q91" s="165"/>
      <c r="R91" s="166">
        <f>R92+R174+R190+R202+R226+R321</f>
        <v>692.38011332999997</v>
      </c>
      <c r="S91" s="165"/>
      <c r="T91" s="167">
        <f>T92+T174+T190+T202+T226+T321</f>
        <v>199.393832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BK92+BK174+BK190+BK202+BK226+BK321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SUM(P93:P173)</f>
        <v>0</v>
      </c>
      <c r="Q92" s="165"/>
      <c r="R92" s="166">
        <f>SUM(R93:R173)</f>
        <v>271.41045063999997</v>
      </c>
      <c r="S92" s="165"/>
      <c r="T92" s="167">
        <f>SUM(T93:T173)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SUM(BK93:BK173)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198</v>
      </c>
      <c r="F93" s="175" t="s">
        <v>199</v>
      </c>
      <c r="G93" s="176" t="s">
        <v>200</v>
      </c>
      <c r="H93" s="177">
        <v>1E-3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970</v>
      </c>
    </row>
    <row r="94" spans="2:65" s="11" customFormat="1">
      <c r="B94" s="185"/>
      <c r="D94" s="186" t="s">
        <v>203</v>
      </c>
      <c r="E94" s="187" t="s">
        <v>5</v>
      </c>
      <c r="F94" s="188" t="s">
        <v>971</v>
      </c>
      <c r="H94" s="189">
        <v>1E-3</v>
      </c>
      <c r="I94" s="190"/>
      <c r="L94" s="185"/>
      <c r="M94" s="191"/>
      <c r="N94" s="192"/>
      <c r="O94" s="192"/>
      <c r="P94" s="192"/>
      <c r="Q94" s="192"/>
      <c r="R94" s="192"/>
      <c r="S94" s="192"/>
      <c r="T94" s="193"/>
      <c r="AT94" s="187" t="s">
        <v>203</v>
      </c>
      <c r="AU94" s="187" t="s">
        <v>85</v>
      </c>
      <c r="AV94" s="11" t="s">
        <v>85</v>
      </c>
      <c r="AW94" s="11" t="s">
        <v>39</v>
      </c>
      <c r="AX94" s="11" t="s">
        <v>83</v>
      </c>
      <c r="AY94" s="187" t="s">
        <v>195</v>
      </c>
    </row>
    <row r="95" spans="2:65" s="1" customFormat="1" ht="25.5" customHeight="1">
      <c r="B95" s="172"/>
      <c r="C95" s="173" t="s">
        <v>85</v>
      </c>
      <c r="D95" s="173" t="s">
        <v>197</v>
      </c>
      <c r="E95" s="174" t="s">
        <v>212</v>
      </c>
      <c r="F95" s="175" t="s">
        <v>213</v>
      </c>
      <c r="G95" s="176" t="s">
        <v>207</v>
      </c>
      <c r="H95" s="177">
        <v>8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8.6800000000000002E-3</v>
      </c>
      <c r="R95" s="182">
        <f>Q95*H95</f>
        <v>6.9440000000000002E-2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972</v>
      </c>
    </row>
    <row r="96" spans="2:65" s="1" customFormat="1" ht="94.5">
      <c r="B96" s="40"/>
      <c r="D96" s="186" t="s">
        <v>209</v>
      </c>
      <c r="F96" s="194" t="s">
        <v>215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" customFormat="1" ht="16.5" customHeight="1">
      <c r="B97" s="172"/>
      <c r="C97" s="173" t="s">
        <v>211</v>
      </c>
      <c r="D97" s="173" t="s">
        <v>197</v>
      </c>
      <c r="E97" s="174" t="s">
        <v>216</v>
      </c>
      <c r="F97" s="175" t="s">
        <v>217</v>
      </c>
      <c r="G97" s="176" t="s">
        <v>207</v>
      </c>
      <c r="H97" s="177">
        <v>5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1.068E-2</v>
      </c>
      <c r="R97" s="182">
        <f>Q97*H97</f>
        <v>5.3400000000000003E-2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973</v>
      </c>
    </row>
    <row r="98" spans="2:65" s="1" customFormat="1" ht="81">
      <c r="B98" s="40"/>
      <c r="D98" s="186" t="s">
        <v>209</v>
      </c>
      <c r="F98" s="194" t="s">
        <v>219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221</v>
      </c>
      <c r="F99" s="175" t="s">
        <v>222</v>
      </c>
      <c r="G99" s="176" t="s">
        <v>207</v>
      </c>
      <c r="H99" s="177">
        <v>8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3.6900000000000002E-2</v>
      </c>
      <c r="R99" s="182">
        <f>Q99*H99</f>
        <v>0.29520000000000002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974</v>
      </c>
    </row>
    <row r="100" spans="2:65" s="1" customFormat="1" ht="94.5">
      <c r="B100" s="40"/>
      <c r="D100" s="186" t="s">
        <v>209</v>
      </c>
      <c r="F100" s="194" t="s">
        <v>224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" customFormat="1" ht="16.5" customHeight="1">
      <c r="B101" s="172"/>
      <c r="C101" s="173" t="s">
        <v>220</v>
      </c>
      <c r="D101" s="173" t="s">
        <v>197</v>
      </c>
      <c r="E101" s="174" t="s">
        <v>226</v>
      </c>
      <c r="F101" s="175" t="s">
        <v>227</v>
      </c>
      <c r="G101" s="176" t="s">
        <v>228</v>
      </c>
      <c r="H101" s="177">
        <v>104.747</v>
      </c>
      <c r="I101" s="178"/>
      <c r="J101" s="179">
        <f>ROUND(I101*H101,2)</f>
        <v>0</v>
      </c>
      <c r="K101" s="175"/>
      <c r="L101" s="40"/>
      <c r="M101" s="180" t="s">
        <v>5</v>
      </c>
      <c r="N101" s="181" t="s">
        <v>46</v>
      </c>
      <c r="O101" s="41"/>
      <c r="P101" s="182">
        <f>O101*H101</f>
        <v>0</v>
      </c>
      <c r="Q101" s="182">
        <v>0</v>
      </c>
      <c r="R101" s="182">
        <f>Q101*H101</f>
        <v>0</v>
      </c>
      <c r="S101" s="182">
        <v>0</v>
      </c>
      <c r="T101" s="183">
        <f>S101*H101</f>
        <v>0</v>
      </c>
      <c r="AR101" s="23" t="s">
        <v>201</v>
      </c>
      <c r="AT101" s="23" t="s">
        <v>197</v>
      </c>
      <c r="AU101" s="23" t="s">
        <v>85</v>
      </c>
      <c r="AY101" s="23" t="s">
        <v>195</v>
      </c>
      <c r="BE101" s="184">
        <f>IF(N101="základní",J101,0)</f>
        <v>0</v>
      </c>
      <c r="BF101" s="184">
        <f>IF(N101="snížená",J101,0)</f>
        <v>0</v>
      </c>
      <c r="BG101" s="184">
        <f>IF(N101="zákl. přenesená",J101,0)</f>
        <v>0</v>
      </c>
      <c r="BH101" s="184">
        <f>IF(N101="sníž. přenesená",J101,0)</f>
        <v>0</v>
      </c>
      <c r="BI101" s="184">
        <f>IF(N101="nulová",J101,0)</f>
        <v>0</v>
      </c>
      <c r="BJ101" s="23" t="s">
        <v>83</v>
      </c>
      <c r="BK101" s="184">
        <f>ROUND(I101*H101,2)</f>
        <v>0</v>
      </c>
      <c r="BL101" s="23" t="s">
        <v>201</v>
      </c>
      <c r="BM101" s="23" t="s">
        <v>975</v>
      </c>
    </row>
    <row r="102" spans="2:65" s="1" customFormat="1" ht="40.5">
      <c r="B102" s="40"/>
      <c r="D102" s="186" t="s">
        <v>209</v>
      </c>
      <c r="F102" s="194" t="s">
        <v>230</v>
      </c>
      <c r="I102" s="195"/>
      <c r="L102" s="40"/>
      <c r="M102" s="196"/>
      <c r="N102" s="41"/>
      <c r="O102" s="41"/>
      <c r="P102" s="41"/>
      <c r="Q102" s="41"/>
      <c r="R102" s="41"/>
      <c r="S102" s="41"/>
      <c r="T102" s="69"/>
      <c r="AT102" s="23" t="s">
        <v>209</v>
      </c>
      <c r="AU102" s="23" t="s">
        <v>85</v>
      </c>
    </row>
    <row r="103" spans="2:65" s="11" customFormat="1">
      <c r="B103" s="185"/>
      <c r="D103" s="186" t="s">
        <v>203</v>
      </c>
      <c r="E103" s="187" t="s">
        <v>5</v>
      </c>
      <c r="F103" s="188" t="s">
        <v>976</v>
      </c>
      <c r="H103" s="189">
        <v>104.747</v>
      </c>
      <c r="I103" s="190"/>
      <c r="L103" s="185"/>
      <c r="M103" s="191"/>
      <c r="N103" s="192"/>
      <c r="O103" s="192"/>
      <c r="P103" s="192"/>
      <c r="Q103" s="192"/>
      <c r="R103" s="192"/>
      <c r="S103" s="192"/>
      <c r="T103" s="193"/>
      <c r="AT103" s="187" t="s">
        <v>203</v>
      </c>
      <c r="AU103" s="187" t="s">
        <v>85</v>
      </c>
      <c r="AV103" s="11" t="s">
        <v>85</v>
      </c>
      <c r="AW103" s="11" t="s">
        <v>39</v>
      </c>
      <c r="AX103" s="11" t="s">
        <v>83</v>
      </c>
      <c r="AY103" s="187" t="s">
        <v>195</v>
      </c>
    </row>
    <row r="104" spans="2:65" s="1" customFormat="1" ht="16.5" customHeight="1">
      <c r="B104" s="172"/>
      <c r="C104" s="173" t="s">
        <v>225</v>
      </c>
      <c r="D104" s="173" t="s">
        <v>197</v>
      </c>
      <c r="E104" s="174" t="s">
        <v>233</v>
      </c>
      <c r="F104" s="175" t="s">
        <v>234</v>
      </c>
      <c r="G104" s="176" t="s">
        <v>228</v>
      </c>
      <c r="H104" s="177">
        <v>261.86700000000002</v>
      </c>
      <c r="I104" s="178"/>
      <c r="J104" s="179">
        <f>ROUND(I104*H104,2)</f>
        <v>0</v>
      </c>
      <c r="K104" s="175"/>
      <c r="L104" s="40"/>
      <c r="M104" s="180" t="s">
        <v>5</v>
      </c>
      <c r="N104" s="181" t="s">
        <v>46</v>
      </c>
      <c r="O104" s="41"/>
      <c r="P104" s="182">
        <f>O104*H104</f>
        <v>0</v>
      </c>
      <c r="Q104" s="182">
        <v>0</v>
      </c>
      <c r="R104" s="182">
        <f>Q104*H104</f>
        <v>0</v>
      </c>
      <c r="S104" s="182">
        <v>0</v>
      </c>
      <c r="T104" s="183">
        <f>S104*H104</f>
        <v>0</v>
      </c>
      <c r="AR104" s="23" t="s">
        <v>201</v>
      </c>
      <c r="AT104" s="23" t="s">
        <v>197</v>
      </c>
      <c r="AU104" s="23" t="s">
        <v>85</v>
      </c>
      <c r="AY104" s="23" t="s">
        <v>195</v>
      </c>
      <c r="BE104" s="184">
        <f>IF(N104="základní",J104,0)</f>
        <v>0</v>
      </c>
      <c r="BF104" s="184">
        <f>IF(N104="snížená",J104,0)</f>
        <v>0</v>
      </c>
      <c r="BG104" s="184">
        <f>IF(N104="zákl. přenesená",J104,0)</f>
        <v>0</v>
      </c>
      <c r="BH104" s="184">
        <f>IF(N104="sníž. přenesená",J104,0)</f>
        <v>0</v>
      </c>
      <c r="BI104" s="184">
        <f>IF(N104="nulová",J104,0)</f>
        <v>0</v>
      </c>
      <c r="BJ104" s="23" t="s">
        <v>83</v>
      </c>
      <c r="BK104" s="184">
        <f>ROUND(I104*H104,2)</f>
        <v>0</v>
      </c>
      <c r="BL104" s="23" t="s">
        <v>201</v>
      </c>
      <c r="BM104" s="23" t="s">
        <v>977</v>
      </c>
    </row>
    <row r="105" spans="2:65" s="1" customFormat="1" ht="40.5">
      <c r="B105" s="40"/>
      <c r="D105" s="186" t="s">
        <v>209</v>
      </c>
      <c r="F105" s="194" t="s">
        <v>236</v>
      </c>
      <c r="I105" s="195"/>
      <c r="L105" s="40"/>
      <c r="M105" s="196"/>
      <c r="N105" s="41"/>
      <c r="O105" s="41"/>
      <c r="P105" s="41"/>
      <c r="Q105" s="41"/>
      <c r="R105" s="41"/>
      <c r="S105" s="41"/>
      <c r="T105" s="69"/>
      <c r="AT105" s="23" t="s">
        <v>209</v>
      </c>
      <c r="AU105" s="23" t="s">
        <v>85</v>
      </c>
    </row>
    <row r="106" spans="2:65" s="11" customFormat="1">
      <c r="B106" s="185"/>
      <c r="D106" s="186" t="s">
        <v>203</v>
      </c>
      <c r="E106" s="187" t="s">
        <v>5</v>
      </c>
      <c r="F106" s="188" t="s">
        <v>978</v>
      </c>
      <c r="H106" s="189">
        <v>32.222000000000001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979</v>
      </c>
      <c r="H107" s="189">
        <v>29.504999999999999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980</v>
      </c>
      <c r="H108" s="189">
        <v>44.447000000000003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981</v>
      </c>
      <c r="H109" s="189">
        <v>61.715000000000003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982</v>
      </c>
      <c r="H110" s="189">
        <v>14.46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983</v>
      </c>
      <c r="H111" s="189">
        <v>75.5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984</v>
      </c>
      <c r="H112" s="189">
        <v>34.424999999999997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65" s="11" customFormat="1">
      <c r="B113" s="185"/>
      <c r="D113" s="186" t="s">
        <v>203</v>
      </c>
      <c r="E113" s="187" t="s">
        <v>5</v>
      </c>
      <c r="F113" s="188" t="s">
        <v>985</v>
      </c>
      <c r="H113" s="189">
        <v>16.585000000000001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65" s="12" customFormat="1">
      <c r="B114" s="197"/>
      <c r="D114" s="186" t="s">
        <v>203</v>
      </c>
      <c r="E114" s="198" t="s">
        <v>5</v>
      </c>
      <c r="F114" s="199" t="s">
        <v>986</v>
      </c>
      <c r="H114" s="200">
        <v>308.85899999999998</v>
      </c>
      <c r="I114" s="201"/>
      <c r="L114" s="197"/>
      <c r="M114" s="202"/>
      <c r="N114" s="203"/>
      <c r="O114" s="203"/>
      <c r="P114" s="203"/>
      <c r="Q114" s="203"/>
      <c r="R114" s="203"/>
      <c r="S114" s="203"/>
      <c r="T114" s="204"/>
      <c r="AT114" s="198" t="s">
        <v>203</v>
      </c>
      <c r="AU114" s="198" t="s">
        <v>85</v>
      </c>
      <c r="AV114" s="12" t="s">
        <v>211</v>
      </c>
      <c r="AW114" s="12" t="s">
        <v>39</v>
      </c>
      <c r="AX114" s="12" t="s">
        <v>75</v>
      </c>
      <c r="AY114" s="198" t="s">
        <v>195</v>
      </c>
    </row>
    <row r="115" spans="2:65" s="11" customFormat="1">
      <c r="B115" s="185"/>
      <c r="D115" s="186" t="s">
        <v>203</v>
      </c>
      <c r="E115" s="187" t="s">
        <v>5</v>
      </c>
      <c r="F115" s="188" t="s">
        <v>987</v>
      </c>
      <c r="H115" s="189">
        <v>45.332000000000001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65" s="12" customFormat="1">
      <c r="B116" s="197"/>
      <c r="D116" s="186" t="s">
        <v>203</v>
      </c>
      <c r="E116" s="198" t="s">
        <v>5</v>
      </c>
      <c r="F116" s="199" t="s">
        <v>250</v>
      </c>
      <c r="H116" s="200">
        <v>45.332000000000001</v>
      </c>
      <c r="I116" s="201"/>
      <c r="L116" s="197"/>
      <c r="M116" s="202"/>
      <c r="N116" s="203"/>
      <c r="O116" s="203"/>
      <c r="P116" s="203"/>
      <c r="Q116" s="203"/>
      <c r="R116" s="203"/>
      <c r="S116" s="203"/>
      <c r="T116" s="204"/>
      <c r="AT116" s="198" t="s">
        <v>203</v>
      </c>
      <c r="AU116" s="198" t="s">
        <v>85</v>
      </c>
      <c r="AV116" s="12" t="s">
        <v>211</v>
      </c>
      <c r="AW116" s="12" t="s">
        <v>39</v>
      </c>
      <c r="AX116" s="12" t="s">
        <v>75</v>
      </c>
      <c r="AY116" s="198" t="s">
        <v>195</v>
      </c>
    </row>
    <row r="117" spans="2:65" s="11" customFormat="1">
      <c r="B117" s="185"/>
      <c r="D117" s="186" t="s">
        <v>203</v>
      </c>
      <c r="E117" s="187" t="s">
        <v>5</v>
      </c>
      <c r="F117" s="188" t="s">
        <v>988</v>
      </c>
      <c r="H117" s="189">
        <v>-82.882000000000005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65" s="11" customFormat="1">
      <c r="B118" s="185"/>
      <c r="D118" s="186" t="s">
        <v>203</v>
      </c>
      <c r="E118" s="187" t="s">
        <v>5</v>
      </c>
      <c r="F118" s="188" t="s">
        <v>989</v>
      </c>
      <c r="H118" s="189">
        <v>-9.4420000000000002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65" s="12" customFormat="1">
      <c r="B119" s="197"/>
      <c r="D119" s="186" t="s">
        <v>203</v>
      </c>
      <c r="E119" s="198" t="s">
        <v>5</v>
      </c>
      <c r="F119" s="199" t="s">
        <v>253</v>
      </c>
      <c r="H119" s="200">
        <v>-92.323999999999998</v>
      </c>
      <c r="I119" s="201"/>
      <c r="L119" s="197"/>
      <c r="M119" s="202"/>
      <c r="N119" s="203"/>
      <c r="O119" s="203"/>
      <c r="P119" s="203"/>
      <c r="Q119" s="203"/>
      <c r="R119" s="203"/>
      <c r="S119" s="203"/>
      <c r="T119" s="204"/>
      <c r="AT119" s="198" t="s">
        <v>203</v>
      </c>
      <c r="AU119" s="198" t="s">
        <v>85</v>
      </c>
      <c r="AV119" s="12" t="s">
        <v>211</v>
      </c>
      <c r="AW119" s="12" t="s">
        <v>39</v>
      </c>
      <c r="AX119" s="12" t="s">
        <v>75</v>
      </c>
      <c r="AY119" s="198" t="s">
        <v>195</v>
      </c>
    </row>
    <row r="120" spans="2:65" s="13" customFormat="1">
      <c r="B120" s="205"/>
      <c r="D120" s="186" t="s">
        <v>203</v>
      </c>
      <c r="E120" s="206" t="s">
        <v>5</v>
      </c>
      <c r="F120" s="207" t="s">
        <v>254</v>
      </c>
      <c r="H120" s="208">
        <v>261.86700000000002</v>
      </c>
      <c r="I120" s="209"/>
      <c r="L120" s="205"/>
      <c r="M120" s="210"/>
      <c r="N120" s="211"/>
      <c r="O120" s="211"/>
      <c r="P120" s="211"/>
      <c r="Q120" s="211"/>
      <c r="R120" s="211"/>
      <c r="S120" s="211"/>
      <c r="T120" s="212"/>
      <c r="AT120" s="206" t="s">
        <v>203</v>
      </c>
      <c r="AU120" s="206" t="s">
        <v>85</v>
      </c>
      <c r="AV120" s="13" t="s">
        <v>201</v>
      </c>
      <c r="AW120" s="13" t="s">
        <v>39</v>
      </c>
      <c r="AX120" s="13" t="s">
        <v>83</v>
      </c>
      <c r="AY120" s="206" t="s">
        <v>195</v>
      </c>
    </row>
    <row r="121" spans="2:65" s="1" customFormat="1" ht="16.5" customHeight="1">
      <c r="B121" s="172"/>
      <c r="C121" s="173" t="s">
        <v>232</v>
      </c>
      <c r="D121" s="173" t="s">
        <v>197</v>
      </c>
      <c r="E121" s="174" t="s">
        <v>256</v>
      </c>
      <c r="F121" s="175" t="s">
        <v>257</v>
      </c>
      <c r="G121" s="176" t="s">
        <v>228</v>
      </c>
      <c r="H121" s="177">
        <v>130.934</v>
      </c>
      <c r="I121" s="178"/>
      <c r="J121" s="179">
        <f>ROUND(I121*H121,2)</f>
        <v>0</v>
      </c>
      <c r="K121" s="175"/>
      <c r="L121" s="40"/>
      <c r="M121" s="180" t="s">
        <v>5</v>
      </c>
      <c r="N121" s="181" t="s">
        <v>46</v>
      </c>
      <c r="O121" s="41"/>
      <c r="P121" s="182">
        <f>O121*H121</f>
        <v>0</v>
      </c>
      <c r="Q121" s="182">
        <v>0</v>
      </c>
      <c r="R121" s="182">
        <f>Q121*H121</f>
        <v>0</v>
      </c>
      <c r="S121" s="182">
        <v>0</v>
      </c>
      <c r="T121" s="183">
        <f>S121*H121</f>
        <v>0</v>
      </c>
      <c r="AR121" s="23" t="s">
        <v>201</v>
      </c>
      <c r="AT121" s="23" t="s">
        <v>197</v>
      </c>
      <c r="AU121" s="23" t="s">
        <v>85</v>
      </c>
      <c r="AY121" s="23" t="s">
        <v>195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23" t="s">
        <v>83</v>
      </c>
      <c r="BK121" s="184">
        <f>ROUND(I121*H121,2)</f>
        <v>0</v>
      </c>
      <c r="BL121" s="23" t="s">
        <v>201</v>
      </c>
      <c r="BM121" s="23" t="s">
        <v>990</v>
      </c>
    </row>
    <row r="122" spans="2:65" s="1" customFormat="1" ht="54">
      <c r="B122" s="40"/>
      <c r="D122" s="186" t="s">
        <v>209</v>
      </c>
      <c r="F122" s="194" t="s">
        <v>259</v>
      </c>
      <c r="I122" s="195"/>
      <c r="L122" s="40"/>
      <c r="M122" s="196"/>
      <c r="N122" s="41"/>
      <c r="O122" s="41"/>
      <c r="P122" s="41"/>
      <c r="Q122" s="41"/>
      <c r="R122" s="41"/>
      <c r="S122" s="41"/>
      <c r="T122" s="69"/>
      <c r="AT122" s="23" t="s">
        <v>209</v>
      </c>
      <c r="AU122" s="23" t="s">
        <v>85</v>
      </c>
    </row>
    <row r="123" spans="2:65" s="11" customFormat="1">
      <c r="B123" s="185"/>
      <c r="D123" s="186" t="s">
        <v>203</v>
      </c>
      <c r="E123" s="187" t="s">
        <v>5</v>
      </c>
      <c r="F123" s="188" t="s">
        <v>991</v>
      </c>
      <c r="H123" s="189">
        <v>130.934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83</v>
      </c>
      <c r="AY123" s="187" t="s">
        <v>195</v>
      </c>
    </row>
    <row r="124" spans="2:65" s="1" customFormat="1" ht="16.5" customHeight="1">
      <c r="B124" s="172"/>
      <c r="C124" s="173" t="s">
        <v>255</v>
      </c>
      <c r="D124" s="173" t="s">
        <v>197</v>
      </c>
      <c r="E124" s="174" t="s">
        <v>262</v>
      </c>
      <c r="F124" s="175" t="s">
        <v>263</v>
      </c>
      <c r="G124" s="176" t="s">
        <v>264</v>
      </c>
      <c r="H124" s="177">
        <v>548.86599999999999</v>
      </c>
      <c r="I124" s="178"/>
      <c r="J124" s="179">
        <f>ROUND(I124*H124,2)</f>
        <v>0</v>
      </c>
      <c r="K124" s="175"/>
      <c r="L124" s="40"/>
      <c r="M124" s="180" t="s">
        <v>5</v>
      </c>
      <c r="N124" s="181" t="s">
        <v>46</v>
      </c>
      <c r="O124" s="41"/>
      <c r="P124" s="182">
        <f>O124*H124</f>
        <v>0</v>
      </c>
      <c r="Q124" s="182">
        <v>8.4000000000000003E-4</v>
      </c>
      <c r="R124" s="182">
        <f>Q124*H124</f>
        <v>0.46104744000000003</v>
      </c>
      <c r="S124" s="182">
        <v>0</v>
      </c>
      <c r="T124" s="183">
        <f>S124*H124</f>
        <v>0</v>
      </c>
      <c r="AR124" s="23" t="s">
        <v>201</v>
      </c>
      <c r="AT124" s="23" t="s">
        <v>197</v>
      </c>
      <c r="AU124" s="23" t="s">
        <v>85</v>
      </c>
      <c r="AY124" s="23" t="s">
        <v>195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23" t="s">
        <v>83</v>
      </c>
      <c r="BK124" s="184">
        <f>ROUND(I124*H124,2)</f>
        <v>0</v>
      </c>
      <c r="BL124" s="23" t="s">
        <v>201</v>
      </c>
      <c r="BM124" s="23" t="s">
        <v>992</v>
      </c>
    </row>
    <row r="125" spans="2:65" s="1" customFormat="1" ht="54">
      <c r="B125" s="40"/>
      <c r="D125" s="186" t="s">
        <v>209</v>
      </c>
      <c r="F125" s="194" t="s">
        <v>266</v>
      </c>
      <c r="I125" s="195"/>
      <c r="L125" s="40"/>
      <c r="M125" s="196"/>
      <c r="N125" s="41"/>
      <c r="O125" s="41"/>
      <c r="P125" s="41"/>
      <c r="Q125" s="41"/>
      <c r="R125" s="41"/>
      <c r="S125" s="41"/>
      <c r="T125" s="69"/>
      <c r="AT125" s="23" t="s">
        <v>209</v>
      </c>
      <c r="AU125" s="23" t="s">
        <v>85</v>
      </c>
    </row>
    <row r="126" spans="2:65" s="11" customFormat="1">
      <c r="B126" s="185"/>
      <c r="D126" s="186" t="s">
        <v>203</v>
      </c>
      <c r="E126" s="187" t="s">
        <v>5</v>
      </c>
      <c r="F126" s="188" t="s">
        <v>993</v>
      </c>
      <c r="H126" s="189">
        <v>64.444000000000003</v>
      </c>
      <c r="I126" s="190"/>
      <c r="L126" s="185"/>
      <c r="M126" s="191"/>
      <c r="N126" s="192"/>
      <c r="O126" s="192"/>
      <c r="P126" s="192"/>
      <c r="Q126" s="192"/>
      <c r="R126" s="192"/>
      <c r="S126" s="192"/>
      <c r="T126" s="193"/>
      <c r="AT126" s="187" t="s">
        <v>203</v>
      </c>
      <c r="AU126" s="187" t="s">
        <v>85</v>
      </c>
      <c r="AV126" s="11" t="s">
        <v>85</v>
      </c>
      <c r="AW126" s="11" t="s">
        <v>39</v>
      </c>
      <c r="AX126" s="11" t="s">
        <v>75</v>
      </c>
      <c r="AY126" s="187" t="s">
        <v>195</v>
      </c>
    </row>
    <row r="127" spans="2:65" s="11" customFormat="1">
      <c r="B127" s="185"/>
      <c r="D127" s="186" t="s">
        <v>203</v>
      </c>
      <c r="E127" s="187" t="s">
        <v>5</v>
      </c>
      <c r="F127" s="188" t="s">
        <v>994</v>
      </c>
      <c r="H127" s="189">
        <v>59.01</v>
      </c>
      <c r="I127" s="190"/>
      <c r="L127" s="185"/>
      <c r="M127" s="191"/>
      <c r="N127" s="192"/>
      <c r="O127" s="192"/>
      <c r="P127" s="192"/>
      <c r="Q127" s="192"/>
      <c r="R127" s="192"/>
      <c r="S127" s="192"/>
      <c r="T127" s="193"/>
      <c r="AT127" s="187" t="s">
        <v>203</v>
      </c>
      <c r="AU127" s="187" t="s">
        <v>85</v>
      </c>
      <c r="AV127" s="11" t="s">
        <v>85</v>
      </c>
      <c r="AW127" s="11" t="s">
        <v>39</v>
      </c>
      <c r="AX127" s="11" t="s">
        <v>75</v>
      </c>
      <c r="AY127" s="187" t="s">
        <v>195</v>
      </c>
    </row>
    <row r="128" spans="2:65" s="11" customFormat="1">
      <c r="B128" s="185"/>
      <c r="D128" s="186" t="s">
        <v>203</v>
      </c>
      <c r="E128" s="187" t="s">
        <v>5</v>
      </c>
      <c r="F128" s="188" t="s">
        <v>995</v>
      </c>
      <c r="H128" s="189">
        <v>88.893000000000001</v>
      </c>
      <c r="I128" s="190"/>
      <c r="L128" s="185"/>
      <c r="M128" s="191"/>
      <c r="N128" s="192"/>
      <c r="O128" s="192"/>
      <c r="P128" s="192"/>
      <c r="Q128" s="192"/>
      <c r="R128" s="192"/>
      <c r="S128" s="192"/>
      <c r="T128" s="193"/>
      <c r="AT128" s="187" t="s">
        <v>203</v>
      </c>
      <c r="AU128" s="187" t="s">
        <v>85</v>
      </c>
      <c r="AV128" s="11" t="s">
        <v>85</v>
      </c>
      <c r="AW128" s="11" t="s">
        <v>39</v>
      </c>
      <c r="AX128" s="11" t="s">
        <v>75</v>
      </c>
      <c r="AY128" s="187" t="s">
        <v>195</v>
      </c>
    </row>
    <row r="129" spans="2:65" s="11" customFormat="1">
      <c r="B129" s="185"/>
      <c r="D129" s="186" t="s">
        <v>203</v>
      </c>
      <c r="E129" s="187" t="s">
        <v>5</v>
      </c>
      <c r="F129" s="188" t="s">
        <v>996</v>
      </c>
      <c r="H129" s="189">
        <v>123.43</v>
      </c>
      <c r="I129" s="190"/>
      <c r="L129" s="185"/>
      <c r="M129" s="191"/>
      <c r="N129" s="192"/>
      <c r="O129" s="192"/>
      <c r="P129" s="192"/>
      <c r="Q129" s="192"/>
      <c r="R129" s="192"/>
      <c r="S129" s="192"/>
      <c r="T129" s="193"/>
      <c r="AT129" s="187" t="s">
        <v>203</v>
      </c>
      <c r="AU129" s="187" t="s">
        <v>85</v>
      </c>
      <c r="AV129" s="11" t="s">
        <v>85</v>
      </c>
      <c r="AW129" s="11" t="s">
        <v>39</v>
      </c>
      <c r="AX129" s="11" t="s">
        <v>75</v>
      </c>
      <c r="AY129" s="187" t="s">
        <v>195</v>
      </c>
    </row>
    <row r="130" spans="2:65" s="11" customFormat="1">
      <c r="B130" s="185"/>
      <c r="D130" s="186" t="s">
        <v>203</v>
      </c>
      <c r="E130" s="187" t="s">
        <v>5</v>
      </c>
      <c r="F130" s="188" t="s">
        <v>997</v>
      </c>
      <c r="H130" s="189">
        <v>28.919</v>
      </c>
      <c r="I130" s="190"/>
      <c r="L130" s="185"/>
      <c r="M130" s="191"/>
      <c r="N130" s="192"/>
      <c r="O130" s="192"/>
      <c r="P130" s="192"/>
      <c r="Q130" s="192"/>
      <c r="R130" s="192"/>
      <c r="S130" s="192"/>
      <c r="T130" s="193"/>
      <c r="AT130" s="187" t="s">
        <v>203</v>
      </c>
      <c r="AU130" s="187" t="s">
        <v>85</v>
      </c>
      <c r="AV130" s="11" t="s">
        <v>85</v>
      </c>
      <c r="AW130" s="11" t="s">
        <v>39</v>
      </c>
      <c r="AX130" s="11" t="s">
        <v>75</v>
      </c>
      <c r="AY130" s="187" t="s">
        <v>195</v>
      </c>
    </row>
    <row r="131" spans="2:65" s="11" customFormat="1">
      <c r="B131" s="185"/>
      <c r="D131" s="186" t="s">
        <v>203</v>
      </c>
      <c r="E131" s="187" t="s">
        <v>5</v>
      </c>
      <c r="F131" s="188" t="s">
        <v>998</v>
      </c>
      <c r="H131" s="189">
        <v>151</v>
      </c>
      <c r="I131" s="190"/>
      <c r="L131" s="185"/>
      <c r="M131" s="191"/>
      <c r="N131" s="192"/>
      <c r="O131" s="192"/>
      <c r="P131" s="192"/>
      <c r="Q131" s="192"/>
      <c r="R131" s="192"/>
      <c r="S131" s="192"/>
      <c r="T131" s="193"/>
      <c r="AT131" s="187" t="s">
        <v>203</v>
      </c>
      <c r="AU131" s="187" t="s">
        <v>85</v>
      </c>
      <c r="AV131" s="11" t="s">
        <v>85</v>
      </c>
      <c r="AW131" s="11" t="s">
        <v>39</v>
      </c>
      <c r="AX131" s="11" t="s">
        <v>75</v>
      </c>
      <c r="AY131" s="187" t="s">
        <v>195</v>
      </c>
    </row>
    <row r="132" spans="2:65" s="11" customFormat="1">
      <c r="B132" s="185"/>
      <c r="D132" s="186" t="s">
        <v>203</v>
      </c>
      <c r="E132" s="187" t="s">
        <v>5</v>
      </c>
      <c r="F132" s="188" t="s">
        <v>999</v>
      </c>
      <c r="H132" s="189">
        <v>33.17</v>
      </c>
      <c r="I132" s="190"/>
      <c r="L132" s="185"/>
      <c r="M132" s="191"/>
      <c r="N132" s="192"/>
      <c r="O132" s="192"/>
      <c r="P132" s="192"/>
      <c r="Q132" s="192"/>
      <c r="R132" s="192"/>
      <c r="S132" s="192"/>
      <c r="T132" s="193"/>
      <c r="AT132" s="187" t="s">
        <v>203</v>
      </c>
      <c r="AU132" s="187" t="s">
        <v>85</v>
      </c>
      <c r="AV132" s="11" t="s">
        <v>85</v>
      </c>
      <c r="AW132" s="11" t="s">
        <v>39</v>
      </c>
      <c r="AX132" s="11" t="s">
        <v>75</v>
      </c>
      <c r="AY132" s="187" t="s">
        <v>195</v>
      </c>
    </row>
    <row r="133" spans="2:65" s="13" customFormat="1">
      <c r="B133" s="205"/>
      <c r="D133" s="186" t="s">
        <v>203</v>
      </c>
      <c r="E133" s="206" t="s">
        <v>5</v>
      </c>
      <c r="F133" s="207" t="s">
        <v>254</v>
      </c>
      <c r="H133" s="208">
        <v>548.86599999999999</v>
      </c>
      <c r="I133" s="209"/>
      <c r="L133" s="205"/>
      <c r="M133" s="210"/>
      <c r="N133" s="211"/>
      <c r="O133" s="211"/>
      <c r="P133" s="211"/>
      <c r="Q133" s="211"/>
      <c r="R133" s="211"/>
      <c r="S133" s="211"/>
      <c r="T133" s="212"/>
      <c r="AT133" s="206" t="s">
        <v>203</v>
      </c>
      <c r="AU133" s="206" t="s">
        <v>85</v>
      </c>
      <c r="AV133" s="13" t="s">
        <v>201</v>
      </c>
      <c r="AW133" s="13" t="s">
        <v>39</v>
      </c>
      <c r="AX133" s="13" t="s">
        <v>83</v>
      </c>
      <c r="AY133" s="206" t="s">
        <v>195</v>
      </c>
    </row>
    <row r="134" spans="2:65" s="1" customFormat="1" ht="16.5" customHeight="1">
      <c r="B134" s="172"/>
      <c r="C134" s="173" t="s">
        <v>261</v>
      </c>
      <c r="D134" s="173" t="s">
        <v>197</v>
      </c>
      <c r="E134" s="174" t="s">
        <v>275</v>
      </c>
      <c r="F134" s="175" t="s">
        <v>276</v>
      </c>
      <c r="G134" s="176" t="s">
        <v>264</v>
      </c>
      <c r="H134" s="177">
        <v>548.86599999999999</v>
      </c>
      <c r="I134" s="178"/>
      <c r="J134" s="179">
        <f>ROUND(I134*H134,2)</f>
        <v>0</v>
      </c>
      <c r="K134" s="175"/>
      <c r="L134" s="40"/>
      <c r="M134" s="180" t="s">
        <v>5</v>
      </c>
      <c r="N134" s="181" t="s">
        <v>46</v>
      </c>
      <c r="O134" s="41"/>
      <c r="P134" s="182">
        <f>O134*H134</f>
        <v>0</v>
      </c>
      <c r="Q134" s="182">
        <v>0</v>
      </c>
      <c r="R134" s="182">
        <f>Q134*H134</f>
        <v>0</v>
      </c>
      <c r="S134" s="182">
        <v>0</v>
      </c>
      <c r="T134" s="183">
        <f>S134*H134</f>
        <v>0</v>
      </c>
      <c r="AR134" s="23" t="s">
        <v>201</v>
      </c>
      <c r="AT134" s="23" t="s">
        <v>197</v>
      </c>
      <c r="AU134" s="23" t="s">
        <v>85</v>
      </c>
      <c r="AY134" s="23" t="s">
        <v>195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23" t="s">
        <v>83</v>
      </c>
      <c r="BK134" s="184">
        <f>ROUND(I134*H134,2)</f>
        <v>0</v>
      </c>
      <c r="BL134" s="23" t="s">
        <v>201</v>
      </c>
      <c r="BM134" s="23" t="s">
        <v>1000</v>
      </c>
    </row>
    <row r="135" spans="2:65" s="1" customFormat="1" ht="40.5">
      <c r="B135" s="40"/>
      <c r="D135" s="186" t="s">
        <v>209</v>
      </c>
      <c r="F135" s="194" t="s">
        <v>278</v>
      </c>
      <c r="I135" s="195"/>
      <c r="L135" s="40"/>
      <c r="M135" s="196"/>
      <c r="N135" s="41"/>
      <c r="O135" s="41"/>
      <c r="P135" s="41"/>
      <c r="Q135" s="41"/>
      <c r="R135" s="41"/>
      <c r="S135" s="41"/>
      <c r="T135" s="69"/>
      <c r="AT135" s="23" t="s">
        <v>209</v>
      </c>
      <c r="AU135" s="23" t="s">
        <v>85</v>
      </c>
    </row>
    <row r="136" spans="2:65" s="1" customFormat="1" ht="16.5" customHeight="1">
      <c r="B136" s="172"/>
      <c r="C136" s="173" t="s">
        <v>274</v>
      </c>
      <c r="D136" s="173" t="s">
        <v>197</v>
      </c>
      <c r="E136" s="174" t="s">
        <v>280</v>
      </c>
      <c r="F136" s="175" t="s">
        <v>281</v>
      </c>
      <c r="G136" s="176" t="s">
        <v>228</v>
      </c>
      <c r="H136" s="177">
        <v>261.86700000000002</v>
      </c>
      <c r="I136" s="178"/>
      <c r="J136" s="179">
        <f>ROUND(I136*H136,2)</f>
        <v>0</v>
      </c>
      <c r="K136" s="175"/>
      <c r="L136" s="40"/>
      <c r="M136" s="180" t="s">
        <v>5</v>
      </c>
      <c r="N136" s="181" t="s">
        <v>46</v>
      </c>
      <c r="O136" s="41"/>
      <c r="P136" s="182">
        <f>O136*H136</f>
        <v>0</v>
      </c>
      <c r="Q136" s="182">
        <v>0</v>
      </c>
      <c r="R136" s="182">
        <f>Q136*H136</f>
        <v>0</v>
      </c>
      <c r="S136" s="182">
        <v>0</v>
      </c>
      <c r="T136" s="183">
        <f>S136*H136</f>
        <v>0</v>
      </c>
      <c r="AR136" s="23" t="s">
        <v>201</v>
      </c>
      <c r="AT136" s="23" t="s">
        <v>197</v>
      </c>
      <c r="AU136" s="23" t="s">
        <v>85</v>
      </c>
      <c r="AY136" s="23" t="s">
        <v>195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23" t="s">
        <v>83</v>
      </c>
      <c r="BK136" s="184">
        <f>ROUND(I136*H136,2)</f>
        <v>0</v>
      </c>
      <c r="BL136" s="23" t="s">
        <v>201</v>
      </c>
      <c r="BM136" s="23" t="s">
        <v>1001</v>
      </c>
    </row>
    <row r="137" spans="2:65" s="1" customFormat="1" ht="54">
      <c r="B137" s="40"/>
      <c r="D137" s="186" t="s">
        <v>209</v>
      </c>
      <c r="F137" s="194" t="s">
        <v>283</v>
      </c>
      <c r="I137" s="195"/>
      <c r="L137" s="40"/>
      <c r="M137" s="196"/>
      <c r="N137" s="41"/>
      <c r="O137" s="41"/>
      <c r="P137" s="41"/>
      <c r="Q137" s="41"/>
      <c r="R137" s="41"/>
      <c r="S137" s="41"/>
      <c r="T137" s="69"/>
      <c r="AT137" s="23" t="s">
        <v>209</v>
      </c>
      <c r="AU137" s="23" t="s">
        <v>85</v>
      </c>
    </row>
    <row r="138" spans="2:65" s="1" customFormat="1" ht="16.5" customHeight="1">
      <c r="B138" s="172"/>
      <c r="C138" s="173" t="s">
        <v>279</v>
      </c>
      <c r="D138" s="173" t="s">
        <v>197</v>
      </c>
      <c r="E138" s="174" t="s">
        <v>285</v>
      </c>
      <c r="F138" s="175" t="s">
        <v>286</v>
      </c>
      <c r="G138" s="176" t="s">
        <v>228</v>
      </c>
      <c r="H138" s="177">
        <v>255.70699999999999</v>
      </c>
      <c r="I138" s="178"/>
      <c r="J138" s="179">
        <f>ROUND(I138*H138,2)</f>
        <v>0</v>
      </c>
      <c r="K138" s="175"/>
      <c r="L138" s="40"/>
      <c r="M138" s="180" t="s">
        <v>5</v>
      </c>
      <c r="N138" s="181" t="s">
        <v>46</v>
      </c>
      <c r="O138" s="41"/>
      <c r="P138" s="182">
        <f>O138*H138</f>
        <v>0</v>
      </c>
      <c r="Q138" s="182">
        <v>0</v>
      </c>
      <c r="R138" s="182">
        <f>Q138*H138</f>
        <v>0</v>
      </c>
      <c r="S138" s="182">
        <v>0</v>
      </c>
      <c r="T138" s="183">
        <f>S138*H138</f>
        <v>0</v>
      </c>
      <c r="AR138" s="23" t="s">
        <v>201</v>
      </c>
      <c r="AT138" s="23" t="s">
        <v>197</v>
      </c>
      <c r="AU138" s="23" t="s">
        <v>85</v>
      </c>
      <c r="AY138" s="23" t="s">
        <v>195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23" t="s">
        <v>83</v>
      </c>
      <c r="BK138" s="184">
        <f>ROUND(I138*H138,2)</f>
        <v>0</v>
      </c>
      <c r="BL138" s="23" t="s">
        <v>201</v>
      </c>
      <c r="BM138" s="23" t="s">
        <v>1002</v>
      </c>
    </row>
    <row r="139" spans="2:65" s="1" customFormat="1" ht="67.5">
      <c r="B139" s="40"/>
      <c r="D139" s="186" t="s">
        <v>209</v>
      </c>
      <c r="F139" s="194" t="s">
        <v>288</v>
      </c>
      <c r="I139" s="195"/>
      <c r="L139" s="40"/>
      <c r="M139" s="196"/>
      <c r="N139" s="41"/>
      <c r="O139" s="41"/>
      <c r="P139" s="41"/>
      <c r="Q139" s="41"/>
      <c r="R139" s="41"/>
      <c r="S139" s="41"/>
      <c r="T139" s="69"/>
      <c r="AT139" s="23" t="s">
        <v>209</v>
      </c>
      <c r="AU139" s="23" t="s">
        <v>85</v>
      </c>
    </row>
    <row r="140" spans="2:65" s="11" customFormat="1">
      <c r="B140" s="185"/>
      <c r="D140" s="186" t="s">
        <v>203</v>
      </c>
      <c r="E140" s="187" t="s">
        <v>5</v>
      </c>
      <c r="F140" s="188" t="s">
        <v>1003</v>
      </c>
      <c r="H140" s="189">
        <v>261.86700000000002</v>
      </c>
      <c r="I140" s="190"/>
      <c r="L140" s="185"/>
      <c r="M140" s="191"/>
      <c r="N140" s="192"/>
      <c r="O140" s="192"/>
      <c r="P140" s="192"/>
      <c r="Q140" s="192"/>
      <c r="R140" s="192"/>
      <c r="S140" s="192"/>
      <c r="T140" s="193"/>
      <c r="AT140" s="187" t="s">
        <v>203</v>
      </c>
      <c r="AU140" s="187" t="s">
        <v>85</v>
      </c>
      <c r="AV140" s="11" t="s">
        <v>85</v>
      </c>
      <c r="AW140" s="11" t="s">
        <v>39</v>
      </c>
      <c r="AX140" s="11" t="s">
        <v>75</v>
      </c>
      <c r="AY140" s="187" t="s">
        <v>195</v>
      </c>
    </row>
    <row r="141" spans="2:65" s="12" customFormat="1">
      <c r="B141" s="197"/>
      <c r="D141" s="186" t="s">
        <v>203</v>
      </c>
      <c r="E141" s="198" t="s">
        <v>5</v>
      </c>
      <c r="F141" s="199" t="s">
        <v>290</v>
      </c>
      <c r="H141" s="200">
        <v>261.86700000000002</v>
      </c>
      <c r="I141" s="201"/>
      <c r="L141" s="197"/>
      <c r="M141" s="202"/>
      <c r="N141" s="203"/>
      <c r="O141" s="203"/>
      <c r="P141" s="203"/>
      <c r="Q141" s="203"/>
      <c r="R141" s="203"/>
      <c r="S141" s="203"/>
      <c r="T141" s="204"/>
      <c r="AT141" s="198" t="s">
        <v>203</v>
      </c>
      <c r="AU141" s="198" t="s">
        <v>85</v>
      </c>
      <c r="AV141" s="12" t="s">
        <v>211</v>
      </c>
      <c r="AW141" s="12" t="s">
        <v>39</v>
      </c>
      <c r="AX141" s="12" t="s">
        <v>75</v>
      </c>
      <c r="AY141" s="198" t="s">
        <v>195</v>
      </c>
    </row>
    <row r="142" spans="2:65" s="11" customFormat="1">
      <c r="B142" s="185"/>
      <c r="D142" s="186" t="s">
        <v>203</v>
      </c>
      <c r="E142" s="187" t="s">
        <v>5</v>
      </c>
      <c r="F142" s="188" t="s">
        <v>1004</v>
      </c>
      <c r="H142" s="189">
        <v>-6.16</v>
      </c>
      <c r="I142" s="190"/>
      <c r="L142" s="185"/>
      <c r="M142" s="191"/>
      <c r="N142" s="192"/>
      <c r="O142" s="192"/>
      <c r="P142" s="192"/>
      <c r="Q142" s="192"/>
      <c r="R142" s="192"/>
      <c r="S142" s="192"/>
      <c r="T142" s="193"/>
      <c r="AT142" s="187" t="s">
        <v>203</v>
      </c>
      <c r="AU142" s="187" t="s">
        <v>85</v>
      </c>
      <c r="AV142" s="11" t="s">
        <v>85</v>
      </c>
      <c r="AW142" s="11" t="s">
        <v>39</v>
      </c>
      <c r="AX142" s="11" t="s">
        <v>75</v>
      </c>
      <c r="AY142" s="187" t="s">
        <v>195</v>
      </c>
    </row>
    <row r="143" spans="2:65" s="12" customFormat="1">
      <c r="B143" s="197"/>
      <c r="D143" s="186" t="s">
        <v>203</v>
      </c>
      <c r="E143" s="198" t="s">
        <v>5</v>
      </c>
      <c r="F143" s="199" t="s">
        <v>292</v>
      </c>
      <c r="H143" s="200">
        <v>-6.16</v>
      </c>
      <c r="I143" s="201"/>
      <c r="L143" s="197"/>
      <c r="M143" s="202"/>
      <c r="N143" s="203"/>
      <c r="O143" s="203"/>
      <c r="P143" s="203"/>
      <c r="Q143" s="203"/>
      <c r="R143" s="203"/>
      <c r="S143" s="203"/>
      <c r="T143" s="204"/>
      <c r="AT143" s="198" t="s">
        <v>203</v>
      </c>
      <c r="AU143" s="198" t="s">
        <v>85</v>
      </c>
      <c r="AV143" s="12" t="s">
        <v>211</v>
      </c>
      <c r="AW143" s="12" t="s">
        <v>39</v>
      </c>
      <c r="AX143" s="12" t="s">
        <v>75</v>
      </c>
      <c r="AY143" s="198" t="s">
        <v>195</v>
      </c>
    </row>
    <row r="144" spans="2:65" s="13" customFormat="1">
      <c r="B144" s="205"/>
      <c r="D144" s="186" t="s">
        <v>203</v>
      </c>
      <c r="E144" s="206" t="s">
        <v>5</v>
      </c>
      <c r="F144" s="207" t="s">
        <v>254</v>
      </c>
      <c r="H144" s="208">
        <v>255.70699999999999</v>
      </c>
      <c r="I144" s="209"/>
      <c r="L144" s="205"/>
      <c r="M144" s="210"/>
      <c r="N144" s="211"/>
      <c r="O144" s="211"/>
      <c r="P144" s="211"/>
      <c r="Q144" s="211"/>
      <c r="R144" s="211"/>
      <c r="S144" s="211"/>
      <c r="T144" s="212"/>
      <c r="AT144" s="206" t="s">
        <v>203</v>
      </c>
      <c r="AU144" s="206" t="s">
        <v>85</v>
      </c>
      <c r="AV144" s="13" t="s">
        <v>201</v>
      </c>
      <c r="AW144" s="13" t="s">
        <v>39</v>
      </c>
      <c r="AX144" s="13" t="s">
        <v>83</v>
      </c>
      <c r="AY144" s="206" t="s">
        <v>195</v>
      </c>
    </row>
    <row r="145" spans="2:65" s="1" customFormat="1" ht="16.5" customHeight="1">
      <c r="B145" s="172"/>
      <c r="C145" s="173" t="s">
        <v>284</v>
      </c>
      <c r="D145" s="173" t="s">
        <v>197</v>
      </c>
      <c r="E145" s="174" t="s">
        <v>294</v>
      </c>
      <c r="F145" s="175" t="s">
        <v>295</v>
      </c>
      <c r="G145" s="176" t="s">
        <v>228</v>
      </c>
      <c r="H145" s="177">
        <v>255.70699999999999</v>
      </c>
      <c r="I145" s="178"/>
      <c r="J145" s="179">
        <f>ROUND(I145*H145,2)</f>
        <v>0</v>
      </c>
      <c r="K145" s="175"/>
      <c r="L145" s="40"/>
      <c r="M145" s="180" t="s">
        <v>5</v>
      </c>
      <c r="N145" s="181" t="s">
        <v>46</v>
      </c>
      <c r="O145" s="41"/>
      <c r="P145" s="182">
        <f>O145*H145</f>
        <v>0</v>
      </c>
      <c r="Q145" s="182">
        <v>0</v>
      </c>
      <c r="R145" s="182">
        <f>Q145*H145</f>
        <v>0</v>
      </c>
      <c r="S145" s="182">
        <v>0</v>
      </c>
      <c r="T145" s="183">
        <f>S145*H145</f>
        <v>0</v>
      </c>
      <c r="AR145" s="23" t="s">
        <v>201</v>
      </c>
      <c r="AT145" s="23" t="s">
        <v>197</v>
      </c>
      <c r="AU145" s="23" t="s">
        <v>85</v>
      </c>
      <c r="AY145" s="23" t="s">
        <v>195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23" t="s">
        <v>83</v>
      </c>
      <c r="BK145" s="184">
        <f>ROUND(I145*H145,2)</f>
        <v>0</v>
      </c>
      <c r="BL145" s="23" t="s">
        <v>201</v>
      </c>
      <c r="BM145" s="23" t="s">
        <v>1005</v>
      </c>
    </row>
    <row r="146" spans="2:65" s="1" customFormat="1" ht="16.5" customHeight="1">
      <c r="B146" s="172"/>
      <c r="C146" s="173" t="s">
        <v>293</v>
      </c>
      <c r="D146" s="173" t="s">
        <v>197</v>
      </c>
      <c r="E146" s="174" t="s">
        <v>298</v>
      </c>
      <c r="F146" s="175" t="s">
        <v>299</v>
      </c>
      <c r="G146" s="176" t="s">
        <v>228</v>
      </c>
      <c r="H146" s="177">
        <v>255.70699999999999</v>
      </c>
      <c r="I146" s="178"/>
      <c r="J146" s="179">
        <f>ROUND(I146*H146,2)</f>
        <v>0</v>
      </c>
      <c r="K146" s="175"/>
      <c r="L146" s="40"/>
      <c r="M146" s="180" t="s">
        <v>5</v>
      </c>
      <c r="N146" s="181" t="s">
        <v>46</v>
      </c>
      <c r="O146" s="41"/>
      <c r="P146" s="182">
        <f>O146*H146</f>
        <v>0</v>
      </c>
      <c r="Q146" s="182">
        <v>0</v>
      </c>
      <c r="R146" s="182">
        <f>Q146*H146</f>
        <v>0</v>
      </c>
      <c r="S146" s="182">
        <v>0</v>
      </c>
      <c r="T146" s="183">
        <f>S146*H146</f>
        <v>0</v>
      </c>
      <c r="AR146" s="23" t="s">
        <v>201</v>
      </c>
      <c r="AT146" s="23" t="s">
        <v>197</v>
      </c>
      <c r="AU146" s="23" t="s">
        <v>85</v>
      </c>
      <c r="AY146" s="23" t="s">
        <v>195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23" t="s">
        <v>83</v>
      </c>
      <c r="BK146" s="184">
        <f>ROUND(I146*H146,2)</f>
        <v>0</v>
      </c>
      <c r="BL146" s="23" t="s">
        <v>201</v>
      </c>
      <c r="BM146" s="23" t="s">
        <v>1006</v>
      </c>
    </row>
    <row r="147" spans="2:65" s="1" customFormat="1" ht="16.5" customHeight="1">
      <c r="B147" s="172"/>
      <c r="C147" s="173" t="s">
        <v>297</v>
      </c>
      <c r="D147" s="173" t="s">
        <v>197</v>
      </c>
      <c r="E147" s="174" t="s">
        <v>301</v>
      </c>
      <c r="F147" s="175" t="s">
        <v>302</v>
      </c>
      <c r="G147" s="176" t="s">
        <v>303</v>
      </c>
      <c r="H147" s="177">
        <v>421.91699999999997</v>
      </c>
      <c r="I147" s="178"/>
      <c r="J147" s="179">
        <f>ROUND(I147*H147,2)</f>
        <v>0</v>
      </c>
      <c r="K147" s="175"/>
      <c r="L147" s="40"/>
      <c r="M147" s="180" t="s">
        <v>5</v>
      </c>
      <c r="N147" s="181" t="s">
        <v>46</v>
      </c>
      <c r="O147" s="41"/>
      <c r="P147" s="182">
        <f>O147*H147</f>
        <v>0</v>
      </c>
      <c r="Q147" s="182">
        <v>0</v>
      </c>
      <c r="R147" s="182">
        <f>Q147*H147</f>
        <v>0</v>
      </c>
      <c r="S147" s="182">
        <v>0</v>
      </c>
      <c r="T147" s="183">
        <f>S147*H147</f>
        <v>0</v>
      </c>
      <c r="AR147" s="23" t="s">
        <v>201</v>
      </c>
      <c r="AT147" s="23" t="s">
        <v>197</v>
      </c>
      <c r="AU147" s="23" t="s">
        <v>85</v>
      </c>
      <c r="AY147" s="23" t="s">
        <v>195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23" t="s">
        <v>83</v>
      </c>
      <c r="BK147" s="184">
        <f>ROUND(I147*H147,2)</f>
        <v>0</v>
      </c>
      <c r="BL147" s="23" t="s">
        <v>201</v>
      </c>
      <c r="BM147" s="23" t="s">
        <v>1007</v>
      </c>
    </row>
    <row r="148" spans="2:65" s="1" customFormat="1" ht="27">
      <c r="B148" s="40"/>
      <c r="D148" s="186" t="s">
        <v>209</v>
      </c>
      <c r="F148" s="194" t="s">
        <v>305</v>
      </c>
      <c r="I148" s="195"/>
      <c r="L148" s="40"/>
      <c r="M148" s="196"/>
      <c r="N148" s="41"/>
      <c r="O148" s="41"/>
      <c r="P148" s="41"/>
      <c r="Q148" s="41"/>
      <c r="R148" s="41"/>
      <c r="S148" s="41"/>
      <c r="T148" s="69"/>
      <c r="AT148" s="23" t="s">
        <v>209</v>
      </c>
      <c r="AU148" s="23" t="s">
        <v>85</v>
      </c>
    </row>
    <row r="149" spans="2:65" s="11" customFormat="1">
      <c r="B149" s="185"/>
      <c r="D149" s="186" t="s">
        <v>203</v>
      </c>
      <c r="E149" s="187" t="s">
        <v>5</v>
      </c>
      <c r="F149" s="188" t="s">
        <v>1008</v>
      </c>
      <c r="H149" s="189">
        <v>421.91699999999997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83</v>
      </c>
      <c r="AY149" s="187" t="s">
        <v>195</v>
      </c>
    </row>
    <row r="150" spans="2:65" s="1" customFormat="1" ht="16.5" customHeight="1">
      <c r="B150" s="172"/>
      <c r="C150" s="173" t="s">
        <v>11</v>
      </c>
      <c r="D150" s="173" t="s">
        <v>197</v>
      </c>
      <c r="E150" s="174" t="s">
        <v>308</v>
      </c>
      <c r="F150" s="175" t="s">
        <v>309</v>
      </c>
      <c r="G150" s="176" t="s">
        <v>228</v>
      </c>
      <c r="H150" s="177">
        <v>142.38</v>
      </c>
      <c r="I150" s="178"/>
      <c r="J150" s="179">
        <f>ROUND(I150*H150,2)</f>
        <v>0</v>
      </c>
      <c r="K150" s="175"/>
      <c r="L150" s="40"/>
      <c r="M150" s="180" t="s">
        <v>5</v>
      </c>
      <c r="N150" s="181" t="s">
        <v>46</v>
      </c>
      <c r="O150" s="41"/>
      <c r="P150" s="182">
        <f>O150*H150</f>
        <v>0</v>
      </c>
      <c r="Q150" s="182">
        <v>0</v>
      </c>
      <c r="R150" s="182">
        <f>Q150*H150</f>
        <v>0</v>
      </c>
      <c r="S150" s="182">
        <v>0</v>
      </c>
      <c r="T150" s="183">
        <f>S150*H150</f>
        <v>0</v>
      </c>
      <c r="AR150" s="23" t="s">
        <v>201</v>
      </c>
      <c r="AT150" s="23" t="s">
        <v>197</v>
      </c>
      <c r="AU150" s="23" t="s">
        <v>85</v>
      </c>
      <c r="AY150" s="23" t="s">
        <v>195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23" t="s">
        <v>83</v>
      </c>
      <c r="BK150" s="184">
        <f>ROUND(I150*H150,2)</f>
        <v>0</v>
      </c>
      <c r="BL150" s="23" t="s">
        <v>201</v>
      </c>
      <c r="BM150" s="23" t="s">
        <v>1009</v>
      </c>
    </row>
    <row r="151" spans="2:65" s="1" customFormat="1" ht="81">
      <c r="B151" s="40"/>
      <c r="D151" s="186" t="s">
        <v>209</v>
      </c>
      <c r="F151" s="194" t="s">
        <v>311</v>
      </c>
      <c r="I151" s="195"/>
      <c r="L151" s="40"/>
      <c r="M151" s="196"/>
      <c r="N151" s="41"/>
      <c r="O151" s="41"/>
      <c r="P151" s="41"/>
      <c r="Q151" s="41"/>
      <c r="R151" s="41"/>
      <c r="S151" s="41"/>
      <c r="T151" s="69"/>
      <c r="AT151" s="23" t="s">
        <v>209</v>
      </c>
      <c r="AU151" s="23" t="s">
        <v>85</v>
      </c>
    </row>
    <row r="152" spans="2:65" s="11" customFormat="1">
      <c r="B152" s="185"/>
      <c r="D152" s="186" t="s">
        <v>203</v>
      </c>
      <c r="E152" s="187" t="s">
        <v>5</v>
      </c>
      <c r="F152" s="188" t="s">
        <v>1003</v>
      </c>
      <c r="H152" s="189">
        <v>261.86700000000002</v>
      </c>
      <c r="I152" s="190"/>
      <c r="L152" s="185"/>
      <c r="M152" s="191"/>
      <c r="N152" s="192"/>
      <c r="O152" s="192"/>
      <c r="P152" s="192"/>
      <c r="Q152" s="192"/>
      <c r="R152" s="192"/>
      <c r="S152" s="192"/>
      <c r="T152" s="193"/>
      <c r="AT152" s="187" t="s">
        <v>203</v>
      </c>
      <c r="AU152" s="187" t="s">
        <v>85</v>
      </c>
      <c r="AV152" s="11" t="s">
        <v>85</v>
      </c>
      <c r="AW152" s="11" t="s">
        <v>39</v>
      </c>
      <c r="AX152" s="11" t="s">
        <v>75</v>
      </c>
      <c r="AY152" s="187" t="s">
        <v>195</v>
      </c>
    </row>
    <row r="153" spans="2:65" s="12" customFormat="1">
      <c r="B153" s="197"/>
      <c r="D153" s="186" t="s">
        <v>203</v>
      </c>
      <c r="E153" s="198" t="s">
        <v>5</v>
      </c>
      <c r="F153" s="199" t="s">
        <v>290</v>
      </c>
      <c r="H153" s="200">
        <v>261.86700000000002</v>
      </c>
      <c r="I153" s="201"/>
      <c r="L153" s="197"/>
      <c r="M153" s="202"/>
      <c r="N153" s="203"/>
      <c r="O153" s="203"/>
      <c r="P153" s="203"/>
      <c r="Q153" s="203"/>
      <c r="R153" s="203"/>
      <c r="S153" s="203"/>
      <c r="T153" s="204"/>
      <c r="AT153" s="198" t="s">
        <v>203</v>
      </c>
      <c r="AU153" s="198" t="s">
        <v>85</v>
      </c>
      <c r="AV153" s="12" t="s">
        <v>211</v>
      </c>
      <c r="AW153" s="12" t="s">
        <v>39</v>
      </c>
      <c r="AX153" s="12" t="s">
        <v>75</v>
      </c>
      <c r="AY153" s="198" t="s">
        <v>195</v>
      </c>
    </row>
    <row r="154" spans="2:65" s="11" customFormat="1">
      <c r="B154" s="185"/>
      <c r="D154" s="186" t="s">
        <v>203</v>
      </c>
      <c r="E154" s="187" t="s">
        <v>5</v>
      </c>
      <c r="F154" s="188" t="s">
        <v>1004</v>
      </c>
      <c r="H154" s="189">
        <v>-6.16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75</v>
      </c>
      <c r="AY154" s="187" t="s">
        <v>195</v>
      </c>
    </row>
    <row r="155" spans="2:65" s="12" customFormat="1">
      <c r="B155" s="197"/>
      <c r="D155" s="186" t="s">
        <v>203</v>
      </c>
      <c r="E155" s="198" t="s">
        <v>5</v>
      </c>
      <c r="F155" s="199" t="s">
        <v>292</v>
      </c>
      <c r="H155" s="200">
        <v>-6.16</v>
      </c>
      <c r="I155" s="201"/>
      <c r="L155" s="197"/>
      <c r="M155" s="202"/>
      <c r="N155" s="203"/>
      <c r="O155" s="203"/>
      <c r="P155" s="203"/>
      <c r="Q155" s="203"/>
      <c r="R155" s="203"/>
      <c r="S155" s="203"/>
      <c r="T155" s="204"/>
      <c r="AT155" s="198" t="s">
        <v>203</v>
      </c>
      <c r="AU155" s="198" t="s">
        <v>85</v>
      </c>
      <c r="AV155" s="12" t="s">
        <v>211</v>
      </c>
      <c r="AW155" s="12" t="s">
        <v>39</v>
      </c>
      <c r="AX155" s="12" t="s">
        <v>75</v>
      </c>
      <c r="AY155" s="198" t="s">
        <v>195</v>
      </c>
    </row>
    <row r="156" spans="2:65" s="11" customFormat="1">
      <c r="B156" s="185"/>
      <c r="D156" s="186" t="s">
        <v>203</v>
      </c>
      <c r="E156" s="187" t="s">
        <v>5</v>
      </c>
      <c r="F156" s="188" t="s">
        <v>1010</v>
      </c>
      <c r="H156" s="189">
        <v>-101.075</v>
      </c>
      <c r="I156" s="190"/>
      <c r="L156" s="185"/>
      <c r="M156" s="191"/>
      <c r="N156" s="192"/>
      <c r="O156" s="192"/>
      <c r="P156" s="192"/>
      <c r="Q156" s="192"/>
      <c r="R156" s="192"/>
      <c r="S156" s="192"/>
      <c r="T156" s="193"/>
      <c r="AT156" s="187" t="s">
        <v>203</v>
      </c>
      <c r="AU156" s="187" t="s">
        <v>85</v>
      </c>
      <c r="AV156" s="11" t="s">
        <v>85</v>
      </c>
      <c r="AW156" s="11" t="s">
        <v>39</v>
      </c>
      <c r="AX156" s="11" t="s">
        <v>75</v>
      </c>
      <c r="AY156" s="187" t="s">
        <v>195</v>
      </c>
    </row>
    <row r="157" spans="2:65" s="11" customFormat="1">
      <c r="B157" s="185"/>
      <c r="D157" s="186" t="s">
        <v>203</v>
      </c>
      <c r="E157" s="187" t="s">
        <v>5</v>
      </c>
      <c r="F157" s="188" t="s">
        <v>1011</v>
      </c>
      <c r="H157" s="189">
        <v>-12.252000000000001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65" s="12" customFormat="1">
      <c r="B158" s="197"/>
      <c r="D158" s="186" t="s">
        <v>203</v>
      </c>
      <c r="E158" s="198" t="s">
        <v>5</v>
      </c>
      <c r="F158" s="199" t="s">
        <v>314</v>
      </c>
      <c r="H158" s="200">
        <v>-113.327</v>
      </c>
      <c r="I158" s="201"/>
      <c r="L158" s="197"/>
      <c r="M158" s="202"/>
      <c r="N158" s="203"/>
      <c r="O158" s="203"/>
      <c r="P158" s="203"/>
      <c r="Q158" s="203"/>
      <c r="R158" s="203"/>
      <c r="S158" s="203"/>
      <c r="T158" s="204"/>
      <c r="AT158" s="198" t="s">
        <v>203</v>
      </c>
      <c r="AU158" s="198" t="s">
        <v>85</v>
      </c>
      <c r="AV158" s="12" t="s">
        <v>211</v>
      </c>
      <c r="AW158" s="12" t="s">
        <v>39</v>
      </c>
      <c r="AX158" s="12" t="s">
        <v>75</v>
      </c>
      <c r="AY158" s="198" t="s">
        <v>195</v>
      </c>
    </row>
    <row r="159" spans="2:65" s="13" customFormat="1">
      <c r="B159" s="205"/>
      <c r="D159" s="186" t="s">
        <v>203</v>
      </c>
      <c r="E159" s="206" t="s">
        <v>5</v>
      </c>
      <c r="F159" s="207" t="s">
        <v>254</v>
      </c>
      <c r="H159" s="208">
        <v>142.38</v>
      </c>
      <c r="I159" s="209"/>
      <c r="L159" s="205"/>
      <c r="M159" s="210"/>
      <c r="N159" s="211"/>
      <c r="O159" s="211"/>
      <c r="P159" s="211"/>
      <c r="Q159" s="211"/>
      <c r="R159" s="211"/>
      <c r="S159" s="211"/>
      <c r="T159" s="212"/>
      <c r="AT159" s="206" t="s">
        <v>203</v>
      </c>
      <c r="AU159" s="206" t="s">
        <v>85</v>
      </c>
      <c r="AV159" s="13" t="s">
        <v>201</v>
      </c>
      <c r="AW159" s="13" t="s">
        <v>39</v>
      </c>
      <c r="AX159" s="13" t="s">
        <v>83</v>
      </c>
      <c r="AY159" s="206" t="s">
        <v>195</v>
      </c>
    </row>
    <row r="160" spans="2:65" s="1" customFormat="1" ht="16.5" customHeight="1">
      <c r="B160" s="172"/>
      <c r="C160" s="213" t="s">
        <v>307</v>
      </c>
      <c r="D160" s="213" t="s">
        <v>316</v>
      </c>
      <c r="E160" s="214" t="s">
        <v>317</v>
      </c>
      <c r="F160" s="215" t="s">
        <v>318</v>
      </c>
      <c r="G160" s="216" t="s">
        <v>303</v>
      </c>
      <c r="H160" s="217">
        <v>270.52199999999999</v>
      </c>
      <c r="I160" s="218"/>
      <c r="J160" s="219">
        <f>ROUND(I160*H160,2)</f>
        <v>0</v>
      </c>
      <c r="K160" s="215"/>
      <c r="L160" s="220"/>
      <c r="M160" s="221" t="s">
        <v>5</v>
      </c>
      <c r="N160" s="222" t="s">
        <v>46</v>
      </c>
      <c r="O160" s="41"/>
      <c r="P160" s="182">
        <f>O160*H160</f>
        <v>0</v>
      </c>
      <c r="Q160" s="182">
        <v>1</v>
      </c>
      <c r="R160" s="182">
        <f>Q160*H160</f>
        <v>270.52199999999999</v>
      </c>
      <c r="S160" s="182">
        <v>0</v>
      </c>
      <c r="T160" s="183">
        <f>S160*H160</f>
        <v>0</v>
      </c>
      <c r="AR160" s="23" t="s">
        <v>255</v>
      </c>
      <c r="AT160" s="23" t="s">
        <v>316</v>
      </c>
      <c r="AU160" s="23" t="s">
        <v>85</v>
      </c>
      <c r="AY160" s="23" t="s">
        <v>195</v>
      </c>
      <c r="BE160" s="184">
        <f>IF(N160="základní",J160,0)</f>
        <v>0</v>
      </c>
      <c r="BF160" s="184">
        <f>IF(N160="snížená",J160,0)</f>
        <v>0</v>
      </c>
      <c r="BG160" s="184">
        <f>IF(N160="zákl. přenesená",J160,0)</f>
        <v>0</v>
      </c>
      <c r="BH160" s="184">
        <f>IF(N160="sníž. přenesená",J160,0)</f>
        <v>0</v>
      </c>
      <c r="BI160" s="184">
        <f>IF(N160="nulová",J160,0)</f>
        <v>0</v>
      </c>
      <c r="BJ160" s="23" t="s">
        <v>83</v>
      </c>
      <c r="BK160" s="184">
        <f>ROUND(I160*H160,2)</f>
        <v>0</v>
      </c>
      <c r="BL160" s="23" t="s">
        <v>201</v>
      </c>
      <c r="BM160" s="23" t="s">
        <v>1012</v>
      </c>
    </row>
    <row r="161" spans="2:65" s="1" customFormat="1" ht="27">
      <c r="B161" s="40"/>
      <c r="D161" s="186" t="s">
        <v>209</v>
      </c>
      <c r="F161" s="194" t="s">
        <v>320</v>
      </c>
      <c r="I161" s="195"/>
      <c r="L161" s="40"/>
      <c r="M161" s="196"/>
      <c r="N161" s="41"/>
      <c r="O161" s="41"/>
      <c r="P161" s="41"/>
      <c r="Q161" s="41"/>
      <c r="R161" s="41"/>
      <c r="S161" s="41"/>
      <c r="T161" s="69"/>
      <c r="AT161" s="23" t="s">
        <v>209</v>
      </c>
      <c r="AU161" s="23" t="s">
        <v>85</v>
      </c>
    </row>
    <row r="162" spans="2:65" s="11" customFormat="1">
      <c r="B162" s="185"/>
      <c r="D162" s="186" t="s">
        <v>203</v>
      </c>
      <c r="E162" s="187" t="s">
        <v>5</v>
      </c>
      <c r="F162" s="188" t="s">
        <v>1013</v>
      </c>
      <c r="H162" s="189">
        <v>270.52199999999999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83</v>
      </c>
      <c r="AY162" s="187" t="s">
        <v>195</v>
      </c>
    </row>
    <row r="163" spans="2:65" s="1" customFormat="1" ht="16.5" customHeight="1">
      <c r="B163" s="172"/>
      <c r="C163" s="173" t="s">
        <v>315</v>
      </c>
      <c r="D163" s="173" t="s">
        <v>197</v>
      </c>
      <c r="E163" s="174" t="s">
        <v>323</v>
      </c>
      <c r="F163" s="175" t="s">
        <v>324</v>
      </c>
      <c r="G163" s="176" t="s">
        <v>325</v>
      </c>
      <c r="H163" s="177">
        <v>6</v>
      </c>
      <c r="I163" s="178"/>
      <c r="J163" s="179">
        <f>ROUND(I163*H163,2)</f>
        <v>0</v>
      </c>
      <c r="K163" s="175"/>
      <c r="L163" s="40"/>
      <c r="M163" s="180" t="s">
        <v>5</v>
      </c>
      <c r="N163" s="181" t="s">
        <v>46</v>
      </c>
      <c r="O163" s="41"/>
      <c r="P163" s="182">
        <f>O163*H163</f>
        <v>0</v>
      </c>
      <c r="Q163" s="182">
        <v>0</v>
      </c>
      <c r="R163" s="182">
        <f>Q163*H163</f>
        <v>0</v>
      </c>
      <c r="S163" s="182">
        <v>0</v>
      </c>
      <c r="T163" s="183">
        <f>S163*H163</f>
        <v>0</v>
      </c>
      <c r="AR163" s="23" t="s">
        <v>201</v>
      </c>
      <c r="AT163" s="23" t="s">
        <v>197</v>
      </c>
      <c r="AU163" s="23" t="s">
        <v>85</v>
      </c>
      <c r="AY163" s="23" t="s">
        <v>195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23" t="s">
        <v>83</v>
      </c>
      <c r="BK163" s="184">
        <f>ROUND(I163*H163,2)</f>
        <v>0</v>
      </c>
      <c r="BL163" s="23" t="s">
        <v>201</v>
      </c>
      <c r="BM163" s="23" t="s">
        <v>1014</v>
      </c>
    </row>
    <row r="164" spans="2:65" s="1" customFormat="1" ht="121.5">
      <c r="B164" s="40"/>
      <c r="D164" s="186" t="s">
        <v>209</v>
      </c>
      <c r="F164" s="194" t="s">
        <v>327</v>
      </c>
      <c r="I164" s="195"/>
      <c r="L164" s="40"/>
      <c r="M164" s="196"/>
      <c r="N164" s="41"/>
      <c r="O164" s="41"/>
      <c r="P164" s="41"/>
      <c r="Q164" s="41"/>
      <c r="R164" s="41"/>
      <c r="S164" s="41"/>
      <c r="T164" s="69"/>
      <c r="AT164" s="23" t="s">
        <v>209</v>
      </c>
      <c r="AU164" s="23" t="s">
        <v>85</v>
      </c>
    </row>
    <row r="165" spans="2:65" s="1" customFormat="1" ht="16.5" customHeight="1">
      <c r="B165" s="172"/>
      <c r="C165" s="173" t="s">
        <v>322</v>
      </c>
      <c r="D165" s="173" t="s">
        <v>197</v>
      </c>
      <c r="E165" s="174" t="s">
        <v>329</v>
      </c>
      <c r="F165" s="175" t="s">
        <v>330</v>
      </c>
      <c r="G165" s="176" t="s">
        <v>228</v>
      </c>
      <c r="H165" s="177">
        <v>6.16</v>
      </c>
      <c r="I165" s="178"/>
      <c r="J165" s="179">
        <f>ROUND(I165*H165,2)</f>
        <v>0</v>
      </c>
      <c r="K165" s="175"/>
      <c r="L165" s="40"/>
      <c r="M165" s="180" t="s">
        <v>5</v>
      </c>
      <c r="N165" s="181" t="s">
        <v>46</v>
      </c>
      <c r="O165" s="41"/>
      <c r="P165" s="182">
        <f>O165*H165</f>
        <v>0</v>
      </c>
      <c r="Q165" s="182">
        <v>0</v>
      </c>
      <c r="R165" s="182">
        <f>Q165*H165</f>
        <v>0</v>
      </c>
      <c r="S165" s="182">
        <v>0</v>
      </c>
      <c r="T165" s="183">
        <f>S165*H165</f>
        <v>0</v>
      </c>
      <c r="AR165" s="23" t="s">
        <v>201</v>
      </c>
      <c r="AT165" s="23" t="s">
        <v>197</v>
      </c>
      <c r="AU165" s="23" t="s">
        <v>85</v>
      </c>
      <c r="AY165" s="23" t="s">
        <v>195</v>
      </c>
      <c r="BE165" s="184">
        <f>IF(N165="základní",J165,0)</f>
        <v>0</v>
      </c>
      <c r="BF165" s="184">
        <f>IF(N165="snížená",J165,0)</f>
        <v>0</v>
      </c>
      <c r="BG165" s="184">
        <f>IF(N165="zákl. přenesená",J165,0)</f>
        <v>0</v>
      </c>
      <c r="BH165" s="184">
        <f>IF(N165="sníž. přenesená",J165,0)</f>
        <v>0</v>
      </c>
      <c r="BI165" s="184">
        <f>IF(N165="nulová",J165,0)</f>
        <v>0</v>
      </c>
      <c r="BJ165" s="23" t="s">
        <v>83</v>
      </c>
      <c r="BK165" s="184">
        <f>ROUND(I165*H165,2)</f>
        <v>0</v>
      </c>
      <c r="BL165" s="23" t="s">
        <v>201</v>
      </c>
      <c r="BM165" s="23" t="s">
        <v>1015</v>
      </c>
    </row>
    <row r="166" spans="2:65" s="1" customFormat="1" ht="54">
      <c r="B166" s="40"/>
      <c r="D166" s="186" t="s">
        <v>209</v>
      </c>
      <c r="F166" s="194" t="s">
        <v>332</v>
      </c>
      <c r="I166" s="195"/>
      <c r="L166" s="40"/>
      <c r="M166" s="196"/>
      <c r="N166" s="41"/>
      <c r="O166" s="41"/>
      <c r="P166" s="41"/>
      <c r="Q166" s="41"/>
      <c r="R166" s="41"/>
      <c r="S166" s="41"/>
      <c r="T166" s="69"/>
      <c r="AT166" s="23" t="s">
        <v>209</v>
      </c>
      <c r="AU166" s="23" t="s">
        <v>85</v>
      </c>
    </row>
    <row r="167" spans="2:65" s="11" customFormat="1">
      <c r="B167" s="185"/>
      <c r="D167" s="186" t="s">
        <v>203</v>
      </c>
      <c r="E167" s="187" t="s">
        <v>5</v>
      </c>
      <c r="F167" s="188" t="s">
        <v>1016</v>
      </c>
      <c r="H167" s="189">
        <v>6.16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203</v>
      </c>
      <c r="AU167" s="187" t="s">
        <v>85</v>
      </c>
      <c r="AV167" s="11" t="s">
        <v>85</v>
      </c>
      <c r="AW167" s="11" t="s">
        <v>39</v>
      </c>
      <c r="AX167" s="11" t="s">
        <v>75</v>
      </c>
      <c r="AY167" s="187" t="s">
        <v>195</v>
      </c>
    </row>
    <row r="168" spans="2:65" s="12" customFormat="1">
      <c r="B168" s="197"/>
      <c r="D168" s="186" t="s">
        <v>203</v>
      </c>
      <c r="E168" s="198" t="s">
        <v>5</v>
      </c>
      <c r="F168" s="199" t="s">
        <v>292</v>
      </c>
      <c r="H168" s="200">
        <v>6.16</v>
      </c>
      <c r="I168" s="201"/>
      <c r="L168" s="197"/>
      <c r="M168" s="202"/>
      <c r="N168" s="203"/>
      <c r="O168" s="203"/>
      <c r="P168" s="203"/>
      <c r="Q168" s="203"/>
      <c r="R168" s="203"/>
      <c r="S168" s="203"/>
      <c r="T168" s="204"/>
      <c r="AT168" s="198" t="s">
        <v>203</v>
      </c>
      <c r="AU168" s="198" t="s">
        <v>85</v>
      </c>
      <c r="AV168" s="12" t="s">
        <v>211</v>
      </c>
      <c r="AW168" s="12" t="s">
        <v>39</v>
      </c>
      <c r="AX168" s="12" t="s">
        <v>83</v>
      </c>
      <c r="AY168" s="198" t="s">
        <v>195</v>
      </c>
    </row>
    <row r="169" spans="2:65" s="1" customFormat="1" ht="16.5" customHeight="1">
      <c r="B169" s="172"/>
      <c r="C169" s="173" t="s">
        <v>328</v>
      </c>
      <c r="D169" s="173" t="s">
        <v>197</v>
      </c>
      <c r="E169" s="174" t="s">
        <v>335</v>
      </c>
      <c r="F169" s="175" t="s">
        <v>336</v>
      </c>
      <c r="G169" s="176" t="s">
        <v>264</v>
      </c>
      <c r="H169" s="177">
        <v>6.16</v>
      </c>
      <c r="I169" s="178"/>
      <c r="J169" s="179">
        <f>ROUND(I169*H169,2)</f>
        <v>0</v>
      </c>
      <c r="K169" s="175"/>
      <c r="L169" s="40"/>
      <c r="M169" s="180" t="s">
        <v>5</v>
      </c>
      <c r="N169" s="181" t="s">
        <v>46</v>
      </c>
      <c r="O169" s="41"/>
      <c r="P169" s="182">
        <f>O169*H169</f>
        <v>0</v>
      </c>
      <c r="Q169" s="182">
        <v>1.2700000000000001E-3</v>
      </c>
      <c r="R169" s="182">
        <f>Q169*H169</f>
        <v>7.8232000000000006E-3</v>
      </c>
      <c r="S169" s="182">
        <v>0</v>
      </c>
      <c r="T169" s="183">
        <f>S169*H169</f>
        <v>0</v>
      </c>
      <c r="AR169" s="23" t="s">
        <v>201</v>
      </c>
      <c r="AT169" s="23" t="s">
        <v>197</v>
      </c>
      <c r="AU169" s="23" t="s">
        <v>85</v>
      </c>
      <c r="AY169" s="23" t="s">
        <v>195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23" t="s">
        <v>83</v>
      </c>
      <c r="BK169" s="184">
        <f>ROUND(I169*H169,2)</f>
        <v>0</v>
      </c>
      <c r="BL169" s="23" t="s">
        <v>201</v>
      </c>
      <c r="BM169" s="23" t="s">
        <v>1017</v>
      </c>
    </row>
    <row r="170" spans="2:65" s="11" customFormat="1">
      <c r="B170" s="185"/>
      <c r="D170" s="186" t="s">
        <v>203</v>
      </c>
      <c r="E170" s="187" t="s">
        <v>5</v>
      </c>
      <c r="F170" s="188" t="s">
        <v>1018</v>
      </c>
      <c r="H170" s="189">
        <v>6.16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203</v>
      </c>
      <c r="AU170" s="187" t="s">
        <v>85</v>
      </c>
      <c r="AV170" s="11" t="s">
        <v>85</v>
      </c>
      <c r="AW170" s="11" t="s">
        <v>39</v>
      </c>
      <c r="AX170" s="11" t="s">
        <v>83</v>
      </c>
      <c r="AY170" s="187" t="s">
        <v>195</v>
      </c>
    </row>
    <row r="171" spans="2:65" s="1" customFormat="1" ht="16.5" customHeight="1">
      <c r="B171" s="172"/>
      <c r="C171" s="213" t="s">
        <v>334</v>
      </c>
      <c r="D171" s="213" t="s">
        <v>316</v>
      </c>
      <c r="E171" s="214" t="s">
        <v>339</v>
      </c>
      <c r="F171" s="215" t="s">
        <v>340</v>
      </c>
      <c r="G171" s="216" t="s">
        <v>341</v>
      </c>
      <c r="H171" s="217">
        <v>1.54</v>
      </c>
      <c r="I171" s="218"/>
      <c r="J171" s="219">
        <f>ROUND(I171*H171,2)</f>
        <v>0</v>
      </c>
      <c r="K171" s="215"/>
      <c r="L171" s="220"/>
      <c r="M171" s="221" t="s">
        <v>5</v>
      </c>
      <c r="N171" s="222" t="s">
        <v>46</v>
      </c>
      <c r="O171" s="41"/>
      <c r="P171" s="182">
        <f>O171*H171</f>
        <v>0</v>
      </c>
      <c r="Q171" s="182">
        <v>1E-3</v>
      </c>
      <c r="R171" s="182">
        <f>Q171*H171</f>
        <v>1.5400000000000001E-3</v>
      </c>
      <c r="S171" s="182">
        <v>0</v>
      </c>
      <c r="T171" s="183">
        <f>S171*H171</f>
        <v>0</v>
      </c>
      <c r="AR171" s="23" t="s">
        <v>255</v>
      </c>
      <c r="AT171" s="23" t="s">
        <v>316</v>
      </c>
      <c r="AU171" s="23" t="s">
        <v>85</v>
      </c>
      <c r="AY171" s="23" t="s">
        <v>195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23" t="s">
        <v>83</v>
      </c>
      <c r="BK171" s="184">
        <f>ROUND(I171*H171,2)</f>
        <v>0</v>
      </c>
      <c r="BL171" s="23" t="s">
        <v>201</v>
      </c>
      <c r="BM171" s="23" t="s">
        <v>1019</v>
      </c>
    </row>
    <row r="172" spans="2:65" s="11" customFormat="1">
      <c r="B172" s="185"/>
      <c r="D172" s="186" t="s">
        <v>203</v>
      </c>
      <c r="E172" s="187" t="s">
        <v>5</v>
      </c>
      <c r="F172" s="188" t="s">
        <v>1020</v>
      </c>
      <c r="H172" s="189">
        <v>1.54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203</v>
      </c>
      <c r="AU172" s="187" t="s">
        <v>85</v>
      </c>
      <c r="AV172" s="11" t="s">
        <v>85</v>
      </c>
      <c r="AW172" s="11" t="s">
        <v>39</v>
      </c>
      <c r="AX172" s="11" t="s">
        <v>83</v>
      </c>
      <c r="AY172" s="187" t="s">
        <v>195</v>
      </c>
    </row>
    <row r="173" spans="2:65" s="1" customFormat="1" ht="16.5" customHeight="1">
      <c r="B173" s="172"/>
      <c r="C173" s="173" t="s">
        <v>10</v>
      </c>
      <c r="D173" s="173" t="s">
        <v>197</v>
      </c>
      <c r="E173" s="174" t="s">
        <v>345</v>
      </c>
      <c r="F173" s="175" t="s">
        <v>346</v>
      </c>
      <c r="G173" s="176" t="s">
        <v>303</v>
      </c>
      <c r="H173" s="177">
        <v>271.41000000000003</v>
      </c>
      <c r="I173" s="178"/>
      <c r="J173" s="179">
        <f>ROUND(I173*H173,2)</f>
        <v>0</v>
      </c>
      <c r="K173" s="175"/>
      <c r="L173" s="40"/>
      <c r="M173" s="180" t="s">
        <v>5</v>
      </c>
      <c r="N173" s="181" t="s">
        <v>46</v>
      </c>
      <c r="O173" s="41"/>
      <c r="P173" s="182">
        <f>O173*H173</f>
        <v>0</v>
      </c>
      <c r="Q173" s="182">
        <v>0</v>
      </c>
      <c r="R173" s="182">
        <f>Q173*H173</f>
        <v>0</v>
      </c>
      <c r="S173" s="182">
        <v>0</v>
      </c>
      <c r="T173" s="183">
        <f>S173*H173</f>
        <v>0</v>
      </c>
      <c r="AR173" s="23" t="s">
        <v>201</v>
      </c>
      <c r="AT173" s="23" t="s">
        <v>197</v>
      </c>
      <c r="AU173" s="23" t="s">
        <v>85</v>
      </c>
      <c r="AY173" s="23" t="s">
        <v>195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23" t="s">
        <v>83</v>
      </c>
      <c r="BK173" s="184">
        <f>ROUND(I173*H173,2)</f>
        <v>0</v>
      </c>
      <c r="BL173" s="23" t="s">
        <v>201</v>
      </c>
      <c r="BM173" s="23" t="s">
        <v>1021</v>
      </c>
    </row>
    <row r="174" spans="2:65" s="10" customFormat="1" ht="29.85" customHeight="1">
      <c r="B174" s="159"/>
      <c r="D174" s="160" t="s">
        <v>74</v>
      </c>
      <c r="E174" s="170" t="s">
        <v>279</v>
      </c>
      <c r="F174" s="170" t="s">
        <v>348</v>
      </c>
      <c r="I174" s="162"/>
      <c r="J174" s="171">
        <f>BK174</f>
        <v>0</v>
      </c>
      <c r="L174" s="159"/>
      <c r="M174" s="164"/>
      <c r="N174" s="165"/>
      <c r="O174" s="165"/>
      <c r="P174" s="166">
        <f>SUM(P175:P189)</f>
        <v>0</v>
      </c>
      <c r="Q174" s="165"/>
      <c r="R174" s="166">
        <f>SUM(R175:R189)</f>
        <v>0</v>
      </c>
      <c r="S174" s="165"/>
      <c r="T174" s="167">
        <f>SUM(T175:T189)</f>
        <v>199.393832</v>
      </c>
      <c r="AR174" s="160" t="s">
        <v>83</v>
      </c>
      <c r="AT174" s="168" t="s">
        <v>74</v>
      </c>
      <c r="AU174" s="168" t="s">
        <v>83</v>
      </c>
      <c r="AY174" s="160" t="s">
        <v>195</v>
      </c>
      <c r="BK174" s="169">
        <f>SUM(BK175:BK189)</f>
        <v>0</v>
      </c>
    </row>
    <row r="175" spans="2:65" s="1" customFormat="1" ht="16.5" customHeight="1">
      <c r="B175" s="172"/>
      <c r="C175" s="173" t="s">
        <v>344</v>
      </c>
      <c r="D175" s="173" t="s">
        <v>197</v>
      </c>
      <c r="E175" s="174" t="s">
        <v>356</v>
      </c>
      <c r="F175" s="175" t="s">
        <v>357</v>
      </c>
      <c r="G175" s="176" t="s">
        <v>264</v>
      </c>
      <c r="H175" s="177">
        <v>225.18</v>
      </c>
      <c r="I175" s="178"/>
      <c r="J175" s="179">
        <f>ROUND(I175*H175,2)</f>
        <v>0</v>
      </c>
      <c r="K175" s="175"/>
      <c r="L175" s="40"/>
      <c r="M175" s="180" t="s">
        <v>5</v>
      </c>
      <c r="N175" s="181" t="s">
        <v>46</v>
      </c>
      <c r="O175" s="41"/>
      <c r="P175" s="182">
        <f>O175*H175</f>
        <v>0</v>
      </c>
      <c r="Q175" s="182">
        <v>0</v>
      </c>
      <c r="R175" s="182">
        <f>Q175*H175</f>
        <v>0</v>
      </c>
      <c r="S175" s="182">
        <v>0.44</v>
      </c>
      <c r="T175" s="183">
        <f>S175*H175</f>
        <v>99.0792</v>
      </c>
      <c r="AR175" s="23" t="s">
        <v>201</v>
      </c>
      <c r="AT175" s="23" t="s">
        <v>197</v>
      </c>
      <c r="AU175" s="23" t="s">
        <v>85</v>
      </c>
      <c r="AY175" s="23" t="s">
        <v>195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23" t="s">
        <v>83</v>
      </c>
      <c r="BK175" s="184">
        <f>ROUND(I175*H175,2)</f>
        <v>0</v>
      </c>
      <c r="BL175" s="23" t="s">
        <v>201</v>
      </c>
      <c r="BM175" s="23" t="s">
        <v>1022</v>
      </c>
    </row>
    <row r="176" spans="2:65" s="1" customFormat="1" ht="67.5">
      <c r="B176" s="40"/>
      <c r="D176" s="186" t="s">
        <v>209</v>
      </c>
      <c r="F176" s="194" t="s">
        <v>359</v>
      </c>
      <c r="I176" s="195"/>
      <c r="L176" s="40"/>
      <c r="M176" s="196"/>
      <c r="N176" s="41"/>
      <c r="O176" s="41"/>
      <c r="P176" s="41"/>
      <c r="Q176" s="41"/>
      <c r="R176" s="41"/>
      <c r="S176" s="41"/>
      <c r="T176" s="69"/>
      <c r="AT176" s="23" t="s">
        <v>209</v>
      </c>
      <c r="AU176" s="23" t="s">
        <v>85</v>
      </c>
    </row>
    <row r="177" spans="2:65" s="11" customFormat="1">
      <c r="B177" s="185"/>
      <c r="D177" s="186" t="s">
        <v>203</v>
      </c>
      <c r="E177" s="187" t="s">
        <v>5</v>
      </c>
      <c r="F177" s="188" t="s">
        <v>1023</v>
      </c>
      <c r="H177" s="189">
        <v>202.15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203</v>
      </c>
      <c r="AU177" s="187" t="s">
        <v>85</v>
      </c>
      <c r="AV177" s="11" t="s">
        <v>85</v>
      </c>
      <c r="AW177" s="11" t="s">
        <v>39</v>
      </c>
      <c r="AX177" s="11" t="s">
        <v>75</v>
      </c>
      <c r="AY177" s="187" t="s">
        <v>195</v>
      </c>
    </row>
    <row r="178" spans="2:65" s="11" customFormat="1">
      <c r="B178" s="185"/>
      <c r="D178" s="186" t="s">
        <v>203</v>
      </c>
      <c r="E178" s="187" t="s">
        <v>5</v>
      </c>
      <c r="F178" s="188" t="s">
        <v>1024</v>
      </c>
      <c r="H178" s="189">
        <v>23.03</v>
      </c>
      <c r="I178" s="190"/>
      <c r="L178" s="185"/>
      <c r="M178" s="191"/>
      <c r="N178" s="192"/>
      <c r="O178" s="192"/>
      <c r="P178" s="192"/>
      <c r="Q178" s="192"/>
      <c r="R178" s="192"/>
      <c r="S178" s="192"/>
      <c r="T178" s="193"/>
      <c r="AT178" s="187" t="s">
        <v>203</v>
      </c>
      <c r="AU178" s="187" t="s">
        <v>85</v>
      </c>
      <c r="AV178" s="11" t="s">
        <v>85</v>
      </c>
      <c r="AW178" s="11" t="s">
        <v>39</v>
      </c>
      <c r="AX178" s="11" t="s">
        <v>75</v>
      </c>
      <c r="AY178" s="187" t="s">
        <v>195</v>
      </c>
    </row>
    <row r="179" spans="2:65" s="13" customFormat="1">
      <c r="B179" s="205"/>
      <c r="D179" s="186" t="s">
        <v>203</v>
      </c>
      <c r="E179" s="206" t="s">
        <v>5</v>
      </c>
      <c r="F179" s="207" t="s">
        <v>254</v>
      </c>
      <c r="H179" s="208">
        <v>225.18</v>
      </c>
      <c r="I179" s="209"/>
      <c r="L179" s="205"/>
      <c r="M179" s="210"/>
      <c r="N179" s="211"/>
      <c r="O179" s="211"/>
      <c r="P179" s="211"/>
      <c r="Q179" s="211"/>
      <c r="R179" s="211"/>
      <c r="S179" s="211"/>
      <c r="T179" s="212"/>
      <c r="AT179" s="206" t="s">
        <v>203</v>
      </c>
      <c r="AU179" s="206" t="s">
        <v>85</v>
      </c>
      <c r="AV179" s="13" t="s">
        <v>201</v>
      </c>
      <c r="AW179" s="13" t="s">
        <v>39</v>
      </c>
      <c r="AX179" s="13" t="s">
        <v>83</v>
      </c>
      <c r="AY179" s="206" t="s">
        <v>195</v>
      </c>
    </row>
    <row r="180" spans="2:65" s="1" customFormat="1" ht="16.5" customHeight="1">
      <c r="B180" s="172"/>
      <c r="C180" s="173" t="s">
        <v>349</v>
      </c>
      <c r="D180" s="173" t="s">
        <v>197</v>
      </c>
      <c r="E180" s="174" t="s">
        <v>363</v>
      </c>
      <c r="F180" s="175" t="s">
        <v>364</v>
      </c>
      <c r="G180" s="176" t="s">
        <v>264</v>
      </c>
      <c r="H180" s="177">
        <v>315.25200000000001</v>
      </c>
      <c r="I180" s="178"/>
      <c r="J180" s="179">
        <f>ROUND(I180*H180,2)</f>
        <v>0</v>
      </c>
      <c r="K180" s="175"/>
      <c r="L180" s="40"/>
      <c r="M180" s="180" t="s">
        <v>5</v>
      </c>
      <c r="N180" s="181" t="s">
        <v>46</v>
      </c>
      <c r="O180" s="41"/>
      <c r="P180" s="182">
        <f>O180*H180</f>
        <v>0</v>
      </c>
      <c r="Q180" s="182">
        <v>0</v>
      </c>
      <c r="R180" s="182">
        <f>Q180*H180</f>
        <v>0</v>
      </c>
      <c r="S180" s="182">
        <v>0.316</v>
      </c>
      <c r="T180" s="183">
        <f>S180*H180</f>
        <v>99.61963200000001</v>
      </c>
      <c r="AR180" s="23" t="s">
        <v>201</v>
      </c>
      <c r="AT180" s="23" t="s">
        <v>197</v>
      </c>
      <c r="AU180" s="23" t="s">
        <v>85</v>
      </c>
      <c r="AY180" s="23" t="s">
        <v>195</v>
      </c>
      <c r="BE180" s="184">
        <f>IF(N180="základní",J180,0)</f>
        <v>0</v>
      </c>
      <c r="BF180" s="184">
        <f>IF(N180="snížená",J180,0)</f>
        <v>0</v>
      </c>
      <c r="BG180" s="184">
        <f>IF(N180="zákl. přenesená",J180,0)</f>
        <v>0</v>
      </c>
      <c r="BH180" s="184">
        <f>IF(N180="sníž. přenesená",J180,0)</f>
        <v>0</v>
      </c>
      <c r="BI180" s="184">
        <f>IF(N180="nulová",J180,0)</f>
        <v>0</v>
      </c>
      <c r="BJ180" s="23" t="s">
        <v>83</v>
      </c>
      <c r="BK180" s="184">
        <f>ROUND(I180*H180,2)</f>
        <v>0</v>
      </c>
      <c r="BL180" s="23" t="s">
        <v>201</v>
      </c>
      <c r="BM180" s="23" t="s">
        <v>1025</v>
      </c>
    </row>
    <row r="181" spans="2:65" s="1" customFormat="1" ht="67.5">
      <c r="B181" s="40"/>
      <c r="D181" s="186" t="s">
        <v>209</v>
      </c>
      <c r="F181" s="194" t="s">
        <v>366</v>
      </c>
      <c r="I181" s="195"/>
      <c r="L181" s="40"/>
      <c r="M181" s="196"/>
      <c r="N181" s="41"/>
      <c r="O181" s="41"/>
      <c r="P181" s="41"/>
      <c r="Q181" s="41"/>
      <c r="R181" s="41"/>
      <c r="S181" s="41"/>
      <c r="T181" s="69"/>
      <c r="AT181" s="23" t="s">
        <v>209</v>
      </c>
      <c r="AU181" s="23" t="s">
        <v>85</v>
      </c>
    </row>
    <row r="182" spans="2:65" s="11" customFormat="1">
      <c r="B182" s="185"/>
      <c r="D182" s="186" t="s">
        <v>203</v>
      </c>
      <c r="E182" s="187" t="s">
        <v>5</v>
      </c>
      <c r="F182" s="188" t="s">
        <v>1026</v>
      </c>
      <c r="H182" s="189">
        <v>283.01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203</v>
      </c>
      <c r="AU182" s="187" t="s">
        <v>85</v>
      </c>
      <c r="AV182" s="11" t="s">
        <v>85</v>
      </c>
      <c r="AW182" s="11" t="s">
        <v>39</v>
      </c>
      <c r="AX182" s="11" t="s">
        <v>75</v>
      </c>
      <c r="AY182" s="187" t="s">
        <v>195</v>
      </c>
    </row>
    <row r="183" spans="2:65" s="11" customFormat="1">
      <c r="B183" s="185"/>
      <c r="D183" s="186" t="s">
        <v>203</v>
      </c>
      <c r="E183" s="187" t="s">
        <v>5</v>
      </c>
      <c r="F183" s="188" t="s">
        <v>1027</v>
      </c>
      <c r="H183" s="189">
        <v>32.241999999999997</v>
      </c>
      <c r="I183" s="190"/>
      <c r="L183" s="185"/>
      <c r="M183" s="191"/>
      <c r="N183" s="192"/>
      <c r="O183" s="192"/>
      <c r="P183" s="192"/>
      <c r="Q183" s="192"/>
      <c r="R183" s="192"/>
      <c r="S183" s="192"/>
      <c r="T183" s="193"/>
      <c r="AT183" s="187" t="s">
        <v>203</v>
      </c>
      <c r="AU183" s="187" t="s">
        <v>85</v>
      </c>
      <c r="AV183" s="11" t="s">
        <v>85</v>
      </c>
      <c r="AW183" s="11" t="s">
        <v>39</v>
      </c>
      <c r="AX183" s="11" t="s">
        <v>75</v>
      </c>
      <c r="AY183" s="187" t="s">
        <v>195</v>
      </c>
    </row>
    <row r="184" spans="2:65" s="13" customFormat="1">
      <c r="B184" s="205"/>
      <c r="D184" s="186" t="s">
        <v>203</v>
      </c>
      <c r="E184" s="206" t="s">
        <v>5</v>
      </c>
      <c r="F184" s="207" t="s">
        <v>254</v>
      </c>
      <c r="H184" s="208">
        <v>315.25200000000001</v>
      </c>
      <c r="I184" s="209"/>
      <c r="L184" s="205"/>
      <c r="M184" s="210"/>
      <c r="N184" s="211"/>
      <c r="O184" s="211"/>
      <c r="P184" s="211"/>
      <c r="Q184" s="211"/>
      <c r="R184" s="211"/>
      <c r="S184" s="211"/>
      <c r="T184" s="212"/>
      <c r="AT184" s="206" t="s">
        <v>203</v>
      </c>
      <c r="AU184" s="206" t="s">
        <v>85</v>
      </c>
      <c r="AV184" s="13" t="s">
        <v>201</v>
      </c>
      <c r="AW184" s="13" t="s">
        <v>39</v>
      </c>
      <c r="AX184" s="13" t="s">
        <v>83</v>
      </c>
      <c r="AY184" s="206" t="s">
        <v>195</v>
      </c>
    </row>
    <row r="185" spans="2:65" s="1" customFormat="1" ht="25.5" customHeight="1">
      <c r="B185" s="172"/>
      <c r="C185" s="173" t="s">
        <v>355</v>
      </c>
      <c r="D185" s="173" t="s">
        <v>197</v>
      </c>
      <c r="E185" s="174" t="s">
        <v>885</v>
      </c>
      <c r="F185" s="175" t="s">
        <v>886</v>
      </c>
      <c r="G185" s="176" t="s">
        <v>264</v>
      </c>
      <c r="H185" s="177">
        <v>0.5</v>
      </c>
      <c r="I185" s="178"/>
      <c r="J185" s="179">
        <f>ROUND(I185*H185,2)</f>
        <v>0</v>
      </c>
      <c r="K185" s="175"/>
      <c r="L185" s="40"/>
      <c r="M185" s="180" t="s">
        <v>5</v>
      </c>
      <c r="N185" s="181" t="s">
        <v>46</v>
      </c>
      <c r="O185" s="41"/>
      <c r="P185" s="182">
        <f>O185*H185</f>
        <v>0</v>
      </c>
      <c r="Q185" s="182">
        <v>0</v>
      </c>
      <c r="R185" s="182">
        <f>Q185*H185</f>
        <v>0</v>
      </c>
      <c r="S185" s="182">
        <v>0.625</v>
      </c>
      <c r="T185" s="183">
        <f>S185*H185</f>
        <v>0.3125</v>
      </c>
      <c r="AR185" s="23" t="s">
        <v>201</v>
      </c>
      <c r="AT185" s="23" t="s">
        <v>197</v>
      </c>
      <c r="AU185" s="23" t="s">
        <v>85</v>
      </c>
      <c r="AY185" s="23" t="s">
        <v>195</v>
      </c>
      <c r="BE185" s="184">
        <f>IF(N185="základní",J185,0)</f>
        <v>0</v>
      </c>
      <c r="BF185" s="184">
        <f>IF(N185="snížená",J185,0)</f>
        <v>0</v>
      </c>
      <c r="BG185" s="184">
        <f>IF(N185="zákl. přenesená",J185,0)</f>
        <v>0</v>
      </c>
      <c r="BH185" s="184">
        <f>IF(N185="sníž. přenesená",J185,0)</f>
        <v>0</v>
      </c>
      <c r="BI185" s="184">
        <f>IF(N185="nulová",J185,0)</f>
        <v>0</v>
      </c>
      <c r="BJ185" s="23" t="s">
        <v>83</v>
      </c>
      <c r="BK185" s="184">
        <f>ROUND(I185*H185,2)</f>
        <v>0</v>
      </c>
      <c r="BL185" s="23" t="s">
        <v>201</v>
      </c>
      <c r="BM185" s="23" t="s">
        <v>1028</v>
      </c>
    </row>
    <row r="186" spans="2:65" s="11" customFormat="1">
      <c r="B186" s="185"/>
      <c r="D186" s="186" t="s">
        <v>203</v>
      </c>
      <c r="E186" s="187" t="s">
        <v>5</v>
      </c>
      <c r="F186" s="188" t="s">
        <v>1029</v>
      </c>
      <c r="H186" s="189">
        <v>0.5</v>
      </c>
      <c r="I186" s="190"/>
      <c r="L186" s="185"/>
      <c r="M186" s="191"/>
      <c r="N186" s="192"/>
      <c r="O186" s="192"/>
      <c r="P186" s="192"/>
      <c r="Q186" s="192"/>
      <c r="R186" s="192"/>
      <c r="S186" s="192"/>
      <c r="T186" s="193"/>
      <c r="AT186" s="187" t="s">
        <v>203</v>
      </c>
      <c r="AU186" s="187" t="s">
        <v>85</v>
      </c>
      <c r="AV186" s="11" t="s">
        <v>85</v>
      </c>
      <c r="AW186" s="11" t="s">
        <v>39</v>
      </c>
      <c r="AX186" s="11" t="s">
        <v>83</v>
      </c>
      <c r="AY186" s="187" t="s">
        <v>195</v>
      </c>
    </row>
    <row r="187" spans="2:65" s="1" customFormat="1" ht="16.5" customHeight="1">
      <c r="B187" s="172"/>
      <c r="C187" s="173" t="s">
        <v>362</v>
      </c>
      <c r="D187" s="173" t="s">
        <v>197</v>
      </c>
      <c r="E187" s="174" t="s">
        <v>350</v>
      </c>
      <c r="F187" s="175" t="s">
        <v>351</v>
      </c>
      <c r="G187" s="176" t="s">
        <v>264</v>
      </c>
      <c r="H187" s="177">
        <v>1.5</v>
      </c>
      <c r="I187" s="178"/>
      <c r="J187" s="179">
        <f>ROUND(I187*H187,2)</f>
        <v>0</v>
      </c>
      <c r="K187" s="175"/>
      <c r="L187" s="40"/>
      <c r="M187" s="180" t="s">
        <v>5</v>
      </c>
      <c r="N187" s="181" t="s">
        <v>46</v>
      </c>
      <c r="O187" s="41"/>
      <c r="P187" s="182">
        <f>O187*H187</f>
        <v>0</v>
      </c>
      <c r="Q187" s="182">
        <v>0</v>
      </c>
      <c r="R187" s="182">
        <f>Q187*H187</f>
        <v>0</v>
      </c>
      <c r="S187" s="182">
        <v>0.255</v>
      </c>
      <c r="T187" s="183">
        <f>S187*H187</f>
        <v>0.38250000000000001</v>
      </c>
      <c r="AR187" s="23" t="s">
        <v>201</v>
      </c>
      <c r="AT187" s="23" t="s">
        <v>197</v>
      </c>
      <c r="AU187" s="23" t="s">
        <v>85</v>
      </c>
      <c r="AY187" s="23" t="s">
        <v>195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23" t="s">
        <v>83</v>
      </c>
      <c r="BK187" s="184">
        <f>ROUND(I187*H187,2)</f>
        <v>0</v>
      </c>
      <c r="BL187" s="23" t="s">
        <v>201</v>
      </c>
      <c r="BM187" s="23" t="s">
        <v>1030</v>
      </c>
    </row>
    <row r="188" spans="2:65" s="1" customFormat="1" ht="81">
      <c r="B188" s="40"/>
      <c r="D188" s="186" t="s">
        <v>209</v>
      </c>
      <c r="F188" s="194" t="s">
        <v>353</v>
      </c>
      <c r="I188" s="195"/>
      <c r="L188" s="40"/>
      <c r="M188" s="196"/>
      <c r="N188" s="41"/>
      <c r="O188" s="41"/>
      <c r="P188" s="41"/>
      <c r="Q188" s="41"/>
      <c r="R188" s="41"/>
      <c r="S188" s="41"/>
      <c r="T188" s="69"/>
      <c r="AT188" s="23" t="s">
        <v>209</v>
      </c>
      <c r="AU188" s="23" t="s">
        <v>85</v>
      </c>
    </row>
    <row r="189" spans="2:65" s="11" customFormat="1">
      <c r="B189" s="185"/>
      <c r="D189" s="186" t="s">
        <v>203</v>
      </c>
      <c r="E189" s="187" t="s">
        <v>5</v>
      </c>
      <c r="F189" s="188" t="s">
        <v>1031</v>
      </c>
      <c r="H189" s="189">
        <v>1.5</v>
      </c>
      <c r="I189" s="190"/>
      <c r="L189" s="185"/>
      <c r="M189" s="191"/>
      <c r="N189" s="192"/>
      <c r="O189" s="192"/>
      <c r="P189" s="192"/>
      <c r="Q189" s="192"/>
      <c r="R189" s="192"/>
      <c r="S189" s="192"/>
      <c r="T189" s="193"/>
      <c r="AT189" s="187" t="s">
        <v>203</v>
      </c>
      <c r="AU189" s="187" t="s">
        <v>85</v>
      </c>
      <c r="AV189" s="11" t="s">
        <v>85</v>
      </c>
      <c r="AW189" s="11" t="s">
        <v>39</v>
      </c>
      <c r="AX189" s="11" t="s">
        <v>83</v>
      </c>
      <c r="AY189" s="187" t="s">
        <v>195</v>
      </c>
    </row>
    <row r="190" spans="2:65" s="10" customFormat="1" ht="29.85" customHeight="1">
      <c r="B190" s="159"/>
      <c r="D190" s="160" t="s">
        <v>74</v>
      </c>
      <c r="E190" s="170" t="s">
        <v>201</v>
      </c>
      <c r="F190" s="170" t="s">
        <v>369</v>
      </c>
      <c r="I190" s="162"/>
      <c r="J190" s="171">
        <f>BK190</f>
        <v>0</v>
      </c>
      <c r="L190" s="159"/>
      <c r="M190" s="164"/>
      <c r="N190" s="165"/>
      <c r="O190" s="165"/>
      <c r="P190" s="166">
        <f>SUM(P191:P201)</f>
        <v>0</v>
      </c>
      <c r="Q190" s="165"/>
      <c r="R190" s="166">
        <f>SUM(R191:R201)</f>
        <v>214.71362059</v>
      </c>
      <c r="S190" s="165"/>
      <c r="T190" s="167">
        <f>SUM(T191:T201)</f>
        <v>0</v>
      </c>
      <c r="AR190" s="160" t="s">
        <v>83</v>
      </c>
      <c r="AT190" s="168" t="s">
        <v>74</v>
      </c>
      <c r="AU190" s="168" t="s">
        <v>83</v>
      </c>
      <c r="AY190" s="160" t="s">
        <v>195</v>
      </c>
      <c r="BK190" s="169">
        <f>SUM(BK191:BK201)</f>
        <v>0</v>
      </c>
    </row>
    <row r="191" spans="2:65" s="1" customFormat="1" ht="16.5" customHeight="1">
      <c r="B191" s="172"/>
      <c r="C191" s="173" t="s">
        <v>370</v>
      </c>
      <c r="D191" s="173" t="s">
        <v>197</v>
      </c>
      <c r="E191" s="174" t="s">
        <v>371</v>
      </c>
      <c r="F191" s="175" t="s">
        <v>372</v>
      </c>
      <c r="G191" s="176" t="s">
        <v>228</v>
      </c>
      <c r="H191" s="177">
        <v>113.327</v>
      </c>
      <c r="I191" s="178"/>
      <c r="J191" s="179">
        <f>ROUND(I191*H191,2)</f>
        <v>0</v>
      </c>
      <c r="K191" s="175"/>
      <c r="L191" s="40"/>
      <c r="M191" s="180" t="s">
        <v>5</v>
      </c>
      <c r="N191" s="181" t="s">
        <v>46</v>
      </c>
      <c r="O191" s="41"/>
      <c r="P191" s="182">
        <f>O191*H191</f>
        <v>0</v>
      </c>
      <c r="Q191" s="182">
        <v>1.8907700000000001</v>
      </c>
      <c r="R191" s="182">
        <f>Q191*H191</f>
        <v>214.27529179000001</v>
      </c>
      <c r="S191" s="182">
        <v>0</v>
      </c>
      <c r="T191" s="183">
        <f>S191*H191</f>
        <v>0</v>
      </c>
      <c r="AR191" s="23" t="s">
        <v>201</v>
      </c>
      <c r="AT191" s="23" t="s">
        <v>197</v>
      </c>
      <c r="AU191" s="23" t="s">
        <v>85</v>
      </c>
      <c r="AY191" s="23" t="s">
        <v>195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23" t="s">
        <v>83</v>
      </c>
      <c r="BK191" s="184">
        <f>ROUND(I191*H191,2)</f>
        <v>0</v>
      </c>
      <c r="BL191" s="23" t="s">
        <v>201</v>
      </c>
      <c r="BM191" s="23" t="s">
        <v>1032</v>
      </c>
    </row>
    <row r="192" spans="2:65" s="1" customFormat="1" ht="54">
      <c r="B192" s="40"/>
      <c r="D192" s="186" t="s">
        <v>209</v>
      </c>
      <c r="F192" s="194" t="s">
        <v>374</v>
      </c>
      <c r="I192" s="195"/>
      <c r="L192" s="40"/>
      <c r="M192" s="196"/>
      <c r="N192" s="41"/>
      <c r="O192" s="41"/>
      <c r="P192" s="41"/>
      <c r="Q192" s="41"/>
      <c r="R192" s="41"/>
      <c r="S192" s="41"/>
      <c r="T192" s="69"/>
      <c r="AT192" s="23" t="s">
        <v>209</v>
      </c>
      <c r="AU192" s="23" t="s">
        <v>85</v>
      </c>
    </row>
    <row r="193" spans="2:65" s="11" customFormat="1">
      <c r="B193" s="185"/>
      <c r="D193" s="186" t="s">
        <v>203</v>
      </c>
      <c r="E193" s="187" t="s">
        <v>5</v>
      </c>
      <c r="F193" s="188" t="s">
        <v>1033</v>
      </c>
      <c r="H193" s="189">
        <v>101.075</v>
      </c>
      <c r="I193" s="190"/>
      <c r="L193" s="185"/>
      <c r="M193" s="191"/>
      <c r="N193" s="192"/>
      <c r="O193" s="192"/>
      <c r="P193" s="192"/>
      <c r="Q193" s="192"/>
      <c r="R193" s="192"/>
      <c r="S193" s="192"/>
      <c r="T193" s="193"/>
      <c r="AT193" s="187" t="s">
        <v>203</v>
      </c>
      <c r="AU193" s="187" t="s">
        <v>85</v>
      </c>
      <c r="AV193" s="11" t="s">
        <v>85</v>
      </c>
      <c r="AW193" s="11" t="s">
        <v>39</v>
      </c>
      <c r="AX193" s="11" t="s">
        <v>75</v>
      </c>
      <c r="AY193" s="187" t="s">
        <v>195</v>
      </c>
    </row>
    <row r="194" spans="2:65" s="11" customFormat="1">
      <c r="B194" s="185"/>
      <c r="D194" s="186" t="s">
        <v>203</v>
      </c>
      <c r="E194" s="187" t="s">
        <v>5</v>
      </c>
      <c r="F194" s="188" t="s">
        <v>1034</v>
      </c>
      <c r="H194" s="189">
        <v>12.252000000000001</v>
      </c>
      <c r="I194" s="190"/>
      <c r="L194" s="185"/>
      <c r="M194" s="191"/>
      <c r="N194" s="192"/>
      <c r="O194" s="192"/>
      <c r="P194" s="192"/>
      <c r="Q194" s="192"/>
      <c r="R194" s="192"/>
      <c r="S194" s="192"/>
      <c r="T194" s="193"/>
      <c r="AT194" s="187" t="s">
        <v>203</v>
      </c>
      <c r="AU194" s="187" t="s">
        <v>85</v>
      </c>
      <c r="AV194" s="11" t="s">
        <v>85</v>
      </c>
      <c r="AW194" s="11" t="s">
        <v>39</v>
      </c>
      <c r="AX194" s="11" t="s">
        <v>75</v>
      </c>
      <c r="AY194" s="187" t="s">
        <v>195</v>
      </c>
    </row>
    <row r="195" spans="2:65" s="12" customFormat="1">
      <c r="B195" s="197"/>
      <c r="D195" s="186" t="s">
        <v>203</v>
      </c>
      <c r="E195" s="198" t="s">
        <v>5</v>
      </c>
      <c r="F195" s="199" t="s">
        <v>314</v>
      </c>
      <c r="H195" s="200">
        <v>113.327</v>
      </c>
      <c r="I195" s="201"/>
      <c r="L195" s="197"/>
      <c r="M195" s="202"/>
      <c r="N195" s="203"/>
      <c r="O195" s="203"/>
      <c r="P195" s="203"/>
      <c r="Q195" s="203"/>
      <c r="R195" s="203"/>
      <c r="S195" s="203"/>
      <c r="T195" s="204"/>
      <c r="AT195" s="198" t="s">
        <v>203</v>
      </c>
      <c r="AU195" s="198" t="s">
        <v>85</v>
      </c>
      <c r="AV195" s="12" t="s">
        <v>211</v>
      </c>
      <c r="AW195" s="12" t="s">
        <v>39</v>
      </c>
      <c r="AX195" s="12" t="s">
        <v>83</v>
      </c>
      <c r="AY195" s="198" t="s">
        <v>195</v>
      </c>
    </row>
    <row r="196" spans="2:65" s="1" customFormat="1" ht="16.5" customHeight="1">
      <c r="B196" s="172"/>
      <c r="C196" s="173" t="s">
        <v>377</v>
      </c>
      <c r="D196" s="173" t="s">
        <v>197</v>
      </c>
      <c r="E196" s="174" t="s">
        <v>378</v>
      </c>
      <c r="F196" s="175" t="s">
        <v>379</v>
      </c>
      <c r="G196" s="176" t="s">
        <v>228</v>
      </c>
      <c r="H196" s="177">
        <v>0.189</v>
      </c>
      <c r="I196" s="178"/>
      <c r="J196" s="179">
        <f>ROUND(I196*H196,2)</f>
        <v>0</v>
      </c>
      <c r="K196" s="175"/>
      <c r="L196" s="40"/>
      <c r="M196" s="180" t="s">
        <v>5</v>
      </c>
      <c r="N196" s="181" t="s">
        <v>46</v>
      </c>
      <c r="O196" s="41"/>
      <c r="P196" s="182">
        <f>O196*H196</f>
        <v>0</v>
      </c>
      <c r="Q196" s="182">
        <v>2.234</v>
      </c>
      <c r="R196" s="182">
        <f>Q196*H196</f>
        <v>0.42222599999999999</v>
      </c>
      <c r="S196" s="182">
        <v>0</v>
      </c>
      <c r="T196" s="183">
        <f>S196*H196</f>
        <v>0</v>
      </c>
      <c r="AR196" s="23" t="s">
        <v>201</v>
      </c>
      <c r="AT196" s="23" t="s">
        <v>197</v>
      </c>
      <c r="AU196" s="23" t="s">
        <v>85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1035</v>
      </c>
    </row>
    <row r="197" spans="2:65" s="1" customFormat="1" ht="40.5">
      <c r="B197" s="40"/>
      <c r="D197" s="186" t="s">
        <v>209</v>
      </c>
      <c r="F197" s="194" t="s">
        <v>381</v>
      </c>
      <c r="I197" s="195"/>
      <c r="L197" s="40"/>
      <c r="M197" s="196"/>
      <c r="N197" s="41"/>
      <c r="O197" s="41"/>
      <c r="P197" s="41"/>
      <c r="Q197" s="41"/>
      <c r="R197" s="41"/>
      <c r="S197" s="41"/>
      <c r="T197" s="69"/>
      <c r="AT197" s="23" t="s">
        <v>209</v>
      </c>
      <c r="AU197" s="23" t="s">
        <v>85</v>
      </c>
    </row>
    <row r="198" spans="2:65" s="11" customFormat="1">
      <c r="B198" s="185"/>
      <c r="D198" s="186" t="s">
        <v>203</v>
      </c>
      <c r="E198" s="187" t="s">
        <v>5</v>
      </c>
      <c r="F198" s="188" t="s">
        <v>763</v>
      </c>
      <c r="H198" s="189">
        <v>0.189</v>
      </c>
      <c r="I198" s="190"/>
      <c r="L198" s="185"/>
      <c r="M198" s="191"/>
      <c r="N198" s="192"/>
      <c r="O198" s="192"/>
      <c r="P198" s="192"/>
      <c r="Q198" s="192"/>
      <c r="R198" s="192"/>
      <c r="S198" s="192"/>
      <c r="T198" s="193"/>
      <c r="AT198" s="187" t="s">
        <v>203</v>
      </c>
      <c r="AU198" s="187" t="s">
        <v>85</v>
      </c>
      <c r="AV198" s="11" t="s">
        <v>85</v>
      </c>
      <c r="AW198" s="11" t="s">
        <v>39</v>
      </c>
      <c r="AX198" s="11" t="s">
        <v>83</v>
      </c>
      <c r="AY198" s="187" t="s">
        <v>195</v>
      </c>
    </row>
    <row r="199" spans="2:65" s="1" customFormat="1" ht="16.5" customHeight="1">
      <c r="B199" s="172"/>
      <c r="C199" s="173" t="s">
        <v>383</v>
      </c>
      <c r="D199" s="173" t="s">
        <v>197</v>
      </c>
      <c r="E199" s="174" t="s">
        <v>384</v>
      </c>
      <c r="F199" s="175" t="s">
        <v>385</v>
      </c>
      <c r="G199" s="176" t="s">
        <v>264</v>
      </c>
      <c r="H199" s="177">
        <v>2.52</v>
      </c>
      <c r="I199" s="178"/>
      <c r="J199" s="179">
        <f>ROUND(I199*H199,2)</f>
        <v>0</v>
      </c>
      <c r="K199" s="175"/>
      <c r="L199" s="40"/>
      <c r="M199" s="180" t="s">
        <v>5</v>
      </c>
      <c r="N199" s="181" t="s">
        <v>46</v>
      </c>
      <c r="O199" s="41"/>
      <c r="P199" s="182">
        <f>O199*H199</f>
        <v>0</v>
      </c>
      <c r="Q199" s="182">
        <v>6.3899999999999998E-3</v>
      </c>
      <c r="R199" s="182">
        <f>Q199*H199</f>
        <v>1.61028E-2</v>
      </c>
      <c r="S199" s="182">
        <v>0</v>
      </c>
      <c r="T199" s="183">
        <f>S199*H199</f>
        <v>0</v>
      </c>
      <c r="AR199" s="23" t="s">
        <v>201</v>
      </c>
      <c r="AT199" s="23" t="s">
        <v>197</v>
      </c>
      <c r="AU199" s="23" t="s">
        <v>85</v>
      </c>
      <c r="AY199" s="23" t="s">
        <v>195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23" t="s">
        <v>83</v>
      </c>
      <c r="BK199" s="184">
        <f>ROUND(I199*H199,2)</f>
        <v>0</v>
      </c>
      <c r="BL199" s="23" t="s">
        <v>201</v>
      </c>
      <c r="BM199" s="23" t="s">
        <v>1036</v>
      </c>
    </row>
    <row r="200" spans="2:65" s="11" customFormat="1">
      <c r="B200" s="185"/>
      <c r="D200" s="186" t="s">
        <v>203</v>
      </c>
      <c r="E200" s="187" t="s">
        <v>5</v>
      </c>
      <c r="F200" s="188" t="s">
        <v>765</v>
      </c>
      <c r="H200" s="189">
        <v>2.52</v>
      </c>
      <c r="I200" s="190"/>
      <c r="L200" s="185"/>
      <c r="M200" s="191"/>
      <c r="N200" s="192"/>
      <c r="O200" s="192"/>
      <c r="P200" s="192"/>
      <c r="Q200" s="192"/>
      <c r="R200" s="192"/>
      <c r="S200" s="192"/>
      <c r="T200" s="193"/>
      <c r="AT200" s="187" t="s">
        <v>203</v>
      </c>
      <c r="AU200" s="187" t="s">
        <v>85</v>
      </c>
      <c r="AV200" s="11" t="s">
        <v>85</v>
      </c>
      <c r="AW200" s="11" t="s">
        <v>39</v>
      </c>
      <c r="AX200" s="11" t="s">
        <v>83</v>
      </c>
      <c r="AY200" s="187" t="s">
        <v>195</v>
      </c>
    </row>
    <row r="201" spans="2:65" s="1" customFormat="1" ht="16.5" customHeight="1">
      <c r="B201" s="172"/>
      <c r="C201" s="173" t="s">
        <v>388</v>
      </c>
      <c r="D201" s="173" t="s">
        <v>197</v>
      </c>
      <c r="E201" s="174" t="s">
        <v>345</v>
      </c>
      <c r="F201" s="175" t="s">
        <v>346</v>
      </c>
      <c r="G201" s="176" t="s">
        <v>303</v>
      </c>
      <c r="H201" s="177">
        <v>214.714</v>
      </c>
      <c r="I201" s="178"/>
      <c r="J201" s="179">
        <f>ROUND(I201*H201,2)</f>
        <v>0</v>
      </c>
      <c r="K201" s="175"/>
      <c r="L201" s="40"/>
      <c r="M201" s="180" t="s">
        <v>5</v>
      </c>
      <c r="N201" s="181" t="s">
        <v>46</v>
      </c>
      <c r="O201" s="41"/>
      <c r="P201" s="182">
        <f>O201*H201</f>
        <v>0</v>
      </c>
      <c r="Q201" s="182">
        <v>0</v>
      </c>
      <c r="R201" s="182">
        <f>Q201*H201</f>
        <v>0</v>
      </c>
      <c r="S201" s="182">
        <v>0</v>
      </c>
      <c r="T201" s="183">
        <f>S201*H201</f>
        <v>0</v>
      </c>
      <c r="AR201" s="23" t="s">
        <v>201</v>
      </c>
      <c r="AT201" s="23" t="s">
        <v>197</v>
      </c>
      <c r="AU201" s="23" t="s">
        <v>85</v>
      </c>
      <c r="AY201" s="23" t="s">
        <v>195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23" t="s">
        <v>83</v>
      </c>
      <c r="BK201" s="184">
        <f>ROUND(I201*H201,2)</f>
        <v>0</v>
      </c>
      <c r="BL201" s="23" t="s">
        <v>201</v>
      </c>
      <c r="BM201" s="23" t="s">
        <v>1037</v>
      </c>
    </row>
    <row r="202" spans="2:65" s="10" customFormat="1" ht="29.85" customHeight="1">
      <c r="B202" s="159"/>
      <c r="D202" s="160" t="s">
        <v>74</v>
      </c>
      <c r="E202" s="170" t="s">
        <v>220</v>
      </c>
      <c r="F202" s="170" t="s">
        <v>390</v>
      </c>
      <c r="I202" s="162"/>
      <c r="J202" s="171">
        <f>BK202</f>
        <v>0</v>
      </c>
      <c r="L202" s="159"/>
      <c r="M202" s="164"/>
      <c r="N202" s="165"/>
      <c r="O202" s="165"/>
      <c r="P202" s="166">
        <f>P203+P221</f>
        <v>0</v>
      </c>
      <c r="Q202" s="165"/>
      <c r="R202" s="166">
        <f>R203+R221</f>
        <v>200.973735</v>
      </c>
      <c r="S202" s="165"/>
      <c r="T202" s="167">
        <f>T203+T221</f>
        <v>0</v>
      </c>
      <c r="AR202" s="160" t="s">
        <v>83</v>
      </c>
      <c r="AT202" s="168" t="s">
        <v>74</v>
      </c>
      <c r="AU202" s="168" t="s">
        <v>83</v>
      </c>
      <c r="AY202" s="160" t="s">
        <v>195</v>
      </c>
      <c r="BK202" s="169">
        <f>BK203+BK221</f>
        <v>0</v>
      </c>
    </row>
    <row r="203" spans="2:65" s="10" customFormat="1" ht="14.85" customHeight="1">
      <c r="B203" s="159"/>
      <c r="D203" s="160" t="s">
        <v>74</v>
      </c>
      <c r="E203" s="170" t="s">
        <v>391</v>
      </c>
      <c r="F203" s="170" t="s">
        <v>392</v>
      </c>
      <c r="I203" s="162"/>
      <c r="J203" s="171">
        <f>BK203</f>
        <v>0</v>
      </c>
      <c r="L203" s="159"/>
      <c r="M203" s="164"/>
      <c r="N203" s="165"/>
      <c r="O203" s="165"/>
      <c r="P203" s="166">
        <f>SUM(P204:P220)</f>
        <v>0</v>
      </c>
      <c r="Q203" s="165"/>
      <c r="R203" s="166">
        <f>SUM(R204:R220)</f>
        <v>200.82223500000001</v>
      </c>
      <c r="S203" s="165"/>
      <c r="T203" s="167">
        <f>SUM(T204:T220)</f>
        <v>0</v>
      </c>
      <c r="AR203" s="160" t="s">
        <v>83</v>
      </c>
      <c r="AT203" s="168" t="s">
        <v>74</v>
      </c>
      <c r="AU203" s="168" t="s">
        <v>85</v>
      </c>
      <c r="AY203" s="160" t="s">
        <v>195</v>
      </c>
      <c r="BK203" s="169">
        <f>SUM(BK204:BK220)</f>
        <v>0</v>
      </c>
    </row>
    <row r="204" spans="2:65" s="1" customFormat="1" ht="16.5" customHeight="1">
      <c r="B204" s="172"/>
      <c r="C204" s="173" t="s">
        <v>393</v>
      </c>
      <c r="D204" s="173" t="s">
        <v>197</v>
      </c>
      <c r="E204" s="174" t="s">
        <v>394</v>
      </c>
      <c r="F204" s="175" t="s">
        <v>395</v>
      </c>
      <c r="G204" s="176" t="s">
        <v>264</v>
      </c>
      <c r="H204" s="177">
        <v>225.18</v>
      </c>
      <c r="I204" s="178"/>
      <c r="J204" s="179">
        <f>ROUND(I204*H204,2)</f>
        <v>0</v>
      </c>
      <c r="K204" s="175"/>
      <c r="L204" s="40"/>
      <c r="M204" s="180" t="s">
        <v>5</v>
      </c>
      <c r="N204" s="181" t="s">
        <v>46</v>
      </c>
      <c r="O204" s="41"/>
      <c r="P204" s="182">
        <f>O204*H204</f>
        <v>0</v>
      </c>
      <c r="Q204" s="182">
        <v>0.29699999999999999</v>
      </c>
      <c r="R204" s="182">
        <f>Q204*H204</f>
        <v>66.878460000000004</v>
      </c>
      <c r="S204" s="182">
        <v>0</v>
      </c>
      <c r="T204" s="183">
        <f>S204*H204</f>
        <v>0</v>
      </c>
      <c r="AR204" s="23" t="s">
        <v>201</v>
      </c>
      <c r="AT204" s="23" t="s">
        <v>197</v>
      </c>
      <c r="AU204" s="23" t="s">
        <v>211</v>
      </c>
      <c r="AY204" s="23" t="s">
        <v>195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23" t="s">
        <v>83</v>
      </c>
      <c r="BK204" s="184">
        <f>ROUND(I204*H204,2)</f>
        <v>0</v>
      </c>
      <c r="BL204" s="23" t="s">
        <v>201</v>
      </c>
      <c r="BM204" s="23" t="s">
        <v>1038</v>
      </c>
    </row>
    <row r="205" spans="2:65" s="1" customFormat="1" ht="54">
      <c r="B205" s="40"/>
      <c r="D205" s="186" t="s">
        <v>209</v>
      </c>
      <c r="F205" s="194" t="s">
        <v>397</v>
      </c>
      <c r="I205" s="195"/>
      <c r="L205" s="40"/>
      <c r="M205" s="196"/>
      <c r="N205" s="41"/>
      <c r="O205" s="41"/>
      <c r="P205" s="41"/>
      <c r="Q205" s="41"/>
      <c r="R205" s="41"/>
      <c r="S205" s="41"/>
      <c r="T205" s="69"/>
      <c r="AT205" s="23" t="s">
        <v>209</v>
      </c>
      <c r="AU205" s="23" t="s">
        <v>211</v>
      </c>
    </row>
    <row r="206" spans="2:65" s="11" customFormat="1">
      <c r="B206" s="185"/>
      <c r="D206" s="186" t="s">
        <v>203</v>
      </c>
      <c r="E206" s="187" t="s">
        <v>5</v>
      </c>
      <c r="F206" s="188" t="s">
        <v>1023</v>
      </c>
      <c r="H206" s="189">
        <v>202.15</v>
      </c>
      <c r="I206" s="190"/>
      <c r="L206" s="185"/>
      <c r="M206" s="191"/>
      <c r="N206" s="192"/>
      <c r="O206" s="192"/>
      <c r="P206" s="192"/>
      <c r="Q206" s="192"/>
      <c r="R206" s="192"/>
      <c r="S206" s="192"/>
      <c r="T206" s="193"/>
      <c r="AT206" s="187" t="s">
        <v>203</v>
      </c>
      <c r="AU206" s="187" t="s">
        <v>211</v>
      </c>
      <c r="AV206" s="11" t="s">
        <v>85</v>
      </c>
      <c r="AW206" s="11" t="s">
        <v>39</v>
      </c>
      <c r="AX206" s="11" t="s">
        <v>75</v>
      </c>
      <c r="AY206" s="187" t="s">
        <v>195</v>
      </c>
    </row>
    <row r="207" spans="2:65" s="11" customFormat="1">
      <c r="B207" s="185"/>
      <c r="D207" s="186" t="s">
        <v>203</v>
      </c>
      <c r="E207" s="187" t="s">
        <v>5</v>
      </c>
      <c r="F207" s="188" t="s">
        <v>1024</v>
      </c>
      <c r="H207" s="189">
        <v>23.03</v>
      </c>
      <c r="I207" s="190"/>
      <c r="L207" s="185"/>
      <c r="M207" s="191"/>
      <c r="N207" s="192"/>
      <c r="O207" s="192"/>
      <c r="P207" s="192"/>
      <c r="Q207" s="192"/>
      <c r="R207" s="192"/>
      <c r="S207" s="192"/>
      <c r="T207" s="193"/>
      <c r="AT207" s="187" t="s">
        <v>203</v>
      </c>
      <c r="AU207" s="187" t="s">
        <v>211</v>
      </c>
      <c r="AV207" s="11" t="s">
        <v>85</v>
      </c>
      <c r="AW207" s="11" t="s">
        <v>39</v>
      </c>
      <c r="AX207" s="11" t="s">
        <v>75</v>
      </c>
      <c r="AY207" s="187" t="s">
        <v>195</v>
      </c>
    </row>
    <row r="208" spans="2:65" s="13" customFormat="1">
      <c r="B208" s="205"/>
      <c r="D208" s="186" t="s">
        <v>203</v>
      </c>
      <c r="E208" s="206" t="s">
        <v>5</v>
      </c>
      <c r="F208" s="207" t="s">
        <v>254</v>
      </c>
      <c r="H208" s="208">
        <v>225.18</v>
      </c>
      <c r="I208" s="209"/>
      <c r="L208" s="205"/>
      <c r="M208" s="210"/>
      <c r="N208" s="211"/>
      <c r="O208" s="211"/>
      <c r="P208" s="211"/>
      <c r="Q208" s="211"/>
      <c r="R208" s="211"/>
      <c r="S208" s="211"/>
      <c r="T208" s="212"/>
      <c r="AT208" s="206" t="s">
        <v>203</v>
      </c>
      <c r="AU208" s="206" t="s">
        <v>211</v>
      </c>
      <c r="AV208" s="13" t="s">
        <v>201</v>
      </c>
      <c r="AW208" s="13" t="s">
        <v>39</v>
      </c>
      <c r="AX208" s="13" t="s">
        <v>83</v>
      </c>
      <c r="AY208" s="206" t="s">
        <v>195</v>
      </c>
    </row>
    <row r="209" spans="2:65" s="1" customFormat="1" ht="16.5" customHeight="1">
      <c r="B209" s="172"/>
      <c r="C209" s="173" t="s">
        <v>398</v>
      </c>
      <c r="D209" s="173" t="s">
        <v>197</v>
      </c>
      <c r="E209" s="174" t="s">
        <v>399</v>
      </c>
      <c r="F209" s="175" t="s">
        <v>400</v>
      </c>
      <c r="G209" s="176" t="s">
        <v>264</v>
      </c>
      <c r="H209" s="177">
        <v>225.18</v>
      </c>
      <c r="I209" s="178"/>
      <c r="J209" s="179">
        <f>ROUND(I209*H209,2)</f>
        <v>0</v>
      </c>
      <c r="K209" s="175"/>
      <c r="L209" s="40"/>
      <c r="M209" s="180" t="s">
        <v>5</v>
      </c>
      <c r="N209" s="181" t="s">
        <v>46</v>
      </c>
      <c r="O209" s="41"/>
      <c r="P209" s="182">
        <f>O209*H209</f>
        <v>0</v>
      </c>
      <c r="Q209" s="182">
        <v>0.29160000000000003</v>
      </c>
      <c r="R209" s="182">
        <f>Q209*H209</f>
        <v>65.66248800000001</v>
      </c>
      <c r="S209" s="182">
        <v>0</v>
      </c>
      <c r="T209" s="183">
        <f>S209*H209</f>
        <v>0</v>
      </c>
      <c r="AR209" s="23" t="s">
        <v>201</v>
      </c>
      <c r="AT209" s="23" t="s">
        <v>197</v>
      </c>
      <c r="AU209" s="23" t="s">
        <v>211</v>
      </c>
      <c r="AY209" s="23" t="s">
        <v>195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23" t="s">
        <v>83</v>
      </c>
      <c r="BK209" s="184">
        <f>ROUND(I209*H209,2)</f>
        <v>0</v>
      </c>
      <c r="BL209" s="23" t="s">
        <v>201</v>
      </c>
      <c r="BM209" s="23" t="s">
        <v>1039</v>
      </c>
    </row>
    <row r="210" spans="2:65" s="1" customFormat="1" ht="54">
      <c r="B210" s="40"/>
      <c r="D210" s="186" t="s">
        <v>209</v>
      </c>
      <c r="F210" s="194" t="s">
        <v>402</v>
      </c>
      <c r="I210" s="195"/>
      <c r="L210" s="40"/>
      <c r="M210" s="196"/>
      <c r="N210" s="41"/>
      <c r="O210" s="41"/>
      <c r="P210" s="41"/>
      <c r="Q210" s="41"/>
      <c r="R210" s="41"/>
      <c r="S210" s="41"/>
      <c r="T210" s="69"/>
      <c r="AT210" s="23" t="s">
        <v>209</v>
      </c>
      <c r="AU210" s="23" t="s">
        <v>211</v>
      </c>
    </row>
    <row r="211" spans="2:65" s="1" customFormat="1" ht="16.5" customHeight="1">
      <c r="B211" s="172"/>
      <c r="C211" s="173" t="s">
        <v>403</v>
      </c>
      <c r="D211" s="173" t="s">
        <v>197</v>
      </c>
      <c r="E211" s="174" t="s">
        <v>404</v>
      </c>
      <c r="F211" s="175" t="s">
        <v>405</v>
      </c>
      <c r="G211" s="176" t="s">
        <v>264</v>
      </c>
      <c r="H211" s="177">
        <v>315.25200000000001</v>
      </c>
      <c r="I211" s="178"/>
      <c r="J211" s="179">
        <f>ROUND(I211*H211,2)</f>
        <v>0</v>
      </c>
      <c r="K211" s="175"/>
      <c r="L211" s="40"/>
      <c r="M211" s="180" t="s">
        <v>5</v>
      </c>
      <c r="N211" s="181" t="s">
        <v>46</v>
      </c>
      <c r="O211" s="41"/>
      <c r="P211" s="182">
        <f>O211*H211</f>
        <v>0</v>
      </c>
      <c r="Q211" s="182">
        <v>0.108</v>
      </c>
      <c r="R211" s="182">
        <f>Q211*H211</f>
        <v>34.047215999999999</v>
      </c>
      <c r="S211" s="182">
        <v>0</v>
      </c>
      <c r="T211" s="183">
        <f>S211*H211</f>
        <v>0</v>
      </c>
      <c r="AR211" s="23" t="s">
        <v>201</v>
      </c>
      <c r="AT211" s="23" t="s">
        <v>197</v>
      </c>
      <c r="AU211" s="23" t="s">
        <v>211</v>
      </c>
      <c r="AY211" s="23" t="s">
        <v>195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23" t="s">
        <v>83</v>
      </c>
      <c r="BK211" s="184">
        <f>ROUND(I211*H211,2)</f>
        <v>0</v>
      </c>
      <c r="BL211" s="23" t="s">
        <v>201</v>
      </c>
      <c r="BM211" s="23" t="s">
        <v>1040</v>
      </c>
    </row>
    <row r="212" spans="2:65" s="1" customFormat="1" ht="40.5">
      <c r="B212" s="40"/>
      <c r="D212" s="186" t="s">
        <v>209</v>
      </c>
      <c r="F212" s="194" t="s">
        <v>407</v>
      </c>
      <c r="I212" s="195"/>
      <c r="L212" s="40"/>
      <c r="M212" s="196"/>
      <c r="N212" s="41"/>
      <c r="O212" s="41"/>
      <c r="P212" s="41"/>
      <c r="Q212" s="41"/>
      <c r="R212" s="41"/>
      <c r="S212" s="41"/>
      <c r="T212" s="69"/>
      <c r="AT212" s="23" t="s">
        <v>209</v>
      </c>
      <c r="AU212" s="23" t="s">
        <v>211</v>
      </c>
    </row>
    <row r="213" spans="2:65" s="11" customFormat="1">
      <c r="B213" s="185"/>
      <c r="D213" s="186" t="s">
        <v>203</v>
      </c>
      <c r="E213" s="187" t="s">
        <v>5</v>
      </c>
      <c r="F213" s="188" t="s">
        <v>1026</v>
      </c>
      <c r="H213" s="189">
        <v>283.01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203</v>
      </c>
      <c r="AU213" s="187" t="s">
        <v>211</v>
      </c>
      <c r="AV213" s="11" t="s">
        <v>85</v>
      </c>
      <c r="AW213" s="11" t="s">
        <v>39</v>
      </c>
      <c r="AX213" s="11" t="s">
        <v>75</v>
      </c>
      <c r="AY213" s="187" t="s">
        <v>195</v>
      </c>
    </row>
    <row r="214" spans="2:65" s="11" customFormat="1">
      <c r="B214" s="185"/>
      <c r="D214" s="186" t="s">
        <v>203</v>
      </c>
      <c r="E214" s="187" t="s">
        <v>5</v>
      </c>
      <c r="F214" s="188" t="s">
        <v>1027</v>
      </c>
      <c r="H214" s="189">
        <v>32.241999999999997</v>
      </c>
      <c r="I214" s="190"/>
      <c r="L214" s="185"/>
      <c r="M214" s="191"/>
      <c r="N214" s="192"/>
      <c r="O214" s="192"/>
      <c r="P214" s="192"/>
      <c r="Q214" s="192"/>
      <c r="R214" s="192"/>
      <c r="S214" s="192"/>
      <c r="T214" s="193"/>
      <c r="AT214" s="187" t="s">
        <v>203</v>
      </c>
      <c r="AU214" s="187" t="s">
        <v>211</v>
      </c>
      <c r="AV214" s="11" t="s">
        <v>85</v>
      </c>
      <c r="AW214" s="11" t="s">
        <v>39</v>
      </c>
      <c r="AX214" s="11" t="s">
        <v>75</v>
      </c>
      <c r="AY214" s="187" t="s">
        <v>195</v>
      </c>
    </row>
    <row r="215" spans="2:65" s="13" customFormat="1">
      <c r="B215" s="205"/>
      <c r="D215" s="186" t="s">
        <v>203</v>
      </c>
      <c r="E215" s="206" t="s">
        <v>5</v>
      </c>
      <c r="F215" s="207" t="s">
        <v>254</v>
      </c>
      <c r="H215" s="208">
        <v>315.25200000000001</v>
      </c>
      <c r="I215" s="209"/>
      <c r="L215" s="205"/>
      <c r="M215" s="210"/>
      <c r="N215" s="211"/>
      <c r="O215" s="211"/>
      <c r="P215" s="211"/>
      <c r="Q215" s="211"/>
      <c r="R215" s="211"/>
      <c r="S215" s="211"/>
      <c r="T215" s="212"/>
      <c r="AT215" s="206" t="s">
        <v>203</v>
      </c>
      <c r="AU215" s="206" t="s">
        <v>211</v>
      </c>
      <c r="AV215" s="13" t="s">
        <v>201</v>
      </c>
      <c r="AW215" s="13" t="s">
        <v>39</v>
      </c>
      <c r="AX215" s="13" t="s">
        <v>83</v>
      </c>
      <c r="AY215" s="206" t="s">
        <v>195</v>
      </c>
    </row>
    <row r="216" spans="2:65" s="1" customFormat="1" ht="16.5" customHeight="1">
      <c r="B216" s="172"/>
      <c r="C216" s="173" t="s">
        <v>408</v>
      </c>
      <c r="D216" s="173" t="s">
        <v>197</v>
      </c>
      <c r="E216" s="174" t="s">
        <v>404</v>
      </c>
      <c r="F216" s="175" t="s">
        <v>405</v>
      </c>
      <c r="G216" s="176" t="s">
        <v>264</v>
      </c>
      <c r="H216" s="177">
        <v>315.25200000000001</v>
      </c>
      <c r="I216" s="178"/>
      <c r="J216" s="179">
        <f>ROUND(I216*H216,2)</f>
        <v>0</v>
      </c>
      <c r="K216" s="175"/>
      <c r="L216" s="40"/>
      <c r="M216" s="180" t="s">
        <v>5</v>
      </c>
      <c r="N216" s="181" t="s">
        <v>46</v>
      </c>
      <c r="O216" s="41"/>
      <c r="P216" s="182">
        <f>O216*H216</f>
        <v>0</v>
      </c>
      <c r="Q216" s="182">
        <v>0.108</v>
      </c>
      <c r="R216" s="182">
        <f>Q216*H216</f>
        <v>34.047215999999999</v>
      </c>
      <c r="S216" s="182">
        <v>0</v>
      </c>
      <c r="T216" s="183">
        <f>S216*H216</f>
        <v>0</v>
      </c>
      <c r="AR216" s="23" t="s">
        <v>201</v>
      </c>
      <c r="AT216" s="23" t="s">
        <v>197</v>
      </c>
      <c r="AU216" s="23" t="s">
        <v>211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1041</v>
      </c>
    </row>
    <row r="217" spans="2:65" s="1" customFormat="1" ht="40.5">
      <c r="B217" s="40"/>
      <c r="D217" s="186" t="s">
        <v>209</v>
      </c>
      <c r="F217" s="194" t="s">
        <v>407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211</v>
      </c>
    </row>
    <row r="218" spans="2:65" s="1" customFormat="1" ht="16.5" customHeight="1">
      <c r="B218" s="172"/>
      <c r="C218" s="173" t="s">
        <v>410</v>
      </c>
      <c r="D218" s="173" t="s">
        <v>197</v>
      </c>
      <c r="E218" s="174" t="s">
        <v>905</v>
      </c>
      <c r="F218" s="175" t="s">
        <v>906</v>
      </c>
      <c r="G218" s="176" t="s">
        <v>264</v>
      </c>
      <c r="H218" s="177">
        <v>0.5</v>
      </c>
      <c r="I218" s="178"/>
      <c r="J218" s="179">
        <f>ROUND(I218*H218,2)</f>
        <v>0</v>
      </c>
      <c r="K218" s="175"/>
      <c r="L218" s="40"/>
      <c r="M218" s="180" t="s">
        <v>5</v>
      </c>
      <c r="N218" s="181" t="s">
        <v>46</v>
      </c>
      <c r="O218" s="41"/>
      <c r="P218" s="182">
        <f>O218*H218</f>
        <v>0</v>
      </c>
      <c r="Q218" s="182">
        <v>0.37370999999999999</v>
      </c>
      <c r="R218" s="182">
        <f>Q218*H218</f>
        <v>0.18685499999999999</v>
      </c>
      <c r="S218" s="182">
        <v>0</v>
      </c>
      <c r="T218" s="183">
        <f>S218*H218</f>
        <v>0</v>
      </c>
      <c r="AR218" s="23" t="s">
        <v>201</v>
      </c>
      <c r="AT218" s="23" t="s">
        <v>197</v>
      </c>
      <c r="AU218" s="23" t="s">
        <v>211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1042</v>
      </c>
    </row>
    <row r="219" spans="2:65" s="11" customFormat="1">
      <c r="B219" s="185"/>
      <c r="D219" s="186" t="s">
        <v>203</v>
      </c>
      <c r="E219" s="187" t="s">
        <v>5</v>
      </c>
      <c r="F219" s="188" t="s">
        <v>1029</v>
      </c>
      <c r="H219" s="189">
        <v>0.5</v>
      </c>
      <c r="I219" s="190"/>
      <c r="L219" s="185"/>
      <c r="M219" s="191"/>
      <c r="N219" s="192"/>
      <c r="O219" s="192"/>
      <c r="P219" s="192"/>
      <c r="Q219" s="192"/>
      <c r="R219" s="192"/>
      <c r="S219" s="192"/>
      <c r="T219" s="193"/>
      <c r="AT219" s="187" t="s">
        <v>203</v>
      </c>
      <c r="AU219" s="187" t="s">
        <v>211</v>
      </c>
      <c r="AV219" s="11" t="s">
        <v>85</v>
      </c>
      <c r="AW219" s="11" t="s">
        <v>39</v>
      </c>
      <c r="AX219" s="11" t="s">
        <v>83</v>
      </c>
      <c r="AY219" s="187" t="s">
        <v>195</v>
      </c>
    </row>
    <row r="220" spans="2:65" s="1" customFormat="1" ht="16.5" customHeight="1">
      <c r="B220" s="172"/>
      <c r="C220" s="173" t="s">
        <v>414</v>
      </c>
      <c r="D220" s="173" t="s">
        <v>197</v>
      </c>
      <c r="E220" s="174" t="s">
        <v>345</v>
      </c>
      <c r="F220" s="175" t="s">
        <v>346</v>
      </c>
      <c r="G220" s="176" t="s">
        <v>303</v>
      </c>
      <c r="H220" s="177">
        <v>200.822</v>
      </c>
      <c r="I220" s="178"/>
      <c r="J220" s="179">
        <f>ROUND(I220*H220,2)</f>
        <v>0</v>
      </c>
      <c r="K220" s="175"/>
      <c r="L220" s="40"/>
      <c r="M220" s="180" t="s">
        <v>5</v>
      </c>
      <c r="N220" s="181" t="s">
        <v>46</v>
      </c>
      <c r="O220" s="41"/>
      <c r="P220" s="182">
        <f>O220*H220</f>
        <v>0</v>
      </c>
      <c r="Q220" s="182">
        <v>0</v>
      </c>
      <c r="R220" s="182">
        <f>Q220*H220</f>
        <v>0</v>
      </c>
      <c r="S220" s="182">
        <v>0</v>
      </c>
      <c r="T220" s="183">
        <f>S220*H220</f>
        <v>0</v>
      </c>
      <c r="AR220" s="23" t="s">
        <v>201</v>
      </c>
      <c r="AT220" s="23" t="s">
        <v>197</v>
      </c>
      <c r="AU220" s="23" t="s">
        <v>211</v>
      </c>
      <c r="AY220" s="23" t="s">
        <v>195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23" t="s">
        <v>83</v>
      </c>
      <c r="BK220" s="184">
        <f>ROUND(I220*H220,2)</f>
        <v>0</v>
      </c>
      <c r="BL220" s="23" t="s">
        <v>201</v>
      </c>
      <c r="BM220" s="23" t="s">
        <v>1043</v>
      </c>
    </row>
    <row r="221" spans="2:65" s="10" customFormat="1" ht="22.35" customHeight="1">
      <c r="B221" s="159"/>
      <c r="D221" s="160" t="s">
        <v>74</v>
      </c>
      <c r="E221" s="170" t="s">
        <v>412</v>
      </c>
      <c r="F221" s="170" t="s">
        <v>413</v>
      </c>
      <c r="I221" s="162"/>
      <c r="J221" s="171">
        <f>BK221</f>
        <v>0</v>
      </c>
      <c r="L221" s="159"/>
      <c r="M221" s="164"/>
      <c r="N221" s="165"/>
      <c r="O221" s="165"/>
      <c r="P221" s="166">
        <f>SUM(P222:P225)</f>
        <v>0</v>
      </c>
      <c r="Q221" s="165"/>
      <c r="R221" s="166">
        <f>SUM(R222:R225)</f>
        <v>0.15150000000000002</v>
      </c>
      <c r="S221" s="165"/>
      <c r="T221" s="167">
        <f>SUM(T222:T225)</f>
        <v>0</v>
      </c>
      <c r="AR221" s="160" t="s">
        <v>83</v>
      </c>
      <c r="AT221" s="168" t="s">
        <v>74</v>
      </c>
      <c r="AU221" s="168" t="s">
        <v>85</v>
      </c>
      <c r="AY221" s="160" t="s">
        <v>195</v>
      </c>
      <c r="BK221" s="169">
        <f>SUM(BK222:BK225)</f>
        <v>0</v>
      </c>
    </row>
    <row r="222" spans="2:65" s="1" customFormat="1" ht="25.5" customHeight="1">
      <c r="B222" s="172"/>
      <c r="C222" s="173" t="s">
        <v>419</v>
      </c>
      <c r="D222" s="173" t="s">
        <v>197</v>
      </c>
      <c r="E222" s="174" t="s">
        <v>415</v>
      </c>
      <c r="F222" s="175" t="s">
        <v>416</v>
      </c>
      <c r="G222" s="176" t="s">
        <v>264</v>
      </c>
      <c r="H222" s="177">
        <v>1.5</v>
      </c>
      <c r="I222" s="178"/>
      <c r="J222" s="179">
        <f>ROUND(I222*H222,2)</f>
        <v>0</v>
      </c>
      <c r="K222" s="175"/>
      <c r="L222" s="40"/>
      <c r="M222" s="180" t="s">
        <v>5</v>
      </c>
      <c r="N222" s="181" t="s">
        <v>46</v>
      </c>
      <c r="O222" s="41"/>
      <c r="P222" s="182">
        <f>O222*H222</f>
        <v>0</v>
      </c>
      <c r="Q222" s="182">
        <v>0.10100000000000001</v>
      </c>
      <c r="R222" s="182">
        <f>Q222*H222</f>
        <v>0.15150000000000002</v>
      </c>
      <c r="S222" s="182">
        <v>0</v>
      </c>
      <c r="T222" s="183">
        <f>S222*H222</f>
        <v>0</v>
      </c>
      <c r="AR222" s="23" t="s">
        <v>201</v>
      </c>
      <c r="AT222" s="23" t="s">
        <v>197</v>
      </c>
      <c r="AU222" s="23" t="s">
        <v>211</v>
      </c>
      <c r="AY222" s="23" t="s">
        <v>195</v>
      </c>
      <c r="BE222" s="184">
        <f>IF(N222="základní",J222,0)</f>
        <v>0</v>
      </c>
      <c r="BF222" s="184">
        <f>IF(N222="snížená",J222,0)</f>
        <v>0</v>
      </c>
      <c r="BG222" s="184">
        <f>IF(N222="zákl. přenesená",J222,0)</f>
        <v>0</v>
      </c>
      <c r="BH222" s="184">
        <f>IF(N222="sníž. přenesená",J222,0)</f>
        <v>0</v>
      </c>
      <c r="BI222" s="184">
        <f>IF(N222="nulová",J222,0)</f>
        <v>0</v>
      </c>
      <c r="BJ222" s="23" t="s">
        <v>83</v>
      </c>
      <c r="BK222" s="184">
        <f>ROUND(I222*H222,2)</f>
        <v>0</v>
      </c>
      <c r="BL222" s="23" t="s">
        <v>201</v>
      </c>
      <c r="BM222" s="23" t="s">
        <v>1044</v>
      </c>
    </row>
    <row r="223" spans="2:65" s="1" customFormat="1" ht="81">
      <c r="B223" s="40"/>
      <c r="D223" s="186" t="s">
        <v>209</v>
      </c>
      <c r="F223" s="194" t="s">
        <v>418</v>
      </c>
      <c r="I223" s="195"/>
      <c r="L223" s="40"/>
      <c r="M223" s="196"/>
      <c r="N223" s="41"/>
      <c r="O223" s="41"/>
      <c r="P223" s="41"/>
      <c r="Q223" s="41"/>
      <c r="R223" s="41"/>
      <c r="S223" s="41"/>
      <c r="T223" s="69"/>
      <c r="AT223" s="23" t="s">
        <v>209</v>
      </c>
      <c r="AU223" s="23" t="s">
        <v>211</v>
      </c>
    </row>
    <row r="224" spans="2:65" s="11" customFormat="1">
      <c r="B224" s="185"/>
      <c r="D224" s="186" t="s">
        <v>203</v>
      </c>
      <c r="E224" s="187" t="s">
        <v>5</v>
      </c>
      <c r="F224" s="188" t="s">
        <v>1045</v>
      </c>
      <c r="H224" s="189">
        <v>1.5</v>
      </c>
      <c r="I224" s="190"/>
      <c r="L224" s="185"/>
      <c r="M224" s="191"/>
      <c r="N224" s="192"/>
      <c r="O224" s="192"/>
      <c r="P224" s="192"/>
      <c r="Q224" s="192"/>
      <c r="R224" s="192"/>
      <c r="S224" s="192"/>
      <c r="T224" s="193"/>
      <c r="AT224" s="187" t="s">
        <v>203</v>
      </c>
      <c r="AU224" s="187" t="s">
        <v>211</v>
      </c>
      <c r="AV224" s="11" t="s">
        <v>85</v>
      </c>
      <c r="AW224" s="11" t="s">
        <v>39</v>
      </c>
      <c r="AX224" s="11" t="s">
        <v>83</v>
      </c>
      <c r="AY224" s="187" t="s">
        <v>195</v>
      </c>
    </row>
    <row r="225" spans="2:65" s="1" customFormat="1" ht="16.5" customHeight="1">
      <c r="B225" s="172"/>
      <c r="C225" s="173" t="s">
        <v>424</v>
      </c>
      <c r="D225" s="173" t="s">
        <v>197</v>
      </c>
      <c r="E225" s="174" t="s">
        <v>345</v>
      </c>
      <c r="F225" s="175" t="s">
        <v>346</v>
      </c>
      <c r="G225" s="176" t="s">
        <v>303</v>
      </c>
      <c r="H225" s="177">
        <v>0.152</v>
      </c>
      <c r="I225" s="178"/>
      <c r="J225" s="179">
        <f>ROUND(I225*H225,2)</f>
        <v>0</v>
      </c>
      <c r="K225" s="175"/>
      <c r="L225" s="40"/>
      <c r="M225" s="180" t="s">
        <v>5</v>
      </c>
      <c r="N225" s="181" t="s">
        <v>46</v>
      </c>
      <c r="O225" s="41"/>
      <c r="P225" s="182">
        <f>O225*H225</f>
        <v>0</v>
      </c>
      <c r="Q225" s="182">
        <v>0</v>
      </c>
      <c r="R225" s="182">
        <f>Q225*H225</f>
        <v>0</v>
      </c>
      <c r="S225" s="182">
        <v>0</v>
      </c>
      <c r="T225" s="183">
        <f>S225*H225</f>
        <v>0</v>
      </c>
      <c r="AR225" s="23" t="s">
        <v>201</v>
      </c>
      <c r="AT225" s="23" t="s">
        <v>197</v>
      </c>
      <c r="AU225" s="23" t="s">
        <v>211</v>
      </c>
      <c r="AY225" s="23" t="s">
        <v>195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23" t="s">
        <v>83</v>
      </c>
      <c r="BK225" s="184">
        <f>ROUND(I225*H225,2)</f>
        <v>0</v>
      </c>
      <c r="BL225" s="23" t="s">
        <v>201</v>
      </c>
      <c r="BM225" s="23" t="s">
        <v>1046</v>
      </c>
    </row>
    <row r="226" spans="2:65" s="10" customFormat="1" ht="29.85" customHeight="1">
      <c r="B226" s="159"/>
      <c r="D226" s="160" t="s">
        <v>74</v>
      </c>
      <c r="E226" s="170" t="s">
        <v>255</v>
      </c>
      <c r="F226" s="170" t="s">
        <v>421</v>
      </c>
      <c r="I226" s="162"/>
      <c r="J226" s="171">
        <f>BK226</f>
        <v>0</v>
      </c>
      <c r="L226" s="159"/>
      <c r="M226" s="164"/>
      <c r="N226" s="165"/>
      <c r="O226" s="165"/>
      <c r="P226" s="166">
        <f>P227+P239+P278</f>
        <v>0</v>
      </c>
      <c r="Q226" s="165"/>
      <c r="R226" s="166">
        <f>R227+R239+R278</f>
        <v>5.2823071000000006</v>
      </c>
      <c r="S226" s="165"/>
      <c r="T226" s="167">
        <f>T227+T239+T278</f>
        <v>0</v>
      </c>
      <c r="AR226" s="160" t="s">
        <v>83</v>
      </c>
      <c r="AT226" s="168" t="s">
        <v>74</v>
      </c>
      <c r="AU226" s="168" t="s">
        <v>83</v>
      </c>
      <c r="AY226" s="160" t="s">
        <v>195</v>
      </c>
      <c r="BK226" s="169">
        <f>BK227+BK239+BK278</f>
        <v>0</v>
      </c>
    </row>
    <row r="227" spans="2:65" s="10" customFormat="1" ht="14.85" customHeight="1">
      <c r="B227" s="159"/>
      <c r="D227" s="160" t="s">
        <v>74</v>
      </c>
      <c r="E227" s="170" t="s">
        <v>422</v>
      </c>
      <c r="F227" s="170" t="s">
        <v>423</v>
      </c>
      <c r="I227" s="162"/>
      <c r="J227" s="171">
        <f>BK227</f>
        <v>0</v>
      </c>
      <c r="L227" s="159"/>
      <c r="M227" s="164"/>
      <c r="N227" s="165"/>
      <c r="O227" s="165"/>
      <c r="P227" s="166">
        <f>SUM(P228:P238)</f>
        <v>0</v>
      </c>
      <c r="Q227" s="165"/>
      <c r="R227" s="166">
        <f>SUM(R228:R238)</f>
        <v>8.9609999999999995E-2</v>
      </c>
      <c r="S227" s="165"/>
      <c r="T227" s="167">
        <f>SUM(T228:T238)</f>
        <v>0</v>
      </c>
      <c r="AR227" s="160" t="s">
        <v>83</v>
      </c>
      <c r="AT227" s="168" t="s">
        <v>74</v>
      </c>
      <c r="AU227" s="168" t="s">
        <v>85</v>
      </c>
      <c r="AY227" s="160" t="s">
        <v>195</v>
      </c>
      <c r="BK227" s="169">
        <f>SUM(BK228:BK238)</f>
        <v>0</v>
      </c>
    </row>
    <row r="228" spans="2:65" s="1" customFormat="1" ht="16.5" customHeight="1">
      <c r="B228" s="172"/>
      <c r="C228" s="173" t="s">
        <v>428</v>
      </c>
      <c r="D228" s="173" t="s">
        <v>197</v>
      </c>
      <c r="E228" s="174" t="s">
        <v>425</v>
      </c>
      <c r="F228" s="175" t="s">
        <v>426</v>
      </c>
      <c r="G228" s="176" t="s">
        <v>325</v>
      </c>
      <c r="H228" s="177">
        <v>6</v>
      </c>
      <c r="I228" s="178"/>
      <c r="J228" s="179">
        <f>ROUND(I228*H228,2)</f>
        <v>0</v>
      </c>
      <c r="K228" s="175"/>
      <c r="L228" s="40"/>
      <c r="M228" s="180" t="s">
        <v>5</v>
      </c>
      <c r="N228" s="181" t="s">
        <v>46</v>
      </c>
      <c r="O228" s="41"/>
      <c r="P228" s="182">
        <f>O228*H228</f>
        <v>0</v>
      </c>
      <c r="Q228" s="182">
        <v>1.1999999999999999E-3</v>
      </c>
      <c r="R228" s="182">
        <f>Q228*H228</f>
        <v>7.1999999999999998E-3</v>
      </c>
      <c r="S228" s="182">
        <v>0</v>
      </c>
      <c r="T228" s="183">
        <f>S228*H228</f>
        <v>0</v>
      </c>
      <c r="AR228" s="23" t="s">
        <v>201</v>
      </c>
      <c r="AT228" s="23" t="s">
        <v>197</v>
      </c>
      <c r="AU228" s="23" t="s">
        <v>211</v>
      </c>
      <c r="AY228" s="23" t="s">
        <v>195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23" t="s">
        <v>83</v>
      </c>
      <c r="BK228" s="184">
        <f>ROUND(I228*H228,2)</f>
        <v>0</v>
      </c>
      <c r="BL228" s="23" t="s">
        <v>201</v>
      </c>
      <c r="BM228" s="23" t="s">
        <v>1047</v>
      </c>
    </row>
    <row r="229" spans="2:65" s="1" customFormat="1" ht="25.5" customHeight="1">
      <c r="B229" s="172"/>
      <c r="C229" s="213" t="s">
        <v>433</v>
      </c>
      <c r="D229" s="213" t="s">
        <v>316</v>
      </c>
      <c r="E229" s="214" t="s">
        <v>429</v>
      </c>
      <c r="F229" s="215" t="s">
        <v>430</v>
      </c>
      <c r="G229" s="216" t="s">
        <v>325</v>
      </c>
      <c r="H229" s="217">
        <v>2</v>
      </c>
      <c r="I229" s="218"/>
      <c r="J229" s="219">
        <f>ROUND(I229*H229,2)</f>
        <v>0</v>
      </c>
      <c r="K229" s="215"/>
      <c r="L229" s="220"/>
      <c r="M229" s="221" t="s">
        <v>5</v>
      </c>
      <c r="N229" s="222" t="s">
        <v>46</v>
      </c>
      <c r="O229" s="41"/>
      <c r="P229" s="182">
        <f>O229*H229</f>
        <v>0</v>
      </c>
      <c r="Q229" s="182">
        <v>1.2200000000000001E-2</v>
      </c>
      <c r="R229" s="182">
        <f>Q229*H229</f>
        <v>2.4400000000000002E-2</v>
      </c>
      <c r="S229" s="182">
        <v>0</v>
      </c>
      <c r="T229" s="183">
        <f>S229*H229</f>
        <v>0</v>
      </c>
      <c r="AR229" s="23" t="s">
        <v>255</v>
      </c>
      <c r="AT229" s="23" t="s">
        <v>316</v>
      </c>
      <c r="AU229" s="23" t="s">
        <v>211</v>
      </c>
      <c r="AY229" s="23" t="s">
        <v>195</v>
      </c>
      <c r="BE229" s="184">
        <f>IF(N229="základní",J229,0)</f>
        <v>0</v>
      </c>
      <c r="BF229" s="184">
        <f>IF(N229="snížená",J229,0)</f>
        <v>0</v>
      </c>
      <c r="BG229" s="184">
        <f>IF(N229="zákl. přenesená",J229,0)</f>
        <v>0</v>
      </c>
      <c r="BH229" s="184">
        <f>IF(N229="sníž. přenesená",J229,0)</f>
        <v>0</v>
      </c>
      <c r="BI229" s="184">
        <f>IF(N229="nulová",J229,0)</f>
        <v>0</v>
      </c>
      <c r="BJ229" s="23" t="s">
        <v>83</v>
      </c>
      <c r="BK229" s="184">
        <f>ROUND(I229*H229,2)</f>
        <v>0</v>
      </c>
      <c r="BL229" s="23" t="s">
        <v>201</v>
      </c>
      <c r="BM229" s="23" t="s">
        <v>1048</v>
      </c>
    </row>
    <row r="230" spans="2:65" s="1" customFormat="1" ht="40.5">
      <c r="B230" s="40"/>
      <c r="D230" s="186" t="s">
        <v>209</v>
      </c>
      <c r="F230" s="194" t="s">
        <v>432</v>
      </c>
      <c r="I230" s="195"/>
      <c r="L230" s="40"/>
      <c r="M230" s="196"/>
      <c r="N230" s="41"/>
      <c r="O230" s="41"/>
      <c r="P230" s="41"/>
      <c r="Q230" s="41"/>
      <c r="R230" s="41"/>
      <c r="S230" s="41"/>
      <c r="T230" s="69"/>
      <c r="AT230" s="23" t="s">
        <v>209</v>
      </c>
      <c r="AU230" s="23" t="s">
        <v>211</v>
      </c>
    </row>
    <row r="231" spans="2:65" s="1" customFormat="1" ht="25.5" customHeight="1">
      <c r="B231" s="172"/>
      <c r="C231" s="213" t="s">
        <v>438</v>
      </c>
      <c r="D231" s="213" t="s">
        <v>316</v>
      </c>
      <c r="E231" s="214" t="s">
        <v>434</v>
      </c>
      <c r="F231" s="215" t="s">
        <v>435</v>
      </c>
      <c r="G231" s="216" t="s">
        <v>325</v>
      </c>
      <c r="H231" s="217">
        <v>2</v>
      </c>
      <c r="I231" s="218"/>
      <c r="J231" s="219">
        <f>ROUND(I231*H231,2)</f>
        <v>0</v>
      </c>
      <c r="K231" s="215"/>
      <c r="L231" s="220"/>
      <c r="M231" s="221" t="s">
        <v>5</v>
      </c>
      <c r="N231" s="222" t="s">
        <v>46</v>
      </c>
      <c r="O231" s="41"/>
      <c r="P231" s="182">
        <f>O231*H231</f>
        <v>0</v>
      </c>
      <c r="Q231" s="182">
        <v>1.01E-2</v>
      </c>
      <c r="R231" s="182">
        <f>Q231*H231</f>
        <v>2.0199999999999999E-2</v>
      </c>
      <c r="S231" s="182">
        <v>0</v>
      </c>
      <c r="T231" s="183">
        <f>S231*H231</f>
        <v>0</v>
      </c>
      <c r="AR231" s="23" t="s">
        <v>255</v>
      </c>
      <c r="AT231" s="23" t="s">
        <v>316</v>
      </c>
      <c r="AU231" s="23" t="s">
        <v>211</v>
      </c>
      <c r="AY231" s="23" t="s">
        <v>195</v>
      </c>
      <c r="BE231" s="184">
        <f>IF(N231="základní",J231,0)</f>
        <v>0</v>
      </c>
      <c r="BF231" s="184">
        <f>IF(N231="snížená",J231,0)</f>
        <v>0</v>
      </c>
      <c r="BG231" s="184">
        <f>IF(N231="zákl. přenesená",J231,0)</f>
        <v>0</v>
      </c>
      <c r="BH231" s="184">
        <f>IF(N231="sníž. přenesená",J231,0)</f>
        <v>0</v>
      </c>
      <c r="BI231" s="184">
        <f>IF(N231="nulová",J231,0)</f>
        <v>0</v>
      </c>
      <c r="BJ231" s="23" t="s">
        <v>83</v>
      </c>
      <c r="BK231" s="184">
        <f>ROUND(I231*H231,2)</f>
        <v>0</v>
      </c>
      <c r="BL231" s="23" t="s">
        <v>201</v>
      </c>
      <c r="BM231" s="23" t="s">
        <v>1049</v>
      </c>
    </row>
    <row r="232" spans="2:65" s="1" customFormat="1" ht="67.5">
      <c r="B232" s="40"/>
      <c r="D232" s="186" t="s">
        <v>209</v>
      </c>
      <c r="F232" s="194" t="s">
        <v>437</v>
      </c>
      <c r="I232" s="195"/>
      <c r="L232" s="40"/>
      <c r="M232" s="196"/>
      <c r="N232" s="41"/>
      <c r="O232" s="41"/>
      <c r="P232" s="41"/>
      <c r="Q232" s="41"/>
      <c r="R232" s="41"/>
      <c r="S232" s="41"/>
      <c r="T232" s="69"/>
      <c r="AT232" s="23" t="s">
        <v>209</v>
      </c>
      <c r="AU232" s="23" t="s">
        <v>211</v>
      </c>
    </row>
    <row r="233" spans="2:65" s="1" customFormat="1" ht="25.5" customHeight="1">
      <c r="B233" s="172"/>
      <c r="C233" s="213" t="s">
        <v>443</v>
      </c>
      <c r="D233" s="213" t="s">
        <v>316</v>
      </c>
      <c r="E233" s="214" t="s">
        <v>439</v>
      </c>
      <c r="F233" s="215" t="s">
        <v>440</v>
      </c>
      <c r="G233" s="216" t="s">
        <v>325</v>
      </c>
      <c r="H233" s="217">
        <v>2</v>
      </c>
      <c r="I233" s="218"/>
      <c r="J233" s="219">
        <f>ROUND(I233*H233,2)</f>
        <v>0</v>
      </c>
      <c r="K233" s="215"/>
      <c r="L233" s="220"/>
      <c r="M233" s="221" t="s">
        <v>5</v>
      </c>
      <c r="N233" s="222" t="s">
        <v>46</v>
      </c>
      <c r="O233" s="41"/>
      <c r="P233" s="182">
        <f>O233*H233</f>
        <v>0</v>
      </c>
      <c r="Q233" s="182">
        <v>8.0000000000000002E-3</v>
      </c>
      <c r="R233" s="182">
        <f>Q233*H233</f>
        <v>1.6E-2</v>
      </c>
      <c r="S233" s="182">
        <v>0</v>
      </c>
      <c r="T233" s="183">
        <f>S233*H233</f>
        <v>0</v>
      </c>
      <c r="AR233" s="23" t="s">
        <v>255</v>
      </c>
      <c r="AT233" s="23" t="s">
        <v>316</v>
      </c>
      <c r="AU233" s="23" t="s">
        <v>211</v>
      </c>
      <c r="AY233" s="23" t="s">
        <v>195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23" t="s">
        <v>83</v>
      </c>
      <c r="BK233" s="184">
        <f>ROUND(I233*H233,2)</f>
        <v>0</v>
      </c>
      <c r="BL233" s="23" t="s">
        <v>201</v>
      </c>
      <c r="BM233" s="23" t="s">
        <v>1050</v>
      </c>
    </row>
    <row r="234" spans="2:65" s="1" customFormat="1" ht="121.5">
      <c r="B234" s="40"/>
      <c r="D234" s="186" t="s">
        <v>209</v>
      </c>
      <c r="F234" s="194" t="s">
        <v>442</v>
      </c>
      <c r="I234" s="195"/>
      <c r="L234" s="40"/>
      <c r="M234" s="196"/>
      <c r="N234" s="41"/>
      <c r="O234" s="41"/>
      <c r="P234" s="41"/>
      <c r="Q234" s="41"/>
      <c r="R234" s="41"/>
      <c r="S234" s="41"/>
      <c r="T234" s="69"/>
      <c r="AT234" s="23" t="s">
        <v>209</v>
      </c>
      <c r="AU234" s="23" t="s">
        <v>211</v>
      </c>
    </row>
    <row r="235" spans="2:65" s="1" customFormat="1" ht="16.5" customHeight="1">
      <c r="B235" s="172"/>
      <c r="C235" s="173" t="s">
        <v>447</v>
      </c>
      <c r="D235" s="173" t="s">
        <v>197</v>
      </c>
      <c r="E235" s="174" t="s">
        <v>444</v>
      </c>
      <c r="F235" s="175" t="s">
        <v>445</v>
      </c>
      <c r="G235" s="176" t="s">
        <v>325</v>
      </c>
      <c r="H235" s="177">
        <v>1</v>
      </c>
      <c r="I235" s="178"/>
      <c r="J235" s="179">
        <f>ROUND(I235*H235,2)</f>
        <v>0</v>
      </c>
      <c r="K235" s="175"/>
      <c r="L235" s="40"/>
      <c r="M235" s="180" t="s">
        <v>5</v>
      </c>
      <c r="N235" s="181" t="s">
        <v>46</v>
      </c>
      <c r="O235" s="41"/>
      <c r="P235" s="182">
        <f>O235*H235</f>
        <v>0</v>
      </c>
      <c r="Q235" s="182">
        <v>1.7099999999999999E-3</v>
      </c>
      <c r="R235" s="182">
        <f>Q235*H235</f>
        <v>1.7099999999999999E-3</v>
      </c>
      <c r="S235" s="182">
        <v>0</v>
      </c>
      <c r="T235" s="183">
        <f>S235*H235</f>
        <v>0</v>
      </c>
      <c r="AR235" s="23" t="s">
        <v>201</v>
      </c>
      <c r="AT235" s="23" t="s">
        <v>197</v>
      </c>
      <c r="AU235" s="23" t="s">
        <v>211</v>
      </c>
      <c r="AY235" s="23" t="s">
        <v>195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23" t="s">
        <v>83</v>
      </c>
      <c r="BK235" s="184">
        <f>ROUND(I235*H235,2)</f>
        <v>0</v>
      </c>
      <c r="BL235" s="23" t="s">
        <v>201</v>
      </c>
      <c r="BM235" s="23" t="s">
        <v>1051</v>
      </c>
    </row>
    <row r="236" spans="2:65" s="1" customFormat="1" ht="16.5" customHeight="1">
      <c r="B236" s="172"/>
      <c r="C236" s="213" t="s">
        <v>452</v>
      </c>
      <c r="D236" s="213" t="s">
        <v>316</v>
      </c>
      <c r="E236" s="214" t="s">
        <v>453</v>
      </c>
      <c r="F236" s="215" t="s">
        <v>454</v>
      </c>
      <c r="G236" s="216" t="s">
        <v>325</v>
      </c>
      <c r="H236" s="217">
        <v>1</v>
      </c>
      <c r="I236" s="218"/>
      <c r="J236" s="219">
        <f>ROUND(I236*H236,2)</f>
        <v>0</v>
      </c>
      <c r="K236" s="215"/>
      <c r="L236" s="220"/>
      <c r="M236" s="221" t="s">
        <v>5</v>
      </c>
      <c r="N236" s="222" t="s">
        <v>46</v>
      </c>
      <c r="O236" s="41"/>
      <c r="P236" s="182">
        <f>O236*H236</f>
        <v>0</v>
      </c>
      <c r="Q236" s="182">
        <v>2.01E-2</v>
      </c>
      <c r="R236" s="182">
        <f>Q236*H236</f>
        <v>2.01E-2</v>
      </c>
      <c r="S236" s="182">
        <v>0</v>
      </c>
      <c r="T236" s="183">
        <f>S236*H236</f>
        <v>0</v>
      </c>
      <c r="AR236" s="23" t="s">
        <v>255</v>
      </c>
      <c r="AT236" s="23" t="s">
        <v>316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1052</v>
      </c>
    </row>
    <row r="237" spans="2:65" s="1" customFormat="1" ht="40.5">
      <c r="B237" s="40"/>
      <c r="D237" s="186" t="s">
        <v>209</v>
      </c>
      <c r="F237" s="194" t="s">
        <v>1053</v>
      </c>
      <c r="I237" s="195"/>
      <c r="L237" s="40"/>
      <c r="M237" s="196"/>
      <c r="N237" s="41"/>
      <c r="O237" s="41"/>
      <c r="P237" s="41"/>
      <c r="Q237" s="41"/>
      <c r="R237" s="41"/>
      <c r="S237" s="41"/>
      <c r="T237" s="69"/>
      <c r="AT237" s="23" t="s">
        <v>209</v>
      </c>
      <c r="AU237" s="23" t="s">
        <v>211</v>
      </c>
    </row>
    <row r="238" spans="2:65" s="1" customFormat="1" ht="16.5" customHeight="1">
      <c r="B238" s="172"/>
      <c r="C238" s="173" t="s">
        <v>456</v>
      </c>
      <c r="D238" s="173" t="s">
        <v>197</v>
      </c>
      <c r="E238" s="174" t="s">
        <v>457</v>
      </c>
      <c r="F238" s="175" t="s">
        <v>458</v>
      </c>
      <c r="G238" s="176" t="s">
        <v>303</v>
      </c>
      <c r="H238" s="177">
        <v>0.09</v>
      </c>
      <c r="I238" s="178"/>
      <c r="J238" s="179">
        <f>ROUND(I238*H238,2)</f>
        <v>0</v>
      </c>
      <c r="K238" s="175"/>
      <c r="L238" s="40"/>
      <c r="M238" s="180" t="s">
        <v>5</v>
      </c>
      <c r="N238" s="181" t="s">
        <v>46</v>
      </c>
      <c r="O238" s="41"/>
      <c r="P238" s="182">
        <f>O238*H238</f>
        <v>0</v>
      </c>
      <c r="Q238" s="182">
        <v>0</v>
      </c>
      <c r="R238" s="182">
        <f>Q238*H238</f>
        <v>0</v>
      </c>
      <c r="S238" s="182">
        <v>0</v>
      </c>
      <c r="T238" s="183">
        <f>S238*H238</f>
        <v>0</v>
      </c>
      <c r="AR238" s="23" t="s">
        <v>201</v>
      </c>
      <c r="AT238" s="23" t="s">
        <v>197</v>
      </c>
      <c r="AU238" s="23" t="s">
        <v>211</v>
      </c>
      <c r="AY238" s="23" t="s">
        <v>195</v>
      </c>
      <c r="BE238" s="184">
        <f>IF(N238="základní",J238,0)</f>
        <v>0</v>
      </c>
      <c r="BF238" s="184">
        <f>IF(N238="snížená",J238,0)</f>
        <v>0</v>
      </c>
      <c r="BG238" s="184">
        <f>IF(N238="zákl. přenesená",J238,0)</f>
        <v>0</v>
      </c>
      <c r="BH238" s="184">
        <f>IF(N238="sníž. přenesená",J238,0)</f>
        <v>0</v>
      </c>
      <c r="BI238" s="184">
        <f>IF(N238="nulová",J238,0)</f>
        <v>0</v>
      </c>
      <c r="BJ238" s="23" t="s">
        <v>83</v>
      </c>
      <c r="BK238" s="184">
        <f>ROUND(I238*H238,2)</f>
        <v>0</v>
      </c>
      <c r="BL238" s="23" t="s">
        <v>201</v>
      </c>
      <c r="BM238" s="23" t="s">
        <v>1054</v>
      </c>
    </row>
    <row r="239" spans="2:65" s="10" customFormat="1" ht="22.35" customHeight="1">
      <c r="B239" s="159"/>
      <c r="D239" s="160" t="s">
        <v>74</v>
      </c>
      <c r="E239" s="170" t="s">
        <v>460</v>
      </c>
      <c r="F239" s="170" t="s">
        <v>461</v>
      </c>
      <c r="I239" s="162"/>
      <c r="J239" s="171">
        <f>BK239</f>
        <v>0</v>
      </c>
      <c r="L239" s="159"/>
      <c r="M239" s="164"/>
      <c r="N239" s="165"/>
      <c r="O239" s="165"/>
      <c r="P239" s="166">
        <f>SUM(P240:P277)</f>
        <v>0</v>
      </c>
      <c r="Q239" s="165"/>
      <c r="R239" s="166">
        <f>SUM(R240:R277)</f>
        <v>0.50346710000000006</v>
      </c>
      <c r="S239" s="165"/>
      <c r="T239" s="167">
        <f>SUM(T240:T277)</f>
        <v>0</v>
      </c>
      <c r="AR239" s="160" t="s">
        <v>83</v>
      </c>
      <c r="AT239" s="168" t="s">
        <v>74</v>
      </c>
      <c r="AU239" s="168" t="s">
        <v>85</v>
      </c>
      <c r="AY239" s="160" t="s">
        <v>195</v>
      </c>
      <c r="BK239" s="169">
        <f>SUM(BK240:BK277)</f>
        <v>0</v>
      </c>
    </row>
    <row r="240" spans="2:65" s="1" customFormat="1" ht="25.5" customHeight="1">
      <c r="B240" s="172"/>
      <c r="C240" s="173" t="s">
        <v>462</v>
      </c>
      <c r="D240" s="173" t="s">
        <v>197</v>
      </c>
      <c r="E240" s="174" t="s">
        <v>481</v>
      </c>
      <c r="F240" s="175" t="s">
        <v>482</v>
      </c>
      <c r="G240" s="176" t="s">
        <v>207</v>
      </c>
      <c r="H240" s="177">
        <v>25.25</v>
      </c>
      <c r="I240" s="178"/>
      <c r="J240" s="179">
        <f>ROUND(I240*H240,2)</f>
        <v>0</v>
      </c>
      <c r="K240" s="175"/>
      <c r="L240" s="40"/>
      <c r="M240" s="180" t="s">
        <v>5</v>
      </c>
      <c r="N240" s="181" t="s">
        <v>46</v>
      </c>
      <c r="O240" s="41"/>
      <c r="P240" s="182">
        <f>O240*H240</f>
        <v>0</v>
      </c>
      <c r="Q240" s="182">
        <v>0</v>
      </c>
      <c r="R240" s="182">
        <f>Q240*H240</f>
        <v>0</v>
      </c>
      <c r="S240" s="182">
        <v>0</v>
      </c>
      <c r="T240" s="183">
        <f>S240*H240</f>
        <v>0</v>
      </c>
      <c r="AR240" s="23" t="s">
        <v>201</v>
      </c>
      <c r="AT240" s="23" t="s">
        <v>197</v>
      </c>
      <c r="AU240" s="23" t="s">
        <v>211</v>
      </c>
      <c r="AY240" s="23" t="s">
        <v>195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23" t="s">
        <v>83</v>
      </c>
      <c r="BK240" s="184">
        <f>ROUND(I240*H240,2)</f>
        <v>0</v>
      </c>
      <c r="BL240" s="23" t="s">
        <v>201</v>
      </c>
      <c r="BM240" s="23" t="s">
        <v>1055</v>
      </c>
    </row>
    <row r="241" spans="2:65" s="1" customFormat="1" ht="27">
      <c r="B241" s="40"/>
      <c r="D241" s="186" t="s">
        <v>209</v>
      </c>
      <c r="F241" s="194" t="s">
        <v>484</v>
      </c>
      <c r="I241" s="195"/>
      <c r="L241" s="40"/>
      <c r="M241" s="196"/>
      <c r="N241" s="41"/>
      <c r="O241" s="41"/>
      <c r="P241" s="41"/>
      <c r="Q241" s="41"/>
      <c r="R241" s="41"/>
      <c r="S241" s="41"/>
      <c r="T241" s="69"/>
      <c r="AT241" s="23" t="s">
        <v>209</v>
      </c>
      <c r="AU241" s="23" t="s">
        <v>211</v>
      </c>
    </row>
    <row r="242" spans="2:65" s="1" customFormat="1" ht="16.5" customHeight="1">
      <c r="B242" s="172"/>
      <c r="C242" s="213" t="s">
        <v>466</v>
      </c>
      <c r="D242" s="213" t="s">
        <v>316</v>
      </c>
      <c r="E242" s="214" t="s">
        <v>486</v>
      </c>
      <c r="F242" s="215" t="s">
        <v>487</v>
      </c>
      <c r="G242" s="216" t="s">
        <v>207</v>
      </c>
      <c r="H242" s="217">
        <v>25.25</v>
      </c>
      <c r="I242" s="218"/>
      <c r="J242" s="219">
        <f>ROUND(I242*H242,2)</f>
        <v>0</v>
      </c>
      <c r="K242" s="215"/>
      <c r="L242" s="220"/>
      <c r="M242" s="221" t="s">
        <v>5</v>
      </c>
      <c r="N242" s="222" t="s">
        <v>46</v>
      </c>
      <c r="O242" s="41"/>
      <c r="P242" s="182">
        <f>O242*H242</f>
        <v>0</v>
      </c>
      <c r="Q242" s="182">
        <v>2.7E-4</v>
      </c>
      <c r="R242" s="182">
        <f>Q242*H242</f>
        <v>6.8174999999999998E-3</v>
      </c>
      <c r="S242" s="182">
        <v>0</v>
      </c>
      <c r="T242" s="183">
        <f>S242*H242</f>
        <v>0</v>
      </c>
      <c r="AR242" s="23" t="s">
        <v>255</v>
      </c>
      <c r="AT242" s="23" t="s">
        <v>316</v>
      </c>
      <c r="AU242" s="23" t="s">
        <v>211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1056</v>
      </c>
    </row>
    <row r="243" spans="2:65" s="1" customFormat="1" ht="27">
      <c r="B243" s="40"/>
      <c r="D243" s="186" t="s">
        <v>209</v>
      </c>
      <c r="F243" s="194" t="s">
        <v>489</v>
      </c>
      <c r="I243" s="195"/>
      <c r="L243" s="40"/>
      <c r="M243" s="196"/>
      <c r="N243" s="41"/>
      <c r="O243" s="41"/>
      <c r="P243" s="41"/>
      <c r="Q243" s="41"/>
      <c r="R243" s="41"/>
      <c r="S243" s="41"/>
      <c r="T243" s="69"/>
      <c r="AT243" s="23" t="s">
        <v>209</v>
      </c>
      <c r="AU243" s="23" t="s">
        <v>211</v>
      </c>
    </row>
    <row r="244" spans="2:65" s="1" customFormat="1" ht="25.5" customHeight="1">
      <c r="B244" s="172"/>
      <c r="C244" s="173" t="s">
        <v>471</v>
      </c>
      <c r="D244" s="173" t="s">
        <v>197</v>
      </c>
      <c r="E244" s="174" t="s">
        <v>1057</v>
      </c>
      <c r="F244" s="175" t="s">
        <v>1058</v>
      </c>
      <c r="G244" s="176" t="s">
        <v>207</v>
      </c>
      <c r="H244" s="177">
        <v>5.38</v>
      </c>
      <c r="I244" s="178"/>
      <c r="J244" s="179">
        <f>ROUND(I244*H244,2)</f>
        <v>0</v>
      </c>
      <c r="K244" s="175"/>
      <c r="L244" s="40"/>
      <c r="M244" s="180" t="s">
        <v>5</v>
      </c>
      <c r="N244" s="181" t="s">
        <v>46</v>
      </c>
      <c r="O244" s="41"/>
      <c r="P244" s="182">
        <f>O244*H244</f>
        <v>0</v>
      </c>
      <c r="Q244" s="182">
        <v>0</v>
      </c>
      <c r="R244" s="182">
        <f>Q244*H244</f>
        <v>0</v>
      </c>
      <c r="S244" s="182">
        <v>0</v>
      </c>
      <c r="T244" s="183">
        <f>S244*H244</f>
        <v>0</v>
      </c>
      <c r="AR244" s="23" t="s">
        <v>201</v>
      </c>
      <c r="AT244" s="23" t="s">
        <v>197</v>
      </c>
      <c r="AU244" s="23" t="s">
        <v>211</v>
      </c>
      <c r="AY244" s="23" t="s">
        <v>195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23" t="s">
        <v>83</v>
      </c>
      <c r="BK244" s="184">
        <f>ROUND(I244*H244,2)</f>
        <v>0</v>
      </c>
      <c r="BL244" s="23" t="s">
        <v>201</v>
      </c>
      <c r="BM244" s="23" t="s">
        <v>1059</v>
      </c>
    </row>
    <row r="245" spans="2:65" s="1" customFormat="1" ht="27">
      <c r="B245" s="40"/>
      <c r="D245" s="186" t="s">
        <v>209</v>
      </c>
      <c r="F245" s="194" t="s">
        <v>484</v>
      </c>
      <c r="I245" s="195"/>
      <c r="L245" s="40"/>
      <c r="M245" s="196"/>
      <c r="N245" s="41"/>
      <c r="O245" s="41"/>
      <c r="P245" s="41"/>
      <c r="Q245" s="41"/>
      <c r="R245" s="41"/>
      <c r="S245" s="41"/>
      <c r="T245" s="69"/>
      <c r="AT245" s="23" t="s">
        <v>209</v>
      </c>
      <c r="AU245" s="23" t="s">
        <v>211</v>
      </c>
    </row>
    <row r="246" spans="2:65" s="1" customFormat="1" ht="16.5" customHeight="1">
      <c r="B246" s="172"/>
      <c r="C246" s="213" t="s">
        <v>476</v>
      </c>
      <c r="D246" s="213" t="s">
        <v>316</v>
      </c>
      <c r="E246" s="214" t="s">
        <v>1060</v>
      </c>
      <c r="F246" s="215" t="s">
        <v>1061</v>
      </c>
      <c r="G246" s="216" t="s">
        <v>207</v>
      </c>
      <c r="H246" s="217">
        <v>5.38</v>
      </c>
      <c r="I246" s="218"/>
      <c r="J246" s="219">
        <f>ROUND(I246*H246,2)</f>
        <v>0</v>
      </c>
      <c r="K246" s="215"/>
      <c r="L246" s="220"/>
      <c r="M246" s="221" t="s">
        <v>5</v>
      </c>
      <c r="N246" s="222" t="s">
        <v>46</v>
      </c>
      <c r="O246" s="41"/>
      <c r="P246" s="182">
        <f>O246*H246</f>
        <v>0</v>
      </c>
      <c r="Q246" s="182">
        <v>4.2000000000000002E-4</v>
      </c>
      <c r="R246" s="182">
        <f>Q246*H246</f>
        <v>2.2596000000000001E-3</v>
      </c>
      <c r="S246" s="182">
        <v>0</v>
      </c>
      <c r="T246" s="183">
        <f>S246*H246</f>
        <v>0</v>
      </c>
      <c r="AR246" s="23" t="s">
        <v>255</v>
      </c>
      <c r="AT246" s="23" t="s">
        <v>316</v>
      </c>
      <c r="AU246" s="23" t="s">
        <v>211</v>
      </c>
      <c r="AY246" s="23" t="s">
        <v>195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23" t="s">
        <v>83</v>
      </c>
      <c r="BK246" s="184">
        <f>ROUND(I246*H246,2)</f>
        <v>0</v>
      </c>
      <c r="BL246" s="23" t="s">
        <v>201</v>
      </c>
      <c r="BM246" s="23" t="s">
        <v>1062</v>
      </c>
    </row>
    <row r="247" spans="2:65" s="1" customFormat="1" ht="27">
      <c r="B247" s="40"/>
      <c r="D247" s="186" t="s">
        <v>209</v>
      </c>
      <c r="F247" s="194" t="s">
        <v>489</v>
      </c>
      <c r="I247" s="195"/>
      <c r="L247" s="40"/>
      <c r="M247" s="196"/>
      <c r="N247" s="41"/>
      <c r="O247" s="41"/>
      <c r="P247" s="41"/>
      <c r="Q247" s="41"/>
      <c r="R247" s="41"/>
      <c r="S247" s="41"/>
      <c r="T247" s="69"/>
      <c r="AT247" s="23" t="s">
        <v>209</v>
      </c>
      <c r="AU247" s="23" t="s">
        <v>211</v>
      </c>
    </row>
    <row r="248" spans="2:65" s="1" customFormat="1" ht="25.5" customHeight="1">
      <c r="B248" s="172"/>
      <c r="C248" s="173" t="s">
        <v>480</v>
      </c>
      <c r="D248" s="173" t="s">
        <v>197</v>
      </c>
      <c r="E248" s="174" t="s">
        <v>463</v>
      </c>
      <c r="F248" s="175" t="s">
        <v>464</v>
      </c>
      <c r="G248" s="176" t="s">
        <v>207</v>
      </c>
      <c r="H248" s="177">
        <v>203</v>
      </c>
      <c r="I248" s="178"/>
      <c r="J248" s="179">
        <f>ROUND(I248*H248,2)</f>
        <v>0</v>
      </c>
      <c r="K248" s="175"/>
      <c r="L248" s="40"/>
      <c r="M248" s="180" t="s">
        <v>5</v>
      </c>
      <c r="N248" s="181" t="s">
        <v>46</v>
      </c>
      <c r="O248" s="41"/>
      <c r="P248" s="182">
        <f>O248*H248</f>
        <v>0</v>
      </c>
      <c r="Q248" s="182">
        <v>0</v>
      </c>
      <c r="R248" s="182">
        <f>Q248*H248</f>
        <v>0</v>
      </c>
      <c r="S248" s="182">
        <v>0</v>
      </c>
      <c r="T248" s="183">
        <f>S248*H248</f>
        <v>0</v>
      </c>
      <c r="AR248" s="23" t="s">
        <v>201</v>
      </c>
      <c r="AT248" s="23" t="s">
        <v>197</v>
      </c>
      <c r="AU248" s="23" t="s">
        <v>211</v>
      </c>
      <c r="AY248" s="23" t="s">
        <v>195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23" t="s">
        <v>83</v>
      </c>
      <c r="BK248" s="184">
        <f>ROUND(I248*H248,2)</f>
        <v>0</v>
      </c>
      <c r="BL248" s="23" t="s">
        <v>201</v>
      </c>
      <c r="BM248" s="23" t="s">
        <v>1063</v>
      </c>
    </row>
    <row r="249" spans="2:65" s="1" customFormat="1" ht="16.5" customHeight="1">
      <c r="B249" s="172"/>
      <c r="C249" s="213" t="s">
        <v>485</v>
      </c>
      <c r="D249" s="213" t="s">
        <v>316</v>
      </c>
      <c r="E249" s="214" t="s">
        <v>467</v>
      </c>
      <c r="F249" s="215" t="s">
        <v>468</v>
      </c>
      <c r="G249" s="216" t="s">
        <v>207</v>
      </c>
      <c r="H249" s="217">
        <v>203</v>
      </c>
      <c r="I249" s="218"/>
      <c r="J249" s="219">
        <f>ROUND(I249*H249,2)</f>
        <v>0</v>
      </c>
      <c r="K249" s="215"/>
      <c r="L249" s="220"/>
      <c r="M249" s="221" t="s">
        <v>5</v>
      </c>
      <c r="N249" s="222" t="s">
        <v>46</v>
      </c>
      <c r="O249" s="41"/>
      <c r="P249" s="182">
        <f>O249*H249</f>
        <v>0</v>
      </c>
      <c r="Q249" s="182">
        <v>2.1099999999999999E-3</v>
      </c>
      <c r="R249" s="182">
        <f>Q249*H249</f>
        <v>0.42832999999999999</v>
      </c>
      <c r="S249" s="182">
        <v>0</v>
      </c>
      <c r="T249" s="183">
        <f>S249*H249</f>
        <v>0</v>
      </c>
      <c r="AR249" s="23" t="s">
        <v>255</v>
      </c>
      <c r="AT249" s="23" t="s">
        <v>316</v>
      </c>
      <c r="AU249" s="23" t="s">
        <v>211</v>
      </c>
      <c r="AY249" s="23" t="s">
        <v>195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23" t="s">
        <v>83</v>
      </c>
      <c r="BK249" s="184">
        <f>ROUND(I249*H249,2)</f>
        <v>0</v>
      </c>
      <c r="BL249" s="23" t="s">
        <v>201</v>
      </c>
      <c r="BM249" s="23" t="s">
        <v>1064</v>
      </c>
    </row>
    <row r="250" spans="2:65" s="1" customFormat="1" ht="27">
      <c r="B250" s="40"/>
      <c r="D250" s="186" t="s">
        <v>209</v>
      </c>
      <c r="F250" s="194" t="s">
        <v>470</v>
      </c>
      <c r="I250" s="195"/>
      <c r="L250" s="40"/>
      <c r="M250" s="196"/>
      <c r="N250" s="41"/>
      <c r="O250" s="41"/>
      <c r="P250" s="41"/>
      <c r="Q250" s="41"/>
      <c r="R250" s="41"/>
      <c r="S250" s="41"/>
      <c r="T250" s="69"/>
      <c r="AT250" s="23" t="s">
        <v>209</v>
      </c>
      <c r="AU250" s="23" t="s">
        <v>211</v>
      </c>
    </row>
    <row r="251" spans="2:65" s="1" customFormat="1" ht="16.5" customHeight="1">
      <c r="B251" s="172"/>
      <c r="C251" s="173" t="s">
        <v>490</v>
      </c>
      <c r="D251" s="173" t="s">
        <v>197</v>
      </c>
      <c r="E251" s="174" t="s">
        <v>491</v>
      </c>
      <c r="F251" s="175" t="s">
        <v>492</v>
      </c>
      <c r="G251" s="176" t="s">
        <v>325</v>
      </c>
      <c r="H251" s="177">
        <v>22</v>
      </c>
      <c r="I251" s="178"/>
      <c r="J251" s="179">
        <f>ROUND(I251*H251,2)</f>
        <v>0</v>
      </c>
      <c r="K251" s="175"/>
      <c r="L251" s="40"/>
      <c r="M251" s="180" t="s">
        <v>5</v>
      </c>
      <c r="N251" s="181" t="s">
        <v>46</v>
      </c>
      <c r="O251" s="41"/>
      <c r="P251" s="182">
        <f>O251*H251</f>
        <v>0</v>
      </c>
      <c r="Q251" s="182">
        <v>0</v>
      </c>
      <c r="R251" s="182">
        <f>Q251*H251</f>
        <v>0</v>
      </c>
      <c r="S251" s="182">
        <v>0</v>
      </c>
      <c r="T251" s="183">
        <f>S251*H251</f>
        <v>0</v>
      </c>
      <c r="AR251" s="23" t="s">
        <v>201</v>
      </c>
      <c r="AT251" s="23" t="s">
        <v>197</v>
      </c>
      <c r="AU251" s="23" t="s">
        <v>211</v>
      </c>
      <c r="AY251" s="23" t="s">
        <v>195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23" t="s">
        <v>83</v>
      </c>
      <c r="BK251" s="184">
        <f>ROUND(I251*H251,2)</f>
        <v>0</v>
      </c>
      <c r="BL251" s="23" t="s">
        <v>201</v>
      </c>
      <c r="BM251" s="23" t="s">
        <v>1065</v>
      </c>
    </row>
    <row r="252" spans="2:65" s="1" customFormat="1" ht="16.5" customHeight="1">
      <c r="B252" s="172"/>
      <c r="C252" s="213" t="s">
        <v>494</v>
      </c>
      <c r="D252" s="213" t="s">
        <v>316</v>
      </c>
      <c r="E252" s="214" t="s">
        <v>495</v>
      </c>
      <c r="F252" s="215" t="s">
        <v>496</v>
      </c>
      <c r="G252" s="216" t="s">
        <v>325</v>
      </c>
      <c r="H252" s="217">
        <v>22</v>
      </c>
      <c r="I252" s="218"/>
      <c r="J252" s="219">
        <f>ROUND(I252*H252,2)</f>
        <v>0</v>
      </c>
      <c r="K252" s="215"/>
      <c r="L252" s="220"/>
      <c r="M252" s="221" t="s">
        <v>5</v>
      </c>
      <c r="N252" s="222" t="s">
        <v>46</v>
      </c>
      <c r="O252" s="41"/>
      <c r="P252" s="182">
        <f>O252*H252</f>
        <v>0</v>
      </c>
      <c r="Q252" s="182">
        <v>8.0000000000000007E-5</v>
      </c>
      <c r="R252" s="182">
        <f>Q252*H252</f>
        <v>1.7600000000000001E-3</v>
      </c>
      <c r="S252" s="182">
        <v>0</v>
      </c>
      <c r="T252" s="183">
        <f>S252*H252</f>
        <v>0</v>
      </c>
      <c r="AR252" s="23" t="s">
        <v>255</v>
      </c>
      <c r="AT252" s="23" t="s">
        <v>316</v>
      </c>
      <c r="AU252" s="23" t="s">
        <v>211</v>
      </c>
      <c r="AY252" s="23" t="s">
        <v>195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23" t="s">
        <v>83</v>
      </c>
      <c r="BK252" s="184">
        <f>ROUND(I252*H252,2)</f>
        <v>0</v>
      </c>
      <c r="BL252" s="23" t="s">
        <v>201</v>
      </c>
      <c r="BM252" s="23" t="s">
        <v>1066</v>
      </c>
    </row>
    <row r="253" spans="2:65" s="1" customFormat="1" ht="27">
      <c r="B253" s="40"/>
      <c r="D253" s="186" t="s">
        <v>209</v>
      </c>
      <c r="F253" s="194" t="s">
        <v>498</v>
      </c>
      <c r="I253" s="195"/>
      <c r="L253" s="40"/>
      <c r="M253" s="196"/>
      <c r="N253" s="41"/>
      <c r="O253" s="41"/>
      <c r="P253" s="41"/>
      <c r="Q253" s="41"/>
      <c r="R253" s="41"/>
      <c r="S253" s="41"/>
      <c r="T253" s="69"/>
      <c r="AT253" s="23" t="s">
        <v>209</v>
      </c>
      <c r="AU253" s="23" t="s">
        <v>211</v>
      </c>
    </row>
    <row r="254" spans="2:65" s="1" customFormat="1" ht="16.5" customHeight="1">
      <c r="B254" s="172"/>
      <c r="C254" s="213" t="s">
        <v>499</v>
      </c>
      <c r="D254" s="213" t="s">
        <v>316</v>
      </c>
      <c r="E254" s="214" t="s">
        <v>1067</v>
      </c>
      <c r="F254" s="215" t="s">
        <v>501</v>
      </c>
      <c r="G254" s="216" t="s">
        <v>325</v>
      </c>
      <c r="H254" s="217">
        <v>11</v>
      </c>
      <c r="I254" s="218"/>
      <c r="J254" s="219">
        <f>ROUND(I254*H254,2)</f>
        <v>0</v>
      </c>
      <c r="K254" s="215"/>
      <c r="L254" s="220"/>
      <c r="M254" s="221" t="s">
        <v>5</v>
      </c>
      <c r="N254" s="222" t="s">
        <v>46</v>
      </c>
      <c r="O254" s="41"/>
      <c r="P254" s="182">
        <f>O254*H254</f>
        <v>0</v>
      </c>
      <c r="Q254" s="182">
        <v>6.4999999999999997E-4</v>
      </c>
      <c r="R254" s="182">
        <f>Q254*H254</f>
        <v>7.1500000000000001E-3</v>
      </c>
      <c r="S254" s="182">
        <v>0</v>
      </c>
      <c r="T254" s="183">
        <f>S254*H254</f>
        <v>0</v>
      </c>
      <c r="AR254" s="23" t="s">
        <v>255</v>
      </c>
      <c r="AT254" s="23" t="s">
        <v>316</v>
      </c>
      <c r="AU254" s="23" t="s">
        <v>211</v>
      </c>
      <c r="AY254" s="23" t="s">
        <v>195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23" t="s">
        <v>83</v>
      </c>
      <c r="BK254" s="184">
        <f>ROUND(I254*H254,2)</f>
        <v>0</v>
      </c>
      <c r="BL254" s="23" t="s">
        <v>201</v>
      </c>
      <c r="BM254" s="23" t="s">
        <v>1068</v>
      </c>
    </row>
    <row r="255" spans="2:65" s="1" customFormat="1" ht="27">
      <c r="B255" s="40"/>
      <c r="D255" s="186" t="s">
        <v>209</v>
      </c>
      <c r="F255" s="194" t="s">
        <v>503</v>
      </c>
      <c r="I255" s="195"/>
      <c r="L255" s="40"/>
      <c r="M255" s="196"/>
      <c r="N255" s="41"/>
      <c r="O255" s="41"/>
      <c r="P255" s="41"/>
      <c r="Q255" s="41"/>
      <c r="R255" s="41"/>
      <c r="S255" s="41"/>
      <c r="T255" s="69"/>
      <c r="AT255" s="23" t="s">
        <v>209</v>
      </c>
      <c r="AU255" s="23" t="s">
        <v>211</v>
      </c>
    </row>
    <row r="256" spans="2:65" s="1" customFormat="1" ht="16.5" customHeight="1">
      <c r="B256" s="172"/>
      <c r="C256" s="173" t="s">
        <v>504</v>
      </c>
      <c r="D256" s="173" t="s">
        <v>197</v>
      </c>
      <c r="E256" s="174" t="s">
        <v>1069</v>
      </c>
      <c r="F256" s="175" t="s">
        <v>1070</v>
      </c>
      <c r="G256" s="176" t="s">
        <v>325</v>
      </c>
      <c r="H256" s="177">
        <v>4</v>
      </c>
      <c r="I256" s="178"/>
      <c r="J256" s="179">
        <f>ROUND(I256*H256,2)</f>
        <v>0</v>
      </c>
      <c r="K256" s="175"/>
      <c r="L256" s="40"/>
      <c r="M256" s="180" t="s">
        <v>5</v>
      </c>
      <c r="N256" s="181" t="s">
        <v>46</v>
      </c>
      <c r="O256" s="41"/>
      <c r="P256" s="182">
        <f>O256*H256</f>
        <v>0</v>
      </c>
      <c r="Q256" s="182">
        <v>0</v>
      </c>
      <c r="R256" s="182">
        <f>Q256*H256</f>
        <v>0</v>
      </c>
      <c r="S256" s="182">
        <v>0</v>
      </c>
      <c r="T256" s="183">
        <f>S256*H256</f>
        <v>0</v>
      </c>
      <c r="AR256" s="23" t="s">
        <v>201</v>
      </c>
      <c r="AT256" s="23" t="s">
        <v>197</v>
      </c>
      <c r="AU256" s="23" t="s">
        <v>211</v>
      </c>
      <c r="AY256" s="23" t="s">
        <v>195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23" t="s">
        <v>83</v>
      </c>
      <c r="BK256" s="184">
        <f>ROUND(I256*H256,2)</f>
        <v>0</v>
      </c>
      <c r="BL256" s="23" t="s">
        <v>201</v>
      </c>
      <c r="BM256" s="23" t="s">
        <v>1071</v>
      </c>
    </row>
    <row r="257" spans="2:65" s="1" customFormat="1" ht="16.5" customHeight="1">
      <c r="B257" s="172"/>
      <c r="C257" s="213" t="s">
        <v>508</v>
      </c>
      <c r="D257" s="213" t="s">
        <v>316</v>
      </c>
      <c r="E257" s="214" t="s">
        <v>1072</v>
      </c>
      <c r="F257" s="215" t="s">
        <v>1073</v>
      </c>
      <c r="G257" s="216" t="s">
        <v>325</v>
      </c>
      <c r="H257" s="217">
        <v>4</v>
      </c>
      <c r="I257" s="218"/>
      <c r="J257" s="219">
        <f>ROUND(I257*H257,2)</f>
        <v>0</v>
      </c>
      <c r="K257" s="215"/>
      <c r="L257" s="220"/>
      <c r="M257" s="221" t="s">
        <v>5</v>
      </c>
      <c r="N257" s="222" t="s">
        <v>46</v>
      </c>
      <c r="O257" s="41"/>
      <c r="P257" s="182">
        <f>O257*H257</f>
        <v>0</v>
      </c>
      <c r="Q257" s="182">
        <v>1.1E-4</v>
      </c>
      <c r="R257" s="182">
        <f>Q257*H257</f>
        <v>4.4000000000000002E-4</v>
      </c>
      <c r="S257" s="182">
        <v>0</v>
      </c>
      <c r="T257" s="183">
        <f>S257*H257</f>
        <v>0</v>
      </c>
      <c r="AR257" s="23" t="s">
        <v>255</v>
      </c>
      <c r="AT257" s="23" t="s">
        <v>316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1074</v>
      </c>
    </row>
    <row r="258" spans="2:65" s="1" customFormat="1" ht="27">
      <c r="B258" s="40"/>
      <c r="D258" s="186" t="s">
        <v>209</v>
      </c>
      <c r="F258" s="194" t="s">
        <v>498</v>
      </c>
      <c r="I258" s="195"/>
      <c r="L258" s="40"/>
      <c r="M258" s="196"/>
      <c r="N258" s="41"/>
      <c r="O258" s="41"/>
      <c r="P258" s="41"/>
      <c r="Q258" s="41"/>
      <c r="R258" s="41"/>
      <c r="S258" s="41"/>
      <c r="T258" s="69"/>
      <c r="AT258" s="23" t="s">
        <v>209</v>
      </c>
      <c r="AU258" s="23" t="s">
        <v>211</v>
      </c>
    </row>
    <row r="259" spans="2:65" s="1" customFormat="1" ht="16.5" customHeight="1">
      <c r="B259" s="172"/>
      <c r="C259" s="213" t="s">
        <v>391</v>
      </c>
      <c r="D259" s="213" t="s">
        <v>316</v>
      </c>
      <c r="E259" s="214" t="s">
        <v>1075</v>
      </c>
      <c r="F259" s="215" t="s">
        <v>1076</v>
      </c>
      <c r="G259" s="216" t="s">
        <v>325</v>
      </c>
      <c r="H259" s="217">
        <v>2</v>
      </c>
      <c r="I259" s="218"/>
      <c r="J259" s="219">
        <f>ROUND(I259*H259,2)</f>
        <v>0</v>
      </c>
      <c r="K259" s="215"/>
      <c r="L259" s="220"/>
      <c r="M259" s="221" t="s">
        <v>5</v>
      </c>
      <c r="N259" s="222" t="s">
        <v>46</v>
      </c>
      <c r="O259" s="41"/>
      <c r="P259" s="182">
        <f>O259*H259</f>
        <v>0</v>
      </c>
      <c r="Q259" s="182">
        <v>9.7000000000000005E-4</v>
      </c>
      <c r="R259" s="182">
        <f>Q259*H259</f>
        <v>1.9400000000000001E-3</v>
      </c>
      <c r="S259" s="182">
        <v>0</v>
      </c>
      <c r="T259" s="183">
        <f>S259*H259</f>
        <v>0</v>
      </c>
      <c r="AR259" s="23" t="s">
        <v>255</v>
      </c>
      <c r="AT259" s="23" t="s">
        <v>316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1077</v>
      </c>
    </row>
    <row r="260" spans="2:65" s="1" customFormat="1" ht="27">
      <c r="B260" s="40"/>
      <c r="D260" s="186" t="s">
        <v>209</v>
      </c>
      <c r="F260" s="194" t="s">
        <v>503</v>
      </c>
      <c r="I260" s="195"/>
      <c r="L260" s="40"/>
      <c r="M260" s="196"/>
      <c r="N260" s="41"/>
      <c r="O260" s="41"/>
      <c r="P260" s="41"/>
      <c r="Q260" s="41"/>
      <c r="R260" s="41"/>
      <c r="S260" s="41"/>
      <c r="T260" s="69"/>
      <c r="AT260" s="23" t="s">
        <v>209</v>
      </c>
      <c r="AU260" s="23" t="s">
        <v>211</v>
      </c>
    </row>
    <row r="261" spans="2:65" s="1" customFormat="1" ht="16.5" customHeight="1">
      <c r="B261" s="172"/>
      <c r="C261" s="173" t="s">
        <v>412</v>
      </c>
      <c r="D261" s="173" t="s">
        <v>197</v>
      </c>
      <c r="E261" s="174" t="s">
        <v>505</v>
      </c>
      <c r="F261" s="175" t="s">
        <v>506</v>
      </c>
      <c r="G261" s="176" t="s">
        <v>325</v>
      </c>
      <c r="H261" s="177">
        <v>15</v>
      </c>
      <c r="I261" s="178"/>
      <c r="J261" s="179">
        <f>ROUND(I261*H261,2)</f>
        <v>0</v>
      </c>
      <c r="K261" s="175"/>
      <c r="L261" s="40"/>
      <c r="M261" s="180" t="s">
        <v>5</v>
      </c>
      <c r="N261" s="181" t="s">
        <v>46</v>
      </c>
      <c r="O261" s="41"/>
      <c r="P261" s="182">
        <f>O261*H261</f>
        <v>0</v>
      </c>
      <c r="Q261" s="182">
        <v>0</v>
      </c>
      <c r="R261" s="182">
        <f>Q261*H261</f>
        <v>0</v>
      </c>
      <c r="S261" s="182">
        <v>0</v>
      </c>
      <c r="T261" s="183">
        <f>S261*H261</f>
        <v>0</v>
      </c>
      <c r="AR261" s="23" t="s">
        <v>201</v>
      </c>
      <c r="AT261" s="23" t="s">
        <v>197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1078</v>
      </c>
    </row>
    <row r="262" spans="2:65" s="1" customFormat="1" ht="16.5" customHeight="1">
      <c r="B262" s="172"/>
      <c r="C262" s="213" t="s">
        <v>520</v>
      </c>
      <c r="D262" s="213" t="s">
        <v>316</v>
      </c>
      <c r="E262" s="214" t="s">
        <v>513</v>
      </c>
      <c r="F262" s="215" t="s">
        <v>514</v>
      </c>
      <c r="G262" s="216" t="s">
        <v>325</v>
      </c>
      <c r="H262" s="217">
        <v>3</v>
      </c>
      <c r="I262" s="218"/>
      <c r="J262" s="219">
        <f>ROUND(I262*H262,2)</f>
        <v>0</v>
      </c>
      <c r="K262" s="215"/>
      <c r="L262" s="220"/>
      <c r="M262" s="221" t="s">
        <v>5</v>
      </c>
      <c r="N262" s="222" t="s">
        <v>46</v>
      </c>
      <c r="O262" s="41"/>
      <c r="P262" s="182">
        <f>O262*H262</f>
        <v>0</v>
      </c>
      <c r="Q262" s="182">
        <v>2E-3</v>
      </c>
      <c r="R262" s="182">
        <f>Q262*H262</f>
        <v>6.0000000000000001E-3</v>
      </c>
      <c r="S262" s="182">
        <v>0</v>
      </c>
      <c r="T262" s="183">
        <f>S262*H262</f>
        <v>0</v>
      </c>
      <c r="AR262" s="23" t="s">
        <v>255</v>
      </c>
      <c r="AT262" s="23" t="s">
        <v>316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1079</v>
      </c>
    </row>
    <row r="263" spans="2:65" s="1" customFormat="1" ht="16.5" customHeight="1">
      <c r="B263" s="172"/>
      <c r="C263" s="213" t="s">
        <v>524</v>
      </c>
      <c r="D263" s="213" t="s">
        <v>316</v>
      </c>
      <c r="E263" s="214" t="s">
        <v>516</v>
      </c>
      <c r="F263" s="215" t="s">
        <v>517</v>
      </c>
      <c r="G263" s="216" t="s">
        <v>325</v>
      </c>
      <c r="H263" s="217">
        <v>3</v>
      </c>
      <c r="I263" s="218"/>
      <c r="J263" s="219">
        <f>ROUND(I263*H263,2)</f>
        <v>0</v>
      </c>
      <c r="K263" s="215"/>
      <c r="L263" s="220"/>
      <c r="M263" s="221" t="s">
        <v>5</v>
      </c>
      <c r="N263" s="222" t="s">
        <v>46</v>
      </c>
      <c r="O263" s="41"/>
      <c r="P263" s="182">
        <f>O263*H263</f>
        <v>0</v>
      </c>
      <c r="Q263" s="182">
        <v>2E-3</v>
      </c>
      <c r="R263" s="182">
        <f>Q263*H263</f>
        <v>6.0000000000000001E-3</v>
      </c>
      <c r="S263" s="182">
        <v>0</v>
      </c>
      <c r="T263" s="183">
        <f>S263*H263</f>
        <v>0</v>
      </c>
      <c r="AR263" s="23" t="s">
        <v>255</v>
      </c>
      <c r="AT263" s="23" t="s">
        <v>316</v>
      </c>
      <c r="AU263" s="23" t="s">
        <v>211</v>
      </c>
      <c r="AY263" s="23" t="s">
        <v>195</v>
      </c>
      <c r="BE263" s="184">
        <f>IF(N263="základní",J263,0)</f>
        <v>0</v>
      </c>
      <c r="BF263" s="184">
        <f>IF(N263="snížená",J263,0)</f>
        <v>0</v>
      </c>
      <c r="BG263" s="184">
        <f>IF(N263="zákl. přenesená",J263,0)</f>
        <v>0</v>
      </c>
      <c r="BH263" s="184">
        <f>IF(N263="sníž. přenesená",J263,0)</f>
        <v>0</v>
      </c>
      <c r="BI263" s="184">
        <f>IF(N263="nulová",J263,0)</f>
        <v>0</v>
      </c>
      <c r="BJ263" s="23" t="s">
        <v>83</v>
      </c>
      <c r="BK263" s="184">
        <f>ROUND(I263*H263,2)</f>
        <v>0</v>
      </c>
      <c r="BL263" s="23" t="s">
        <v>201</v>
      </c>
      <c r="BM263" s="23" t="s">
        <v>1080</v>
      </c>
    </row>
    <row r="264" spans="2:65" s="1" customFormat="1" ht="27">
      <c r="B264" s="40"/>
      <c r="D264" s="186" t="s">
        <v>209</v>
      </c>
      <c r="F264" s="194" t="s">
        <v>519</v>
      </c>
      <c r="I264" s="195"/>
      <c r="L264" s="40"/>
      <c r="M264" s="196"/>
      <c r="N264" s="41"/>
      <c r="O264" s="41"/>
      <c r="P264" s="41"/>
      <c r="Q264" s="41"/>
      <c r="R264" s="41"/>
      <c r="S264" s="41"/>
      <c r="T264" s="69"/>
      <c r="AT264" s="23" t="s">
        <v>209</v>
      </c>
      <c r="AU264" s="23" t="s">
        <v>211</v>
      </c>
    </row>
    <row r="265" spans="2:65" s="1" customFormat="1" ht="16.5" customHeight="1">
      <c r="B265" s="172"/>
      <c r="C265" s="213" t="s">
        <v>528</v>
      </c>
      <c r="D265" s="213" t="s">
        <v>316</v>
      </c>
      <c r="E265" s="214" t="s">
        <v>521</v>
      </c>
      <c r="F265" s="215" t="s">
        <v>522</v>
      </c>
      <c r="G265" s="216" t="s">
        <v>325</v>
      </c>
      <c r="H265" s="217">
        <v>8</v>
      </c>
      <c r="I265" s="218"/>
      <c r="J265" s="219">
        <f>ROUND(I265*H265,2)</f>
        <v>0</v>
      </c>
      <c r="K265" s="215"/>
      <c r="L265" s="220"/>
      <c r="M265" s="221" t="s">
        <v>5</v>
      </c>
      <c r="N265" s="222" t="s">
        <v>46</v>
      </c>
      <c r="O265" s="41"/>
      <c r="P265" s="182">
        <f>O265*H265</f>
        <v>0</v>
      </c>
      <c r="Q265" s="182">
        <v>5.5999999999999995E-4</v>
      </c>
      <c r="R265" s="182">
        <f>Q265*H265</f>
        <v>4.4799999999999996E-3</v>
      </c>
      <c r="S265" s="182">
        <v>0</v>
      </c>
      <c r="T265" s="183">
        <f>S265*H265</f>
        <v>0</v>
      </c>
      <c r="AR265" s="23" t="s">
        <v>255</v>
      </c>
      <c r="AT265" s="23" t="s">
        <v>316</v>
      </c>
      <c r="AU265" s="23" t="s">
        <v>211</v>
      </c>
      <c r="AY265" s="23" t="s">
        <v>195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23" t="s">
        <v>83</v>
      </c>
      <c r="BK265" s="184">
        <f>ROUND(I265*H265,2)</f>
        <v>0</v>
      </c>
      <c r="BL265" s="23" t="s">
        <v>201</v>
      </c>
      <c r="BM265" s="23" t="s">
        <v>1081</v>
      </c>
    </row>
    <row r="266" spans="2:65" s="1" customFormat="1" ht="27">
      <c r="B266" s="40"/>
      <c r="D266" s="186" t="s">
        <v>209</v>
      </c>
      <c r="F266" s="194" t="s">
        <v>519</v>
      </c>
      <c r="I266" s="195"/>
      <c r="L266" s="40"/>
      <c r="M266" s="196"/>
      <c r="N266" s="41"/>
      <c r="O266" s="41"/>
      <c r="P266" s="41"/>
      <c r="Q266" s="41"/>
      <c r="R266" s="41"/>
      <c r="S266" s="41"/>
      <c r="T266" s="69"/>
      <c r="AT266" s="23" t="s">
        <v>209</v>
      </c>
      <c r="AU266" s="23" t="s">
        <v>211</v>
      </c>
    </row>
    <row r="267" spans="2:65" s="1" customFormat="1" ht="16.5" customHeight="1">
      <c r="B267" s="172"/>
      <c r="C267" s="213" t="s">
        <v>532</v>
      </c>
      <c r="D267" s="213" t="s">
        <v>316</v>
      </c>
      <c r="E267" s="214" t="s">
        <v>525</v>
      </c>
      <c r="F267" s="215" t="s">
        <v>526</v>
      </c>
      <c r="G267" s="216" t="s">
        <v>325</v>
      </c>
      <c r="H267" s="217">
        <v>1</v>
      </c>
      <c r="I267" s="218"/>
      <c r="J267" s="219">
        <f>ROUND(I267*H267,2)</f>
        <v>0</v>
      </c>
      <c r="K267" s="215"/>
      <c r="L267" s="220"/>
      <c r="M267" s="221" t="s">
        <v>5</v>
      </c>
      <c r="N267" s="222" t="s">
        <v>46</v>
      </c>
      <c r="O267" s="41"/>
      <c r="P267" s="182">
        <f>O267*H267</f>
        <v>0</v>
      </c>
      <c r="Q267" s="182">
        <v>9.6000000000000002E-4</v>
      </c>
      <c r="R267" s="182">
        <f>Q267*H267</f>
        <v>9.6000000000000002E-4</v>
      </c>
      <c r="S267" s="182">
        <v>0</v>
      </c>
      <c r="T267" s="183">
        <f>S267*H267</f>
        <v>0</v>
      </c>
      <c r="AR267" s="23" t="s">
        <v>255</v>
      </c>
      <c r="AT267" s="23" t="s">
        <v>316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1082</v>
      </c>
    </row>
    <row r="268" spans="2:65" s="1" customFormat="1" ht="27">
      <c r="B268" s="40"/>
      <c r="D268" s="186" t="s">
        <v>209</v>
      </c>
      <c r="F268" s="194" t="s">
        <v>519</v>
      </c>
      <c r="I268" s="195"/>
      <c r="L268" s="40"/>
      <c r="M268" s="196"/>
      <c r="N268" s="41"/>
      <c r="O268" s="41"/>
      <c r="P268" s="41"/>
      <c r="Q268" s="41"/>
      <c r="R268" s="41"/>
      <c r="S268" s="41"/>
      <c r="T268" s="69"/>
      <c r="AT268" s="23" t="s">
        <v>209</v>
      </c>
      <c r="AU268" s="23" t="s">
        <v>211</v>
      </c>
    </row>
    <row r="269" spans="2:65" s="1" customFormat="1" ht="25.5" customHeight="1">
      <c r="B269" s="172"/>
      <c r="C269" s="173" t="s">
        <v>537</v>
      </c>
      <c r="D269" s="173" t="s">
        <v>197</v>
      </c>
      <c r="E269" s="174" t="s">
        <v>529</v>
      </c>
      <c r="F269" s="175" t="s">
        <v>1083</v>
      </c>
      <c r="G269" s="176" t="s">
        <v>325</v>
      </c>
      <c r="H269" s="177">
        <v>13</v>
      </c>
      <c r="I269" s="178"/>
      <c r="J269" s="179">
        <f>ROUND(I269*H269,2)</f>
        <v>0</v>
      </c>
      <c r="K269" s="175"/>
      <c r="L269" s="40"/>
      <c r="M269" s="180" t="s">
        <v>5</v>
      </c>
      <c r="N269" s="181" t="s">
        <v>46</v>
      </c>
      <c r="O269" s="41"/>
      <c r="P269" s="182">
        <f>O269*H269</f>
        <v>0</v>
      </c>
      <c r="Q269" s="182">
        <v>0</v>
      </c>
      <c r="R269" s="182">
        <f>Q269*H269</f>
        <v>0</v>
      </c>
      <c r="S269" s="182">
        <v>0</v>
      </c>
      <c r="T269" s="183">
        <f>S269*H269</f>
        <v>0</v>
      </c>
      <c r="AR269" s="23" t="s">
        <v>201</v>
      </c>
      <c r="AT269" s="23" t="s">
        <v>197</v>
      </c>
      <c r="AU269" s="23" t="s">
        <v>211</v>
      </c>
      <c r="AY269" s="23" t="s">
        <v>195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23" t="s">
        <v>83</v>
      </c>
      <c r="BK269" s="184">
        <f>ROUND(I269*H269,2)</f>
        <v>0</v>
      </c>
      <c r="BL269" s="23" t="s">
        <v>201</v>
      </c>
      <c r="BM269" s="23" t="s">
        <v>1084</v>
      </c>
    </row>
    <row r="270" spans="2:65" s="1" customFormat="1" ht="16.5" customHeight="1">
      <c r="B270" s="172"/>
      <c r="C270" s="213" t="s">
        <v>543</v>
      </c>
      <c r="D270" s="213" t="s">
        <v>316</v>
      </c>
      <c r="E270" s="214" t="s">
        <v>1085</v>
      </c>
      <c r="F270" s="215" t="s">
        <v>1086</v>
      </c>
      <c r="G270" s="216" t="s">
        <v>325</v>
      </c>
      <c r="H270" s="217">
        <v>2</v>
      </c>
      <c r="I270" s="218"/>
      <c r="J270" s="219">
        <f>ROUND(I270*H270,2)</f>
        <v>0</v>
      </c>
      <c r="K270" s="215"/>
      <c r="L270" s="220"/>
      <c r="M270" s="221" t="s">
        <v>5</v>
      </c>
      <c r="N270" s="222" t="s">
        <v>46</v>
      </c>
      <c r="O270" s="41"/>
      <c r="P270" s="182">
        <f>O270*H270</f>
        <v>0</v>
      </c>
      <c r="Q270" s="182">
        <v>2.5000000000000001E-3</v>
      </c>
      <c r="R270" s="182">
        <f>Q270*H270</f>
        <v>5.0000000000000001E-3</v>
      </c>
      <c r="S270" s="182">
        <v>0</v>
      </c>
      <c r="T270" s="183">
        <f>S270*H270</f>
        <v>0</v>
      </c>
      <c r="AR270" s="23" t="s">
        <v>255</v>
      </c>
      <c r="AT270" s="23" t="s">
        <v>316</v>
      </c>
      <c r="AU270" s="23" t="s">
        <v>211</v>
      </c>
      <c r="AY270" s="23" t="s">
        <v>195</v>
      </c>
      <c r="BE270" s="184">
        <f>IF(N270="základní",J270,0)</f>
        <v>0</v>
      </c>
      <c r="BF270" s="184">
        <f>IF(N270="snížená",J270,0)</f>
        <v>0</v>
      </c>
      <c r="BG270" s="184">
        <f>IF(N270="zákl. přenesená",J270,0)</f>
        <v>0</v>
      </c>
      <c r="BH270" s="184">
        <f>IF(N270="sníž. přenesená",J270,0)</f>
        <v>0</v>
      </c>
      <c r="BI270" s="184">
        <f>IF(N270="nulová",J270,0)</f>
        <v>0</v>
      </c>
      <c r="BJ270" s="23" t="s">
        <v>83</v>
      </c>
      <c r="BK270" s="184">
        <f>ROUND(I270*H270,2)</f>
        <v>0</v>
      </c>
      <c r="BL270" s="23" t="s">
        <v>201</v>
      </c>
      <c r="BM270" s="23" t="s">
        <v>1087</v>
      </c>
    </row>
    <row r="271" spans="2:65" s="1" customFormat="1" ht="54">
      <c r="B271" s="40"/>
      <c r="D271" s="186" t="s">
        <v>209</v>
      </c>
      <c r="F271" s="194" t="s">
        <v>536</v>
      </c>
      <c r="I271" s="195"/>
      <c r="L271" s="40"/>
      <c r="M271" s="196"/>
      <c r="N271" s="41"/>
      <c r="O271" s="41"/>
      <c r="P271" s="41"/>
      <c r="Q271" s="41"/>
      <c r="R271" s="41"/>
      <c r="S271" s="41"/>
      <c r="T271" s="69"/>
      <c r="AT271" s="23" t="s">
        <v>209</v>
      </c>
      <c r="AU271" s="23" t="s">
        <v>211</v>
      </c>
    </row>
    <row r="272" spans="2:65" s="1" customFormat="1" ht="16.5" customHeight="1">
      <c r="B272" s="172"/>
      <c r="C272" s="213" t="s">
        <v>547</v>
      </c>
      <c r="D272" s="213" t="s">
        <v>316</v>
      </c>
      <c r="E272" s="214" t="s">
        <v>533</v>
      </c>
      <c r="F272" s="215" t="s">
        <v>534</v>
      </c>
      <c r="G272" s="216" t="s">
        <v>325</v>
      </c>
      <c r="H272" s="217">
        <v>11</v>
      </c>
      <c r="I272" s="218"/>
      <c r="J272" s="219">
        <f>ROUND(I272*H272,2)</f>
        <v>0</v>
      </c>
      <c r="K272" s="215"/>
      <c r="L272" s="220"/>
      <c r="M272" s="221" t="s">
        <v>5</v>
      </c>
      <c r="N272" s="222" t="s">
        <v>46</v>
      </c>
      <c r="O272" s="41"/>
      <c r="P272" s="182">
        <f>O272*H272</f>
        <v>0</v>
      </c>
      <c r="Q272" s="182">
        <v>2.5000000000000001E-3</v>
      </c>
      <c r="R272" s="182">
        <f>Q272*H272</f>
        <v>2.75E-2</v>
      </c>
      <c r="S272" s="182">
        <v>0</v>
      </c>
      <c r="T272" s="183">
        <f>S272*H272</f>
        <v>0</v>
      </c>
      <c r="AR272" s="23" t="s">
        <v>255</v>
      </c>
      <c r="AT272" s="23" t="s">
        <v>316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1088</v>
      </c>
    </row>
    <row r="273" spans="2:65" s="1" customFormat="1" ht="54">
      <c r="B273" s="40"/>
      <c r="D273" s="186" t="s">
        <v>209</v>
      </c>
      <c r="F273" s="194" t="s">
        <v>536</v>
      </c>
      <c r="I273" s="195"/>
      <c r="L273" s="40"/>
      <c r="M273" s="196"/>
      <c r="N273" s="41"/>
      <c r="O273" s="41"/>
      <c r="P273" s="41"/>
      <c r="Q273" s="41"/>
      <c r="R273" s="41"/>
      <c r="S273" s="41"/>
      <c r="T273" s="69"/>
      <c r="AT273" s="23" t="s">
        <v>209</v>
      </c>
      <c r="AU273" s="23" t="s">
        <v>211</v>
      </c>
    </row>
    <row r="274" spans="2:65" s="1" customFormat="1" ht="16.5" customHeight="1">
      <c r="B274" s="172"/>
      <c r="C274" s="173" t="s">
        <v>552</v>
      </c>
      <c r="D274" s="173" t="s">
        <v>197</v>
      </c>
      <c r="E274" s="174" t="s">
        <v>472</v>
      </c>
      <c r="F274" s="175" t="s">
        <v>473</v>
      </c>
      <c r="G274" s="176" t="s">
        <v>207</v>
      </c>
      <c r="H274" s="177">
        <v>1.5</v>
      </c>
      <c r="I274" s="178"/>
      <c r="J274" s="179">
        <f>ROUND(I274*H274,2)</f>
        <v>0</v>
      </c>
      <c r="K274" s="175"/>
      <c r="L274" s="40"/>
      <c r="M274" s="180" t="s">
        <v>5</v>
      </c>
      <c r="N274" s="181" t="s">
        <v>46</v>
      </c>
      <c r="O274" s="41"/>
      <c r="P274" s="182">
        <f>O274*H274</f>
        <v>0</v>
      </c>
      <c r="Q274" s="182">
        <v>4.6999999999999999E-4</v>
      </c>
      <c r="R274" s="182">
        <f>Q274*H274</f>
        <v>7.0500000000000001E-4</v>
      </c>
      <c r="S274" s="182">
        <v>0</v>
      </c>
      <c r="T274" s="183">
        <f>S274*H274</f>
        <v>0</v>
      </c>
      <c r="AR274" s="23" t="s">
        <v>201</v>
      </c>
      <c r="AT274" s="23" t="s">
        <v>197</v>
      </c>
      <c r="AU274" s="23" t="s">
        <v>211</v>
      </c>
      <c r="AY274" s="23" t="s">
        <v>195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23" t="s">
        <v>83</v>
      </c>
      <c r="BK274" s="184">
        <f>ROUND(I274*H274,2)</f>
        <v>0</v>
      </c>
      <c r="BL274" s="23" t="s">
        <v>201</v>
      </c>
      <c r="BM274" s="23" t="s">
        <v>1089</v>
      </c>
    </row>
    <row r="275" spans="2:65" s="1" customFormat="1" ht="27">
      <c r="B275" s="40"/>
      <c r="D275" s="186" t="s">
        <v>209</v>
      </c>
      <c r="F275" s="194" t="s">
        <v>475</v>
      </c>
      <c r="I275" s="195"/>
      <c r="L275" s="40"/>
      <c r="M275" s="196"/>
      <c r="N275" s="41"/>
      <c r="O275" s="41"/>
      <c r="P275" s="41"/>
      <c r="Q275" s="41"/>
      <c r="R275" s="41"/>
      <c r="S275" s="41"/>
      <c r="T275" s="69"/>
      <c r="AT275" s="23" t="s">
        <v>209</v>
      </c>
      <c r="AU275" s="23" t="s">
        <v>211</v>
      </c>
    </row>
    <row r="276" spans="2:65" s="1" customFormat="1" ht="16.5" customHeight="1">
      <c r="B276" s="172"/>
      <c r="C276" s="213" t="s">
        <v>557</v>
      </c>
      <c r="D276" s="213" t="s">
        <v>316</v>
      </c>
      <c r="E276" s="214" t="s">
        <v>477</v>
      </c>
      <c r="F276" s="215" t="s">
        <v>478</v>
      </c>
      <c r="G276" s="216" t="s">
        <v>207</v>
      </c>
      <c r="H276" s="217">
        <v>1.5</v>
      </c>
      <c r="I276" s="218"/>
      <c r="J276" s="219">
        <f>ROUND(I276*H276,2)</f>
        <v>0</v>
      </c>
      <c r="K276" s="215"/>
      <c r="L276" s="220"/>
      <c r="M276" s="221" t="s">
        <v>5</v>
      </c>
      <c r="N276" s="222" t="s">
        <v>46</v>
      </c>
      <c r="O276" s="41"/>
      <c r="P276" s="182">
        <f>O276*H276</f>
        <v>0</v>
      </c>
      <c r="Q276" s="182">
        <v>2.7499999999999998E-3</v>
      </c>
      <c r="R276" s="182">
        <f>Q276*H276</f>
        <v>4.1250000000000002E-3</v>
      </c>
      <c r="S276" s="182">
        <v>0</v>
      </c>
      <c r="T276" s="183">
        <f>S276*H276</f>
        <v>0</v>
      </c>
      <c r="AR276" s="23" t="s">
        <v>255</v>
      </c>
      <c r="AT276" s="23" t="s">
        <v>316</v>
      </c>
      <c r="AU276" s="23" t="s">
        <v>211</v>
      </c>
      <c r="AY276" s="23" t="s">
        <v>195</v>
      </c>
      <c r="BE276" s="184">
        <f>IF(N276="základní",J276,0)</f>
        <v>0</v>
      </c>
      <c r="BF276" s="184">
        <f>IF(N276="snížená",J276,0)</f>
        <v>0</v>
      </c>
      <c r="BG276" s="184">
        <f>IF(N276="zákl. přenesená",J276,0)</f>
        <v>0</v>
      </c>
      <c r="BH276" s="184">
        <f>IF(N276="sníž. přenesená",J276,0)</f>
        <v>0</v>
      </c>
      <c r="BI276" s="184">
        <f>IF(N276="nulová",J276,0)</f>
        <v>0</v>
      </c>
      <c r="BJ276" s="23" t="s">
        <v>83</v>
      </c>
      <c r="BK276" s="184">
        <f>ROUND(I276*H276,2)</f>
        <v>0</v>
      </c>
      <c r="BL276" s="23" t="s">
        <v>201</v>
      </c>
      <c r="BM276" s="23" t="s">
        <v>1090</v>
      </c>
    </row>
    <row r="277" spans="2:65" s="1" customFormat="1" ht="16.5" customHeight="1">
      <c r="B277" s="172"/>
      <c r="C277" s="173" t="s">
        <v>561</v>
      </c>
      <c r="D277" s="173" t="s">
        <v>197</v>
      </c>
      <c r="E277" s="174" t="s">
        <v>538</v>
      </c>
      <c r="F277" s="175" t="s">
        <v>539</v>
      </c>
      <c r="G277" s="176" t="s">
        <v>303</v>
      </c>
      <c r="H277" s="177">
        <v>0.503</v>
      </c>
      <c r="I277" s="178"/>
      <c r="J277" s="179">
        <f>ROUND(I277*H277,2)</f>
        <v>0</v>
      </c>
      <c r="K277" s="175"/>
      <c r="L277" s="40"/>
      <c r="M277" s="180" t="s">
        <v>5</v>
      </c>
      <c r="N277" s="181" t="s">
        <v>46</v>
      </c>
      <c r="O277" s="41"/>
      <c r="P277" s="182">
        <f>O277*H277</f>
        <v>0</v>
      </c>
      <c r="Q277" s="182">
        <v>0</v>
      </c>
      <c r="R277" s="182">
        <f>Q277*H277</f>
        <v>0</v>
      </c>
      <c r="S277" s="182">
        <v>0</v>
      </c>
      <c r="T277" s="183">
        <f>S277*H277</f>
        <v>0</v>
      </c>
      <c r="AR277" s="23" t="s">
        <v>201</v>
      </c>
      <c r="AT277" s="23" t="s">
        <v>197</v>
      </c>
      <c r="AU277" s="23" t="s">
        <v>211</v>
      </c>
      <c r="AY277" s="23" t="s">
        <v>195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23" t="s">
        <v>83</v>
      </c>
      <c r="BK277" s="184">
        <f>ROUND(I277*H277,2)</f>
        <v>0</v>
      </c>
      <c r="BL277" s="23" t="s">
        <v>201</v>
      </c>
      <c r="BM277" s="23" t="s">
        <v>1091</v>
      </c>
    </row>
    <row r="278" spans="2:65" s="10" customFormat="1" ht="22.35" customHeight="1">
      <c r="B278" s="159"/>
      <c r="D278" s="160" t="s">
        <v>74</v>
      </c>
      <c r="E278" s="170" t="s">
        <v>541</v>
      </c>
      <c r="F278" s="170" t="s">
        <v>542</v>
      </c>
      <c r="I278" s="162"/>
      <c r="J278" s="171">
        <f>BK278</f>
        <v>0</v>
      </c>
      <c r="L278" s="159"/>
      <c r="M278" s="164"/>
      <c r="N278" s="165"/>
      <c r="O278" s="165"/>
      <c r="P278" s="166">
        <f>SUM(P279:P320)</f>
        <v>0</v>
      </c>
      <c r="Q278" s="165"/>
      <c r="R278" s="166">
        <f>SUM(R279:R320)</f>
        <v>4.6892300000000002</v>
      </c>
      <c r="S278" s="165"/>
      <c r="T278" s="167">
        <f>SUM(T279:T320)</f>
        <v>0</v>
      </c>
      <c r="AR278" s="160" t="s">
        <v>83</v>
      </c>
      <c r="AT278" s="168" t="s">
        <v>74</v>
      </c>
      <c r="AU278" s="168" t="s">
        <v>85</v>
      </c>
      <c r="AY278" s="160" t="s">
        <v>195</v>
      </c>
      <c r="BK278" s="169">
        <f>SUM(BK279:BK320)</f>
        <v>0</v>
      </c>
    </row>
    <row r="279" spans="2:65" s="1" customFormat="1" ht="16.5" customHeight="1">
      <c r="B279" s="172"/>
      <c r="C279" s="173" t="s">
        <v>565</v>
      </c>
      <c r="D279" s="173" t="s">
        <v>197</v>
      </c>
      <c r="E279" s="174" t="s">
        <v>544</v>
      </c>
      <c r="F279" s="175" t="s">
        <v>545</v>
      </c>
      <c r="G279" s="176" t="s">
        <v>325</v>
      </c>
      <c r="H279" s="177">
        <v>4</v>
      </c>
      <c r="I279" s="178"/>
      <c r="J279" s="179">
        <f>ROUND(I279*H279,2)</f>
        <v>0</v>
      </c>
      <c r="K279" s="175"/>
      <c r="L279" s="40"/>
      <c r="M279" s="180" t="s">
        <v>5</v>
      </c>
      <c r="N279" s="181" t="s">
        <v>46</v>
      </c>
      <c r="O279" s="41"/>
      <c r="P279" s="182">
        <f>O279*H279</f>
        <v>0</v>
      </c>
      <c r="Q279" s="182">
        <v>8.0000000000000004E-4</v>
      </c>
      <c r="R279" s="182">
        <f>Q279*H279</f>
        <v>3.2000000000000002E-3</v>
      </c>
      <c r="S279" s="182">
        <v>0</v>
      </c>
      <c r="T279" s="183">
        <f>S279*H279</f>
        <v>0</v>
      </c>
      <c r="AR279" s="23" t="s">
        <v>201</v>
      </c>
      <c r="AT279" s="23" t="s">
        <v>197</v>
      </c>
      <c r="AU279" s="23" t="s">
        <v>211</v>
      </c>
      <c r="AY279" s="23" t="s">
        <v>195</v>
      </c>
      <c r="BE279" s="184">
        <f>IF(N279="základní",J279,0)</f>
        <v>0</v>
      </c>
      <c r="BF279" s="184">
        <f>IF(N279="snížená",J279,0)</f>
        <v>0</v>
      </c>
      <c r="BG279" s="184">
        <f>IF(N279="zákl. přenesená",J279,0)</f>
        <v>0</v>
      </c>
      <c r="BH279" s="184">
        <f>IF(N279="sníž. přenesená",J279,0)</f>
        <v>0</v>
      </c>
      <c r="BI279" s="184">
        <f>IF(N279="nulová",J279,0)</f>
        <v>0</v>
      </c>
      <c r="BJ279" s="23" t="s">
        <v>83</v>
      </c>
      <c r="BK279" s="184">
        <f>ROUND(I279*H279,2)</f>
        <v>0</v>
      </c>
      <c r="BL279" s="23" t="s">
        <v>201</v>
      </c>
      <c r="BM279" s="23" t="s">
        <v>1092</v>
      </c>
    </row>
    <row r="280" spans="2:65" s="1" customFormat="1" ht="16.5" customHeight="1">
      <c r="B280" s="172"/>
      <c r="C280" s="213" t="s">
        <v>569</v>
      </c>
      <c r="D280" s="213" t="s">
        <v>316</v>
      </c>
      <c r="E280" s="214" t="s">
        <v>548</v>
      </c>
      <c r="F280" s="215" t="s">
        <v>549</v>
      </c>
      <c r="G280" s="216" t="s">
        <v>325</v>
      </c>
      <c r="H280" s="217">
        <v>4</v>
      </c>
      <c r="I280" s="218"/>
      <c r="J280" s="219">
        <f>ROUND(I280*H280,2)</f>
        <v>0</v>
      </c>
      <c r="K280" s="215"/>
      <c r="L280" s="220"/>
      <c r="M280" s="221" t="s">
        <v>5</v>
      </c>
      <c r="N280" s="222" t="s">
        <v>46</v>
      </c>
      <c r="O280" s="41"/>
      <c r="P280" s="182">
        <f>O280*H280</f>
        <v>0</v>
      </c>
      <c r="Q280" s="182">
        <v>1.4999999999999999E-2</v>
      </c>
      <c r="R280" s="182">
        <f>Q280*H280</f>
        <v>0.06</v>
      </c>
      <c r="S280" s="182">
        <v>0</v>
      </c>
      <c r="T280" s="183">
        <f>S280*H280</f>
        <v>0</v>
      </c>
      <c r="AR280" s="23" t="s">
        <v>255</v>
      </c>
      <c r="AT280" s="23" t="s">
        <v>316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1093</v>
      </c>
    </row>
    <row r="281" spans="2:65" s="1" customFormat="1" ht="40.5">
      <c r="B281" s="40"/>
      <c r="D281" s="186" t="s">
        <v>209</v>
      </c>
      <c r="F281" s="194" t="s">
        <v>551</v>
      </c>
      <c r="I281" s="195"/>
      <c r="L281" s="40"/>
      <c r="M281" s="196"/>
      <c r="N281" s="41"/>
      <c r="O281" s="41"/>
      <c r="P281" s="41"/>
      <c r="Q281" s="41"/>
      <c r="R281" s="41"/>
      <c r="S281" s="41"/>
      <c r="T281" s="69"/>
      <c r="AT281" s="23" t="s">
        <v>209</v>
      </c>
      <c r="AU281" s="23" t="s">
        <v>211</v>
      </c>
    </row>
    <row r="282" spans="2:65" s="1" customFormat="1" ht="16.5" customHeight="1">
      <c r="B282" s="172"/>
      <c r="C282" s="213" t="s">
        <v>573</v>
      </c>
      <c r="D282" s="213" t="s">
        <v>316</v>
      </c>
      <c r="E282" s="214" t="s">
        <v>553</v>
      </c>
      <c r="F282" s="215" t="s">
        <v>554</v>
      </c>
      <c r="G282" s="216" t="s">
        <v>325</v>
      </c>
      <c r="H282" s="217">
        <v>4</v>
      </c>
      <c r="I282" s="218"/>
      <c r="J282" s="219">
        <f>ROUND(I282*H282,2)</f>
        <v>0</v>
      </c>
      <c r="K282" s="215"/>
      <c r="L282" s="220"/>
      <c r="M282" s="221" t="s">
        <v>5</v>
      </c>
      <c r="N282" s="222" t="s">
        <v>46</v>
      </c>
      <c r="O282" s="41"/>
      <c r="P282" s="182">
        <f>O282*H282</f>
        <v>0</v>
      </c>
      <c r="Q282" s="182">
        <v>6.8999999999999999E-3</v>
      </c>
      <c r="R282" s="182">
        <f>Q282*H282</f>
        <v>2.76E-2</v>
      </c>
      <c r="S282" s="182">
        <v>0</v>
      </c>
      <c r="T282" s="183">
        <f>S282*H282</f>
        <v>0</v>
      </c>
      <c r="AR282" s="23" t="s">
        <v>255</v>
      </c>
      <c r="AT282" s="23" t="s">
        <v>316</v>
      </c>
      <c r="AU282" s="23" t="s">
        <v>211</v>
      </c>
      <c r="AY282" s="23" t="s">
        <v>195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23" t="s">
        <v>83</v>
      </c>
      <c r="BK282" s="184">
        <f>ROUND(I282*H282,2)</f>
        <v>0</v>
      </c>
      <c r="BL282" s="23" t="s">
        <v>201</v>
      </c>
      <c r="BM282" s="23" t="s">
        <v>1094</v>
      </c>
    </row>
    <row r="283" spans="2:65" s="1" customFormat="1" ht="27">
      <c r="B283" s="40"/>
      <c r="D283" s="186" t="s">
        <v>209</v>
      </c>
      <c r="F283" s="194" t="s">
        <v>556</v>
      </c>
      <c r="I283" s="195"/>
      <c r="L283" s="40"/>
      <c r="M283" s="196"/>
      <c r="N283" s="41"/>
      <c r="O283" s="41"/>
      <c r="P283" s="41"/>
      <c r="Q283" s="41"/>
      <c r="R283" s="41"/>
      <c r="S283" s="41"/>
      <c r="T283" s="69"/>
      <c r="AT283" s="23" t="s">
        <v>209</v>
      </c>
      <c r="AU283" s="23" t="s">
        <v>211</v>
      </c>
    </row>
    <row r="284" spans="2:65" s="1" customFormat="1" ht="16.5" customHeight="1">
      <c r="B284" s="172"/>
      <c r="C284" s="173" t="s">
        <v>578</v>
      </c>
      <c r="D284" s="173" t="s">
        <v>197</v>
      </c>
      <c r="E284" s="174" t="s">
        <v>570</v>
      </c>
      <c r="F284" s="175" t="s">
        <v>571</v>
      </c>
      <c r="G284" s="176" t="s">
        <v>325</v>
      </c>
      <c r="H284" s="177">
        <v>2</v>
      </c>
      <c r="I284" s="178"/>
      <c r="J284" s="179">
        <f>ROUND(I284*H284,2)</f>
        <v>0</v>
      </c>
      <c r="K284" s="175"/>
      <c r="L284" s="40"/>
      <c r="M284" s="180" t="s">
        <v>5</v>
      </c>
      <c r="N284" s="181" t="s">
        <v>46</v>
      </c>
      <c r="O284" s="41"/>
      <c r="P284" s="182">
        <f>O284*H284</f>
        <v>0</v>
      </c>
      <c r="Q284" s="182">
        <v>3.4000000000000002E-4</v>
      </c>
      <c r="R284" s="182">
        <f>Q284*H284</f>
        <v>6.8000000000000005E-4</v>
      </c>
      <c r="S284" s="182">
        <v>0</v>
      </c>
      <c r="T284" s="183">
        <f>S284*H284</f>
        <v>0</v>
      </c>
      <c r="AR284" s="23" t="s">
        <v>201</v>
      </c>
      <c r="AT284" s="23" t="s">
        <v>197</v>
      </c>
      <c r="AU284" s="23" t="s">
        <v>211</v>
      </c>
      <c r="AY284" s="23" t="s">
        <v>195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23" t="s">
        <v>83</v>
      </c>
      <c r="BK284" s="184">
        <f>ROUND(I284*H284,2)</f>
        <v>0</v>
      </c>
      <c r="BL284" s="23" t="s">
        <v>201</v>
      </c>
      <c r="BM284" s="23" t="s">
        <v>1095</v>
      </c>
    </row>
    <row r="285" spans="2:65" s="1" customFormat="1" ht="16.5" customHeight="1">
      <c r="B285" s="172"/>
      <c r="C285" s="213" t="s">
        <v>582</v>
      </c>
      <c r="D285" s="213" t="s">
        <v>316</v>
      </c>
      <c r="E285" s="214" t="s">
        <v>574</v>
      </c>
      <c r="F285" s="215" t="s">
        <v>575</v>
      </c>
      <c r="G285" s="216" t="s">
        <v>325</v>
      </c>
      <c r="H285" s="217">
        <v>2</v>
      </c>
      <c r="I285" s="218"/>
      <c r="J285" s="219">
        <f>ROUND(I285*H285,2)</f>
        <v>0</v>
      </c>
      <c r="K285" s="215"/>
      <c r="L285" s="220"/>
      <c r="M285" s="221" t="s">
        <v>5</v>
      </c>
      <c r="N285" s="222" t="s">
        <v>46</v>
      </c>
      <c r="O285" s="41"/>
      <c r="P285" s="182">
        <f>O285*H285</f>
        <v>0</v>
      </c>
      <c r="Q285" s="182">
        <v>3.7499999999999999E-2</v>
      </c>
      <c r="R285" s="182">
        <f>Q285*H285</f>
        <v>7.4999999999999997E-2</v>
      </c>
      <c r="S285" s="182">
        <v>0</v>
      </c>
      <c r="T285" s="183">
        <f>S285*H285</f>
        <v>0</v>
      </c>
      <c r="AR285" s="23" t="s">
        <v>255</v>
      </c>
      <c r="AT285" s="23" t="s">
        <v>316</v>
      </c>
      <c r="AU285" s="23" t="s">
        <v>211</v>
      </c>
      <c r="AY285" s="23" t="s">
        <v>195</v>
      </c>
      <c r="BE285" s="184">
        <f>IF(N285="základní",J285,0)</f>
        <v>0</v>
      </c>
      <c r="BF285" s="184">
        <f>IF(N285="snížená",J285,0)</f>
        <v>0</v>
      </c>
      <c r="BG285" s="184">
        <f>IF(N285="zákl. přenesená",J285,0)</f>
        <v>0</v>
      </c>
      <c r="BH285" s="184">
        <f>IF(N285="sníž. přenesená",J285,0)</f>
        <v>0</v>
      </c>
      <c r="BI285" s="184">
        <f>IF(N285="nulová",J285,0)</f>
        <v>0</v>
      </c>
      <c r="BJ285" s="23" t="s">
        <v>83</v>
      </c>
      <c r="BK285" s="184">
        <f>ROUND(I285*H285,2)</f>
        <v>0</v>
      </c>
      <c r="BL285" s="23" t="s">
        <v>201</v>
      </c>
      <c r="BM285" s="23" t="s">
        <v>1096</v>
      </c>
    </row>
    <row r="286" spans="2:65" s="1" customFormat="1" ht="94.5">
      <c r="B286" s="40"/>
      <c r="D286" s="186" t="s">
        <v>209</v>
      </c>
      <c r="F286" s="194" t="s">
        <v>577</v>
      </c>
      <c r="I286" s="195"/>
      <c r="L286" s="40"/>
      <c r="M286" s="196"/>
      <c r="N286" s="41"/>
      <c r="O286" s="41"/>
      <c r="P286" s="41"/>
      <c r="Q286" s="41"/>
      <c r="R286" s="41"/>
      <c r="S286" s="41"/>
      <c r="T286" s="69"/>
      <c r="AT286" s="23" t="s">
        <v>209</v>
      </c>
      <c r="AU286" s="23" t="s">
        <v>211</v>
      </c>
    </row>
    <row r="287" spans="2:65" s="1" customFormat="1" ht="16.5" customHeight="1">
      <c r="B287" s="172"/>
      <c r="C287" s="173" t="s">
        <v>587</v>
      </c>
      <c r="D287" s="173" t="s">
        <v>197</v>
      </c>
      <c r="E287" s="174" t="s">
        <v>579</v>
      </c>
      <c r="F287" s="175" t="s">
        <v>580</v>
      </c>
      <c r="G287" s="176" t="s">
        <v>325</v>
      </c>
      <c r="H287" s="177">
        <v>13</v>
      </c>
      <c r="I287" s="178"/>
      <c r="J287" s="179">
        <f>ROUND(I287*H287,2)</f>
        <v>0</v>
      </c>
      <c r="K287" s="175"/>
      <c r="L287" s="40"/>
      <c r="M287" s="180" t="s">
        <v>5</v>
      </c>
      <c r="N287" s="181" t="s">
        <v>46</v>
      </c>
      <c r="O287" s="41"/>
      <c r="P287" s="182">
        <f>O287*H287</f>
        <v>0</v>
      </c>
      <c r="Q287" s="182">
        <v>6.3829999999999998E-2</v>
      </c>
      <c r="R287" s="182">
        <f>Q287*H287</f>
        <v>0.82979000000000003</v>
      </c>
      <c r="S287" s="182">
        <v>0</v>
      </c>
      <c r="T287" s="183">
        <f>S287*H287</f>
        <v>0</v>
      </c>
      <c r="AR287" s="23" t="s">
        <v>201</v>
      </c>
      <c r="AT287" s="23" t="s">
        <v>197</v>
      </c>
      <c r="AU287" s="23" t="s">
        <v>211</v>
      </c>
      <c r="AY287" s="23" t="s">
        <v>195</v>
      </c>
      <c r="BE287" s="184">
        <f>IF(N287="základní",J287,0)</f>
        <v>0</v>
      </c>
      <c r="BF287" s="184">
        <f>IF(N287="snížená",J287,0)</f>
        <v>0</v>
      </c>
      <c r="BG287" s="184">
        <f>IF(N287="zákl. přenesená",J287,0)</f>
        <v>0</v>
      </c>
      <c r="BH287" s="184">
        <f>IF(N287="sníž. přenesená",J287,0)</f>
        <v>0</v>
      </c>
      <c r="BI287" s="184">
        <f>IF(N287="nulová",J287,0)</f>
        <v>0</v>
      </c>
      <c r="BJ287" s="23" t="s">
        <v>83</v>
      </c>
      <c r="BK287" s="184">
        <f>ROUND(I287*H287,2)</f>
        <v>0</v>
      </c>
      <c r="BL287" s="23" t="s">
        <v>201</v>
      </c>
      <c r="BM287" s="23" t="s">
        <v>1097</v>
      </c>
    </row>
    <row r="288" spans="2:65" s="1" customFormat="1" ht="16.5" customHeight="1">
      <c r="B288" s="172"/>
      <c r="C288" s="213" t="s">
        <v>591</v>
      </c>
      <c r="D288" s="213" t="s">
        <v>316</v>
      </c>
      <c r="E288" s="214" t="s">
        <v>583</v>
      </c>
      <c r="F288" s="215" t="s">
        <v>584</v>
      </c>
      <c r="G288" s="216" t="s">
        <v>325</v>
      </c>
      <c r="H288" s="217">
        <v>13</v>
      </c>
      <c r="I288" s="218"/>
      <c r="J288" s="219">
        <f>ROUND(I288*H288,2)</f>
        <v>0</v>
      </c>
      <c r="K288" s="215"/>
      <c r="L288" s="220"/>
      <c r="M288" s="221" t="s">
        <v>5</v>
      </c>
      <c r="N288" s="222" t="s">
        <v>46</v>
      </c>
      <c r="O288" s="41"/>
      <c r="P288" s="182">
        <f>O288*H288</f>
        <v>0</v>
      </c>
      <c r="Q288" s="182">
        <v>7.3000000000000001E-3</v>
      </c>
      <c r="R288" s="182">
        <f>Q288*H288</f>
        <v>9.4899999999999998E-2</v>
      </c>
      <c r="S288" s="182">
        <v>0</v>
      </c>
      <c r="T288" s="183">
        <f>S288*H288</f>
        <v>0</v>
      </c>
      <c r="AR288" s="23" t="s">
        <v>255</v>
      </c>
      <c r="AT288" s="23" t="s">
        <v>316</v>
      </c>
      <c r="AU288" s="23" t="s">
        <v>211</v>
      </c>
      <c r="AY288" s="23" t="s">
        <v>195</v>
      </c>
      <c r="BE288" s="184">
        <f>IF(N288="základní",J288,0)</f>
        <v>0</v>
      </c>
      <c r="BF288" s="184">
        <f>IF(N288="snížená",J288,0)</f>
        <v>0</v>
      </c>
      <c r="BG288" s="184">
        <f>IF(N288="zákl. přenesená",J288,0)</f>
        <v>0</v>
      </c>
      <c r="BH288" s="184">
        <f>IF(N288="sníž. přenesená",J288,0)</f>
        <v>0</v>
      </c>
      <c r="BI288" s="184">
        <f>IF(N288="nulová",J288,0)</f>
        <v>0</v>
      </c>
      <c r="BJ288" s="23" t="s">
        <v>83</v>
      </c>
      <c r="BK288" s="184">
        <f>ROUND(I288*H288,2)</f>
        <v>0</v>
      </c>
      <c r="BL288" s="23" t="s">
        <v>201</v>
      </c>
      <c r="BM288" s="23" t="s">
        <v>1098</v>
      </c>
    </row>
    <row r="289" spans="2:65" s="1" customFormat="1" ht="40.5">
      <c r="B289" s="40"/>
      <c r="D289" s="186" t="s">
        <v>209</v>
      </c>
      <c r="F289" s="194" t="s">
        <v>586</v>
      </c>
      <c r="I289" s="195"/>
      <c r="L289" s="40"/>
      <c r="M289" s="196"/>
      <c r="N289" s="41"/>
      <c r="O289" s="41"/>
      <c r="P289" s="41"/>
      <c r="Q289" s="41"/>
      <c r="R289" s="41"/>
      <c r="S289" s="41"/>
      <c r="T289" s="69"/>
      <c r="AT289" s="23" t="s">
        <v>209</v>
      </c>
      <c r="AU289" s="23" t="s">
        <v>211</v>
      </c>
    </row>
    <row r="290" spans="2:65" s="1" customFormat="1" ht="16.5" customHeight="1">
      <c r="B290" s="172"/>
      <c r="C290" s="213" t="s">
        <v>595</v>
      </c>
      <c r="D290" s="213" t="s">
        <v>316</v>
      </c>
      <c r="E290" s="214" t="s">
        <v>588</v>
      </c>
      <c r="F290" s="215" t="s">
        <v>589</v>
      </c>
      <c r="G290" s="216" t="s">
        <v>325</v>
      </c>
      <c r="H290" s="217">
        <v>13</v>
      </c>
      <c r="I290" s="218"/>
      <c r="J290" s="219">
        <f>ROUND(I290*H290,2)</f>
        <v>0</v>
      </c>
      <c r="K290" s="215"/>
      <c r="L290" s="220"/>
      <c r="M290" s="221" t="s">
        <v>5</v>
      </c>
      <c r="N290" s="222" t="s">
        <v>46</v>
      </c>
      <c r="O290" s="41"/>
      <c r="P290" s="182">
        <f>O290*H290</f>
        <v>0</v>
      </c>
      <c r="Q290" s="182">
        <v>3.5000000000000001E-3</v>
      </c>
      <c r="R290" s="182">
        <f>Q290*H290</f>
        <v>4.5499999999999999E-2</v>
      </c>
      <c r="S290" s="182">
        <v>0</v>
      </c>
      <c r="T290" s="183">
        <f>S290*H290</f>
        <v>0</v>
      </c>
      <c r="AR290" s="23" t="s">
        <v>255</v>
      </c>
      <c r="AT290" s="23" t="s">
        <v>316</v>
      </c>
      <c r="AU290" s="23" t="s">
        <v>211</v>
      </c>
      <c r="AY290" s="23" t="s">
        <v>195</v>
      </c>
      <c r="BE290" s="184">
        <f>IF(N290="základní",J290,0)</f>
        <v>0</v>
      </c>
      <c r="BF290" s="184">
        <f>IF(N290="snížená",J290,0)</f>
        <v>0</v>
      </c>
      <c r="BG290" s="184">
        <f>IF(N290="zákl. přenesená",J290,0)</f>
        <v>0</v>
      </c>
      <c r="BH290" s="184">
        <f>IF(N290="sníž. přenesená",J290,0)</f>
        <v>0</v>
      </c>
      <c r="BI290" s="184">
        <f>IF(N290="nulová",J290,0)</f>
        <v>0</v>
      </c>
      <c r="BJ290" s="23" t="s">
        <v>83</v>
      </c>
      <c r="BK290" s="184">
        <f>ROUND(I290*H290,2)</f>
        <v>0</v>
      </c>
      <c r="BL290" s="23" t="s">
        <v>201</v>
      </c>
      <c r="BM290" s="23" t="s">
        <v>1099</v>
      </c>
    </row>
    <row r="291" spans="2:65" s="1" customFormat="1" ht="27">
      <c r="B291" s="40"/>
      <c r="D291" s="186" t="s">
        <v>209</v>
      </c>
      <c r="F291" s="194" t="s">
        <v>512</v>
      </c>
      <c r="I291" s="195"/>
      <c r="L291" s="40"/>
      <c r="M291" s="196"/>
      <c r="N291" s="41"/>
      <c r="O291" s="41"/>
      <c r="P291" s="41"/>
      <c r="Q291" s="41"/>
      <c r="R291" s="41"/>
      <c r="S291" s="41"/>
      <c r="T291" s="69"/>
      <c r="AT291" s="23" t="s">
        <v>209</v>
      </c>
      <c r="AU291" s="23" t="s">
        <v>211</v>
      </c>
    </row>
    <row r="292" spans="2:65" s="1" customFormat="1" ht="16.5" customHeight="1">
      <c r="B292" s="172"/>
      <c r="C292" s="173" t="s">
        <v>600</v>
      </c>
      <c r="D292" s="173" t="s">
        <v>197</v>
      </c>
      <c r="E292" s="174" t="s">
        <v>592</v>
      </c>
      <c r="F292" s="175" t="s">
        <v>593</v>
      </c>
      <c r="G292" s="176" t="s">
        <v>325</v>
      </c>
      <c r="H292" s="177">
        <v>4</v>
      </c>
      <c r="I292" s="178"/>
      <c r="J292" s="179">
        <f>ROUND(I292*H292,2)</f>
        <v>0</v>
      </c>
      <c r="K292" s="175"/>
      <c r="L292" s="40"/>
      <c r="M292" s="180" t="s">
        <v>5</v>
      </c>
      <c r="N292" s="181" t="s">
        <v>46</v>
      </c>
      <c r="O292" s="41"/>
      <c r="P292" s="182">
        <f>O292*H292</f>
        <v>0</v>
      </c>
      <c r="Q292" s="182">
        <v>0.12303</v>
      </c>
      <c r="R292" s="182">
        <f>Q292*H292</f>
        <v>0.49212</v>
      </c>
      <c r="S292" s="182">
        <v>0</v>
      </c>
      <c r="T292" s="183">
        <f>S292*H292</f>
        <v>0</v>
      </c>
      <c r="AR292" s="23" t="s">
        <v>201</v>
      </c>
      <c r="AT292" s="23" t="s">
        <v>197</v>
      </c>
      <c r="AU292" s="23" t="s">
        <v>211</v>
      </c>
      <c r="AY292" s="23" t="s">
        <v>195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23" t="s">
        <v>83</v>
      </c>
      <c r="BK292" s="184">
        <f>ROUND(I292*H292,2)</f>
        <v>0</v>
      </c>
      <c r="BL292" s="23" t="s">
        <v>201</v>
      </c>
      <c r="BM292" s="23" t="s">
        <v>1100</v>
      </c>
    </row>
    <row r="293" spans="2:65" s="1" customFormat="1" ht="16.5" customHeight="1">
      <c r="B293" s="172"/>
      <c r="C293" s="213" t="s">
        <v>604</v>
      </c>
      <c r="D293" s="213" t="s">
        <v>316</v>
      </c>
      <c r="E293" s="214" t="s">
        <v>596</v>
      </c>
      <c r="F293" s="215" t="s">
        <v>597</v>
      </c>
      <c r="G293" s="216" t="s">
        <v>325</v>
      </c>
      <c r="H293" s="217">
        <v>4</v>
      </c>
      <c r="I293" s="218"/>
      <c r="J293" s="219">
        <f>ROUND(I293*H293,2)</f>
        <v>0</v>
      </c>
      <c r="K293" s="215"/>
      <c r="L293" s="220"/>
      <c r="M293" s="221" t="s">
        <v>5</v>
      </c>
      <c r="N293" s="222" t="s">
        <v>46</v>
      </c>
      <c r="O293" s="41"/>
      <c r="P293" s="182">
        <f>O293*H293</f>
        <v>0</v>
      </c>
      <c r="Q293" s="182">
        <v>1.3299999999999999E-2</v>
      </c>
      <c r="R293" s="182">
        <f>Q293*H293</f>
        <v>5.3199999999999997E-2</v>
      </c>
      <c r="S293" s="182">
        <v>0</v>
      </c>
      <c r="T293" s="183">
        <f>S293*H293</f>
        <v>0</v>
      </c>
      <c r="AR293" s="23" t="s">
        <v>255</v>
      </c>
      <c r="AT293" s="23" t="s">
        <v>316</v>
      </c>
      <c r="AU293" s="23" t="s">
        <v>211</v>
      </c>
      <c r="AY293" s="23" t="s">
        <v>195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23" t="s">
        <v>83</v>
      </c>
      <c r="BK293" s="184">
        <f>ROUND(I293*H293,2)</f>
        <v>0</v>
      </c>
      <c r="BL293" s="23" t="s">
        <v>201</v>
      </c>
      <c r="BM293" s="23" t="s">
        <v>1101</v>
      </c>
    </row>
    <row r="294" spans="2:65" s="1" customFormat="1" ht="54">
      <c r="B294" s="40"/>
      <c r="D294" s="186" t="s">
        <v>209</v>
      </c>
      <c r="F294" s="194" t="s">
        <v>599</v>
      </c>
      <c r="I294" s="195"/>
      <c r="L294" s="40"/>
      <c r="M294" s="196"/>
      <c r="N294" s="41"/>
      <c r="O294" s="41"/>
      <c r="P294" s="41"/>
      <c r="Q294" s="41"/>
      <c r="R294" s="41"/>
      <c r="S294" s="41"/>
      <c r="T294" s="69"/>
      <c r="AT294" s="23" t="s">
        <v>209</v>
      </c>
      <c r="AU294" s="23" t="s">
        <v>211</v>
      </c>
    </row>
    <row r="295" spans="2:65" s="1" customFormat="1" ht="16.5" customHeight="1">
      <c r="B295" s="172"/>
      <c r="C295" s="173" t="s">
        <v>608</v>
      </c>
      <c r="D295" s="173" t="s">
        <v>197</v>
      </c>
      <c r="E295" s="174" t="s">
        <v>605</v>
      </c>
      <c r="F295" s="175" t="s">
        <v>606</v>
      </c>
      <c r="G295" s="176" t="s">
        <v>325</v>
      </c>
      <c r="H295" s="177">
        <v>2</v>
      </c>
      <c r="I295" s="178"/>
      <c r="J295" s="179">
        <f>ROUND(I295*H295,2)</f>
        <v>0</v>
      </c>
      <c r="K295" s="175"/>
      <c r="L295" s="40"/>
      <c r="M295" s="180" t="s">
        <v>5</v>
      </c>
      <c r="N295" s="181" t="s">
        <v>46</v>
      </c>
      <c r="O295" s="41"/>
      <c r="P295" s="182">
        <f>O295*H295</f>
        <v>0</v>
      </c>
      <c r="Q295" s="182">
        <v>0.32906000000000002</v>
      </c>
      <c r="R295" s="182">
        <f>Q295*H295</f>
        <v>0.65812000000000004</v>
      </c>
      <c r="S295" s="182">
        <v>0</v>
      </c>
      <c r="T295" s="183">
        <f>S295*H295</f>
        <v>0</v>
      </c>
      <c r="AR295" s="23" t="s">
        <v>201</v>
      </c>
      <c r="AT295" s="23" t="s">
        <v>197</v>
      </c>
      <c r="AU295" s="23" t="s">
        <v>211</v>
      </c>
      <c r="AY295" s="23" t="s">
        <v>195</v>
      </c>
      <c r="BE295" s="184">
        <f>IF(N295="základní",J295,0)</f>
        <v>0</v>
      </c>
      <c r="BF295" s="184">
        <f>IF(N295="snížená",J295,0)</f>
        <v>0</v>
      </c>
      <c r="BG295" s="184">
        <f>IF(N295="zákl. přenesená",J295,0)</f>
        <v>0</v>
      </c>
      <c r="BH295" s="184">
        <f>IF(N295="sníž. přenesená",J295,0)</f>
        <v>0</v>
      </c>
      <c r="BI295" s="184">
        <f>IF(N295="nulová",J295,0)</f>
        <v>0</v>
      </c>
      <c r="BJ295" s="23" t="s">
        <v>83</v>
      </c>
      <c r="BK295" s="184">
        <f>ROUND(I295*H295,2)</f>
        <v>0</v>
      </c>
      <c r="BL295" s="23" t="s">
        <v>201</v>
      </c>
      <c r="BM295" s="23" t="s">
        <v>1102</v>
      </c>
    </row>
    <row r="296" spans="2:65" s="1" customFormat="1" ht="16.5" customHeight="1">
      <c r="B296" s="172"/>
      <c r="C296" s="213" t="s">
        <v>613</v>
      </c>
      <c r="D296" s="213" t="s">
        <v>316</v>
      </c>
      <c r="E296" s="214" t="s">
        <v>609</v>
      </c>
      <c r="F296" s="215" t="s">
        <v>610</v>
      </c>
      <c r="G296" s="216" t="s">
        <v>325</v>
      </c>
      <c r="H296" s="217">
        <v>2</v>
      </c>
      <c r="I296" s="218"/>
      <c r="J296" s="219">
        <f>ROUND(I296*H296,2)</f>
        <v>0</v>
      </c>
      <c r="K296" s="215"/>
      <c r="L296" s="220"/>
      <c r="M296" s="221" t="s">
        <v>5</v>
      </c>
      <c r="N296" s="222" t="s">
        <v>46</v>
      </c>
      <c r="O296" s="41"/>
      <c r="P296" s="182">
        <f>O296*H296</f>
        <v>0</v>
      </c>
      <c r="Q296" s="182">
        <v>2.9499999999999998E-2</v>
      </c>
      <c r="R296" s="182">
        <f>Q296*H296</f>
        <v>5.8999999999999997E-2</v>
      </c>
      <c r="S296" s="182">
        <v>0</v>
      </c>
      <c r="T296" s="183">
        <f>S296*H296</f>
        <v>0</v>
      </c>
      <c r="AR296" s="23" t="s">
        <v>255</v>
      </c>
      <c r="AT296" s="23" t="s">
        <v>316</v>
      </c>
      <c r="AU296" s="23" t="s">
        <v>211</v>
      </c>
      <c r="AY296" s="23" t="s">
        <v>195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23" t="s">
        <v>83</v>
      </c>
      <c r="BK296" s="184">
        <f>ROUND(I296*H296,2)</f>
        <v>0</v>
      </c>
      <c r="BL296" s="23" t="s">
        <v>201</v>
      </c>
      <c r="BM296" s="23" t="s">
        <v>1103</v>
      </c>
    </row>
    <row r="297" spans="2:65" s="1" customFormat="1" ht="40.5">
      <c r="B297" s="40"/>
      <c r="D297" s="186" t="s">
        <v>209</v>
      </c>
      <c r="F297" s="194" t="s">
        <v>612</v>
      </c>
      <c r="I297" s="195"/>
      <c r="L297" s="40"/>
      <c r="M297" s="196"/>
      <c r="N297" s="41"/>
      <c r="O297" s="41"/>
      <c r="P297" s="41"/>
      <c r="Q297" s="41"/>
      <c r="R297" s="41"/>
      <c r="S297" s="41"/>
      <c r="T297" s="69"/>
      <c r="AT297" s="23" t="s">
        <v>209</v>
      </c>
      <c r="AU297" s="23" t="s">
        <v>211</v>
      </c>
    </row>
    <row r="298" spans="2:65" s="1" customFormat="1" ht="16.5" customHeight="1">
      <c r="B298" s="172"/>
      <c r="C298" s="173" t="s">
        <v>618</v>
      </c>
      <c r="D298" s="173" t="s">
        <v>197</v>
      </c>
      <c r="E298" s="174" t="s">
        <v>809</v>
      </c>
      <c r="F298" s="175" t="s">
        <v>810</v>
      </c>
      <c r="G298" s="176" t="s">
        <v>325</v>
      </c>
      <c r="H298" s="177">
        <v>1</v>
      </c>
      <c r="I298" s="178"/>
      <c r="J298" s="179">
        <f>ROUND(I298*H298,2)</f>
        <v>0</v>
      </c>
      <c r="K298" s="175"/>
      <c r="L298" s="40"/>
      <c r="M298" s="180" t="s">
        <v>5</v>
      </c>
      <c r="N298" s="181" t="s">
        <v>46</v>
      </c>
      <c r="O298" s="41"/>
      <c r="P298" s="182">
        <f>O298*H298</f>
        <v>0</v>
      </c>
      <c r="Q298" s="182">
        <v>0.32169999999999999</v>
      </c>
      <c r="R298" s="182">
        <f>Q298*H298</f>
        <v>0.32169999999999999</v>
      </c>
      <c r="S298" s="182">
        <v>0</v>
      </c>
      <c r="T298" s="183">
        <f>S298*H298</f>
        <v>0</v>
      </c>
      <c r="AR298" s="23" t="s">
        <v>201</v>
      </c>
      <c r="AT298" s="23" t="s">
        <v>197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1104</v>
      </c>
    </row>
    <row r="299" spans="2:65" s="1" customFormat="1" ht="40.5">
      <c r="B299" s="40"/>
      <c r="D299" s="186" t="s">
        <v>209</v>
      </c>
      <c r="F299" s="194" t="s">
        <v>812</v>
      </c>
      <c r="I299" s="195"/>
      <c r="L299" s="40"/>
      <c r="M299" s="196"/>
      <c r="N299" s="41"/>
      <c r="O299" s="41"/>
      <c r="P299" s="41"/>
      <c r="Q299" s="41"/>
      <c r="R299" s="41"/>
      <c r="S299" s="41"/>
      <c r="T299" s="69"/>
      <c r="AT299" s="23" t="s">
        <v>209</v>
      </c>
      <c r="AU299" s="23" t="s">
        <v>211</v>
      </c>
    </row>
    <row r="300" spans="2:65" s="1" customFormat="1" ht="16.5" customHeight="1">
      <c r="B300" s="172"/>
      <c r="C300" s="213" t="s">
        <v>623</v>
      </c>
      <c r="D300" s="213" t="s">
        <v>316</v>
      </c>
      <c r="E300" s="214" t="s">
        <v>813</v>
      </c>
      <c r="F300" s="215" t="s">
        <v>814</v>
      </c>
      <c r="G300" s="216" t="s">
        <v>325</v>
      </c>
      <c r="H300" s="217">
        <v>1</v>
      </c>
      <c r="I300" s="218"/>
      <c r="J300" s="219">
        <f>ROUND(I300*H300,2)</f>
        <v>0</v>
      </c>
      <c r="K300" s="215"/>
      <c r="L300" s="220"/>
      <c r="M300" s="221" t="s">
        <v>5</v>
      </c>
      <c r="N300" s="222" t="s">
        <v>46</v>
      </c>
      <c r="O300" s="41"/>
      <c r="P300" s="182">
        <f>O300*H300</f>
        <v>0</v>
      </c>
      <c r="Q300" s="182">
        <v>2.5999999999999999E-2</v>
      </c>
      <c r="R300" s="182">
        <f>Q300*H300</f>
        <v>2.5999999999999999E-2</v>
      </c>
      <c r="S300" s="182">
        <v>0</v>
      </c>
      <c r="T300" s="183">
        <f>S300*H300</f>
        <v>0</v>
      </c>
      <c r="AR300" s="23" t="s">
        <v>255</v>
      </c>
      <c r="AT300" s="23" t="s">
        <v>316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1105</v>
      </c>
    </row>
    <row r="301" spans="2:65" s="1" customFormat="1" ht="67.5">
      <c r="B301" s="40"/>
      <c r="D301" s="186" t="s">
        <v>209</v>
      </c>
      <c r="F301" s="194" t="s">
        <v>816</v>
      </c>
      <c r="I301" s="195"/>
      <c r="L301" s="40"/>
      <c r="M301" s="196"/>
      <c r="N301" s="41"/>
      <c r="O301" s="41"/>
      <c r="P301" s="41"/>
      <c r="Q301" s="41"/>
      <c r="R301" s="41"/>
      <c r="S301" s="41"/>
      <c r="T301" s="69"/>
      <c r="AT301" s="23" t="s">
        <v>209</v>
      </c>
      <c r="AU301" s="23" t="s">
        <v>211</v>
      </c>
    </row>
    <row r="302" spans="2:65" s="1" customFormat="1" ht="16.5" customHeight="1">
      <c r="B302" s="172"/>
      <c r="C302" s="173" t="s">
        <v>628</v>
      </c>
      <c r="D302" s="173" t="s">
        <v>197</v>
      </c>
      <c r="E302" s="174" t="s">
        <v>614</v>
      </c>
      <c r="F302" s="175" t="s">
        <v>615</v>
      </c>
      <c r="G302" s="176" t="s">
        <v>207</v>
      </c>
      <c r="H302" s="177">
        <v>202.15</v>
      </c>
      <c r="I302" s="178"/>
      <c r="J302" s="179">
        <f>ROUND(I302*H302,2)</f>
        <v>0</v>
      </c>
      <c r="K302" s="175"/>
      <c r="L302" s="40"/>
      <c r="M302" s="180" t="s">
        <v>5</v>
      </c>
      <c r="N302" s="181" t="s">
        <v>46</v>
      </c>
      <c r="O302" s="41"/>
      <c r="P302" s="182">
        <f>O302*H302</f>
        <v>0</v>
      </c>
      <c r="Q302" s="182">
        <v>0</v>
      </c>
      <c r="R302" s="182">
        <f>Q302*H302</f>
        <v>0</v>
      </c>
      <c r="S302" s="182">
        <v>0</v>
      </c>
      <c r="T302" s="183">
        <f>S302*H302</f>
        <v>0</v>
      </c>
      <c r="AR302" s="23" t="s">
        <v>201</v>
      </c>
      <c r="AT302" s="23" t="s">
        <v>197</v>
      </c>
      <c r="AU302" s="23" t="s">
        <v>211</v>
      </c>
      <c r="AY302" s="23" t="s">
        <v>195</v>
      </c>
      <c r="BE302" s="184">
        <f>IF(N302="základní",J302,0)</f>
        <v>0</v>
      </c>
      <c r="BF302" s="184">
        <f>IF(N302="snížená",J302,0)</f>
        <v>0</v>
      </c>
      <c r="BG302" s="184">
        <f>IF(N302="zákl. přenesená",J302,0)</f>
        <v>0</v>
      </c>
      <c r="BH302" s="184">
        <f>IF(N302="sníž. přenesená",J302,0)</f>
        <v>0</v>
      </c>
      <c r="BI302" s="184">
        <f>IF(N302="nulová",J302,0)</f>
        <v>0</v>
      </c>
      <c r="BJ302" s="23" t="s">
        <v>83</v>
      </c>
      <c r="BK302" s="184">
        <f>ROUND(I302*H302,2)</f>
        <v>0</v>
      </c>
      <c r="BL302" s="23" t="s">
        <v>201</v>
      </c>
      <c r="BM302" s="23" t="s">
        <v>1106</v>
      </c>
    </row>
    <row r="303" spans="2:65" s="1" customFormat="1" ht="67.5">
      <c r="B303" s="40"/>
      <c r="D303" s="186" t="s">
        <v>209</v>
      </c>
      <c r="F303" s="194" t="s">
        <v>617</v>
      </c>
      <c r="I303" s="195"/>
      <c r="L303" s="40"/>
      <c r="M303" s="196"/>
      <c r="N303" s="41"/>
      <c r="O303" s="41"/>
      <c r="P303" s="41"/>
      <c r="Q303" s="41"/>
      <c r="R303" s="41"/>
      <c r="S303" s="41"/>
      <c r="T303" s="69"/>
      <c r="AT303" s="23" t="s">
        <v>209</v>
      </c>
      <c r="AU303" s="23" t="s">
        <v>211</v>
      </c>
    </row>
    <row r="304" spans="2:65" s="1" customFormat="1" ht="16.5" customHeight="1">
      <c r="B304" s="172"/>
      <c r="C304" s="173" t="s">
        <v>633</v>
      </c>
      <c r="D304" s="173" t="s">
        <v>197</v>
      </c>
      <c r="E304" s="174" t="s">
        <v>619</v>
      </c>
      <c r="F304" s="175" t="s">
        <v>620</v>
      </c>
      <c r="G304" s="176" t="s">
        <v>325</v>
      </c>
      <c r="H304" s="177">
        <v>1</v>
      </c>
      <c r="I304" s="178"/>
      <c r="J304" s="179">
        <f>ROUND(I304*H304,2)</f>
        <v>0</v>
      </c>
      <c r="K304" s="175"/>
      <c r="L304" s="40"/>
      <c r="M304" s="180" t="s">
        <v>5</v>
      </c>
      <c r="N304" s="181" t="s">
        <v>46</v>
      </c>
      <c r="O304" s="41"/>
      <c r="P304" s="182">
        <f>O304*H304</f>
        <v>0</v>
      </c>
      <c r="Q304" s="182">
        <v>0</v>
      </c>
      <c r="R304" s="182">
        <f>Q304*H304</f>
        <v>0</v>
      </c>
      <c r="S304" s="182">
        <v>0</v>
      </c>
      <c r="T304" s="183">
        <f>S304*H304</f>
        <v>0</v>
      </c>
      <c r="AR304" s="23" t="s">
        <v>201</v>
      </c>
      <c r="AT304" s="23" t="s">
        <v>197</v>
      </c>
      <c r="AU304" s="23" t="s">
        <v>211</v>
      </c>
      <c r="AY304" s="23" t="s">
        <v>195</v>
      </c>
      <c r="BE304" s="184">
        <f>IF(N304="základní",J304,0)</f>
        <v>0</v>
      </c>
      <c r="BF304" s="184">
        <f>IF(N304="snížená",J304,0)</f>
        <v>0</v>
      </c>
      <c r="BG304" s="184">
        <f>IF(N304="zákl. přenesená",J304,0)</f>
        <v>0</v>
      </c>
      <c r="BH304" s="184">
        <f>IF(N304="sníž. přenesená",J304,0)</f>
        <v>0</v>
      </c>
      <c r="BI304" s="184">
        <f>IF(N304="nulová",J304,0)</f>
        <v>0</v>
      </c>
      <c r="BJ304" s="23" t="s">
        <v>83</v>
      </c>
      <c r="BK304" s="184">
        <f>ROUND(I304*H304,2)</f>
        <v>0</v>
      </c>
      <c r="BL304" s="23" t="s">
        <v>201</v>
      </c>
      <c r="BM304" s="23" t="s">
        <v>1107</v>
      </c>
    </row>
    <row r="305" spans="2:65" s="1" customFormat="1" ht="27">
      <c r="B305" s="40"/>
      <c r="D305" s="186" t="s">
        <v>209</v>
      </c>
      <c r="F305" s="194" t="s">
        <v>622</v>
      </c>
      <c r="I305" s="195"/>
      <c r="L305" s="40"/>
      <c r="M305" s="196"/>
      <c r="N305" s="41"/>
      <c r="O305" s="41"/>
      <c r="P305" s="41"/>
      <c r="Q305" s="41"/>
      <c r="R305" s="41"/>
      <c r="S305" s="41"/>
      <c r="T305" s="69"/>
      <c r="AT305" s="23" t="s">
        <v>209</v>
      </c>
      <c r="AU305" s="23" t="s">
        <v>211</v>
      </c>
    </row>
    <row r="306" spans="2:65" s="1" customFormat="1" ht="16.5" customHeight="1">
      <c r="B306" s="172"/>
      <c r="C306" s="173" t="s">
        <v>637</v>
      </c>
      <c r="D306" s="173" t="s">
        <v>197</v>
      </c>
      <c r="E306" s="174" t="s">
        <v>624</v>
      </c>
      <c r="F306" s="175" t="s">
        <v>625</v>
      </c>
      <c r="G306" s="176" t="s">
        <v>207</v>
      </c>
      <c r="H306" s="177">
        <v>202.15</v>
      </c>
      <c r="I306" s="178"/>
      <c r="J306" s="179">
        <f>ROUND(I306*H306,2)</f>
        <v>0</v>
      </c>
      <c r="K306" s="175"/>
      <c r="L306" s="40"/>
      <c r="M306" s="180" t="s">
        <v>5</v>
      </c>
      <c r="N306" s="181" t="s">
        <v>46</v>
      </c>
      <c r="O306" s="41"/>
      <c r="P306" s="182">
        <f>O306*H306</f>
        <v>0</v>
      </c>
      <c r="Q306" s="182">
        <v>0</v>
      </c>
      <c r="R306" s="182">
        <f>Q306*H306</f>
        <v>0</v>
      </c>
      <c r="S306" s="182">
        <v>0</v>
      </c>
      <c r="T306" s="183">
        <f>S306*H306</f>
        <v>0</v>
      </c>
      <c r="AR306" s="23" t="s">
        <v>201</v>
      </c>
      <c r="AT306" s="23" t="s">
        <v>197</v>
      </c>
      <c r="AU306" s="23" t="s">
        <v>211</v>
      </c>
      <c r="AY306" s="23" t="s">
        <v>195</v>
      </c>
      <c r="BE306" s="184">
        <f>IF(N306="základní",J306,0)</f>
        <v>0</v>
      </c>
      <c r="BF306" s="184">
        <f>IF(N306="snížená",J306,0)</f>
        <v>0</v>
      </c>
      <c r="BG306" s="184">
        <f>IF(N306="zákl. přenesená",J306,0)</f>
        <v>0</v>
      </c>
      <c r="BH306" s="184">
        <f>IF(N306="sníž. přenesená",J306,0)</f>
        <v>0</v>
      </c>
      <c r="BI306" s="184">
        <f>IF(N306="nulová",J306,0)</f>
        <v>0</v>
      </c>
      <c r="BJ306" s="23" t="s">
        <v>83</v>
      </c>
      <c r="BK306" s="184">
        <f>ROUND(I306*H306,2)</f>
        <v>0</v>
      </c>
      <c r="BL306" s="23" t="s">
        <v>201</v>
      </c>
      <c r="BM306" s="23" t="s">
        <v>1108</v>
      </c>
    </row>
    <row r="307" spans="2:65" s="1" customFormat="1" ht="27">
      <c r="B307" s="40"/>
      <c r="D307" s="186" t="s">
        <v>209</v>
      </c>
      <c r="F307" s="194" t="s">
        <v>627</v>
      </c>
      <c r="I307" s="195"/>
      <c r="L307" s="40"/>
      <c r="M307" s="196"/>
      <c r="N307" s="41"/>
      <c r="O307" s="41"/>
      <c r="P307" s="41"/>
      <c r="Q307" s="41"/>
      <c r="R307" s="41"/>
      <c r="S307" s="41"/>
      <c r="T307" s="69"/>
      <c r="AT307" s="23" t="s">
        <v>209</v>
      </c>
      <c r="AU307" s="23" t="s">
        <v>211</v>
      </c>
    </row>
    <row r="308" spans="2:65" s="1" customFormat="1" ht="16.5" customHeight="1">
      <c r="B308" s="172"/>
      <c r="C308" s="173" t="s">
        <v>422</v>
      </c>
      <c r="D308" s="173" t="s">
        <v>197</v>
      </c>
      <c r="E308" s="174" t="s">
        <v>629</v>
      </c>
      <c r="F308" s="175" t="s">
        <v>630</v>
      </c>
      <c r="G308" s="176" t="s">
        <v>325</v>
      </c>
      <c r="H308" s="177">
        <v>4</v>
      </c>
      <c r="I308" s="178"/>
      <c r="J308" s="179">
        <f>ROUND(I308*H308,2)</f>
        <v>0</v>
      </c>
      <c r="K308" s="175"/>
      <c r="L308" s="40"/>
      <c r="M308" s="180" t="s">
        <v>5</v>
      </c>
      <c r="N308" s="181" t="s">
        <v>46</v>
      </c>
      <c r="O308" s="41"/>
      <c r="P308" s="182">
        <f>O308*H308</f>
        <v>0</v>
      </c>
      <c r="Q308" s="182">
        <v>0.46009</v>
      </c>
      <c r="R308" s="182">
        <f>Q308*H308</f>
        <v>1.84036</v>
      </c>
      <c r="S308" s="182">
        <v>0</v>
      </c>
      <c r="T308" s="183">
        <f>S308*H308</f>
        <v>0</v>
      </c>
      <c r="AR308" s="23" t="s">
        <v>201</v>
      </c>
      <c r="AT308" s="23" t="s">
        <v>197</v>
      </c>
      <c r="AU308" s="23" t="s">
        <v>211</v>
      </c>
      <c r="AY308" s="23" t="s">
        <v>195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23" t="s">
        <v>83</v>
      </c>
      <c r="BK308" s="184">
        <f>ROUND(I308*H308,2)</f>
        <v>0</v>
      </c>
      <c r="BL308" s="23" t="s">
        <v>201</v>
      </c>
      <c r="BM308" s="23" t="s">
        <v>1109</v>
      </c>
    </row>
    <row r="309" spans="2:65" s="1" customFormat="1" ht="27">
      <c r="B309" s="40"/>
      <c r="D309" s="186" t="s">
        <v>209</v>
      </c>
      <c r="F309" s="194" t="s">
        <v>632</v>
      </c>
      <c r="I309" s="195"/>
      <c r="L309" s="40"/>
      <c r="M309" s="196"/>
      <c r="N309" s="41"/>
      <c r="O309" s="41"/>
      <c r="P309" s="41"/>
      <c r="Q309" s="41"/>
      <c r="R309" s="41"/>
      <c r="S309" s="41"/>
      <c r="T309" s="69"/>
      <c r="AT309" s="23" t="s">
        <v>209</v>
      </c>
      <c r="AU309" s="23" t="s">
        <v>211</v>
      </c>
    </row>
    <row r="310" spans="2:65" s="1" customFormat="1" ht="16.5" customHeight="1">
      <c r="B310" s="172"/>
      <c r="C310" s="173" t="s">
        <v>645</v>
      </c>
      <c r="D310" s="173" t="s">
        <v>197</v>
      </c>
      <c r="E310" s="174" t="s">
        <v>634</v>
      </c>
      <c r="F310" s="175" t="s">
        <v>635</v>
      </c>
      <c r="G310" s="176" t="s">
        <v>207</v>
      </c>
      <c r="H310" s="177">
        <v>203</v>
      </c>
      <c r="I310" s="178"/>
      <c r="J310" s="179">
        <f>ROUND(I310*H310,2)</f>
        <v>0</v>
      </c>
      <c r="K310" s="175"/>
      <c r="L310" s="40"/>
      <c r="M310" s="180" t="s">
        <v>5</v>
      </c>
      <c r="N310" s="181" t="s">
        <v>46</v>
      </c>
      <c r="O310" s="41"/>
      <c r="P310" s="182">
        <f>O310*H310</f>
        <v>0</v>
      </c>
      <c r="Q310" s="182">
        <v>9.0000000000000006E-5</v>
      </c>
      <c r="R310" s="182">
        <f>Q310*H310</f>
        <v>1.8270000000000002E-2</v>
      </c>
      <c r="S310" s="182">
        <v>0</v>
      </c>
      <c r="T310" s="183">
        <f>S310*H310</f>
        <v>0</v>
      </c>
      <c r="AR310" s="23" t="s">
        <v>201</v>
      </c>
      <c r="AT310" s="23" t="s">
        <v>197</v>
      </c>
      <c r="AU310" s="23" t="s">
        <v>211</v>
      </c>
      <c r="AY310" s="23" t="s">
        <v>195</v>
      </c>
      <c r="BE310" s="184">
        <f>IF(N310="základní",J310,0)</f>
        <v>0</v>
      </c>
      <c r="BF310" s="184">
        <f>IF(N310="snížená",J310,0)</f>
        <v>0</v>
      </c>
      <c r="BG310" s="184">
        <f>IF(N310="zákl. přenesená",J310,0)</f>
        <v>0</v>
      </c>
      <c r="BH310" s="184">
        <f>IF(N310="sníž. přenesená",J310,0)</f>
        <v>0</v>
      </c>
      <c r="BI310" s="184">
        <f>IF(N310="nulová",J310,0)</f>
        <v>0</v>
      </c>
      <c r="BJ310" s="23" t="s">
        <v>83</v>
      </c>
      <c r="BK310" s="184">
        <f>ROUND(I310*H310,2)</f>
        <v>0</v>
      </c>
      <c r="BL310" s="23" t="s">
        <v>201</v>
      </c>
      <c r="BM310" s="23" t="s">
        <v>1110</v>
      </c>
    </row>
    <row r="311" spans="2:65" s="1" customFormat="1" ht="16.5" customHeight="1">
      <c r="B311" s="172"/>
      <c r="C311" s="173" t="s">
        <v>460</v>
      </c>
      <c r="D311" s="173" t="s">
        <v>197</v>
      </c>
      <c r="E311" s="174" t="s">
        <v>638</v>
      </c>
      <c r="F311" s="175" t="s">
        <v>639</v>
      </c>
      <c r="G311" s="176" t="s">
        <v>207</v>
      </c>
      <c r="H311" s="177">
        <v>410</v>
      </c>
      <c r="I311" s="178"/>
      <c r="J311" s="179">
        <f>ROUND(I311*H311,2)</f>
        <v>0</v>
      </c>
      <c r="K311" s="175"/>
      <c r="L311" s="40"/>
      <c r="M311" s="180" t="s">
        <v>5</v>
      </c>
      <c r="N311" s="181" t="s">
        <v>46</v>
      </c>
      <c r="O311" s="41"/>
      <c r="P311" s="182">
        <f>O311*H311</f>
        <v>0</v>
      </c>
      <c r="Q311" s="182">
        <v>1.9000000000000001E-4</v>
      </c>
      <c r="R311" s="182">
        <f>Q311*H311</f>
        <v>7.7900000000000011E-2</v>
      </c>
      <c r="S311" s="182">
        <v>0</v>
      </c>
      <c r="T311" s="183">
        <f>S311*H311</f>
        <v>0</v>
      </c>
      <c r="AR311" s="23" t="s">
        <v>201</v>
      </c>
      <c r="AT311" s="23" t="s">
        <v>197</v>
      </c>
      <c r="AU311" s="23" t="s">
        <v>211</v>
      </c>
      <c r="AY311" s="23" t="s">
        <v>195</v>
      </c>
      <c r="BE311" s="184">
        <f>IF(N311="základní",J311,0)</f>
        <v>0</v>
      </c>
      <c r="BF311" s="184">
        <f>IF(N311="snížená",J311,0)</f>
        <v>0</v>
      </c>
      <c r="BG311" s="184">
        <f>IF(N311="zákl. přenesená",J311,0)</f>
        <v>0</v>
      </c>
      <c r="BH311" s="184">
        <f>IF(N311="sníž. přenesená",J311,0)</f>
        <v>0</v>
      </c>
      <c r="BI311" s="184">
        <f>IF(N311="nulová",J311,0)</f>
        <v>0</v>
      </c>
      <c r="BJ311" s="23" t="s">
        <v>83</v>
      </c>
      <c r="BK311" s="184">
        <f>ROUND(I311*H311,2)</f>
        <v>0</v>
      </c>
      <c r="BL311" s="23" t="s">
        <v>201</v>
      </c>
      <c r="BM311" s="23" t="s">
        <v>1111</v>
      </c>
    </row>
    <row r="312" spans="2:65" s="1" customFormat="1" ht="54">
      <c r="B312" s="40"/>
      <c r="D312" s="186" t="s">
        <v>209</v>
      </c>
      <c r="F312" s="194" t="s">
        <v>641</v>
      </c>
      <c r="I312" s="195"/>
      <c r="L312" s="40"/>
      <c r="M312" s="196"/>
      <c r="N312" s="41"/>
      <c r="O312" s="41"/>
      <c r="P312" s="41"/>
      <c r="Q312" s="41"/>
      <c r="R312" s="41"/>
      <c r="S312" s="41"/>
      <c r="T312" s="69"/>
      <c r="AT312" s="23" t="s">
        <v>209</v>
      </c>
      <c r="AU312" s="23" t="s">
        <v>211</v>
      </c>
    </row>
    <row r="313" spans="2:65" s="1" customFormat="1" ht="16.5" customHeight="1">
      <c r="B313" s="172"/>
      <c r="C313" s="173" t="s">
        <v>654</v>
      </c>
      <c r="D313" s="173" t="s">
        <v>197</v>
      </c>
      <c r="E313" s="174" t="s">
        <v>642</v>
      </c>
      <c r="F313" s="175" t="s">
        <v>643</v>
      </c>
      <c r="G313" s="176" t="s">
        <v>325</v>
      </c>
      <c r="H313" s="177">
        <v>19</v>
      </c>
      <c r="I313" s="178"/>
      <c r="J313" s="179">
        <f>ROUND(I313*H313,2)</f>
        <v>0</v>
      </c>
      <c r="K313" s="175"/>
      <c r="L313" s="40"/>
      <c r="M313" s="180" t="s">
        <v>5</v>
      </c>
      <c r="N313" s="181" t="s">
        <v>46</v>
      </c>
      <c r="O313" s="41"/>
      <c r="P313" s="182">
        <f>O313*H313</f>
        <v>0</v>
      </c>
      <c r="Q313" s="182">
        <v>3.1E-4</v>
      </c>
      <c r="R313" s="182">
        <f>Q313*H313</f>
        <v>5.8900000000000003E-3</v>
      </c>
      <c r="S313" s="182">
        <v>0</v>
      </c>
      <c r="T313" s="183">
        <f>S313*H313</f>
        <v>0</v>
      </c>
      <c r="AR313" s="23" t="s">
        <v>201</v>
      </c>
      <c r="AT313" s="23" t="s">
        <v>197</v>
      </c>
      <c r="AU313" s="23" t="s">
        <v>211</v>
      </c>
      <c r="AY313" s="23" t="s">
        <v>195</v>
      </c>
      <c r="BE313" s="184">
        <f>IF(N313="základní",J313,0)</f>
        <v>0</v>
      </c>
      <c r="BF313" s="184">
        <f>IF(N313="snížená",J313,0)</f>
        <v>0</v>
      </c>
      <c r="BG313" s="184">
        <f>IF(N313="zákl. přenesená",J313,0)</f>
        <v>0</v>
      </c>
      <c r="BH313" s="184">
        <f>IF(N313="sníž. přenesená",J313,0)</f>
        <v>0</v>
      </c>
      <c r="BI313" s="184">
        <f>IF(N313="nulová",J313,0)</f>
        <v>0</v>
      </c>
      <c r="BJ313" s="23" t="s">
        <v>83</v>
      </c>
      <c r="BK313" s="184">
        <f>ROUND(I313*H313,2)</f>
        <v>0</v>
      </c>
      <c r="BL313" s="23" t="s">
        <v>201</v>
      </c>
      <c r="BM313" s="23" t="s">
        <v>1112</v>
      </c>
    </row>
    <row r="314" spans="2:65" s="1" customFormat="1" ht="16.5" customHeight="1">
      <c r="B314" s="172"/>
      <c r="C314" s="173" t="s">
        <v>541</v>
      </c>
      <c r="D314" s="173" t="s">
        <v>197</v>
      </c>
      <c r="E314" s="174" t="s">
        <v>646</v>
      </c>
      <c r="F314" s="175" t="s">
        <v>647</v>
      </c>
      <c r="G314" s="176" t="s">
        <v>325</v>
      </c>
      <c r="H314" s="177">
        <v>2</v>
      </c>
      <c r="I314" s="178"/>
      <c r="J314" s="179">
        <f>ROUND(I314*H314,2)</f>
        <v>0</v>
      </c>
      <c r="K314" s="175"/>
      <c r="L314" s="40"/>
      <c r="M314" s="180" t="s">
        <v>5</v>
      </c>
      <c r="N314" s="181" t="s">
        <v>46</v>
      </c>
      <c r="O314" s="41"/>
      <c r="P314" s="182">
        <f>O314*H314</f>
        <v>0</v>
      </c>
      <c r="Q314" s="182">
        <v>0</v>
      </c>
      <c r="R314" s="182">
        <f>Q314*H314</f>
        <v>0</v>
      </c>
      <c r="S314" s="182">
        <v>0</v>
      </c>
      <c r="T314" s="183">
        <f>S314*H314</f>
        <v>0</v>
      </c>
      <c r="AR314" s="23" t="s">
        <v>201</v>
      </c>
      <c r="AT314" s="23" t="s">
        <v>197</v>
      </c>
      <c r="AU314" s="23" t="s">
        <v>211</v>
      </c>
      <c r="AY314" s="23" t="s">
        <v>195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23" t="s">
        <v>83</v>
      </c>
      <c r="BK314" s="184">
        <f>ROUND(I314*H314,2)</f>
        <v>0</v>
      </c>
      <c r="BL314" s="23" t="s">
        <v>201</v>
      </c>
      <c r="BM314" s="23" t="s">
        <v>1113</v>
      </c>
    </row>
    <row r="315" spans="2:65" s="1" customFormat="1" ht="27">
      <c r="B315" s="40"/>
      <c r="D315" s="186" t="s">
        <v>209</v>
      </c>
      <c r="F315" s="194" t="s">
        <v>649</v>
      </c>
      <c r="I315" s="195"/>
      <c r="L315" s="40"/>
      <c r="M315" s="196"/>
      <c r="N315" s="41"/>
      <c r="O315" s="41"/>
      <c r="P315" s="41"/>
      <c r="Q315" s="41"/>
      <c r="R315" s="41"/>
      <c r="S315" s="41"/>
      <c r="T315" s="69"/>
      <c r="AT315" s="23" t="s">
        <v>209</v>
      </c>
      <c r="AU315" s="23" t="s">
        <v>211</v>
      </c>
    </row>
    <row r="316" spans="2:65" s="1" customFormat="1" ht="16.5" customHeight="1">
      <c r="B316" s="172"/>
      <c r="C316" s="173" t="s">
        <v>663</v>
      </c>
      <c r="D316" s="173" t="s">
        <v>197</v>
      </c>
      <c r="E316" s="174" t="s">
        <v>650</v>
      </c>
      <c r="F316" s="175" t="s">
        <v>651</v>
      </c>
      <c r="G316" s="176" t="s">
        <v>325</v>
      </c>
      <c r="H316" s="177">
        <v>15</v>
      </c>
      <c r="I316" s="178"/>
      <c r="J316" s="179">
        <f>ROUND(I316*H316,2)</f>
        <v>0</v>
      </c>
      <c r="K316" s="175"/>
      <c r="L316" s="40"/>
      <c r="M316" s="180" t="s">
        <v>5</v>
      </c>
      <c r="N316" s="181" t="s">
        <v>46</v>
      </c>
      <c r="O316" s="41"/>
      <c r="P316" s="182">
        <f>O316*H316</f>
        <v>0</v>
      </c>
      <c r="Q316" s="182">
        <v>0</v>
      </c>
      <c r="R316" s="182">
        <f>Q316*H316</f>
        <v>0</v>
      </c>
      <c r="S316" s="182">
        <v>0</v>
      </c>
      <c r="T316" s="183">
        <f>S316*H316</f>
        <v>0</v>
      </c>
      <c r="AR316" s="23" t="s">
        <v>201</v>
      </c>
      <c r="AT316" s="23" t="s">
        <v>197</v>
      </c>
      <c r="AU316" s="23" t="s">
        <v>211</v>
      </c>
      <c r="AY316" s="23" t="s">
        <v>195</v>
      </c>
      <c r="BE316" s="184">
        <f>IF(N316="základní",J316,0)</f>
        <v>0</v>
      </c>
      <c r="BF316" s="184">
        <f>IF(N316="snížená",J316,0)</f>
        <v>0</v>
      </c>
      <c r="BG316" s="184">
        <f>IF(N316="zákl. přenesená",J316,0)</f>
        <v>0</v>
      </c>
      <c r="BH316" s="184">
        <f>IF(N316="sníž. přenesená",J316,0)</f>
        <v>0</v>
      </c>
      <c r="BI316" s="184">
        <f>IF(N316="nulová",J316,0)</f>
        <v>0</v>
      </c>
      <c r="BJ316" s="23" t="s">
        <v>83</v>
      </c>
      <c r="BK316" s="184">
        <f>ROUND(I316*H316,2)</f>
        <v>0</v>
      </c>
      <c r="BL316" s="23" t="s">
        <v>201</v>
      </c>
      <c r="BM316" s="23" t="s">
        <v>1114</v>
      </c>
    </row>
    <row r="317" spans="2:65" s="1" customFormat="1" ht="27">
      <c r="B317" s="40"/>
      <c r="D317" s="186" t="s">
        <v>209</v>
      </c>
      <c r="F317" s="194" t="s">
        <v>653</v>
      </c>
      <c r="I317" s="195"/>
      <c r="L317" s="40"/>
      <c r="M317" s="196"/>
      <c r="N317" s="41"/>
      <c r="O317" s="41"/>
      <c r="P317" s="41"/>
      <c r="Q317" s="41"/>
      <c r="R317" s="41"/>
      <c r="S317" s="41"/>
      <c r="T317" s="69"/>
      <c r="AT317" s="23" t="s">
        <v>209</v>
      </c>
      <c r="AU317" s="23" t="s">
        <v>211</v>
      </c>
    </row>
    <row r="318" spans="2:65" s="1" customFormat="1" ht="16.5" customHeight="1">
      <c r="B318" s="172"/>
      <c r="C318" s="173" t="s">
        <v>661</v>
      </c>
      <c r="D318" s="173" t="s">
        <v>197</v>
      </c>
      <c r="E318" s="174" t="s">
        <v>655</v>
      </c>
      <c r="F318" s="175" t="s">
        <v>656</v>
      </c>
      <c r="G318" s="176" t="s">
        <v>325</v>
      </c>
      <c r="H318" s="177">
        <v>2</v>
      </c>
      <c r="I318" s="178"/>
      <c r="J318" s="179">
        <f>ROUND(I318*H318,2)</f>
        <v>0</v>
      </c>
      <c r="K318" s="175"/>
      <c r="L318" s="40"/>
      <c r="M318" s="180" t="s">
        <v>5</v>
      </c>
      <c r="N318" s="181" t="s">
        <v>46</v>
      </c>
      <c r="O318" s="41"/>
      <c r="P318" s="182">
        <f>O318*H318</f>
        <v>0</v>
      </c>
      <c r="Q318" s="182">
        <v>0</v>
      </c>
      <c r="R318" s="182">
        <f>Q318*H318</f>
        <v>0</v>
      </c>
      <c r="S318" s="182">
        <v>0</v>
      </c>
      <c r="T318" s="183">
        <f>S318*H318</f>
        <v>0</v>
      </c>
      <c r="AR318" s="23" t="s">
        <v>201</v>
      </c>
      <c r="AT318" s="23" t="s">
        <v>197</v>
      </c>
      <c r="AU318" s="23" t="s">
        <v>211</v>
      </c>
      <c r="AY318" s="23" t="s">
        <v>195</v>
      </c>
      <c r="BE318" s="184">
        <f>IF(N318="základní",J318,0)</f>
        <v>0</v>
      </c>
      <c r="BF318" s="184">
        <f>IF(N318="snížená",J318,0)</f>
        <v>0</v>
      </c>
      <c r="BG318" s="184">
        <f>IF(N318="zákl. přenesená",J318,0)</f>
        <v>0</v>
      </c>
      <c r="BH318" s="184">
        <f>IF(N318="sníž. přenesená",J318,0)</f>
        <v>0</v>
      </c>
      <c r="BI318" s="184">
        <f>IF(N318="nulová",J318,0)</f>
        <v>0</v>
      </c>
      <c r="BJ318" s="23" t="s">
        <v>83</v>
      </c>
      <c r="BK318" s="184">
        <f>ROUND(I318*H318,2)</f>
        <v>0</v>
      </c>
      <c r="BL318" s="23" t="s">
        <v>201</v>
      </c>
      <c r="BM318" s="23" t="s">
        <v>1115</v>
      </c>
    </row>
    <row r="319" spans="2:65" s="1" customFormat="1" ht="27">
      <c r="B319" s="40"/>
      <c r="D319" s="186" t="s">
        <v>209</v>
      </c>
      <c r="F319" s="194" t="s">
        <v>658</v>
      </c>
      <c r="I319" s="195"/>
      <c r="L319" s="40"/>
      <c r="M319" s="196"/>
      <c r="N319" s="41"/>
      <c r="O319" s="41"/>
      <c r="P319" s="41"/>
      <c r="Q319" s="41"/>
      <c r="R319" s="41"/>
      <c r="S319" s="41"/>
      <c r="T319" s="69"/>
      <c r="AT319" s="23" t="s">
        <v>209</v>
      </c>
      <c r="AU319" s="23" t="s">
        <v>211</v>
      </c>
    </row>
    <row r="320" spans="2:65" s="1" customFormat="1" ht="16.5" customHeight="1">
      <c r="B320" s="172"/>
      <c r="C320" s="173" t="s">
        <v>675</v>
      </c>
      <c r="D320" s="173" t="s">
        <v>197</v>
      </c>
      <c r="E320" s="174" t="s">
        <v>538</v>
      </c>
      <c r="F320" s="175" t="s">
        <v>539</v>
      </c>
      <c r="G320" s="176" t="s">
        <v>303</v>
      </c>
      <c r="H320" s="177">
        <v>4.6890000000000001</v>
      </c>
      <c r="I320" s="178"/>
      <c r="J320" s="179">
        <f>ROUND(I320*H320,2)</f>
        <v>0</v>
      </c>
      <c r="K320" s="175"/>
      <c r="L320" s="40"/>
      <c r="M320" s="180" t="s">
        <v>5</v>
      </c>
      <c r="N320" s="181" t="s">
        <v>46</v>
      </c>
      <c r="O320" s="41"/>
      <c r="P320" s="182">
        <f>O320*H320</f>
        <v>0</v>
      </c>
      <c r="Q320" s="182">
        <v>0</v>
      </c>
      <c r="R320" s="182">
        <f>Q320*H320</f>
        <v>0</v>
      </c>
      <c r="S320" s="182">
        <v>0</v>
      </c>
      <c r="T320" s="183">
        <f>S320*H320</f>
        <v>0</v>
      </c>
      <c r="AR320" s="23" t="s">
        <v>201</v>
      </c>
      <c r="AT320" s="23" t="s">
        <v>197</v>
      </c>
      <c r="AU320" s="23" t="s">
        <v>211</v>
      </c>
      <c r="AY320" s="23" t="s">
        <v>195</v>
      </c>
      <c r="BE320" s="184">
        <f>IF(N320="základní",J320,0)</f>
        <v>0</v>
      </c>
      <c r="BF320" s="184">
        <f>IF(N320="snížená",J320,0)</f>
        <v>0</v>
      </c>
      <c r="BG320" s="184">
        <f>IF(N320="zákl. přenesená",J320,0)</f>
        <v>0</v>
      </c>
      <c r="BH320" s="184">
        <f>IF(N320="sníž. přenesená",J320,0)</f>
        <v>0</v>
      </c>
      <c r="BI320" s="184">
        <f>IF(N320="nulová",J320,0)</f>
        <v>0</v>
      </c>
      <c r="BJ320" s="23" t="s">
        <v>83</v>
      </c>
      <c r="BK320" s="184">
        <f>ROUND(I320*H320,2)</f>
        <v>0</v>
      </c>
      <c r="BL320" s="23" t="s">
        <v>201</v>
      </c>
      <c r="BM320" s="23" t="s">
        <v>1116</v>
      </c>
    </row>
    <row r="321" spans="2:65" s="10" customFormat="1" ht="29.85" customHeight="1">
      <c r="B321" s="159"/>
      <c r="D321" s="160" t="s">
        <v>74</v>
      </c>
      <c r="E321" s="170" t="s">
        <v>261</v>
      </c>
      <c r="F321" s="170" t="s">
        <v>660</v>
      </c>
      <c r="I321" s="162"/>
      <c r="J321" s="171">
        <f>BK321</f>
        <v>0</v>
      </c>
      <c r="L321" s="159"/>
      <c r="M321" s="164"/>
      <c r="N321" s="165"/>
      <c r="O321" s="165"/>
      <c r="P321" s="166">
        <f>P322+P328</f>
        <v>0</v>
      </c>
      <c r="Q321" s="165"/>
      <c r="R321" s="166">
        <f>R322+R328</f>
        <v>0</v>
      </c>
      <c r="S321" s="165"/>
      <c r="T321" s="167">
        <f>T322+T328</f>
        <v>0</v>
      </c>
      <c r="AR321" s="160" t="s">
        <v>83</v>
      </c>
      <c r="AT321" s="168" t="s">
        <v>74</v>
      </c>
      <c r="AU321" s="168" t="s">
        <v>83</v>
      </c>
      <c r="AY321" s="160" t="s">
        <v>195</v>
      </c>
      <c r="BK321" s="169">
        <f>BK322+BK328</f>
        <v>0</v>
      </c>
    </row>
    <row r="322" spans="2:65" s="10" customFormat="1" ht="14.85" customHeight="1">
      <c r="B322" s="159"/>
      <c r="D322" s="160" t="s">
        <v>74</v>
      </c>
      <c r="E322" s="170" t="s">
        <v>661</v>
      </c>
      <c r="F322" s="170" t="s">
        <v>662</v>
      </c>
      <c r="I322" s="162"/>
      <c r="J322" s="171">
        <f>BK322</f>
        <v>0</v>
      </c>
      <c r="L322" s="159"/>
      <c r="M322" s="164"/>
      <c r="N322" s="165"/>
      <c r="O322" s="165"/>
      <c r="P322" s="166">
        <f>SUM(P323:P327)</f>
        <v>0</v>
      </c>
      <c r="Q322" s="165"/>
      <c r="R322" s="166">
        <f>SUM(R323:R327)</f>
        <v>0</v>
      </c>
      <c r="S322" s="165"/>
      <c r="T322" s="167">
        <f>SUM(T323:T327)</f>
        <v>0</v>
      </c>
      <c r="AR322" s="160" t="s">
        <v>83</v>
      </c>
      <c r="AT322" s="168" t="s">
        <v>74</v>
      </c>
      <c r="AU322" s="168" t="s">
        <v>85</v>
      </c>
      <c r="AY322" s="160" t="s">
        <v>195</v>
      </c>
      <c r="BK322" s="169">
        <f>SUM(BK323:BK327)</f>
        <v>0</v>
      </c>
    </row>
    <row r="323" spans="2:65" s="1" customFormat="1" ht="16.5" customHeight="1">
      <c r="B323" s="172"/>
      <c r="C323" s="173" t="s">
        <v>681</v>
      </c>
      <c r="D323" s="173" t="s">
        <v>197</v>
      </c>
      <c r="E323" s="174" t="s">
        <v>664</v>
      </c>
      <c r="F323" s="175" t="s">
        <v>665</v>
      </c>
      <c r="G323" s="176" t="s">
        <v>207</v>
      </c>
      <c r="H323" s="177">
        <v>453.16</v>
      </c>
      <c r="I323" s="178"/>
      <c r="J323" s="179">
        <f>ROUND(I323*H323,2)</f>
        <v>0</v>
      </c>
      <c r="K323" s="175"/>
      <c r="L323" s="40"/>
      <c r="M323" s="180" t="s">
        <v>5</v>
      </c>
      <c r="N323" s="181" t="s">
        <v>46</v>
      </c>
      <c r="O323" s="41"/>
      <c r="P323" s="182">
        <f>O323*H323</f>
        <v>0</v>
      </c>
      <c r="Q323" s="182">
        <v>0</v>
      </c>
      <c r="R323" s="182">
        <f>Q323*H323</f>
        <v>0</v>
      </c>
      <c r="S323" s="182">
        <v>0</v>
      </c>
      <c r="T323" s="183">
        <f>S323*H323</f>
        <v>0</v>
      </c>
      <c r="AR323" s="23" t="s">
        <v>201</v>
      </c>
      <c r="AT323" s="23" t="s">
        <v>197</v>
      </c>
      <c r="AU323" s="23" t="s">
        <v>211</v>
      </c>
      <c r="AY323" s="23" t="s">
        <v>195</v>
      </c>
      <c r="BE323" s="184">
        <f>IF(N323="základní",J323,0)</f>
        <v>0</v>
      </c>
      <c r="BF323" s="184">
        <f>IF(N323="snížená",J323,0)</f>
        <v>0</v>
      </c>
      <c r="BG323" s="184">
        <f>IF(N323="zákl. přenesená",J323,0)</f>
        <v>0</v>
      </c>
      <c r="BH323" s="184">
        <f>IF(N323="sníž. přenesená",J323,0)</f>
        <v>0</v>
      </c>
      <c r="BI323" s="184">
        <f>IF(N323="nulová",J323,0)</f>
        <v>0</v>
      </c>
      <c r="BJ323" s="23" t="s">
        <v>83</v>
      </c>
      <c r="BK323" s="184">
        <f>ROUND(I323*H323,2)</f>
        <v>0</v>
      </c>
      <c r="BL323" s="23" t="s">
        <v>201</v>
      </c>
      <c r="BM323" s="23" t="s">
        <v>1117</v>
      </c>
    </row>
    <row r="324" spans="2:65" s="1" customFormat="1" ht="27">
      <c r="B324" s="40"/>
      <c r="D324" s="186" t="s">
        <v>209</v>
      </c>
      <c r="F324" s="194" t="s">
        <v>667</v>
      </c>
      <c r="I324" s="195"/>
      <c r="L324" s="40"/>
      <c r="M324" s="196"/>
      <c r="N324" s="41"/>
      <c r="O324" s="41"/>
      <c r="P324" s="41"/>
      <c r="Q324" s="41"/>
      <c r="R324" s="41"/>
      <c r="S324" s="41"/>
      <c r="T324" s="69"/>
      <c r="AT324" s="23" t="s">
        <v>209</v>
      </c>
      <c r="AU324" s="23" t="s">
        <v>211</v>
      </c>
    </row>
    <row r="325" spans="2:65" s="11" customFormat="1">
      <c r="B325" s="185"/>
      <c r="D325" s="186" t="s">
        <v>203</v>
      </c>
      <c r="E325" s="187" t="s">
        <v>5</v>
      </c>
      <c r="F325" s="188" t="s">
        <v>1118</v>
      </c>
      <c r="H325" s="189">
        <v>46.06</v>
      </c>
      <c r="I325" s="190"/>
      <c r="L325" s="185"/>
      <c r="M325" s="191"/>
      <c r="N325" s="192"/>
      <c r="O325" s="192"/>
      <c r="P325" s="192"/>
      <c r="Q325" s="192"/>
      <c r="R325" s="192"/>
      <c r="S325" s="192"/>
      <c r="T325" s="193"/>
      <c r="AT325" s="187" t="s">
        <v>203</v>
      </c>
      <c r="AU325" s="187" t="s">
        <v>211</v>
      </c>
      <c r="AV325" s="11" t="s">
        <v>85</v>
      </c>
      <c r="AW325" s="11" t="s">
        <v>39</v>
      </c>
      <c r="AX325" s="11" t="s">
        <v>75</v>
      </c>
      <c r="AY325" s="187" t="s">
        <v>195</v>
      </c>
    </row>
    <row r="326" spans="2:65" s="11" customFormat="1">
      <c r="B326" s="185"/>
      <c r="D326" s="186" t="s">
        <v>203</v>
      </c>
      <c r="E326" s="187" t="s">
        <v>5</v>
      </c>
      <c r="F326" s="188" t="s">
        <v>1119</v>
      </c>
      <c r="H326" s="189">
        <v>407.1</v>
      </c>
      <c r="I326" s="190"/>
      <c r="L326" s="185"/>
      <c r="M326" s="191"/>
      <c r="N326" s="192"/>
      <c r="O326" s="192"/>
      <c r="P326" s="192"/>
      <c r="Q326" s="192"/>
      <c r="R326" s="192"/>
      <c r="S326" s="192"/>
      <c r="T326" s="193"/>
      <c r="AT326" s="187" t="s">
        <v>203</v>
      </c>
      <c r="AU326" s="187" t="s">
        <v>211</v>
      </c>
      <c r="AV326" s="11" t="s">
        <v>85</v>
      </c>
      <c r="AW326" s="11" t="s">
        <v>39</v>
      </c>
      <c r="AX326" s="11" t="s">
        <v>75</v>
      </c>
      <c r="AY326" s="187" t="s">
        <v>195</v>
      </c>
    </row>
    <row r="327" spans="2:65" s="13" customFormat="1">
      <c r="B327" s="205"/>
      <c r="D327" s="186" t="s">
        <v>203</v>
      </c>
      <c r="E327" s="206" t="s">
        <v>5</v>
      </c>
      <c r="F327" s="207" t="s">
        <v>254</v>
      </c>
      <c r="H327" s="208">
        <v>453.16</v>
      </c>
      <c r="I327" s="209"/>
      <c r="L327" s="205"/>
      <c r="M327" s="210"/>
      <c r="N327" s="211"/>
      <c r="O327" s="211"/>
      <c r="P327" s="211"/>
      <c r="Q327" s="211"/>
      <c r="R327" s="211"/>
      <c r="S327" s="211"/>
      <c r="T327" s="212"/>
      <c r="AT327" s="206" t="s">
        <v>203</v>
      </c>
      <c r="AU327" s="206" t="s">
        <v>211</v>
      </c>
      <c r="AV327" s="13" t="s">
        <v>201</v>
      </c>
      <c r="AW327" s="13" t="s">
        <v>39</v>
      </c>
      <c r="AX327" s="13" t="s">
        <v>83</v>
      </c>
      <c r="AY327" s="206" t="s">
        <v>195</v>
      </c>
    </row>
    <row r="328" spans="2:65" s="10" customFormat="1" ht="22.35" customHeight="1">
      <c r="B328" s="159"/>
      <c r="D328" s="160" t="s">
        <v>74</v>
      </c>
      <c r="E328" s="170" t="s">
        <v>670</v>
      </c>
      <c r="F328" s="170" t="s">
        <v>671</v>
      </c>
      <c r="I328" s="162"/>
      <c r="J328" s="171">
        <f>BK328</f>
        <v>0</v>
      </c>
      <c r="L328" s="159"/>
      <c r="M328" s="164"/>
      <c r="N328" s="165"/>
      <c r="O328" s="165"/>
      <c r="P328" s="166">
        <f>SUM(P329:P338)</f>
        <v>0</v>
      </c>
      <c r="Q328" s="165"/>
      <c r="R328" s="166">
        <f>SUM(R329:R338)</f>
        <v>0</v>
      </c>
      <c r="S328" s="165"/>
      <c r="T328" s="167">
        <f>SUM(T329:T338)</f>
        <v>0</v>
      </c>
      <c r="AR328" s="160" t="s">
        <v>83</v>
      </c>
      <c r="AT328" s="168" t="s">
        <v>74</v>
      </c>
      <c r="AU328" s="168" t="s">
        <v>85</v>
      </c>
      <c r="AY328" s="160" t="s">
        <v>195</v>
      </c>
      <c r="BK328" s="169">
        <f>SUM(BK329:BK338)</f>
        <v>0</v>
      </c>
    </row>
    <row r="329" spans="2:65" s="1" customFormat="1" ht="16.5" customHeight="1">
      <c r="B329" s="172"/>
      <c r="C329" s="173" t="s">
        <v>685</v>
      </c>
      <c r="D329" s="173" t="s">
        <v>197</v>
      </c>
      <c r="E329" s="174" t="s">
        <v>672</v>
      </c>
      <c r="F329" s="175" t="s">
        <v>673</v>
      </c>
      <c r="G329" s="176" t="s">
        <v>303</v>
      </c>
      <c r="H329" s="177">
        <v>199.39400000000001</v>
      </c>
      <c r="I329" s="178"/>
      <c r="J329" s="179">
        <f>ROUND(I329*H329,2)</f>
        <v>0</v>
      </c>
      <c r="K329" s="175"/>
      <c r="L329" s="40"/>
      <c r="M329" s="180" t="s">
        <v>5</v>
      </c>
      <c r="N329" s="181" t="s">
        <v>46</v>
      </c>
      <c r="O329" s="4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AR329" s="23" t="s">
        <v>201</v>
      </c>
      <c r="AT329" s="23" t="s">
        <v>197</v>
      </c>
      <c r="AU329" s="23" t="s">
        <v>211</v>
      </c>
      <c r="AY329" s="23" t="s">
        <v>195</v>
      </c>
      <c r="BE329" s="184">
        <f>IF(N329="základní",J329,0)</f>
        <v>0</v>
      </c>
      <c r="BF329" s="184">
        <f>IF(N329="snížená",J329,0)</f>
        <v>0</v>
      </c>
      <c r="BG329" s="184">
        <f>IF(N329="zákl. přenesená",J329,0)</f>
        <v>0</v>
      </c>
      <c r="BH329" s="184">
        <f>IF(N329="sníž. přenesená",J329,0)</f>
        <v>0</v>
      </c>
      <c r="BI329" s="184">
        <f>IF(N329="nulová",J329,0)</f>
        <v>0</v>
      </c>
      <c r="BJ329" s="23" t="s">
        <v>83</v>
      </c>
      <c r="BK329" s="184">
        <f>ROUND(I329*H329,2)</f>
        <v>0</v>
      </c>
      <c r="BL329" s="23" t="s">
        <v>201</v>
      </c>
      <c r="BM329" s="23" t="s">
        <v>1120</v>
      </c>
    </row>
    <row r="330" spans="2:65" s="1" customFormat="1" ht="16.5" customHeight="1">
      <c r="B330" s="172"/>
      <c r="C330" s="173" t="s">
        <v>689</v>
      </c>
      <c r="D330" s="173" t="s">
        <v>197</v>
      </c>
      <c r="E330" s="174" t="s">
        <v>676</v>
      </c>
      <c r="F330" s="175" t="s">
        <v>677</v>
      </c>
      <c r="G330" s="176" t="s">
        <v>303</v>
      </c>
      <c r="H330" s="177">
        <v>1794.546</v>
      </c>
      <c r="I330" s="178"/>
      <c r="J330" s="179">
        <f>ROUND(I330*H330,2)</f>
        <v>0</v>
      </c>
      <c r="K330" s="175"/>
      <c r="L330" s="40"/>
      <c r="M330" s="180" t="s">
        <v>5</v>
      </c>
      <c r="N330" s="181" t="s">
        <v>46</v>
      </c>
      <c r="O330" s="41"/>
      <c r="P330" s="182">
        <f>O330*H330</f>
        <v>0</v>
      </c>
      <c r="Q330" s="182">
        <v>0</v>
      </c>
      <c r="R330" s="182">
        <f>Q330*H330</f>
        <v>0</v>
      </c>
      <c r="S330" s="182">
        <v>0</v>
      </c>
      <c r="T330" s="183">
        <f>S330*H330</f>
        <v>0</v>
      </c>
      <c r="AR330" s="23" t="s">
        <v>201</v>
      </c>
      <c r="AT330" s="23" t="s">
        <v>197</v>
      </c>
      <c r="AU330" s="23" t="s">
        <v>211</v>
      </c>
      <c r="AY330" s="23" t="s">
        <v>195</v>
      </c>
      <c r="BE330" s="184">
        <f>IF(N330="základní",J330,0)</f>
        <v>0</v>
      </c>
      <c r="BF330" s="184">
        <f>IF(N330="snížená",J330,0)</f>
        <v>0</v>
      </c>
      <c r="BG330" s="184">
        <f>IF(N330="zákl. přenesená",J330,0)</f>
        <v>0</v>
      </c>
      <c r="BH330" s="184">
        <f>IF(N330="sníž. přenesená",J330,0)</f>
        <v>0</v>
      </c>
      <c r="BI330" s="184">
        <f>IF(N330="nulová",J330,0)</f>
        <v>0</v>
      </c>
      <c r="BJ330" s="23" t="s">
        <v>83</v>
      </c>
      <c r="BK330" s="184">
        <f>ROUND(I330*H330,2)</f>
        <v>0</v>
      </c>
      <c r="BL330" s="23" t="s">
        <v>201</v>
      </c>
      <c r="BM330" s="23" t="s">
        <v>1121</v>
      </c>
    </row>
    <row r="331" spans="2:65" s="1" customFormat="1" ht="54">
      <c r="B331" s="40"/>
      <c r="D331" s="186" t="s">
        <v>209</v>
      </c>
      <c r="F331" s="194" t="s">
        <v>679</v>
      </c>
      <c r="I331" s="195"/>
      <c r="L331" s="40"/>
      <c r="M331" s="196"/>
      <c r="N331" s="41"/>
      <c r="O331" s="41"/>
      <c r="P331" s="41"/>
      <c r="Q331" s="41"/>
      <c r="R331" s="41"/>
      <c r="S331" s="41"/>
      <c r="T331" s="69"/>
      <c r="AT331" s="23" t="s">
        <v>209</v>
      </c>
      <c r="AU331" s="23" t="s">
        <v>211</v>
      </c>
    </row>
    <row r="332" spans="2:65" s="11" customFormat="1">
      <c r="B332" s="185"/>
      <c r="D332" s="186" t="s">
        <v>203</v>
      </c>
      <c r="F332" s="188" t="s">
        <v>1122</v>
      </c>
      <c r="H332" s="189">
        <v>1794.546</v>
      </c>
      <c r="I332" s="190"/>
      <c r="L332" s="185"/>
      <c r="M332" s="191"/>
      <c r="N332" s="192"/>
      <c r="O332" s="192"/>
      <c r="P332" s="192"/>
      <c r="Q332" s="192"/>
      <c r="R332" s="192"/>
      <c r="S332" s="192"/>
      <c r="T332" s="193"/>
      <c r="AT332" s="187" t="s">
        <v>203</v>
      </c>
      <c r="AU332" s="187" t="s">
        <v>211</v>
      </c>
      <c r="AV332" s="11" t="s">
        <v>85</v>
      </c>
      <c r="AW332" s="11" t="s">
        <v>6</v>
      </c>
      <c r="AX332" s="11" t="s">
        <v>83</v>
      </c>
      <c r="AY332" s="187" t="s">
        <v>195</v>
      </c>
    </row>
    <row r="333" spans="2:65" s="1" customFormat="1" ht="16.5" customHeight="1">
      <c r="B333" s="172"/>
      <c r="C333" s="173" t="s">
        <v>1123</v>
      </c>
      <c r="D333" s="173" t="s">
        <v>197</v>
      </c>
      <c r="E333" s="174" t="s">
        <v>682</v>
      </c>
      <c r="F333" s="175" t="s">
        <v>683</v>
      </c>
      <c r="G333" s="176" t="s">
        <v>303</v>
      </c>
      <c r="H333" s="177">
        <v>199.39400000000001</v>
      </c>
      <c r="I333" s="178"/>
      <c r="J333" s="179">
        <f>ROUND(I333*H333,2)</f>
        <v>0</v>
      </c>
      <c r="K333" s="175"/>
      <c r="L333" s="40"/>
      <c r="M333" s="180" t="s">
        <v>5</v>
      </c>
      <c r="N333" s="181" t="s">
        <v>46</v>
      </c>
      <c r="O333" s="41"/>
      <c r="P333" s="182">
        <f>O333*H333</f>
        <v>0</v>
      </c>
      <c r="Q333" s="182">
        <v>0</v>
      </c>
      <c r="R333" s="182">
        <f>Q333*H333</f>
        <v>0</v>
      </c>
      <c r="S333" s="182">
        <v>0</v>
      </c>
      <c r="T333" s="183">
        <f>S333*H333</f>
        <v>0</v>
      </c>
      <c r="AR333" s="23" t="s">
        <v>201</v>
      </c>
      <c r="AT333" s="23" t="s">
        <v>197</v>
      </c>
      <c r="AU333" s="23" t="s">
        <v>211</v>
      </c>
      <c r="AY333" s="23" t="s">
        <v>195</v>
      </c>
      <c r="BE333" s="184">
        <f>IF(N333="základní",J333,0)</f>
        <v>0</v>
      </c>
      <c r="BF333" s="184">
        <f>IF(N333="snížená",J333,0)</f>
        <v>0</v>
      </c>
      <c r="BG333" s="184">
        <f>IF(N333="zákl. přenesená",J333,0)</f>
        <v>0</v>
      </c>
      <c r="BH333" s="184">
        <f>IF(N333="sníž. přenesená",J333,0)</f>
        <v>0</v>
      </c>
      <c r="BI333" s="184">
        <f>IF(N333="nulová",J333,0)</f>
        <v>0</v>
      </c>
      <c r="BJ333" s="23" t="s">
        <v>83</v>
      </c>
      <c r="BK333" s="184">
        <f>ROUND(I333*H333,2)</f>
        <v>0</v>
      </c>
      <c r="BL333" s="23" t="s">
        <v>201</v>
      </c>
      <c r="BM333" s="23" t="s">
        <v>1124</v>
      </c>
    </row>
    <row r="334" spans="2:65" s="1" customFormat="1" ht="25.5" customHeight="1">
      <c r="B334" s="172"/>
      <c r="C334" s="173" t="s">
        <v>670</v>
      </c>
      <c r="D334" s="173" t="s">
        <v>197</v>
      </c>
      <c r="E334" s="174" t="s">
        <v>686</v>
      </c>
      <c r="F334" s="175" t="s">
        <v>687</v>
      </c>
      <c r="G334" s="176" t="s">
        <v>303</v>
      </c>
      <c r="H334" s="177">
        <v>99.62</v>
      </c>
      <c r="I334" s="178"/>
      <c r="J334" s="179">
        <f>ROUND(I334*H334,2)</f>
        <v>0</v>
      </c>
      <c r="K334" s="175"/>
      <c r="L334" s="40"/>
      <c r="M334" s="180" t="s">
        <v>5</v>
      </c>
      <c r="N334" s="181" t="s">
        <v>46</v>
      </c>
      <c r="O334" s="41"/>
      <c r="P334" s="182">
        <f>O334*H334</f>
        <v>0</v>
      </c>
      <c r="Q334" s="182">
        <v>0</v>
      </c>
      <c r="R334" s="182">
        <f>Q334*H334</f>
        <v>0</v>
      </c>
      <c r="S334" s="182">
        <v>0</v>
      </c>
      <c r="T334" s="183">
        <f>S334*H334</f>
        <v>0</v>
      </c>
      <c r="AR334" s="23" t="s">
        <v>201</v>
      </c>
      <c r="AT334" s="23" t="s">
        <v>197</v>
      </c>
      <c r="AU334" s="23" t="s">
        <v>211</v>
      </c>
      <c r="AY334" s="23" t="s">
        <v>195</v>
      </c>
      <c r="BE334" s="184">
        <f>IF(N334="základní",J334,0)</f>
        <v>0</v>
      </c>
      <c r="BF334" s="184">
        <f>IF(N334="snížená",J334,0)</f>
        <v>0</v>
      </c>
      <c r="BG334" s="184">
        <f>IF(N334="zákl. přenesená",J334,0)</f>
        <v>0</v>
      </c>
      <c r="BH334" s="184">
        <f>IF(N334="sníž. přenesená",J334,0)</f>
        <v>0</v>
      </c>
      <c r="BI334" s="184">
        <f>IF(N334="nulová",J334,0)</f>
        <v>0</v>
      </c>
      <c r="BJ334" s="23" t="s">
        <v>83</v>
      </c>
      <c r="BK334" s="184">
        <f>ROUND(I334*H334,2)</f>
        <v>0</v>
      </c>
      <c r="BL334" s="23" t="s">
        <v>201</v>
      </c>
      <c r="BM334" s="23" t="s">
        <v>1125</v>
      </c>
    </row>
    <row r="335" spans="2:65" s="1" customFormat="1" ht="27">
      <c r="B335" s="40"/>
      <c r="D335" s="186" t="s">
        <v>209</v>
      </c>
      <c r="F335" s="194" t="s">
        <v>305</v>
      </c>
      <c r="I335" s="195"/>
      <c r="L335" s="40"/>
      <c r="M335" s="196"/>
      <c r="N335" s="41"/>
      <c r="O335" s="41"/>
      <c r="P335" s="41"/>
      <c r="Q335" s="41"/>
      <c r="R335" s="41"/>
      <c r="S335" s="41"/>
      <c r="T335" s="69"/>
      <c r="AT335" s="23" t="s">
        <v>209</v>
      </c>
      <c r="AU335" s="23" t="s">
        <v>211</v>
      </c>
    </row>
    <row r="336" spans="2:65" s="1" customFormat="1" ht="16.5" customHeight="1">
      <c r="B336" s="172"/>
      <c r="C336" s="173" t="s">
        <v>1126</v>
      </c>
      <c r="D336" s="173" t="s">
        <v>197</v>
      </c>
      <c r="E336" s="174" t="s">
        <v>690</v>
      </c>
      <c r="F336" s="175" t="s">
        <v>691</v>
      </c>
      <c r="G336" s="176" t="s">
        <v>303</v>
      </c>
      <c r="H336" s="177">
        <v>99.774000000000001</v>
      </c>
      <c r="I336" s="178"/>
      <c r="J336" s="179">
        <f>ROUND(I336*H336,2)</f>
        <v>0</v>
      </c>
      <c r="K336" s="175"/>
      <c r="L336" s="40"/>
      <c r="M336" s="180" t="s">
        <v>5</v>
      </c>
      <c r="N336" s="181" t="s">
        <v>46</v>
      </c>
      <c r="O336" s="41"/>
      <c r="P336" s="182">
        <f>O336*H336</f>
        <v>0</v>
      </c>
      <c r="Q336" s="182">
        <v>0</v>
      </c>
      <c r="R336" s="182">
        <f>Q336*H336</f>
        <v>0</v>
      </c>
      <c r="S336" s="182">
        <v>0</v>
      </c>
      <c r="T336" s="183">
        <f>S336*H336</f>
        <v>0</v>
      </c>
      <c r="AR336" s="23" t="s">
        <v>201</v>
      </c>
      <c r="AT336" s="23" t="s">
        <v>197</v>
      </c>
      <c r="AU336" s="23" t="s">
        <v>211</v>
      </c>
      <c r="AY336" s="23" t="s">
        <v>195</v>
      </c>
      <c r="BE336" s="184">
        <f>IF(N336="základní",J336,0)</f>
        <v>0</v>
      </c>
      <c r="BF336" s="184">
        <f>IF(N336="snížená",J336,0)</f>
        <v>0</v>
      </c>
      <c r="BG336" s="184">
        <f>IF(N336="zákl. přenesená",J336,0)</f>
        <v>0</v>
      </c>
      <c r="BH336" s="184">
        <f>IF(N336="sníž. přenesená",J336,0)</f>
        <v>0</v>
      </c>
      <c r="BI336" s="184">
        <f>IF(N336="nulová",J336,0)</f>
        <v>0</v>
      </c>
      <c r="BJ336" s="23" t="s">
        <v>83</v>
      </c>
      <c r="BK336" s="184">
        <f>ROUND(I336*H336,2)</f>
        <v>0</v>
      </c>
      <c r="BL336" s="23" t="s">
        <v>201</v>
      </c>
      <c r="BM336" s="23" t="s">
        <v>1127</v>
      </c>
    </row>
    <row r="337" spans="2:51" s="1" customFormat="1" ht="27">
      <c r="B337" s="40"/>
      <c r="D337" s="186" t="s">
        <v>209</v>
      </c>
      <c r="F337" s="194" t="s">
        <v>305</v>
      </c>
      <c r="I337" s="195"/>
      <c r="L337" s="40"/>
      <c r="M337" s="196"/>
      <c r="N337" s="41"/>
      <c r="O337" s="41"/>
      <c r="P337" s="41"/>
      <c r="Q337" s="41"/>
      <c r="R337" s="41"/>
      <c r="S337" s="41"/>
      <c r="T337" s="69"/>
      <c r="AT337" s="23" t="s">
        <v>209</v>
      </c>
      <c r="AU337" s="23" t="s">
        <v>211</v>
      </c>
    </row>
    <row r="338" spans="2:51" s="11" customFormat="1">
      <c r="B338" s="185"/>
      <c r="D338" s="186" t="s">
        <v>203</v>
      </c>
      <c r="E338" s="187" t="s">
        <v>5</v>
      </c>
      <c r="F338" s="188" t="s">
        <v>1128</v>
      </c>
      <c r="H338" s="189">
        <v>99.774000000000001</v>
      </c>
      <c r="I338" s="190"/>
      <c r="L338" s="185"/>
      <c r="M338" s="223"/>
      <c r="N338" s="224"/>
      <c r="O338" s="224"/>
      <c r="P338" s="224"/>
      <c r="Q338" s="224"/>
      <c r="R338" s="224"/>
      <c r="S338" s="224"/>
      <c r="T338" s="225"/>
      <c r="AT338" s="187" t="s">
        <v>203</v>
      </c>
      <c r="AU338" s="187" t="s">
        <v>211</v>
      </c>
      <c r="AV338" s="11" t="s">
        <v>85</v>
      </c>
      <c r="AW338" s="11" t="s">
        <v>39</v>
      </c>
      <c r="AX338" s="11" t="s">
        <v>83</v>
      </c>
      <c r="AY338" s="187" t="s">
        <v>195</v>
      </c>
    </row>
    <row r="339" spans="2:51" s="1" customFormat="1" ht="6.95" customHeight="1">
      <c r="B339" s="55"/>
      <c r="C339" s="56"/>
      <c r="D339" s="56"/>
      <c r="E339" s="56"/>
      <c r="F339" s="56"/>
      <c r="G339" s="56"/>
      <c r="H339" s="56"/>
      <c r="I339" s="126"/>
      <c r="J339" s="56"/>
      <c r="K339" s="56"/>
      <c r="L339" s="40"/>
    </row>
  </sheetData>
  <autoFilter ref="C89:K338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17"/>
  <sheetViews>
    <sheetView showGridLines="0" workbookViewId="0">
      <pane ySplit="1" topLeftCell="A280" activePane="bottomLeft" state="frozen"/>
      <selection pane="bottomLeft" activeCell="K91" sqref="K91:K317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97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1129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ROUND(SUM(BE90:BE316), 2)</f>
        <v>0</v>
      </c>
      <c r="G30" s="41"/>
      <c r="H30" s="41"/>
      <c r="I30" s="118">
        <v>0.21</v>
      </c>
      <c r="J30" s="117">
        <f>ROUND(ROUND((SUM(BE90:BE316)),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ROUND(SUM(BF90:BF316), 2)</f>
        <v>0</v>
      </c>
      <c r="G31" s="41"/>
      <c r="H31" s="41"/>
      <c r="I31" s="118">
        <v>0.15</v>
      </c>
      <c r="J31" s="117">
        <f>ROUND(ROUND((SUM(BF90:BF316)),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ROUND(SUM(BG90:BG316),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ROUND(SUM(BH90:BH316),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ROUND(SUM(BI90:BI316),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18_2017_05 - SO 05 Ul. Kobrova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J167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J181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J193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J194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J210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J215</f>
        <v>0</v>
      </c>
      <c r="K64" s="147"/>
    </row>
    <row r="65" spans="2:12" s="8" customFormat="1" ht="14.85" customHeight="1">
      <c r="B65" s="141"/>
      <c r="C65" s="142"/>
      <c r="D65" s="143" t="s">
        <v>173</v>
      </c>
      <c r="E65" s="144"/>
      <c r="F65" s="144"/>
      <c r="G65" s="144"/>
      <c r="H65" s="144"/>
      <c r="I65" s="145"/>
      <c r="J65" s="146">
        <f>J216</f>
        <v>0</v>
      </c>
      <c r="K65" s="147"/>
    </row>
    <row r="66" spans="2:12" s="8" customFormat="1" ht="14.85" customHeight="1">
      <c r="B66" s="141"/>
      <c r="C66" s="142"/>
      <c r="D66" s="143" t="s">
        <v>174</v>
      </c>
      <c r="E66" s="144"/>
      <c r="F66" s="144"/>
      <c r="G66" s="144"/>
      <c r="H66" s="144"/>
      <c r="I66" s="145"/>
      <c r="J66" s="146">
        <f>J231</f>
        <v>0</v>
      </c>
      <c r="K66" s="147"/>
    </row>
    <row r="67" spans="2:12" s="8" customFormat="1" ht="14.85" customHeight="1">
      <c r="B67" s="141"/>
      <c r="C67" s="142"/>
      <c r="D67" s="143" t="s">
        <v>175</v>
      </c>
      <c r="E67" s="144"/>
      <c r="F67" s="144"/>
      <c r="G67" s="144"/>
      <c r="H67" s="144"/>
      <c r="I67" s="145"/>
      <c r="J67" s="146">
        <f>J260</f>
        <v>0</v>
      </c>
      <c r="K67" s="147"/>
    </row>
    <row r="68" spans="2:12" s="8" customFormat="1" ht="19.899999999999999" customHeight="1">
      <c r="B68" s="141"/>
      <c r="C68" s="142"/>
      <c r="D68" s="143" t="s">
        <v>176</v>
      </c>
      <c r="E68" s="144"/>
      <c r="F68" s="144"/>
      <c r="G68" s="144"/>
      <c r="H68" s="144"/>
      <c r="I68" s="145"/>
      <c r="J68" s="146">
        <f>J299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J300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J306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18_2017_05 - SO 05 Ul. Kobrova - vodovod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551.93639232999999</v>
      </c>
      <c r="S90" s="67"/>
      <c r="T90" s="157">
        <f>T91</f>
        <v>126.148132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P92+P167+P181+P193+P215+P299</f>
        <v>0</v>
      </c>
      <c r="Q91" s="165"/>
      <c r="R91" s="166">
        <f>R92+R167+R181+R193+R215+R299</f>
        <v>551.93639232999999</v>
      </c>
      <c r="S91" s="165"/>
      <c r="T91" s="167">
        <f>T92+T167+T181+T193+T215+T299</f>
        <v>126.148132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BK92+BK167+BK181+BK193+BK215+BK299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SUM(P93:P166)</f>
        <v>0</v>
      </c>
      <c r="Q92" s="165"/>
      <c r="R92" s="166">
        <f>SUM(R93:R166)</f>
        <v>206.30803464000002</v>
      </c>
      <c r="S92" s="165"/>
      <c r="T92" s="167">
        <f>SUM(T93:T166)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SUM(BK93:BK166)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198</v>
      </c>
      <c r="F93" s="175" t="s">
        <v>199</v>
      </c>
      <c r="G93" s="176" t="s">
        <v>200</v>
      </c>
      <c r="H93" s="177">
        <v>1E-3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1130</v>
      </c>
    </row>
    <row r="94" spans="2:65" s="11" customFormat="1">
      <c r="B94" s="185"/>
      <c r="D94" s="186" t="s">
        <v>203</v>
      </c>
      <c r="E94" s="187" t="s">
        <v>5</v>
      </c>
      <c r="F94" s="188" t="s">
        <v>1131</v>
      </c>
      <c r="H94" s="189">
        <v>1E-3</v>
      </c>
      <c r="I94" s="190"/>
      <c r="L94" s="185"/>
      <c r="M94" s="191"/>
      <c r="N94" s="192"/>
      <c r="O94" s="192"/>
      <c r="P94" s="192"/>
      <c r="Q94" s="192"/>
      <c r="R94" s="192"/>
      <c r="S94" s="192"/>
      <c r="T94" s="193"/>
      <c r="AT94" s="187" t="s">
        <v>203</v>
      </c>
      <c r="AU94" s="187" t="s">
        <v>85</v>
      </c>
      <c r="AV94" s="11" t="s">
        <v>85</v>
      </c>
      <c r="AW94" s="11" t="s">
        <v>39</v>
      </c>
      <c r="AX94" s="11" t="s">
        <v>83</v>
      </c>
      <c r="AY94" s="187" t="s">
        <v>195</v>
      </c>
    </row>
    <row r="95" spans="2:65" s="1" customFormat="1" ht="25.5" customHeight="1">
      <c r="B95" s="172"/>
      <c r="C95" s="173" t="s">
        <v>85</v>
      </c>
      <c r="D95" s="173" t="s">
        <v>197</v>
      </c>
      <c r="E95" s="174" t="s">
        <v>212</v>
      </c>
      <c r="F95" s="175" t="s">
        <v>213</v>
      </c>
      <c r="G95" s="176" t="s">
        <v>207</v>
      </c>
      <c r="H95" s="177">
        <v>7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8.6800000000000002E-3</v>
      </c>
      <c r="R95" s="182">
        <f>Q95*H95</f>
        <v>6.0760000000000002E-2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1132</v>
      </c>
    </row>
    <row r="96" spans="2:65" s="1" customFormat="1" ht="94.5">
      <c r="B96" s="40"/>
      <c r="D96" s="186" t="s">
        <v>209</v>
      </c>
      <c r="F96" s="194" t="s">
        <v>215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" customFormat="1" ht="16.5" customHeight="1">
      <c r="B97" s="172"/>
      <c r="C97" s="173" t="s">
        <v>211</v>
      </c>
      <c r="D97" s="173" t="s">
        <v>197</v>
      </c>
      <c r="E97" s="174" t="s">
        <v>216</v>
      </c>
      <c r="F97" s="175" t="s">
        <v>217</v>
      </c>
      <c r="G97" s="176" t="s">
        <v>207</v>
      </c>
      <c r="H97" s="177">
        <v>4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1.068E-2</v>
      </c>
      <c r="R97" s="182">
        <f>Q97*H97</f>
        <v>4.2720000000000001E-2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1133</v>
      </c>
    </row>
    <row r="98" spans="2:65" s="1" customFormat="1" ht="81">
      <c r="B98" s="40"/>
      <c r="D98" s="186" t="s">
        <v>209</v>
      </c>
      <c r="F98" s="194" t="s">
        <v>219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221</v>
      </c>
      <c r="F99" s="175" t="s">
        <v>222</v>
      </c>
      <c r="G99" s="176" t="s">
        <v>207</v>
      </c>
      <c r="H99" s="177">
        <v>6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3.6900000000000002E-2</v>
      </c>
      <c r="R99" s="182">
        <f>Q99*H99</f>
        <v>0.22140000000000001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1134</v>
      </c>
    </row>
    <row r="100" spans="2:65" s="1" customFormat="1" ht="94.5">
      <c r="B100" s="40"/>
      <c r="D100" s="186" t="s">
        <v>209</v>
      </c>
      <c r="F100" s="194" t="s">
        <v>224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" customFormat="1" ht="16.5" customHeight="1">
      <c r="B101" s="172"/>
      <c r="C101" s="173" t="s">
        <v>220</v>
      </c>
      <c r="D101" s="173" t="s">
        <v>197</v>
      </c>
      <c r="E101" s="174" t="s">
        <v>226</v>
      </c>
      <c r="F101" s="175" t="s">
        <v>227</v>
      </c>
      <c r="G101" s="176" t="s">
        <v>228</v>
      </c>
      <c r="H101" s="177">
        <v>80.323999999999998</v>
      </c>
      <c r="I101" s="178"/>
      <c r="J101" s="179">
        <f>ROUND(I101*H101,2)</f>
        <v>0</v>
      </c>
      <c r="K101" s="175"/>
      <c r="L101" s="40"/>
      <c r="M101" s="180" t="s">
        <v>5</v>
      </c>
      <c r="N101" s="181" t="s">
        <v>46</v>
      </c>
      <c r="O101" s="41"/>
      <c r="P101" s="182">
        <f>O101*H101</f>
        <v>0</v>
      </c>
      <c r="Q101" s="182">
        <v>0</v>
      </c>
      <c r="R101" s="182">
        <f>Q101*H101</f>
        <v>0</v>
      </c>
      <c r="S101" s="182">
        <v>0</v>
      </c>
      <c r="T101" s="183">
        <f>S101*H101</f>
        <v>0</v>
      </c>
      <c r="AR101" s="23" t="s">
        <v>201</v>
      </c>
      <c r="AT101" s="23" t="s">
        <v>197</v>
      </c>
      <c r="AU101" s="23" t="s">
        <v>85</v>
      </c>
      <c r="AY101" s="23" t="s">
        <v>195</v>
      </c>
      <c r="BE101" s="184">
        <f>IF(N101="základní",J101,0)</f>
        <v>0</v>
      </c>
      <c r="BF101" s="184">
        <f>IF(N101="snížená",J101,0)</f>
        <v>0</v>
      </c>
      <c r="BG101" s="184">
        <f>IF(N101="zákl. přenesená",J101,0)</f>
        <v>0</v>
      </c>
      <c r="BH101" s="184">
        <f>IF(N101="sníž. přenesená",J101,0)</f>
        <v>0</v>
      </c>
      <c r="BI101" s="184">
        <f>IF(N101="nulová",J101,0)</f>
        <v>0</v>
      </c>
      <c r="BJ101" s="23" t="s">
        <v>83</v>
      </c>
      <c r="BK101" s="184">
        <f>ROUND(I101*H101,2)</f>
        <v>0</v>
      </c>
      <c r="BL101" s="23" t="s">
        <v>201</v>
      </c>
      <c r="BM101" s="23" t="s">
        <v>1135</v>
      </c>
    </row>
    <row r="102" spans="2:65" s="1" customFormat="1" ht="40.5">
      <c r="B102" s="40"/>
      <c r="D102" s="186" t="s">
        <v>209</v>
      </c>
      <c r="F102" s="194" t="s">
        <v>230</v>
      </c>
      <c r="I102" s="195"/>
      <c r="L102" s="40"/>
      <c r="M102" s="196"/>
      <c r="N102" s="41"/>
      <c r="O102" s="41"/>
      <c r="P102" s="41"/>
      <c r="Q102" s="41"/>
      <c r="R102" s="41"/>
      <c r="S102" s="41"/>
      <c r="T102" s="69"/>
      <c r="AT102" s="23" t="s">
        <v>209</v>
      </c>
      <c r="AU102" s="23" t="s">
        <v>85</v>
      </c>
    </row>
    <row r="103" spans="2:65" s="11" customFormat="1">
      <c r="B103" s="185"/>
      <c r="D103" s="186" t="s">
        <v>203</v>
      </c>
      <c r="E103" s="187" t="s">
        <v>5</v>
      </c>
      <c r="F103" s="188" t="s">
        <v>1136</v>
      </c>
      <c r="H103" s="189">
        <v>80.323999999999998</v>
      </c>
      <c r="I103" s="190"/>
      <c r="L103" s="185"/>
      <c r="M103" s="191"/>
      <c r="N103" s="192"/>
      <c r="O103" s="192"/>
      <c r="P103" s="192"/>
      <c r="Q103" s="192"/>
      <c r="R103" s="192"/>
      <c r="S103" s="192"/>
      <c r="T103" s="193"/>
      <c r="AT103" s="187" t="s">
        <v>203</v>
      </c>
      <c r="AU103" s="187" t="s">
        <v>85</v>
      </c>
      <c r="AV103" s="11" t="s">
        <v>85</v>
      </c>
      <c r="AW103" s="11" t="s">
        <v>39</v>
      </c>
      <c r="AX103" s="11" t="s">
        <v>83</v>
      </c>
      <c r="AY103" s="187" t="s">
        <v>195</v>
      </c>
    </row>
    <row r="104" spans="2:65" s="1" customFormat="1" ht="16.5" customHeight="1">
      <c r="B104" s="172"/>
      <c r="C104" s="173" t="s">
        <v>225</v>
      </c>
      <c r="D104" s="173" t="s">
        <v>197</v>
      </c>
      <c r="E104" s="174" t="s">
        <v>233</v>
      </c>
      <c r="F104" s="175" t="s">
        <v>234</v>
      </c>
      <c r="G104" s="176" t="s">
        <v>228</v>
      </c>
      <c r="H104" s="177">
        <v>200.809</v>
      </c>
      <c r="I104" s="178"/>
      <c r="J104" s="179">
        <f>ROUND(I104*H104,2)</f>
        <v>0</v>
      </c>
      <c r="K104" s="175"/>
      <c r="L104" s="40"/>
      <c r="M104" s="180" t="s">
        <v>5</v>
      </c>
      <c r="N104" s="181" t="s">
        <v>46</v>
      </c>
      <c r="O104" s="41"/>
      <c r="P104" s="182">
        <f>O104*H104</f>
        <v>0</v>
      </c>
      <c r="Q104" s="182">
        <v>0</v>
      </c>
      <c r="R104" s="182">
        <f>Q104*H104</f>
        <v>0</v>
      </c>
      <c r="S104" s="182">
        <v>0</v>
      </c>
      <c r="T104" s="183">
        <f>S104*H104</f>
        <v>0</v>
      </c>
      <c r="AR104" s="23" t="s">
        <v>201</v>
      </c>
      <c r="AT104" s="23" t="s">
        <v>197</v>
      </c>
      <c r="AU104" s="23" t="s">
        <v>85</v>
      </c>
      <c r="AY104" s="23" t="s">
        <v>195</v>
      </c>
      <c r="BE104" s="184">
        <f>IF(N104="základní",J104,0)</f>
        <v>0</v>
      </c>
      <c r="BF104" s="184">
        <f>IF(N104="snížená",J104,0)</f>
        <v>0</v>
      </c>
      <c r="BG104" s="184">
        <f>IF(N104="zákl. přenesená",J104,0)</f>
        <v>0</v>
      </c>
      <c r="BH104" s="184">
        <f>IF(N104="sníž. přenesená",J104,0)</f>
        <v>0</v>
      </c>
      <c r="BI104" s="184">
        <f>IF(N104="nulová",J104,0)</f>
        <v>0</v>
      </c>
      <c r="BJ104" s="23" t="s">
        <v>83</v>
      </c>
      <c r="BK104" s="184">
        <f>ROUND(I104*H104,2)</f>
        <v>0</v>
      </c>
      <c r="BL104" s="23" t="s">
        <v>201</v>
      </c>
      <c r="BM104" s="23" t="s">
        <v>1137</v>
      </c>
    </row>
    <row r="105" spans="2:65" s="1" customFormat="1" ht="40.5">
      <c r="B105" s="40"/>
      <c r="D105" s="186" t="s">
        <v>209</v>
      </c>
      <c r="F105" s="194" t="s">
        <v>236</v>
      </c>
      <c r="I105" s="195"/>
      <c r="L105" s="40"/>
      <c r="M105" s="196"/>
      <c r="N105" s="41"/>
      <c r="O105" s="41"/>
      <c r="P105" s="41"/>
      <c r="Q105" s="41"/>
      <c r="R105" s="41"/>
      <c r="S105" s="41"/>
      <c r="T105" s="69"/>
      <c r="AT105" s="23" t="s">
        <v>209</v>
      </c>
      <c r="AU105" s="23" t="s">
        <v>85</v>
      </c>
    </row>
    <row r="106" spans="2:65" s="11" customFormat="1">
      <c r="B106" s="185"/>
      <c r="D106" s="186" t="s">
        <v>203</v>
      </c>
      <c r="E106" s="187" t="s">
        <v>5</v>
      </c>
      <c r="F106" s="188" t="s">
        <v>1138</v>
      </c>
      <c r="H106" s="189">
        <v>62.16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1139</v>
      </c>
      <c r="H107" s="189">
        <v>90.575999999999993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1140</v>
      </c>
      <c r="H108" s="189">
        <v>43.709000000000003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1141</v>
      </c>
      <c r="H109" s="189">
        <v>14.428000000000001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2" customFormat="1">
      <c r="B110" s="197"/>
      <c r="D110" s="186" t="s">
        <v>203</v>
      </c>
      <c r="E110" s="198" t="s">
        <v>5</v>
      </c>
      <c r="F110" s="199" t="s">
        <v>1142</v>
      </c>
      <c r="H110" s="200">
        <v>210.87299999999999</v>
      </c>
      <c r="I110" s="201"/>
      <c r="L110" s="197"/>
      <c r="M110" s="202"/>
      <c r="N110" s="203"/>
      <c r="O110" s="203"/>
      <c r="P110" s="203"/>
      <c r="Q110" s="203"/>
      <c r="R110" s="203"/>
      <c r="S110" s="203"/>
      <c r="T110" s="204"/>
      <c r="AT110" s="198" t="s">
        <v>203</v>
      </c>
      <c r="AU110" s="198" t="s">
        <v>85</v>
      </c>
      <c r="AV110" s="12" t="s">
        <v>211</v>
      </c>
      <c r="AW110" s="12" t="s">
        <v>39</v>
      </c>
      <c r="AX110" s="12" t="s">
        <v>75</v>
      </c>
      <c r="AY110" s="198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1143</v>
      </c>
      <c r="H111" s="189">
        <v>48.23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2" customFormat="1">
      <c r="B112" s="197"/>
      <c r="D112" s="186" t="s">
        <v>203</v>
      </c>
      <c r="E112" s="198" t="s">
        <v>5</v>
      </c>
      <c r="F112" s="199" t="s">
        <v>250</v>
      </c>
      <c r="H112" s="200">
        <v>48.23</v>
      </c>
      <c r="I112" s="201"/>
      <c r="L112" s="197"/>
      <c r="M112" s="202"/>
      <c r="N112" s="203"/>
      <c r="O112" s="203"/>
      <c r="P112" s="203"/>
      <c r="Q112" s="203"/>
      <c r="R112" s="203"/>
      <c r="S112" s="203"/>
      <c r="T112" s="204"/>
      <c r="AT112" s="198" t="s">
        <v>203</v>
      </c>
      <c r="AU112" s="198" t="s">
        <v>85</v>
      </c>
      <c r="AV112" s="12" t="s">
        <v>211</v>
      </c>
      <c r="AW112" s="12" t="s">
        <v>39</v>
      </c>
      <c r="AX112" s="12" t="s">
        <v>75</v>
      </c>
      <c r="AY112" s="198" t="s">
        <v>195</v>
      </c>
    </row>
    <row r="113" spans="2:65" s="11" customFormat="1">
      <c r="B113" s="185"/>
      <c r="D113" s="186" t="s">
        <v>203</v>
      </c>
      <c r="E113" s="187" t="s">
        <v>5</v>
      </c>
      <c r="F113" s="188" t="s">
        <v>1144</v>
      </c>
      <c r="H113" s="189">
        <v>-52.295999999999999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75</v>
      </c>
      <c r="AY113" s="187" t="s">
        <v>195</v>
      </c>
    </row>
    <row r="114" spans="2:65" s="11" customFormat="1">
      <c r="B114" s="185"/>
      <c r="D114" s="186" t="s">
        <v>203</v>
      </c>
      <c r="E114" s="187" t="s">
        <v>5</v>
      </c>
      <c r="F114" s="188" t="s">
        <v>1145</v>
      </c>
      <c r="H114" s="189">
        <v>-5.9980000000000002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65" s="12" customFormat="1">
      <c r="B115" s="197"/>
      <c r="D115" s="186" t="s">
        <v>203</v>
      </c>
      <c r="E115" s="198" t="s">
        <v>5</v>
      </c>
      <c r="F115" s="199" t="s">
        <v>253</v>
      </c>
      <c r="H115" s="200">
        <v>-58.293999999999997</v>
      </c>
      <c r="I115" s="201"/>
      <c r="L115" s="197"/>
      <c r="M115" s="202"/>
      <c r="N115" s="203"/>
      <c r="O115" s="203"/>
      <c r="P115" s="203"/>
      <c r="Q115" s="203"/>
      <c r="R115" s="203"/>
      <c r="S115" s="203"/>
      <c r="T115" s="204"/>
      <c r="AT115" s="198" t="s">
        <v>203</v>
      </c>
      <c r="AU115" s="198" t="s">
        <v>85</v>
      </c>
      <c r="AV115" s="12" t="s">
        <v>211</v>
      </c>
      <c r="AW115" s="12" t="s">
        <v>39</v>
      </c>
      <c r="AX115" s="12" t="s">
        <v>75</v>
      </c>
      <c r="AY115" s="198" t="s">
        <v>195</v>
      </c>
    </row>
    <row r="116" spans="2:65" s="13" customFormat="1">
      <c r="B116" s="205"/>
      <c r="D116" s="186" t="s">
        <v>203</v>
      </c>
      <c r="E116" s="206" t="s">
        <v>5</v>
      </c>
      <c r="F116" s="207" t="s">
        <v>254</v>
      </c>
      <c r="H116" s="208">
        <v>200.809</v>
      </c>
      <c r="I116" s="209"/>
      <c r="L116" s="205"/>
      <c r="M116" s="210"/>
      <c r="N116" s="211"/>
      <c r="O116" s="211"/>
      <c r="P116" s="211"/>
      <c r="Q116" s="211"/>
      <c r="R116" s="211"/>
      <c r="S116" s="211"/>
      <c r="T116" s="212"/>
      <c r="AT116" s="206" t="s">
        <v>203</v>
      </c>
      <c r="AU116" s="206" t="s">
        <v>85</v>
      </c>
      <c r="AV116" s="13" t="s">
        <v>201</v>
      </c>
      <c r="AW116" s="13" t="s">
        <v>39</v>
      </c>
      <c r="AX116" s="13" t="s">
        <v>83</v>
      </c>
      <c r="AY116" s="206" t="s">
        <v>195</v>
      </c>
    </row>
    <row r="117" spans="2:65" s="1" customFormat="1" ht="16.5" customHeight="1">
      <c r="B117" s="172"/>
      <c r="C117" s="173" t="s">
        <v>232</v>
      </c>
      <c r="D117" s="173" t="s">
        <v>197</v>
      </c>
      <c r="E117" s="174" t="s">
        <v>256</v>
      </c>
      <c r="F117" s="175" t="s">
        <v>257</v>
      </c>
      <c r="G117" s="176" t="s">
        <v>228</v>
      </c>
      <c r="H117" s="177">
        <v>100.405</v>
      </c>
      <c r="I117" s="178"/>
      <c r="J117" s="179">
        <f>ROUND(I117*H117,2)</f>
        <v>0</v>
      </c>
      <c r="K117" s="175"/>
      <c r="L117" s="40"/>
      <c r="M117" s="180" t="s">
        <v>5</v>
      </c>
      <c r="N117" s="181" t="s">
        <v>46</v>
      </c>
      <c r="O117" s="41"/>
      <c r="P117" s="182">
        <f>O117*H117</f>
        <v>0</v>
      </c>
      <c r="Q117" s="182">
        <v>0</v>
      </c>
      <c r="R117" s="182">
        <f>Q117*H117</f>
        <v>0</v>
      </c>
      <c r="S117" s="182">
        <v>0</v>
      </c>
      <c r="T117" s="183">
        <f>S117*H117</f>
        <v>0</v>
      </c>
      <c r="AR117" s="23" t="s">
        <v>201</v>
      </c>
      <c r="AT117" s="23" t="s">
        <v>197</v>
      </c>
      <c r="AU117" s="23" t="s">
        <v>85</v>
      </c>
      <c r="AY117" s="23" t="s">
        <v>195</v>
      </c>
      <c r="BE117" s="184">
        <f>IF(N117="základní",J117,0)</f>
        <v>0</v>
      </c>
      <c r="BF117" s="184">
        <f>IF(N117="snížená",J117,0)</f>
        <v>0</v>
      </c>
      <c r="BG117" s="184">
        <f>IF(N117="zákl. přenesená",J117,0)</f>
        <v>0</v>
      </c>
      <c r="BH117" s="184">
        <f>IF(N117="sníž. přenesená",J117,0)</f>
        <v>0</v>
      </c>
      <c r="BI117" s="184">
        <f>IF(N117="nulová",J117,0)</f>
        <v>0</v>
      </c>
      <c r="BJ117" s="23" t="s">
        <v>83</v>
      </c>
      <c r="BK117" s="184">
        <f>ROUND(I117*H117,2)</f>
        <v>0</v>
      </c>
      <c r="BL117" s="23" t="s">
        <v>201</v>
      </c>
      <c r="BM117" s="23" t="s">
        <v>1146</v>
      </c>
    </row>
    <row r="118" spans="2:65" s="1" customFormat="1" ht="54">
      <c r="B118" s="40"/>
      <c r="D118" s="186" t="s">
        <v>209</v>
      </c>
      <c r="F118" s="194" t="s">
        <v>259</v>
      </c>
      <c r="I118" s="195"/>
      <c r="L118" s="40"/>
      <c r="M118" s="196"/>
      <c r="N118" s="41"/>
      <c r="O118" s="41"/>
      <c r="P118" s="41"/>
      <c r="Q118" s="41"/>
      <c r="R118" s="41"/>
      <c r="S118" s="41"/>
      <c r="T118" s="69"/>
      <c r="AT118" s="23" t="s">
        <v>209</v>
      </c>
      <c r="AU118" s="23" t="s">
        <v>85</v>
      </c>
    </row>
    <row r="119" spans="2:65" s="11" customFormat="1">
      <c r="B119" s="185"/>
      <c r="D119" s="186" t="s">
        <v>203</v>
      </c>
      <c r="E119" s="187" t="s">
        <v>5</v>
      </c>
      <c r="F119" s="188" t="s">
        <v>1147</v>
      </c>
      <c r="H119" s="189">
        <v>100.405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83</v>
      </c>
      <c r="AY119" s="187" t="s">
        <v>195</v>
      </c>
    </row>
    <row r="120" spans="2:65" s="1" customFormat="1" ht="16.5" customHeight="1">
      <c r="B120" s="172"/>
      <c r="C120" s="173" t="s">
        <v>255</v>
      </c>
      <c r="D120" s="173" t="s">
        <v>197</v>
      </c>
      <c r="E120" s="174" t="s">
        <v>262</v>
      </c>
      <c r="F120" s="175" t="s">
        <v>263</v>
      </c>
      <c r="G120" s="176" t="s">
        <v>264</v>
      </c>
      <c r="H120" s="177">
        <v>421.74599999999998</v>
      </c>
      <c r="I120" s="178"/>
      <c r="J120" s="179">
        <f>ROUND(I120*H120,2)</f>
        <v>0</v>
      </c>
      <c r="K120" s="175"/>
      <c r="L120" s="40"/>
      <c r="M120" s="180" t="s">
        <v>5</v>
      </c>
      <c r="N120" s="181" t="s">
        <v>46</v>
      </c>
      <c r="O120" s="41"/>
      <c r="P120" s="182">
        <f>O120*H120</f>
        <v>0</v>
      </c>
      <c r="Q120" s="182">
        <v>8.4000000000000003E-4</v>
      </c>
      <c r="R120" s="182">
        <f>Q120*H120</f>
        <v>0.35426664000000002</v>
      </c>
      <c r="S120" s="182">
        <v>0</v>
      </c>
      <c r="T120" s="183">
        <f>S120*H120</f>
        <v>0</v>
      </c>
      <c r="AR120" s="23" t="s">
        <v>201</v>
      </c>
      <c r="AT120" s="23" t="s">
        <v>197</v>
      </c>
      <c r="AU120" s="23" t="s">
        <v>85</v>
      </c>
      <c r="AY120" s="23" t="s">
        <v>195</v>
      </c>
      <c r="BE120" s="184">
        <f>IF(N120="základní",J120,0)</f>
        <v>0</v>
      </c>
      <c r="BF120" s="184">
        <f>IF(N120="snížená",J120,0)</f>
        <v>0</v>
      </c>
      <c r="BG120" s="184">
        <f>IF(N120="zákl. přenesená",J120,0)</f>
        <v>0</v>
      </c>
      <c r="BH120" s="184">
        <f>IF(N120="sníž. přenesená",J120,0)</f>
        <v>0</v>
      </c>
      <c r="BI120" s="184">
        <f>IF(N120="nulová",J120,0)</f>
        <v>0</v>
      </c>
      <c r="BJ120" s="23" t="s">
        <v>83</v>
      </c>
      <c r="BK120" s="184">
        <f>ROUND(I120*H120,2)</f>
        <v>0</v>
      </c>
      <c r="BL120" s="23" t="s">
        <v>201</v>
      </c>
      <c r="BM120" s="23" t="s">
        <v>1148</v>
      </c>
    </row>
    <row r="121" spans="2:65" s="1" customFormat="1" ht="54">
      <c r="B121" s="40"/>
      <c r="D121" s="186" t="s">
        <v>209</v>
      </c>
      <c r="F121" s="194" t="s">
        <v>266</v>
      </c>
      <c r="I121" s="195"/>
      <c r="L121" s="40"/>
      <c r="M121" s="196"/>
      <c r="N121" s="41"/>
      <c r="O121" s="41"/>
      <c r="P121" s="41"/>
      <c r="Q121" s="41"/>
      <c r="R121" s="41"/>
      <c r="S121" s="41"/>
      <c r="T121" s="69"/>
      <c r="AT121" s="23" t="s">
        <v>209</v>
      </c>
      <c r="AU121" s="23" t="s">
        <v>85</v>
      </c>
    </row>
    <row r="122" spans="2:65" s="11" customFormat="1">
      <c r="B122" s="185"/>
      <c r="D122" s="186" t="s">
        <v>203</v>
      </c>
      <c r="E122" s="187" t="s">
        <v>5</v>
      </c>
      <c r="F122" s="188" t="s">
        <v>1149</v>
      </c>
      <c r="H122" s="189">
        <v>124.32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65" s="11" customFormat="1">
      <c r="B123" s="185"/>
      <c r="D123" s="186" t="s">
        <v>203</v>
      </c>
      <c r="E123" s="187" t="s">
        <v>5</v>
      </c>
      <c r="F123" s="188" t="s">
        <v>1150</v>
      </c>
      <c r="H123" s="189">
        <v>181.15199999999999</v>
      </c>
      <c r="I123" s="190"/>
      <c r="L123" s="185"/>
      <c r="M123" s="191"/>
      <c r="N123" s="192"/>
      <c r="O123" s="192"/>
      <c r="P123" s="192"/>
      <c r="Q123" s="192"/>
      <c r="R123" s="192"/>
      <c r="S123" s="192"/>
      <c r="T123" s="193"/>
      <c r="AT123" s="187" t="s">
        <v>203</v>
      </c>
      <c r="AU123" s="187" t="s">
        <v>85</v>
      </c>
      <c r="AV123" s="11" t="s">
        <v>85</v>
      </c>
      <c r="AW123" s="11" t="s">
        <v>39</v>
      </c>
      <c r="AX123" s="11" t="s">
        <v>75</v>
      </c>
      <c r="AY123" s="187" t="s">
        <v>195</v>
      </c>
    </row>
    <row r="124" spans="2:65" s="11" customFormat="1">
      <c r="B124" s="185"/>
      <c r="D124" s="186" t="s">
        <v>203</v>
      </c>
      <c r="E124" s="187" t="s">
        <v>5</v>
      </c>
      <c r="F124" s="188" t="s">
        <v>1151</v>
      </c>
      <c r="H124" s="189">
        <v>87.418000000000006</v>
      </c>
      <c r="I124" s="190"/>
      <c r="L124" s="185"/>
      <c r="M124" s="191"/>
      <c r="N124" s="192"/>
      <c r="O124" s="192"/>
      <c r="P124" s="192"/>
      <c r="Q124" s="192"/>
      <c r="R124" s="192"/>
      <c r="S124" s="192"/>
      <c r="T124" s="193"/>
      <c r="AT124" s="187" t="s">
        <v>203</v>
      </c>
      <c r="AU124" s="187" t="s">
        <v>85</v>
      </c>
      <c r="AV124" s="11" t="s">
        <v>85</v>
      </c>
      <c r="AW124" s="11" t="s">
        <v>39</v>
      </c>
      <c r="AX124" s="11" t="s">
        <v>75</v>
      </c>
      <c r="AY124" s="187" t="s">
        <v>195</v>
      </c>
    </row>
    <row r="125" spans="2:65" s="11" customFormat="1">
      <c r="B125" s="185"/>
      <c r="D125" s="186" t="s">
        <v>203</v>
      </c>
      <c r="E125" s="187" t="s">
        <v>5</v>
      </c>
      <c r="F125" s="188" t="s">
        <v>1152</v>
      </c>
      <c r="H125" s="189">
        <v>28.856000000000002</v>
      </c>
      <c r="I125" s="190"/>
      <c r="L125" s="185"/>
      <c r="M125" s="191"/>
      <c r="N125" s="192"/>
      <c r="O125" s="192"/>
      <c r="P125" s="192"/>
      <c r="Q125" s="192"/>
      <c r="R125" s="192"/>
      <c r="S125" s="192"/>
      <c r="T125" s="193"/>
      <c r="AT125" s="187" t="s">
        <v>203</v>
      </c>
      <c r="AU125" s="187" t="s">
        <v>85</v>
      </c>
      <c r="AV125" s="11" t="s">
        <v>85</v>
      </c>
      <c r="AW125" s="11" t="s">
        <v>39</v>
      </c>
      <c r="AX125" s="11" t="s">
        <v>75</v>
      </c>
      <c r="AY125" s="187" t="s">
        <v>195</v>
      </c>
    </row>
    <row r="126" spans="2:65" s="13" customFormat="1">
      <c r="B126" s="205"/>
      <c r="D126" s="186" t="s">
        <v>203</v>
      </c>
      <c r="E126" s="206" t="s">
        <v>5</v>
      </c>
      <c r="F126" s="207" t="s">
        <v>254</v>
      </c>
      <c r="H126" s="208">
        <v>421.74599999999998</v>
      </c>
      <c r="I126" s="209"/>
      <c r="L126" s="205"/>
      <c r="M126" s="210"/>
      <c r="N126" s="211"/>
      <c r="O126" s="211"/>
      <c r="P126" s="211"/>
      <c r="Q126" s="211"/>
      <c r="R126" s="211"/>
      <c r="S126" s="211"/>
      <c r="T126" s="212"/>
      <c r="AT126" s="206" t="s">
        <v>203</v>
      </c>
      <c r="AU126" s="206" t="s">
        <v>85</v>
      </c>
      <c r="AV126" s="13" t="s">
        <v>201</v>
      </c>
      <c r="AW126" s="13" t="s">
        <v>39</v>
      </c>
      <c r="AX126" s="13" t="s">
        <v>83</v>
      </c>
      <c r="AY126" s="206" t="s">
        <v>195</v>
      </c>
    </row>
    <row r="127" spans="2:65" s="1" customFormat="1" ht="16.5" customHeight="1">
      <c r="B127" s="172"/>
      <c r="C127" s="173" t="s">
        <v>261</v>
      </c>
      <c r="D127" s="173" t="s">
        <v>197</v>
      </c>
      <c r="E127" s="174" t="s">
        <v>275</v>
      </c>
      <c r="F127" s="175" t="s">
        <v>276</v>
      </c>
      <c r="G127" s="176" t="s">
        <v>264</v>
      </c>
      <c r="H127" s="177">
        <v>421.74599999999998</v>
      </c>
      <c r="I127" s="178"/>
      <c r="J127" s="179">
        <f>ROUND(I127*H127,2)</f>
        <v>0</v>
      </c>
      <c r="K127" s="175"/>
      <c r="L127" s="40"/>
      <c r="M127" s="180" t="s">
        <v>5</v>
      </c>
      <c r="N127" s="181" t="s">
        <v>46</v>
      </c>
      <c r="O127" s="41"/>
      <c r="P127" s="182">
        <f>O127*H127</f>
        <v>0</v>
      </c>
      <c r="Q127" s="182">
        <v>0</v>
      </c>
      <c r="R127" s="182">
        <f>Q127*H127</f>
        <v>0</v>
      </c>
      <c r="S127" s="182">
        <v>0</v>
      </c>
      <c r="T127" s="183">
        <f>S127*H127</f>
        <v>0</v>
      </c>
      <c r="AR127" s="23" t="s">
        <v>201</v>
      </c>
      <c r="AT127" s="23" t="s">
        <v>197</v>
      </c>
      <c r="AU127" s="23" t="s">
        <v>85</v>
      </c>
      <c r="AY127" s="23" t="s">
        <v>195</v>
      </c>
      <c r="BE127" s="184">
        <f>IF(N127="základní",J127,0)</f>
        <v>0</v>
      </c>
      <c r="BF127" s="184">
        <f>IF(N127="snížená",J127,0)</f>
        <v>0</v>
      </c>
      <c r="BG127" s="184">
        <f>IF(N127="zákl. přenesená",J127,0)</f>
        <v>0</v>
      </c>
      <c r="BH127" s="184">
        <f>IF(N127="sníž. přenesená",J127,0)</f>
        <v>0</v>
      </c>
      <c r="BI127" s="184">
        <f>IF(N127="nulová",J127,0)</f>
        <v>0</v>
      </c>
      <c r="BJ127" s="23" t="s">
        <v>83</v>
      </c>
      <c r="BK127" s="184">
        <f>ROUND(I127*H127,2)</f>
        <v>0</v>
      </c>
      <c r="BL127" s="23" t="s">
        <v>201</v>
      </c>
      <c r="BM127" s="23" t="s">
        <v>1153</v>
      </c>
    </row>
    <row r="128" spans="2:65" s="1" customFormat="1" ht="40.5">
      <c r="B128" s="40"/>
      <c r="D128" s="186" t="s">
        <v>209</v>
      </c>
      <c r="F128" s="194" t="s">
        <v>278</v>
      </c>
      <c r="I128" s="195"/>
      <c r="L128" s="40"/>
      <c r="M128" s="196"/>
      <c r="N128" s="41"/>
      <c r="O128" s="41"/>
      <c r="P128" s="41"/>
      <c r="Q128" s="41"/>
      <c r="R128" s="41"/>
      <c r="S128" s="41"/>
      <c r="T128" s="69"/>
      <c r="AT128" s="23" t="s">
        <v>209</v>
      </c>
      <c r="AU128" s="23" t="s">
        <v>85</v>
      </c>
    </row>
    <row r="129" spans="2:65" s="1" customFormat="1" ht="16.5" customHeight="1">
      <c r="B129" s="172"/>
      <c r="C129" s="173" t="s">
        <v>274</v>
      </c>
      <c r="D129" s="173" t="s">
        <v>197</v>
      </c>
      <c r="E129" s="174" t="s">
        <v>280</v>
      </c>
      <c r="F129" s="175" t="s">
        <v>281</v>
      </c>
      <c r="G129" s="176" t="s">
        <v>228</v>
      </c>
      <c r="H129" s="177">
        <v>200.809</v>
      </c>
      <c r="I129" s="178"/>
      <c r="J129" s="179">
        <f>ROUND(I129*H129,2)</f>
        <v>0</v>
      </c>
      <c r="K129" s="175"/>
      <c r="L129" s="40"/>
      <c r="M129" s="180" t="s">
        <v>5</v>
      </c>
      <c r="N129" s="181" t="s">
        <v>46</v>
      </c>
      <c r="O129" s="41"/>
      <c r="P129" s="182">
        <f>O129*H129</f>
        <v>0</v>
      </c>
      <c r="Q129" s="182">
        <v>0</v>
      </c>
      <c r="R129" s="182">
        <f>Q129*H129</f>
        <v>0</v>
      </c>
      <c r="S129" s="182">
        <v>0</v>
      </c>
      <c r="T129" s="183">
        <f>S129*H129</f>
        <v>0</v>
      </c>
      <c r="AR129" s="23" t="s">
        <v>201</v>
      </c>
      <c r="AT129" s="23" t="s">
        <v>197</v>
      </c>
      <c r="AU129" s="23" t="s">
        <v>85</v>
      </c>
      <c r="AY129" s="23" t="s">
        <v>195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23" t="s">
        <v>83</v>
      </c>
      <c r="BK129" s="184">
        <f>ROUND(I129*H129,2)</f>
        <v>0</v>
      </c>
      <c r="BL129" s="23" t="s">
        <v>201</v>
      </c>
      <c r="BM129" s="23" t="s">
        <v>1154</v>
      </c>
    </row>
    <row r="130" spans="2:65" s="1" customFormat="1" ht="54">
      <c r="B130" s="40"/>
      <c r="D130" s="186" t="s">
        <v>209</v>
      </c>
      <c r="F130" s="194" t="s">
        <v>283</v>
      </c>
      <c r="I130" s="195"/>
      <c r="L130" s="40"/>
      <c r="M130" s="196"/>
      <c r="N130" s="41"/>
      <c r="O130" s="41"/>
      <c r="P130" s="41"/>
      <c r="Q130" s="41"/>
      <c r="R130" s="41"/>
      <c r="S130" s="41"/>
      <c r="T130" s="69"/>
      <c r="AT130" s="23" t="s">
        <v>209</v>
      </c>
      <c r="AU130" s="23" t="s">
        <v>85</v>
      </c>
    </row>
    <row r="131" spans="2:65" s="1" customFormat="1" ht="16.5" customHeight="1">
      <c r="B131" s="172"/>
      <c r="C131" s="173" t="s">
        <v>279</v>
      </c>
      <c r="D131" s="173" t="s">
        <v>197</v>
      </c>
      <c r="E131" s="174" t="s">
        <v>285</v>
      </c>
      <c r="F131" s="175" t="s">
        <v>286</v>
      </c>
      <c r="G131" s="176" t="s">
        <v>228</v>
      </c>
      <c r="H131" s="177">
        <v>184.68100000000001</v>
      </c>
      <c r="I131" s="178"/>
      <c r="J131" s="179">
        <f>ROUND(I131*H131,2)</f>
        <v>0</v>
      </c>
      <c r="K131" s="175"/>
      <c r="L131" s="40"/>
      <c r="M131" s="180" t="s">
        <v>5</v>
      </c>
      <c r="N131" s="181" t="s">
        <v>46</v>
      </c>
      <c r="O131" s="41"/>
      <c r="P131" s="182">
        <f>O131*H131</f>
        <v>0</v>
      </c>
      <c r="Q131" s="182">
        <v>0</v>
      </c>
      <c r="R131" s="182">
        <f>Q131*H131</f>
        <v>0</v>
      </c>
      <c r="S131" s="182">
        <v>0</v>
      </c>
      <c r="T131" s="183">
        <f>S131*H131</f>
        <v>0</v>
      </c>
      <c r="AR131" s="23" t="s">
        <v>201</v>
      </c>
      <c r="AT131" s="23" t="s">
        <v>197</v>
      </c>
      <c r="AU131" s="23" t="s">
        <v>85</v>
      </c>
      <c r="AY131" s="23" t="s">
        <v>195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23" t="s">
        <v>83</v>
      </c>
      <c r="BK131" s="184">
        <f>ROUND(I131*H131,2)</f>
        <v>0</v>
      </c>
      <c r="BL131" s="23" t="s">
        <v>201</v>
      </c>
      <c r="BM131" s="23" t="s">
        <v>1155</v>
      </c>
    </row>
    <row r="132" spans="2:65" s="1" customFormat="1" ht="67.5">
      <c r="B132" s="40"/>
      <c r="D132" s="186" t="s">
        <v>209</v>
      </c>
      <c r="F132" s="194" t="s">
        <v>288</v>
      </c>
      <c r="I132" s="195"/>
      <c r="L132" s="40"/>
      <c r="M132" s="196"/>
      <c r="N132" s="41"/>
      <c r="O132" s="41"/>
      <c r="P132" s="41"/>
      <c r="Q132" s="41"/>
      <c r="R132" s="41"/>
      <c r="S132" s="41"/>
      <c r="T132" s="69"/>
      <c r="AT132" s="23" t="s">
        <v>209</v>
      </c>
      <c r="AU132" s="23" t="s">
        <v>85</v>
      </c>
    </row>
    <row r="133" spans="2:65" s="11" customFormat="1">
      <c r="B133" s="185"/>
      <c r="D133" s="186" t="s">
        <v>203</v>
      </c>
      <c r="E133" s="187" t="s">
        <v>5</v>
      </c>
      <c r="F133" s="188" t="s">
        <v>1156</v>
      </c>
      <c r="H133" s="189">
        <v>200.809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75</v>
      </c>
      <c r="AY133" s="187" t="s">
        <v>195</v>
      </c>
    </row>
    <row r="134" spans="2:65" s="12" customFormat="1">
      <c r="B134" s="197"/>
      <c r="D134" s="186" t="s">
        <v>203</v>
      </c>
      <c r="E134" s="198" t="s">
        <v>5</v>
      </c>
      <c r="F134" s="199" t="s">
        <v>290</v>
      </c>
      <c r="H134" s="200">
        <v>200.809</v>
      </c>
      <c r="I134" s="201"/>
      <c r="L134" s="197"/>
      <c r="M134" s="202"/>
      <c r="N134" s="203"/>
      <c r="O134" s="203"/>
      <c r="P134" s="203"/>
      <c r="Q134" s="203"/>
      <c r="R134" s="203"/>
      <c r="S134" s="203"/>
      <c r="T134" s="204"/>
      <c r="AT134" s="198" t="s">
        <v>203</v>
      </c>
      <c r="AU134" s="198" t="s">
        <v>85</v>
      </c>
      <c r="AV134" s="12" t="s">
        <v>211</v>
      </c>
      <c r="AW134" s="12" t="s">
        <v>39</v>
      </c>
      <c r="AX134" s="12" t="s">
        <v>75</v>
      </c>
      <c r="AY134" s="198" t="s">
        <v>195</v>
      </c>
    </row>
    <row r="135" spans="2:65" s="11" customFormat="1">
      <c r="B135" s="185"/>
      <c r="D135" s="186" t="s">
        <v>203</v>
      </c>
      <c r="E135" s="187" t="s">
        <v>5</v>
      </c>
      <c r="F135" s="188" t="s">
        <v>1157</v>
      </c>
      <c r="H135" s="189">
        <v>-16.128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65" s="12" customFormat="1">
      <c r="B136" s="197"/>
      <c r="D136" s="186" t="s">
        <v>203</v>
      </c>
      <c r="E136" s="198" t="s">
        <v>5</v>
      </c>
      <c r="F136" s="199" t="s">
        <v>292</v>
      </c>
      <c r="H136" s="200">
        <v>-16.128</v>
      </c>
      <c r="I136" s="201"/>
      <c r="L136" s="197"/>
      <c r="M136" s="202"/>
      <c r="N136" s="203"/>
      <c r="O136" s="203"/>
      <c r="P136" s="203"/>
      <c r="Q136" s="203"/>
      <c r="R136" s="203"/>
      <c r="S136" s="203"/>
      <c r="T136" s="204"/>
      <c r="AT136" s="198" t="s">
        <v>203</v>
      </c>
      <c r="AU136" s="198" t="s">
        <v>85</v>
      </c>
      <c r="AV136" s="12" t="s">
        <v>211</v>
      </c>
      <c r="AW136" s="12" t="s">
        <v>39</v>
      </c>
      <c r="AX136" s="12" t="s">
        <v>75</v>
      </c>
      <c r="AY136" s="198" t="s">
        <v>195</v>
      </c>
    </row>
    <row r="137" spans="2:65" s="13" customFormat="1">
      <c r="B137" s="205"/>
      <c r="D137" s="186" t="s">
        <v>203</v>
      </c>
      <c r="E137" s="206" t="s">
        <v>5</v>
      </c>
      <c r="F137" s="207" t="s">
        <v>254</v>
      </c>
      <c r="H137" s="208">
        <v>184.68100000000001</v>
      </c>
      <c r="I137" s="209"/>
      <c r="L137" s="205"/>
      <c r="M137" s="210"/>
      <c r="N137" s="211"/>
      <c r="O137" s="211"/>
      <c r="P137" s="211"/>
      <c r="Q137" s="211"/>
      <c r="R137" s="211"/>
      <c r="S137" s="211"/>
      <c r="T137" s="212"/>
      <c r="AT137" s="206" t="s">
        <v>203</v>
      </c>
      <c r="AU137" s="206" t="s">
        <v>85</v>
      </c>
      <c r="AV137" s="13" t="s">
        <v>201</v>
      </c>
      <c r="AW137" s="13" t="s">
        <v>39</v>
      </c>
      <c r="AX137" s="13" t="s">
        <v>83</v>
      </c>
      <c r="AY137" s="206" t="s">
        <v>195</v>
      </c>
    </row>
    <row r="138" spans="2:65" s="1" customFormat="1" ht="16.5" customHeight="1">
      <c r="B138" s="172"/>
      <c r="C138" s="173" t="s">
        <v>284</v>
      </c>
      <c r="D138" s="173" t="s">
        <v>197</v>
      </c>
      <c r="E138" s="174" t="s">
        <v>294</v>
      </c>
      <c r="F138" s="175" t="s">
        <v>295</v>
      </c>
      <c r="G138" s="176" t="s">
        <v>228</v>
      </c>
      <c r="H138" s="177">
        <v>184.68100000000001</v>
      </c>
      <c r="I138" s="178"/>
      <c r="J138" s="179">
        <f>ROUND(I138*H138,2)</f>
        <v>0</v>
      </c>
      <c r="K138" s="175"/>
      <c r="L138" s="40"/>
      <c r="M138" s="180" t="s">
        <v>5</v>
      </c>
      <c r="N138" s="181" t="s">
        <v>46</v>
      </c>
      <c r="O138" s="41"/>
      <c r="P138" s="182">
        <f>O138*H138</f>
        <v>0</v>
      </c>
      <c r="Q138" s="182">
        <v>0</v>
      </c>
      <c r="R138" s="182">
        <f>Q138*H138</f>
        <v>0</v>
      </c>
      <c r="S138" s="182">
        <v>0</v>
      </c>
      <c r="T138" s="183">
        <f>S138*H138</f>
        <v>0</v>
      </c>
      <c r="AR138" s="23" t="s">
        <v>201</v>
      </c>
      <c r="AT138" s="23" t="s">
        <v>197</v>
      </c>
      <c r="AU138" s="23" t="s">
        <v>85</v>
      </c>
      <c r="AY138" s="23" t="s">
        <v>195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23" t="s">
        <v>83</v>
      </c>
      <c r="BK138" s="184">
        <f>ROUND(I138*H138,2)</f>
        <v>0</v>
      </c>
      <c r="BL138" s="23" t="s">
        <v>201</v>
      </c>
      <c r="BM138" s="23" t="s">
        <v>1158</v>
      </c>
    </row>
    <row r="139" spans="2:65" s="1" customFormat="1" ht="16.5" customHeight="1">
      <c r="B139" s="172"/>
      <c r="C139" s="173" t="s">
        <v>293</v>
      </c>
      <c r="D139" s="173" t="s">
        <v>197</v>
      </c>
      <c r="E139" s="174" t="s">
        <v>298</v>
      </c>
      <c r="F139" s="175" t="s">
        <v>299</v>
      </c>
      <c r="G139" s="176" t="s">
        <v>228</v>
      </c>
      <c r="H139" s="177">
        <v>184.68100000000001</v>
      </c>
      <c r="I139" s="178"/>
      <c r="J139" s="179">
        <f>ROUND(I139*H139,2)</f>
        <v>0</v>
      </c>
      <c r="K139" s="175"/>
      <c r="L139" s="40"/>
      <c r="M139" s="180" t="s">
        <v>5</v>
      </c>
      <c r="N139" s="181" t="s">
        <v>46</v>
      </c>
      <c r="O139" s="41"/>
      <c r="P139" s="182">
        <f>O139*H139</f>
        <v>0</v>
      </c>
      <c r="Q139" s="182">
        <v>0</v>
      </c>
      <c r="R139" s="182">
        <f>Q139*H139</f>
        <v>0</v>
      </c>
      <c r="S139" s="182">
        <v>0</v>
      </c>
      <c r="T139" s="183">
        <f>S139*H139</f>
        <v>0</v>
      </c>
      <c r="AR139" s="23" t="s">
        <v>201</v>
      </c>
      <c r="AT139" s="23" t="s">
        <v>197</v>
      </c>
      <c r="AU139" s="23" t="s">
        <v>85</v>
      </c>
      <c r="AY139" s="23" t="s">
        <v>195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23" t="s">
        <v>83</v>
      </c>
      <c r="BK139" s="184">
        <f>ROUND(I139*H139,2)</f>
        <v>0</v>
      </c>
      <c r="BL139" s="23" t="s">
        <v>201</v>
      </c>
      <c r="BM139" s="23" t="s">
        <v>1159</v>
      </c>
    </row>
    <row r="140" spans="2:65" s="1" customFormat="1" ht="16.5" customHeight="1">
      <c r="B140" s="172"/>
      <c r="C140" s="173" t="s">
        <v>297</v>
      </c>
      <c r="D140" s="173" t="s">
        <v>197</v>
      </c>
      <c r="E140" s="174" t="s">
        <v>301</v>
      </c>
      <c r="F140" s="175" t="s">
        <v>302</v>
      </c>
      <c r="G140" s="176" t="s">
        <v>303</v>
      </c>
      <c r="H140" s="177">
        <v>304.72399999999999</v>
      </c>
      <c r="I140" s="178"/>
      <c r="J140" s="179">
        <f>ROUND(I140*H140,2)</f>
        <v>0</v>
      </c>
      <c r="K140" s="175"/>
      <c r="L140" s="40"/>
      <c r="M140" s="180" t="s">
        <v>5</v>
      </c>
      <c r="N140" s="181" t="s">
        <v>46</v>
      </c>
      <c r="O140" s="41"/>
      <c r="P140" s="182">
        <f>O140*H140</f>
        <v>0</v>
      </c>
      <c r="Q140" s="182">
        <v>0</v>
      </c>
      <c r="R140" s="182">
        <f>Q140*H140</f>
        <v>0</v>
      </c>
      <c r="S140" s="182">
        <v>0</v>
      </c>
      <c r="T140" s="183">
        <f>S140*H140</f>
        <v>0</v>
      </c>
      <c r="AR140" s="23" t="s">
        <v>201</v>
      </c>
      <c r="AT140" s="23" t="s">
        <v>197</v>
      </c>
      <c r="AU140" s="23" t="s">
        <v>85</v>
      </c>
      <c r="AY140" s="23" t="s">
        <v>195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23" t="s">
        <v>83</v>
      </c>
      <c r="BK140" s="184">
        <f>ROUND(I140*H140,2)</f>
        <v>0</v>
      </c>
      <c r="BL140" s="23" t="s">
        <v>201</v>
      </c>
      <c r="BM140" s="23" t="s">
        <v>1160</v>
      </c>
    </row>
    <row r="141" spans="2:65" s="1" customFormat="1" ht="27">
      <c r="B141" s="40"/>
      <c r="D141" s="186" t="s">
        <v>209</v>
      </c>
      <c r="F141" s="194" t="s">
        <v>305</v>
      </c>
      <c r="I141" s="195"/>
      <c r="L141" s="40"/>
      <c r="M141" s="196"/>
      <c r="N141" s="41"/>
      <c r="O141" s="41"/>
      <c r="P141" s="41"/>
      <c r="Q141" s="41"/>
      <c r="R141" s="41"/>
      <c r="S141" s="41"/>
      <c r="T141" s="69"/>
      <c r="AT141" s="23" t="s">
        <v>209</v>
      </c>
      <c r="AU141" s="23" t="s">
        <v>85</v>
      </c>
    </row>
    <row r="142" spans="2:65" s="11" customFormat="1">
      <c r="B142" s="185"/>
      <c r="D142" s="186" t="s">
        <v>203</v>
      </c>
      <c r="E142" s="187" t="s">
        <v>5</v>
      </c>
      <c r="F142" s="188" t="s">
        <v>1161</v>
      </c>
      <c r="H142" s="189">
        <v>304.72399999999999</v>
      </c>
      <c r="I142" s="190"/>
      <c r="L142" s="185"/>
      <c r="M142" s="191"/>
      <c r="N142" s="192"/>
      <c r="O142" s="192"/>
      <c r="P142" s="192"/>
      <c r="Q142" s="192"/>
      <c r="R142" s="192"/>
      <c r="S142" s="192"/>
      <c r="T142" s="193"/>
      <c r="AT142" s="187" t="s">
        <v>203</v>
      </c>
      <c r="AU142" s="187" t="s">
        <v>85</v>
      </c>
      <c r="AV142" s="11" t="s">
        <v>85</v>
      </c>
      <c r="AW142" s="11" t="s">
        <v>39</v>
      </c>
      <c r="AX142" s="11" t="s">
        <v>83</v>
      </c>
      <c r="AY142" s="187" t="s">
        <v>195</v>
      </c>
    </row>
    <row r="143" spans="2:65" s="1" customFormat="1" ht="16.5" customHeight="1">
      <c r="B143" s="172"/>
      <c r="C143" s="173" t="s">
        <v>11</v>
      </c>
      <c r="D143" s="173" t="s">
        <v>197</v>
      </c>
      <c r="E143" s="174" t="s">
        <v>308</v>
      </c>
      <c r="F143" s="175" t="s">
        <v>309</v>
      </c>
      <c r="G143" s="176" t="s">
        <v>228</v>
      </c>
      <c r="H143" s="177">
        <v>108.214</v>
      </c>
      <c r="I143" s="178"/>
      <c r="J143" s="179">
        <f>ROUND(I143*H143,2)</f>
        <v>0</v>
      </c>
      <c r="K143" s="175"/>
      <c r="L143" s="40"/>
      <c r="M143" s="180" t="s">
        <v>5</v>
      </c>
      <c r="N143" s="181" t="s">
        <v>46</v>
      </c>
      <c r="O143" s="41"/>
      <c r="P143" s="182">
        <f>O143*H143</f>
        <v>0</v>
      </c>
      <c r="Q143" s="182">
        <v>0</v>
      </c>
      <c r="R143" s="182">
        <f>Q143*H143</f>
        <v>0</v>
      </c>
      <c r="S143" s="182">
        <v>0</v>
      </c>
      <c r="T143" s="183">
        <f>S143*H143</f>
        <v>0</v>
      </c>
      <c r="AR143" s="23" t="s">
        <v>201</v>
      </c>
      <c r="AT143" s="23" t="s">
        <v>197</v>
      </c>
      <c r="AU143" s="23" t="s">
        <v>85</v>
      </c>
      <c r="AY143" s="23" t="s">
        <v>195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23" t="s">
        <v>83</v>
      </c>
      <c r="BK143" s="184">
        <f>ROUND(I143*H143,2)</f>
        <v>0</v>
      </c>
      <c r="BL143" s="23" t="s">
        <v>201</v>
      </c>
      <c r="BM143" s="23" t="s">
        <v>1162</v>
      </c>
    </row>
    <row r="144" spans="2:65" s="1" customFormat="1" ht="81">
      <c r="B144" s="40"/>
      <c r="D144" s="186" t="s">
        <v>209</v>
      </c>
      <c r="F144" s="194" t="s">
        <v>311</v>
      </c>
      <c r="I144" s="195"/>
      <c r="L144" s="40"/>
      <c r="M144" s="196"/>
      <c r="N144" s="41"/>
      <c r="O144" s="41"/>
      <c r="P144" s="41"/>
      <c r="Q144" s="41"/>
      <c r="R144" s="41"/>
      <c r="S144" s="41"/>
      <c r="T144" s="69"/>
      <c r="AT144" s="23" t="s">
        <v>209</v>
      </c>
      <c r="AU144" s="23" t="s">
        <v>85</v>
      </c>
    </row>
    <row r="145" spans="2:65" s="11" customFormat="1">
      <c r="B145" s="185"/>
      <c r="D145" s="186" t="s">
        <v>203</v>
      </c>
      <c r="E145" s="187" t="s">
        <v>5</v>
      </c>
      <c r="F145" s="188" t="s">
        <v>1156</v>
      </c>
      <c r="H145" s="189">
        <v>200.809</v>
      </c>
      <c r="I145" s="190"/>
      <c r="L145" s="185"/>
      <c r="M145" s="191"/>
      <c r="N145" s="192"/>
      <c r="O145" s="192"/>
      <c r="P145" s="192"/>
      <c r="Q145" s="192"/>
      <c r="R145" s="192"/>
      <c r="S145" s="192"/>
      <c r="T145" s="193"/>
      <c r="AT145" s="187" t="s">
        <v>203</v>
      </c>
      <c r="AU145" s="187" t="s">
        <v>85</v>
      </c>
      <c r="AV145" s="11" t="s">
        <v>85</v>
      </c>
      <c r="AW145" s="11" t="s">
        <v>39</v>
      </c>
      <c r="AX145" s="11" t="s">
        <v>75</v>
      </c>
      <c r="AY145" s="187" t="s">
        <v>195</v>
      </c>
    </row>
    <row r="146" spans="2:65" s="12" customFormat="1">
      <c r="B146" s="197"/>
      <c r="D146" s="186" t="s">
        <v>203</v>
      </c>
      <c r="E146" s="198" t="s">
        <v>5</v>
      </c>
      <c r="F146" s="199" t="s">
        <v>290</v>
      </c>
      <c r="H146" s="200">
        <v>200.809</v>
      </c>
      <c r="I146" s="201"/>
      <c r="L146" s="197"/>
      <c r="M146" s="202"/>
      <c r="N146" s="203"/>
      <c r="O146" s="203"/>
      <c r="P146" s="203"/>
      <c r="Q146" s="203"/>
      <c r="R146" s="203"/>
      <c r="S146" s="203"/>
      <c r="T146" s="204"/>
      <c r="AT146" s="198" t="s">
        <v>203</v>
      </c>
      <c r="AU146" s="198" t="s">
        <v>85</v>
      </c>
      <c r="AV146" s="12" t="s">
        <v>211</v>
      </c>
      <c r="AW146" s="12" t="s">
        <v>39</v>
      </c>
      <c r="AX146" s="12" t="s">
        <v>75</v>
      </c>
      <c r="AY146" s="198" t="s">
        <v>195</v>
      </c>
    </row>
    <row r="147" spans="2:65" s="11" customFormat="1">
      <c r="B147" s="185"/>
      <c r="D147" s="186" t="s">
        <v>203</v>
      </c>
      <c r="E147" s="187" t="s">
        <v>5</v>
      </c>
      <c r="F147" s="188" t="s">
        <v>1157</v>
      </c>
      <c r="H147" s="189">
        <v>-16.128</v>
      </c>
      <c r="I147" s="190"/>
      <c r="L147" s="185"/>
      <c r="M147" s="191"/>
      <c r="N147" s="192"/>
      <c r="O147" s="192"/>
      <c r="P147" s="192"/>
      <c r="Q147" s="192"/>
      <c r="R147" s="192"/>
      <c r="S147" s="192"/>
      <c r="T147" s="193"/>
      <c r="AT147" s="187" t="s">
        <v>203</v>
      </c>
      <c r="AU147" s="187" t="s">
        <v>85</v>
      </c>
      <c r="AV147" s="11" t="s">
        <v>85</v>
      </c>
      <c r="AW147" s="11" t="s">
        <v>39</v>
      </c>
      <c r="AX147" s="11" t="s">
        <v>75</v>
      </c>
      <c r="AY147" s="187" t="s">
        <v>195</v>
      </c>
    </row>
    <row r="148" spans="2:65" s="12" customFormat="1">
      <c r="B148" s="197"/>
      <c r="D148" s="186" t="s">
        <v>203</v>
      </c>
      <c r="E148" s="198" t="s">
        <v>5</v>
      </c>
      <c r="F148" s="199" t="s">
        <v>292</v>
      </c>
      <c r="H148" s="200">
        <v>-16.128</v>
      </c>
      <c r="I148" s="201"/>
      <c r="L148" s="197"/>
      <c r="M148" s="202"/>
      <c r="N148" s="203"/>
      <c r="O148" s="203"/>
      <c r="P148" s="203"/>
      <c r="Q148" s="203"/>
      <c r="R148" s="203"/>
      <c r="S148" s="203"/>
      <c r="T148" s="204"/>
      <c r="AT148" s="198" t="s">
        <v>203</v>
      </c>
      <c r="AU148" s="198" t="s">
        <v>85</v>
      </c>
      <c r="AV148" s="12" t="s">
        <v>211</v>
      </c>
      <c r="AW148" s="12" t="s">
        <v>39</v>
      </c>
      <c r="AX148" s="12" t="s">
        <v>75</v>
      </c>
      <c r="AY148" s="198" t="s">
        <v>195</v>
      </c>
    </row>
    <row r="149" spans="2:65" s="11" customFormat="1">
      <c r="B149" s="185"/>
      <c r="D149" s="186" t="s">
        <v>203</v>
      </c>
      <c r="E149" s="187" t="s">
        <v>5</v>
      </c>
      <c r="F149" s="188" t="s">
        <v>1163</v>
      </c>
      <c r="H149" s="189">
        <v>-63.774999999999999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75</v>
      </c>
      <c r="AY149" s="187" t="s">
        <v>195</v>
      </c>
    </row>
    <row r="150" spans="2:65" s="11" customFormat="1">
      <c r="B150" s="185"/>
      <c r="D150" s="186" t="s">
        <v>203</v>
      </c>
      <c r="E150" s="187" t="s">
        <v>5</v>
      </c>
      <c r="F150" s="188" t="s">
        <v>1164</v>
      </c>
      <c r="H150" s="189">
        <v>-12.692</v>
      </c>
      <c r="I150" s="190"/>
      <c r="L150" s="185"/>
      <c r="M150" s="191"/>
      <c r="N150" s="192"/>
      <c r="O150" s="192"/>
      <c r="P150" s="192"/>
      <c r="Q150" s="192"/>
      <c r="R150" s="192"/>
      <c r="S150" s="192"/>
      <c r="T150" s="193"/>
      <c r="AT150" s="187" t="s">
        <v>203</v>
      </c>
      <c r="AU150" s="187" t="s">
        <v>85</v>
      </c>
      <c r="AV150" s="11" t="s">
        <v>85</v>
      </c>
      <c r="AW150" s="11" t="s">
        <v>39</v>
      </c>
      <c r="AX150" s="11" t="s">
        <v>75</v>
      </c>
      <c r="AY150" s="187" t="s">
        <v>195</v>
      </c>
    </row>
    <row r="151" spans="2:65" s="12" customFormat="1">
      <c r="B151" s="197"/>
      <c r="D151" s="186" t="s">
        <v>203</v>
      </c>
      <c r="E151" s="198" t="s">
        <v>5</v>
      </c>
      <c r="F151" s="199" t="s">
        <v>314</v>
      </c>
      <c r="H151" s="200">
        <v>-76.466999999999999</v>
      </c>
      <c r="I151" s="201"/>
      <c r="L151" s="197"/>
      <c r="M151" s="202"/>
      <c r="N151" s="203"/>
      <c r="O151" s="203"/>
      <c r="P151" s="203"/>
      <c r="Q151" s="203"/>
      <c r="R151" s="203"/>
      <c r="S151" s="203"/>
      <c r="T151" s="204"/>
      <c r="AT151" s="198" t="s">
        <v>203</v>
      </c>
      <c r="AU151" s="198" t="s">
        <v>85</v>
      </c>
      <c r="AV151" s="12" t="s">
        <v>211</v>
      </c>
      <c r="AW151" s="12" t="s">
        <v>39</v>
      </c>
      <c r="AX151" s="12" t="s">
        <v>75</v>
      </c>
      <c r="AY151" s="198" t="s">
        <v>195</v>
      </c>
    </row>
    <row r="152" spans="2:65" s="13" customFormat="1">
      <c r="B152" s="205"/>
      <c r="D152" s="186" t="s">
        <v>203</v>
      </c>
      <c r="E152" s="206" t="s">
        <v>5</v>
      </c>
      <c r="F152" s="207" t="s">
        <v>254</v>
      </c>
      <c r="H152" s="208">
        <v>108.214</v>
      </c>
      <c r="I152" s="209"/>
      <c r="L152" s="205"/>
      <c r="M152" s="210"/>
      <c r="N152" s="211"/>
      <c r="O152" s="211"/>
      <c r="P152" s="211"/>
      <c r="Q152" s="211"/>
      <c r="R152" s="211"/>
      <c r="S152" s="211"/>
      <c r="T152" s="212"/>
      <c r="AT152" s="206" t="s">
        <v>203</v>
      </c>
      <c r="AU152" s="206" t="s">
        <v>85</v>
      </c>
      <c r="AV152" s="13" t="s">
        <v>201</v>
      </c>
      <c r="AW152" s="13" t="s">
        <v>39</v>
      </c>
      <c r="AX152" s="13" t="s">
        <v>83</v>
      </c>
      <c r="AY152" s="206" t="s">
        <v>195</v>
      </c>
    </row>
    <row r="153" spans="2:65" s="1" customFormat="1" ht="16.5" customHeight="1">
      <c r="B153" s="172"/>
      <c r="C153" s="213" t="s">
        <v>307</v>
      </c>
      <c r="D153" s="213" t="s">
        <v>316</v>
      </c>
      <c r="E153" s="214" t="s">
        <v>317</v>
      </c>
      <c r="F153" s="215" t="s">
        <v>318</v>
      </c>
      <c r="G153" s="216" t="s">
        <v>303</v>
      </c>
      <c r="H153" s="217">
        <v>205.607</v>
      </c>
      <c r="I153" s="218"/>
      <c r="J153" s="219">
        <f>ROUND(I153*H153,2)</f>
        <v>0</v>
      </c>
      <c r="K153" s="215"/>
      <c r="L153" s="220"/>
      <c r="M153" s="221" t="s">
        <v>5</v>
      </c>
      <c r="N153" s="222" t="s">
        <v>46</v>
      </c>
      <c r="O153" s="41"/>
      <c r="P153" s="182">
        <f>O153*H153</f>
        <v>0</v>
      </c>
      <c r="Q153" s="182">
        <v>1</v>
      </c>
      <c r="R153" s="182">
        <f>Q153*H153</f>
        <v>205.607</v>
      </c>
      <c r="S153" s="182">
        <v>0</v>
      </c>
      <c r="T153" s="183">
        <f>S153*H153</f>
        <v>0</v>
      </c>
      <c r="AR153" s="23" t="s">
        <v>255</v>
      </c>
      <c r="AT153" s="23" t="s">
        <v>316</v>
      </c>
      <c r="AU153" s="23" t="s">
        <v>85</v>
      </c>
      <c r="AY153" s="23" t="s">
        <v>195</v>
      </c>
      <c r="BE153" s="184">
        <f>IF(N153="základní",J153,0)</f>
        <v>0</v>
      </c>
      <c r="BF153" s="184">
        <f>IF(N153="snížená",J153,0)</f>
        <v>0</v>
      </c>
      <c r="BG153" s="184">
        <f>IF(N153="zákl. přenesená",J153,0)</f>
        <v>0</v>
      </c>
      <c r="BH153" s="184">
        <f>IF(N153="sníž. přenesená",J153,0)</f>
        <v>0</v>
      </c>
      <c r="BI153" s="184">
        <f>IF(N153="nulová",J153,0)</f>
        <v>0</v>
      </c>
      <c r="BJ153" s="23" t="s">
        <v>83</v>
      </c>
      <c r="BK153" s="184">
        <f>ROUND(I153*H153,2)</f>
        <v>0</v>
      </c>
      <c r="BL153" s="23" t="s">
        <v>201</v>
      </c>
      <c r="BM153" s="23" t="s">
        <v>1165</v>
      </c>
    </row>
    <row r="154" spans="2:65" s="1" customFormat="1" ht="27">
      <c r="B154" s="40"/>
      <c r="D154" s="186" t="s">
        <v>209</v>
      </c>
      <c r="F154" s="194" t="s">
        <v>320</v>
      </c>
      <c r="I154" s="195"/>
      <c r="L154" s="40"/>
      <c r="M154" s="196"/>
      <c r="N154" s="41"/>
      <c r="O154" s="41"/>
      <c r="P154" s="41"/>
      <c r="Q154" s="41"/>
      <c r="R154" s="41"/>
      <c r="S154" s="41"/>
      <c r="T154" s="69"/>
      <c r="AT154" s="23" t="s">
        <v>209</v>
      </c>
      <c r="AU154" s="23" t="s">
        <v>85</v>
      </c>
    </row>
    <row r="155" spans="2:65" s="11" customFormat="1">
      <c r="B155" s="185"/>
      <c r="D155" s="186" t="s">
        <v>203</v>
      </c>
      <c r="E155" s="187" t="s">
        <v>5</v>
      </c>
      <c r="F155" s="188" t="s">
        <v>1166</v>
      </c>
      <c r="H155" s="189">
        <v>205.607</v>
      </c>
      <c r="I155" s="190"/>
      <c r="L155" s="185"/>
      <c r="M155" s="191"/>
      <c r="N155" s="192"/>
      <c r="O155" s="192"/>
      <c r="P155" s="192"/>
      <c r="Q155" s="192"/>
      <c r="R155" s="192"/>
      <c r="S155" s="192"/>
      <c r="T155" s="193"/>
      <c r="AT155" s="187" t="s">
        <v>203</v>
      </c>
      <c r="AU155" s="187" t="s">
        <v>85</v>
      </c>
      <c r="AV155" s="11" t="s">
        <v>85</v>
      </c>
      <c r="AW155" s="11" t="s">
        <v>39</v>
      </c>
      <c r="AX155" s="11" t="s">
        <v>83</v>
      </c>
      <c r="AY155" s="187" t="s">
        <v>195</v>
      </c>
    </row>
    <row r="156" spans="2:65" s="1" customFormat="1" ht="16.5" customHeight="1">
      <c r="B156" s="172"/>
      <c r="C156" s="173" t="s">
        <v>315</v>
      </c>
      <c r="D156" s="173" t="s">
        <v>197</v>
      </c>
      <c r="E156" s="174" t="s">
        <v>323</v>
      </c>
      <c r="F156" s="175" t="s">
        <v>324</v>
      </c>
      <c r="G156" s="176" t="s">
        <v>325</v>
      </c>
      <c r="H156" s="177">
        <v>5</v>
      </c>
      <c r="I156" s="178"/>
      <c r="J156" s="179">
        <f>ROUND(I156*H156,2)</f>
        <v>0</v>
      </c>
      <c r="K156" s="175"/>
      <c r="L156" s="40"/>
      <c r="M156" s="180" t="s">
        <v>5</v>
      </c>
      <c r="N156" s="181" t="s">
        <v>46</v>
      </c>
      <c r="O156" s="41"/>
      <c r="P156" s="182">
        <f>O156*H156</f>
        <v>0</v>
      </c>
      <c r="Q156" s="182">
        <v>0</v>
      </c>
      <c r="R156" s="182">
        <f>Q156*H156</f>
        <v>0</v>
      </c>
      <c r="S156" s="182">
        <v>0</v>
      </c>
      <c r="T156" s="183">
        <f>S156*H156</f>
        <v>0</v>
      </c>
      <c r="AR156" s="23" t="s">
        <v>201</v>
      </c>
      <c r="AT156" s="23" t="s">
        <v>197</v>
      </c>
      <c r="AU156" s="23" t="s">
        <v>85</v>
      </c>
      <c r="AY156" s="23" t="s">
        <v>195</v>
      </c>
      <c r="BE156" s="184">
        <f>IF(N156="základní",J156,0)</f>
        <v>0</v>
      </c>
      <c r="BF156" s="184">
        <f>IF(N156="snížená",J156,0)</f>
        <v>0</v>
      </c>
      <c r="BG156" s="184">
        <f>IF(N156="zákl. přenesená",J156,0)</f>
        <v>0</v>
      </c>
      <c r="BH156" s="184">
        <f>IF(N156="sníž. přenesená",J156,0)</f>
        <v>0</v>
      </c>
      <c r="BI156" s="184">
        <f>IF(N156="nulová",J156,0)</f>
        <v>0</v>
      </c>
      <c r="BJ156" s="23" t="s">
        <v>83</v>
      </c>
      <c r="BK156" s="184">
        <f>ROUND(I156*H156,2)</f>
        <v>0</v>
      </c>
      <c r="BL156" s="23" t="s">
        <v>201</v>
      </c>
      <c r="BM156" s="23" t="s">
        <v>1167</v>
      </c>
    </row>
    <row r="157" spans="2:65" s="1" customFormat="1" ht="121.5">
      <c r="B157" s="40"/>
      <c r="D157" s="186" t="s">
        <v>209</v>
      </c>
      <c r="F157" s="194" t="s">
        <v>327</v>
      </c>
      <c r="I157" s="195"/>
      <c r="L157" s="40"/>
      <c r="M157" s="196"/>
      <c r="N157" s="41"/>
      <c r="O157" s="41"/>
      <c r="P157" s="41"/>
      <c r="Q157" s="41"/>
      <c r="R157" s="41"/>
      <c r="S157" s="41"/>
      <c r="T157" s="69"/>
      <c r="AT157" s="23" t="s">
        <v>209</v>
      </c>
      <c r="AU157" s="23" t="s">
        <v>85</v>
      </c>
    </row>
    <row r="158" spans="2:65" s="1" customFormat="1" ht="16.5" customHeight="1">
      <c r="B158" s="172"/>
      <c r="C158" s="173" t="s">
        <v>322</v>
      </c>
      <c r="D158" s="173" t="s">
        <v>197</v>
      </c>
      <c r="E158" s="174" t="s">
        <v>329</v>
      </c>
      <c r="F158" s="175" t="s">
        <v>330</v>
      </c>
      <c r="G158" s="176" t="s">
        <v>228</v>
      </c>
      <c r="H158" s="177">
        <v>16.128</v>
      </c>
      <c r="I158" s="178"/>
      <c r="J158" s="179">
        <f>ROUND(I158*H158,2)</f>
        <v>0</v>
      </c>
      <c r="K158" s="175"/>
      <c r="L158" s="40"/>
      <c r="M158" s="180" t="s">
        <v>5</v>
      </c>
      <c r="N158" s="181" t="s">
        <v>46</v>
      </c>
      <c r="O158" s="41"/>
      <c r="P158" s="182">
        <f>O158*H158</f>
        <v>0</v>
      </c>
      <c r="Q158" s="182">
        <v>0</v>
      </c>
      <c r="R158" s="182">
        <f>Q158*H158</f>
        <v>0</v>
      </c>
      <c r="S158" s="182">
        <v>0</v>
      </c>
      <c r="T158" s="183">
        <f>S158*H158</f>
        <v>0</v>
      </c>
      <c r="AR158" s="23" t="s">
        <v>201</v>
      </c>
      <c r="AT158" s="23" t="s">
        <v>197</v>
      </c>
      <c r="AU158" s="23" t="s">
        <v>85</v>
      </c>
      <c r="AY158" s="23" t="s">
        <v>195</v>
      </c>
      <c r="BE158" s="184">
        <f>IF(N158="základní",J158,0)</f>
        <v>0</v>
      </c>
      <c r="BF158" s="184">
        <f>IF(N158="snížená",J158,0)</f>
        <v>0</v>
      </c>
      <c r="BG158" s="184">
        <f>IF(N158="zákl. přenesená",J158,0)</f>
        <v>0</v>
      </c>
      <c r="BH158" s="184">
        <f>IF(N158="sníž. přenesená",J158,0)</f>
        <v>0</v>
      </c>
      <c r="BI158" s="184">
        <f>IF(N158="nulová",J158,0)</f>
        <v>0</v>
      </c>
      <c r="BJ158" s="23" t="s">
        <v>83</v>
      </c>
      <c r="BK158" s="184">
        <f>ROUND(I158*H158,2)</f>
        <v>0</v>
      </c>
      <c r="BL158" s="23" t="s">
        <v>201</v>
      </c>
      <c r="BM158" s="23" t="s">
        <v>1168</v>
      </c>
    </row>
    <row r="159" spans="2:65" s="1" customFormat="1" ht="54">
      <c r="B159" s="40"/>
      <c r="D159" s="186" t="s">
        <v>209</v>
      </c>
      <c r="F159" s="194" t="s">
        <v>332</v>
      </c>
      <c r="I159" s="195"/>
      <c r="L159" s="40"/>
      <c r="M159" s="196"/>
      <c r="N159" s="41"/>
      <c r="O159" s="41"/>
      <c r="P159" s="41"/>
      <c r="Q159" s="41"/>
      <c r="R159" s="41"/>
      <c r="S159" s="41"/>
      <c r="T159" s="69"/>
      <c r="AT159" s="23" t="s">
        <v>209</v>
      </c>
      <c r="AU159" s="23" t="s">
        <v>85</v>
      </c>
    </row>
    <row r="160" spans="2:65" s="11" customFormat="1">
      <c r="B160" s="185"/>
      <c r="D160" s="186" t="s">
        <v>203</v>
      </c>
      <c r="E160" s="187" t="s">
        <v>5</v>
      </c>
      <c r="F160" s="188" t="s">
        <v>1169</v>
      </c>
      <c r="H160" s="189">
        <v>16.128</v>
      </c>
      <c r="I160" s="190"/>
      <c r="L160" s="185"/>
      <c r="M160" s="191"/>
      <c r="N160" s="192"/>
      <c r="O160" s="192"/>
      <c r="P160" s="192"/>
      <c r="Q160" s="192"/>
      <c r="R160" s="192"/>
      <c r="S160" s="192"/>
      <c r="T160" s="193"/>
      <c r="AT160" s="187" t="s">
        <v>203</v>
      </c>
      <c r="AU160" s="187" t="s">
        <v>85</v>
      </c>
      <c r="AV160" s="11" t="s">
        <v>85</v>
      </c>
      <c r="AW160" s="11" t="s">
        <v>39</v>
      </c>
      <c r="AX160" s="11" t="s">
        <v>75</v>
      </c>
      <c r="AY160" s="187" t="s">
        <v>195</v>
      </c>
    </row>
    <row r="161" spans="2:65" s="12" customFormat="1">
      <c r="B161" s="197"/>
      <c r="D161" s="186" t="s">
        <v>203</v>
      </c>
      <c r="E161" s="198" t="s">
        <v>5</v>
      </c>
      <c r="F161" s="199" t="s">
        <v>292</v>
      </c>
      <c r="H161" s="200">
        <v>16.128</v>
      </c>
      <c r="I161" s="201"/>
      <c r="L161" s="197"/>
      <c r="M161" s="202"/>
      <c r="N161" s="203"/>
      <c r="O161" s="203"/>
      <c r="P161" s="203"/>
      <c r="Q161" s="203"/>
      <c r="R161" s="203"/>
      <c r="S161" s="203"/>
      <c r="T161" s="204"/>
      <c r="AT161" s="198" t="s">
        <v>203</v>
      </c>
      <c r="AU161" s="198" t="s">
        <v>85</v>
      </c>
      <c r="AV161" s="12" t="s">
        <v>211</v>
      </c>
      <c r="AW161" s="12" t="s">
        <v>39</v>
      </c>
      <c r="AX161" s="12" t="s">
        <v>83</v>
      </c>
      <c r="AY161" s="198" t="s">
        <v>195</v>
      </c>
    </row>
    <row r="162" spans="2:65" s="1" customFormat="1" ht="16.5" customHeight="1">
      <c r="B162" s="172"/>
      <c r="C162" s="173" t="s">
        <v>328</v>
      </c>
      <c r="D162" s="173" t="s">
        <v>197</v>
      </c>
      <c r="E162" s="174" t="s">
        <v>335</v>
      </c>
      <c r="F162" s="175" t="s">
        <v>336</v>
      </c>
      <c r="G162" s="176" t="s">
        <v>264</v>
      </c>
      <c r="H162" s="177">
        <v>14.4</v>
      </c>
      <c r="I162" s="178"/>
      <c r="J162" s="179">
        <f>ROUND(I162*H162,2)</f>
        <v>0</v>
      </c>
      <c r="K162" s="175"/>
      <c r="L162" s="40"/>
      <c r="M162" s="180" t="s">
        <v>5</v>
      </c>
      <c r="N162" s="181" t="s">
        <v>46</v>
      </c>
      <c r="O162" s="41"/>
      <c r="P162" s="182">
        <f>O162*H162</f>
        <v>0</v>
      </c>
      <c r="Q162" s="182">
        <v>1.2700000000000001E-3</v>
      </c>
      <c r="R162" s="182">
        <f>Q162*H162</f>
        <v>1.8288000000000002E-2</v>
      </c>
      <c r="S162" s="182">
        <v>0</v>
      </c>
      <c r="T162" s="183">
        <f>S162*H162</f>
        <v>0</v>
      </c>
      <c r="AR162" s="23" t="s">
        <v>201</v>
      </c>
      <c r="AT162" s="23" t="s">
        <v>197</v>
      </c>
      <c r="AU162" s="23" t="s">
        <v>85</v>
      </c>
      <c r="AY162" s="23" t="s">
        <v>195</v>
      </c>
      <c r="BE162" s="184">
        <f>IF(N162="základní",J162,0)</f>
        <v>0</v>
      </c>
      <c r="BF162" s="184">
        <f>IF(N162="snížená",J162,0)</f>
        <v>0</v>
      </c>
      <c r="BG162" s="184">
        <f>IF(N162="zákl. přenesená",J162,0)</f>
        <v>0</v>
      </c>
      <c r="BH162" s="184">
        <f>IF(N162="sníž. přenesená",J162,0)</f>
        <v>0</v>
      </c>
      <c r="BI162" s="184">
        <f>IF(N162="nulová",J162,0)</f>
        <v>0</v>
      </c>
      <c r="BJ162" s="23" t="s">
        <v>83</v>
      </c>
      <c r="BK162" s="184">
        <f>ROUND(I162*H162,2)</f>
        <v>0</v>
      </c>
      <c r="BL162" s="23" t="s">
        <v>201</v>
      </c>
      <c r="BM162" s="23" t="s">
        <v>1170</v>
      </c>
    </row>
    <row r="163" spans="2:65" s="11" customFormat="1">
      <c r="B163" s="185"/>
      <c r="D163" s="186" t="s">
        <v>203</v>
      </c>
      <c r="E163" s="187" t="s">
        <v>5</v>
      </c>
      <c r="F163" s="188" t="s">
        <v>1171</v>
      </c>
      <c r="H163" s="189">
        <v>14.4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83</v>
      </c>
      <c r="AY163" s="187" t="s">
        <v>195</v>
      </c>
    </row>
    <row r="164" spans="2:65" s="1" customFormat="1" ht="16.5" customHeight="1">
      <c r="B164" s="172"/>
      <c r="C164" s="213" t="s">
        <v>334</v>
      </c>
      <c r="D164" s="213" t="s">
        <v>316</v>
      </c>
      <c r="E164" s="214" t="s">
        <v>339</v>
      </c>
      <c r="F164" s="215" t="s">
        <v>340</v>
      </c>
      <c r="G164" s="216" t="s">
        <v>341</v>
      </c>
      <c r="H164" s="217">
        <v>3.6</v>
      </c>
      <c r="I164" s="218"/>
      <c r="J164" s="219">
        <f>ROUND(I164*H164,2)</f>
        <v>0</v>
      </c>
      <c r="K164" s="215"/>
      <c r="L164" s="220"/>
      <c r="M164" s="221" t="s">
        <v>5</v>
      </c>
      <c r="N164" s="222" t="s">
        <v>46</v>
      </c>
      <c r="O164" s="41"/>
      <c r="P164" s="182">
        <f>O164*H164</f>
        <v>0</v>
      </c>
      <c r="Q164" s="182">
        <v>1E-3</v>
      </c>
      <c r="R164" s="182">
        <f>Q164*H164</f>
        <v>3.6000000000000003E-3</v>
      </c>
      <c r="S164" s="182">
        <v>0</v>
      </c>
      <c r="T164" s="183">
        <f>S164*H164</f>
        <v>0</v>
      </c>
      <c r="AR164" s="23" t="s">
        <v>255</v>
      </c>
      <c r="AT164" s="23" t="s">
        <v>316</v>
      </c>
      <c r="AU164" s="23" t="s">
        <v>85</v>
      </c>
      <c r="AY164" s="23" t="s">
        <v>195</v>
      </c>
      <c r="BE164" s="184">
        <f>IF(N164="základní",J164,0)</f>
        <v>0</v>
      </c>
      <c r="BF164" s="184">
        <f>IF(N164="snížená",J164,0)</f>
        <v>0</v>
      </c>
      <c r="BG164" s="184">
        <f>IF(N164="zákl. přenesená",J164,0)</f>
        <v>0</v>
      </c>
      <c r="BH164" s="184">
        <f>IF(N164="sníž. přenesená",J164,0)</f>
        <v>0</v>
      </c>
      <c r="BI164" s="184">
        <f>IF(N164="nulová",J164,0)</f>
        <v>0</v>
      </c>
      <c r="BJ164" s="23" t="s">
        <v>83</v>
      </c>
      <c r="BK164" s="184">
        <f>ROUND(I164*H164,2)</f>
        <v>0</v>
      </c>
      <c r="BL164" s="23" t="s">
        <v>201</v>
      </c>
      <c r="BM164" s="23" t="s">
        <v>1172</v>
      </c>
    </row>
    <row r="165" spans="2:65" s="11" customFormat="1">
      <c r="B165" s="185"/>
      <c r="D165" s="186" t="s">
        <v>203</v>
      </c>
      <c r="E165" s="187" t="s">
        <v>5</v>
      </c>
      <c r="F165" s="188" t="s">
        <v>1173</v>
      </c>
      <c r="H165" s="189">
        <v>3.6</v>
      </c>
      <c r="I165" s="190"/>
      <c r="L165" s="185"/>
      <c r="M165" s="191"/>
      <c r="N165" s="192"/>
      <c r="O165" s="192"/>
      <c r="P165" s="192"/>
      <c r="Q165" s="192"/>
      <c r="R165" s="192"/>
      <c r="S165" s="192"/>
      <c r="T165" s="193"/>
      <c r="AT165" s="187" t="s">
        <v>203</v>
      </c>
      <c r="AU165" s="187" t="s">
        <v>85</v>
      </c>
      <c r="AV165" s="11" t="s">
        <v>85</v>
      </c>
      <c r="AW165" s="11" t="s">
        <v>39</v>
      </c>
      <c r="AX165" s="11" t="s">
        <v>83</v>
      </c>
      <c r="AY165" s="187" t="s">
        <v>195</v>
      </c>
    </row>
    <row r="166" spans="2:65" s="1" customFormat="1" ht="16.5" customHeight="1">
      <c r="B166" s="172"/>
      <c r="C166" s="173" t="s">
        <v>10</v>
      </c>
      <c r="D166" s="173" t="s">
        <v>197</v>
      </c>
      <c r="E166" s="174" t="s">
        <v>345</v>
      </c>
      <c r="F166" s="175" t="s">
        <v>346</v>
      </c>
      <c r="G166" s="176" t="s">
        <v>303</v>
      </c>
      <c r="H166" s="177">
        <v>206.30799999999999</v>
      </c>
      <c r="I166" s="178"/>
      <c r="J166" s="179">
        <f>ROUND(I166*H166,2)</f>
        <v>0</v>
      </c>
      <c r="K166" s="175"/>
      <c r="L166" s="40"/>
      <c r="M166" s="180" t="s">
        <v>5</v>
      </c>
      <c r="N166" s="181" t="s">
        <v>46</v>
      </c>
      <c r="O166" s="41"/>
      <c r="P166" s="182">
        <f>O166*H166</f>
        <v>0</v>
      </c>
      <c r="Q166" s="182">
        <v>0</v>
      </c>
      <c r="R166" s="182">
        <f>Q166*H166</f>
        <v>0</v>
      </c>
      <c r="S166" s="182">
        <v>0</v>
      </c>
      <c r="T166" s="183">
        <f>S166*H166</f>
        <v>0</v>
      </c>
      <c r="AR166" s="23" t="s">
        <v>201</v>
      </c>
      <c r="AT166" s="23" t="s">
        <v>197</v>
      </c>
      <c r="AU166" s="23" t="s">
        <v>85</v>
      </c>
      <c r="AY166" s="23" t="s">
        <v>195</v>
      </c>
      <c r="BE166" s="184">
        <f>IF(N166="základní",J166,0)</f>
        <v>0</v>
      </c>
      <c r="BF166" s="184">
        <f>IF(N166="snížená",J166,0)</f>
        <v>0</v>
      </c>
      <c r="BG166" s="184">
        <f>IF(N166="zákl. přenesená",J166,0)</f>
        <v>0</v>
      </c>
      <c r="BH166" s="184">
        <f>IF(N166="sníž. přenesená",J166,0)</f>
        <v>0</v>
      </c>
      <c r="BI166" s="184">
        <f>IF(N166="nulová",J166,0)</f>
        <v>0</v>
      </c>
      <c r="BJ166" s="23" t="s">
        <v>83</v>
      </c>
      <c r="BK166" s="184">
        <f>ROUND(I166*H166,2)</f>
        <v>0</v>
      </c>
      <c r="BL166" s="23" t="s">
        <v>201</v>
      </c>
      <c r="BM166" s="23" t="s">
        <v>1174</v>
      </c>
    </row>
    <row r="167" spans="2:65" s="10" customFormat="1" ht="29.85" customHeight="1">
      <c r="B167" s="159"/>
      <c r="D167" s="160" t="s">
        <v>74</v>
      </c>
      <c r="E167" s="170" t="s">
        <v>279</v>
      </c>
      <c r="F167" s="170" t="s">
        <v>348</v>
      </c>
      <c r="I167" s="162"/>
      <c r="J167" s="171">
        <f>BK167</f>
        <v>0</v>
      </c>
      <c r="L167" s="159"/>
      <c r="M167" s="164"/>
      <c r="N167" s="165"/>
      <c r="O167" s="165"/>
      <c r="P167" s="166">
        <f>SUM(P168:P180)</f>
        <v>0</v>
      </c>
      <c r="Q167" s="165"/>
      <c r="R167" s="166">
        <f>SUM(R168:R180)</f>
        <v>0</v>
      </c>
      <c r="S167" s="165"/>
      <c r="T167" s="167">
        <f>SUM(T168:T180)</f>
        <v>126.148132</v>
      </c>
      <c r="AR167" s="160" t="s">
        <v>83</v>
      </c>
      <c r="AT167" s="168" t="s">
        <v>74</v>
      </c>
      <c r="AU167" s="168" t="s">
        <v>83</v>
      </c>
      <c r="AY167" s="160" t="s">
        <v>195</v>
      </c>
      <c r="BK167" s="169">
        <f>SUM(BK168:BK180)</f>
        <v>0</v>
      </c>
    </row>
    <row r="168" spans="2:65" s="1" customFormat="1" ht="16.5" customHeight="1">
      <c r="B168" s="172"/>
      <c r="C168" s="173" t="s">
        <v>344</v>
      </c>
      <c r="D168" s="173" t="s">
        <v>197</v>
      </c>
      <c r="E168" s="174" t="s">
        <v>350</v>
      </c>
      <c r="F168" s="175" t="s">
        <v>351</v>
      </c>
      <c r="G168" s="176" t="s">
        <v>264</v>
      </c>
      <c r="H168" s="177">
        <v>2.7</v>
      </c>
      <c r="I168" s="178"/>
      <c r="J168" s="179">
        <f>ROUND(I168*H168,2)</f>
        <v>0</v>
      </c>
      <c r="K168" s="175"/>
      <c r="L168" s="40"/>
      <c r="M168" s="180" t="s">
        <v>5</v>
      </c>
      <c r="N168" s="181" t="s">
        <v>46</v>
      </c>
      <c r="O168" s="41"/>
      <c r="P168" s="182">
        <f>O168*H168</f>
        <v>0</v>
      </c>
      <c r="Q168" s="182">
        <v>0</v>
      </c>
      <c r="R168" s="182">
        <f>Q168*H168</f>
        <v>0</v>
      </c>
      <c r="S168" s="182">
        <v>0.255</v>
      </c>
      <c r="T168" s="183">
        <f>S168*H168</f>
        <v>0.68850000000000011</v>
      </c>
      <c r="AR168" s="23" t="s">
        <v>201</v>
      </c>
      <c r="AT168" s="23" t="s">
        <v>197</v>
      </c>
      <c r="AU168" s="23" t="s">
        <v>85</v>
      </c>
      <c r="AY168" s="23" t="s">
        <v>195</v>
      </c>
      <c r="BE168" s="184">
        <f>IF(N168="základní",J168,0)</f>
        <v>0</v>
      </c>
      <c r="BF168" s="184">
        <f>IF(N168="snížená",J168,0)</f>
        <v>0</v>
      </c>
      <c r="BG168" s="184">
        <f>IF(N168="zákl. přenesená",J168,0)</f>
        <v>0</v>
      </c>
      <c r="BH168" s="184">
        <f>IF(N168="sníž. přenesená",J168,0)</f>
        <v>0</v>
      </c>
      <c r="BI168" s="184">
        <f>IF(N168="nulová",J168,0)</f>
        <v>0</v>
      </c>
      <c r="BJ168" s="23" t="s">
        <v>83</v>
      </c>
      <c r="BK168" s="184">
        <f>ROUND(I168*H168,2)</f>
        <v>0</v>
      </c>
      <c r="BL168" s="23" t="s">
        <v>201</v>
      </c>
      <c r="BM168" s="23" t="s">
        <v>1175</v>
      </c>
    </row>
    <row r="169" spans="2:65" s="1" customFormat="1" ht="81">
      <c r="B169" s="40"/>
      <c r="D169" s="186" t="s">
        <v>209</v>
      </c>
      <c r="F169" s="194" t="s">
        <v>353</v>
      </c>
      <c r="I169" s="195"/>
      <c r="L169" s="40"/>
      <c r="M169" s="196"/>
      <c r="N169" s="41"/>
      <c r="O169" s="41"/>
      <c r="P169" s="41"/>
      <c r="Q169" s="41"/>
      <c r="R169" s="41"/>
      <c r="S169" s="41"/>
      <c r="T169" s="69"/>
      <c r="AT169" s="23" t="s">
        <v>209</v>
      </c>
      <c r="AU169" s="23" t="s">
        <v>85</v>
      </c>
    </row>
    <row r="170" spans="2:65" s="11" customFormat="1">
      <c r="B170" s="185"/>
      <c r="D170" s="186" t="s">
        <v>203</v>
      </c>
      <c r="E170" s="187" t="s">
        <v>5</v>
      </c>
      <c r="F170" s="188" t="s">
        <v>1176</v>
      </c>
      <c r="H170" s="189">
        <v>2.7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203</v>
      </c>
      <c r="AU170" s="187" t="s">
        <v>85</v>
      </c>
      <c r="AV170" s="11" t="s">
        <v>85</v>
      </c>
      <c r="AW170" s="11" t="s">
        <v>39</v>
      </c>
      <c r="AX170" s="11" t="s">
        <v>83</v>
      </c>
      <c r="AY170" s="187" t="s">
        <v>195</v>
      </c>
    </row>
    <row r="171" spans="2:65" s="1" customFormat="1" ht="16.5" customHeight="1">
      <c r="B171" s="172"/>
      <c r="C171" s="173" t="s">
        <v>349</v>
      </c>
      <c r="D171" s="173" t="s">
        <v>197</v>
      </c>
      <c r="E171" s="174" t="s">
        <v>356</v>
      </c>
      <c r="F171" s="175" t="s">
        <v>357</v>
      </c>
      <c r="G171" s="176" t="s">
        <v>264</v>
      </c>
      <c r="H171" s="177">
        <v>142.18</v>
      </c>
      <c r="I171" s="178"/>
      <c r="J171" s="179">
        <f>ROUND(I171*H171,2)</f>
        <v>0</v>
      </c>
      <c r="K171" s="175"/>
      <c r="L171" s="40"/>
      <c r="M171" s="180" t="s">
        <v>5</v>
      </c>
      <c r="N171" s="181" t="s">
        <v>46</v>
      </c>
      <c r="O171" s="41"/>
      <c r="P171" s="182">
        <f>O171*H171</f>
        <v>0</v>
      </c>
      <c r="Q171" s="182">
        <v>0</v>
      </c>
      <c r="R171" s="182">
        <f>Q171*H171</f>
        <v>0</v>
      </c>
      <c r="S171" s="182">
        <v>0.44</v>
      </c>
      <c r="T171" s="183">
        <f>S171*H171</f>
        <v>62.559200000000004</v>
      </c>
      <c r="AR171" s="23" t="s">
        <v>201</v>
      </c>
      <c r="AT171" s="23" t="s">
        <v>197</v>
      </c>
      <c r="AU171" s="23" t="s">
        <v>85</v>
      </c>
      <c r="AY171" s="23" t="s">
        <v>195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23" t="s">
        <v>83</v>
      </c>
      <c r="BK171" s="184">
        <f>ROUND(I171*H171,2)</f>
        <v>0</v>
      </c>
      <c r="BL171" s="23" t="s">
        <v>201</v>
      </c>
      <c r="BM171" s="23" t="s">
        <v>1177</v>
      </c>
    </row>
    <row r="172" spans="2:65" s="1" customFormat="1" ht="67.5">
      <c r="B172" s="40"/>
      <c r="D172" s="186" t="s">
        <v>209</v>
      </c>
      <c r="F172" s="194" t="s">
        <v>359</v>
      </c>
      <c r="I172" s="195"/>
      <c r="L172" s="40"/>
      <c r="M172" s="196"/>
      <c r="N172" s="41"/>
      <c r="O172" s="41"/>
      <c r="P172" s="41"/>
      <c r="Q172" s="41"/>
      <c r="R172" s="41"/>
      <c r="S172" s="41"/>
      <c r="T172" s="69"/>
      <c r="AT172" s="23" t="s">
        <v>209</v>
      </c>
      <c r="AU172" s="23" t="s">
        <v>85</v>
      </c>
    </row>
    <row r="173" spans="2:65" s="11" customFormat="1">
      <c r="B173" s="185"/>
      <c r="D173" s="186" t="s">
        <v>203</v>
      </c>
      <c r="E173" s="187" t="s">
        <v>5</v>
      </c>
      <c r="F173" s="188" t="s">
        <v>1178</v>
      </c>
      <c r="H173" s="189">
        <v>127.55</v>
      </c>
      <c r="I173" s="190"/>
      <c r="L173" s="185"/>
      <c r="M173" s="191"/>
      <c r="N173" s="192"/>
      <c r="O173" s="192"/>
      <c r="P173" s="192"/>
      <c r="Q173" s="192"/>
      <c r="R173" s="192"/>
      <c r="S173" s="192"/>
      <c r="T173" s="193"/>
      <c r="AT173" s="187" t="s">
        <v>203</v>
      </c>
      <c r="AU173" s="187" t="s">
        <v>85</v>
      </c>
      <c r="AV173" s="11" t="s">
        <v>85</v>
      </c>
      <c r="AW173" s="11" t="s">
        <v>39</v>
      </c>
      <c r="AX173" s="11" t="s">
        <v>75</v>
      </c>
      <c r="AY173" s="187" t="s">
        <v>195</v>
      </c>
    </row>
    <row r="174" spans="2:65" s="11" customFormat="1">
      <c r="B174" s="185"/>
      <c r="D174" s="186" t="s">
        <v>203</v>
      </c>
      <c r="E174" s="187" t="s">
        <v>5</v>
      </c>
      <c r="F174" s="188" t="s">
        <v>1179</v>
      </c>
      <c r="H174" s="189">
        <v>14.63</v>
      </c>
      <c r="I174" s="190"/>
      <c r="L174" s="185"/>
      <c r="M174" s="191"/>
      <c r="N174" s="192"/>
      <c r="O174" s="192"/>
      <c r="P174" s="192"/>
      <c r="Q174" s="192"/>
      <c r="R174" s="192"/>
      <c r="S174" s="192"/>
      <c r="T174" s="193"/>
      <c r="AT174" s="187" t="s">
        <v>203</v>
      </c>
      <c r="AU174" s="187" t="s">
        <v>85</v>
      </c>
      <c r="AV174" s="11" t="s">
        <v>85</v>
      </c>
      <c r="AW174" s="11" t="s">
        <v>39</v>
      </c>
      <c r="AX174" s="11" t="s">
        <v>75</v>
      </c>
      <c r="AY174" s="187" t="s">
        <v>195</v>
      </c>
    </row>
    <row r="175" spans="2:65" s="13" customFormat="1">
      <c r="B175" s="205"/>
      <c r="D175" s="186" t="s">
        <v>203</v>
      </c>
      <c r="E175" s="206" t="s">
        <v>5</v>
      </c>
      <c r="F175" s="207" t="s">
        <v>254</v>
      </c>
      <c r="H175" s="208">
        <v>142.18</v>
      </c>
      <c r="I175" s="209"/>
      <c r="L175" s="205"/>
      <c r="M175" s="210"/>
      <c r="N175" s="211"/>
      <c r="O175" s="211"/>
      <c r="P175" s="211"/>
      <c r="Q175" s="211"/>
      <c r="R175" s="211"/>
      <c r="S175" s="211"/>
      <c r="T175" s="212"/>
      <c r="AT175" s="206" t="s">
        <v>203</v>
      </c>
      <c r="AU175" s="206" t="s">
        <v>85</v>
      </c>
      <c r="AV175" s="13" t="s">
        <v>201</v>
      </c>
      <c r="AW175" s="13" t="s">
        <v>39</v>
      </c>
      <c r="AX175" s="13" t="s">
        <v>83</v>
      </c>
      <c r="AY175" s="206" t="s">
        <v>195</v>
      </c>
    </row>
    <row r="176" spans="2:65" s="1" customFormat="1" ht="16.5" customHeight="1">
      <c r="B176" s="172"/>
      <c r="C176" s="173" t="s">
        <v>355</v>
      </c>
      <c r="D176" s="173" t="s">
        <v>197</v>
      </c>
      <c r="E176" s="174" t="s">
        <v>363</v>
      </c>
      <c r="F176" s="175" t="s">
        <v>364</v>
      </c>
      <c r="G176" s="176" t="s">
        <v>264</v>
      </c>
      <c r="H176" s="177">
        <v>199.05199999999999</v>
      </c>
      <c r="I176" s="178"/>
      <c r="J176" s="179">
        <f>ROUND(I176*H176,2)</f>
        <v>0</v>
      </c>
      <c r="K176" s="175"/>
      <c r="L176" s="40"/>
      <c r="M176" s="180" t="s">
        <v>5</v>
      </c>
      <c r="N176" s="181" t="s">
        <v>46</v>
      </c>
      <c r="O176" s="41"/>
      <c r="P176" s="182">
        <f>O176*H176</f>
        <v>0</v>
      </c>
      <c r="Q176" s="182">
        <v>0</v>
      </c>
      <c r="R176" s="182">
        <f>Q176*H176</f>
        <v>0</v>
      </c>
      <c r="S176" s="182">
        <v>0.316</v>
      </c>
      <c r="T176" s="183">
        <f>S176*H176</f>
        <v>62.900431999999995</v>
      </c>
      <c r="AR176" s="23" t="s">
        <v>201</v>
      </c>
      <c r="AT176" s="23" t="s">
        <v>197</v>
      </c>
      <c r="AU176" s="23" t="s">
        <v>85</v>
      </c>
      <c r="AY176" s="23" t="s">
        <v>195</v>
      </c>
      <c r="BE176" s="184">
        <f>IF(N176="základní",J176,0)</f>
        <v>0</v>
      </c>
      <c r="BF176" s="184">
        <f>IF(N176="snížená",J176,0)</f>
        <v>0</v>
      </c>
      <c r="BG176" s="184">
        <f>IF(N176="zákl. přenesená",J176,0)</f>
        <v>0</v>
      </c>
      <c r="BH176" s="184">
        <f>IF(N176="sníž. přenesená",J176,0)</f>
        <v>0</v>
      </c>
      <c r="BI176" s="184">
        <f>IF(N176="nulová",J176,0)</f>
        <v>0</v>
      </c>
      <c r="BJ176" s="23" t="s">
        <v>83</v>
      </c>
      <c r="BK176" s="184">
        <f>ROUND(I176*H176,2)</f>
        <v>0</v>
      </c>
      <c r="BL176" s="23" t="s">
        <v>201</v>
      </c>
      <c r="BM176" s="23" t="s">
        <v>1180</v>
      </c>
    </row>
    <row r="177" spans="2:65" s="1" customFormat="1" ht="67.5">
      <c r="B177" s="40"/>
      <c r="D177" s="186" t="s">
        <v>209</v>
      </c>
      <c r="F177" s="194" t="s">
        <v>366</v>
      </c>
      <c r="I177" s="195"/>
      <c r="L177" s="40"/>
      <c r="M177" s="196"/>
      <c r="N177" s="41"/>
      <c r="O177" s="41"/>
      <c r="P177" s="41"/>
      <c r="Q177" s="41"/>
      <c r="R177" s="41"/>
      <c r="S177" s="41"/>
      <c r="T177" s="69"/>
      <c r="AT177" s="23" t="s">
        <v>209</v>
      </c>
      <c r="AU177" s="23" t="s">
        <v>85</v>
      </c>
    </row>
    <row r="178" spans="2:65" s="11" customFormat="1">
      <c r="B178" s="185"/>
      <c r="D178" s="186" t="s">
        <v>203</v>
      </c>
      <c r="E178" s="187" t="s">
        <v>5</v>
      </c>
      <c r="F178" s="188" t="s">
        <v>1181</v>
      </c>
      <c r="H178" s="189">
        <v>178.57</v>
      </c>
      <c r="I178" s="190"/>
      <c r="L178" s="185"/>
      <c r="M178" s="191"/>
      <c r="N178" s="192"/>
      <c r="O178" s="192"/>
      <c r="P178" s="192"/>
      <c r="Q178" s="192"/>
      <c r="R178" s="192"/>
      <c r="S178" s="192"/>
      <c r="T178" s="193"/>
      <c r="AT178" s="187" t="s">
        <v>203</v>
      </c>
      <c r="AU178" s="187" t="s">
        <v>85</v>
      </c>
      <c r="AV178" s="11" t="s">
        <v>85</v>
      </c>
      <c r="AW178" s="11" t="s">
        <v>39</v>
      </c>
      <c r="AX178" s="11" t="s">
        <v>75</v>
      </c>
      <c r="AY178" s="187" t="s">
        <v>195</v>
      </c>
    </row>
    <row r="179" spans="2:65" s="11" customFormat="1">
      <c r="B179" s="185"/>
      <c r="D179" s="186" t="s">
        <v>203</v>
      </c>
      <c r="E179" s="187" t="s">
        <v>5</v>
      </c>
      <c r="F179" s="188" t="s">
        <v>1182</v>
      </c>
      <c r="H179" s="189">
        <v>20.481999999999999</v>
      </c>
      <c r="I179" s="190"/>
      <c r="L179" s="185"/>
      <c r="M179" s="191"/>
      <c r="N179" s="192"/>
      <c r="O179" s="192"/>
      <c r="P179" s="192"/>
      <c r="Q179" s="192"/>
      <c r="R179" s="192"/>
      <c r="S179" s="192"/>
      <c r="T179" s="193"/>
      <c r="AT179" s="187" t="s">
        <v>203</v>
      </c>
      <c r="AU179" s="187" t="s">
        <v>85</v>
      </c>
      <c r="AV179" s="11" t="s">
        <v>85</v>
      </c>
      <c r="AW179" s="11" t="s">
        <v>39</v>
      </c>
      <c r="AX179" s="11" t="s">
        <v>75</v>
      </c>
      <c r="AY179" s="187" t="s">
        <v>195</v>
      </c>
    </row>
    <row r="180" spans="2:65" s="13" customFormat="1">
      <c r="B180" s="205"/>
      <c r="D180" s="186" t="s">
        <v>203</v>
      </c>
      <c r="E180" s="206" t="s">
        <v>5</v>
      </c>
      <c r="F180" s="207" t="s">
        <v>254</v>
      </c>
      <c r="H180" s="208">
        <v>199.05199999999999</v>
      </c>
      <c r="I180" s="209"/>
      <c r="L180" s="205"/>
      <c r="M180" s="210"/>
      <c r="N180" s="211"/>
      <c r="O180" s="211"/>
      <c r="P180" s="211"/>
      <c r="Q180" s="211"/>
      <c r="R180" s="211"/>
      <c r="S180" s="211"/>
      <c r="T180" s="212"/>
      <c r="AT180" s="206" t="s">
        <v>203</v>
      </c>
      <c r="AU180" s="206" t="s">
        <v>85</v>
      </c>
      <c r="AV180" s="13" t="s">
        <v>201</v>
      </c>
      <c r="AW180" s="13" t="s">
        <v>39</v>
      </c>
      <c r="AX180" s="13" t="s">
        <v>83</v>
      </c>
      <c r="AY180" s="206" t="s">
        <v>195</v>
      </c>
    </row>
    <row r="181" spans="2:65" s="10" customFormat="1" ht="29.85" customHeight="1">
      <c r="B181" s="159"/>
      <c r="D181" s="160" t="s">
        <v>74</v>
      </c>
      <c r="E181" s="170" t="s">
        <v>201</v>
      </c>
      <c r="F181" s="170" t="s">
        <v>369</v>
      </c>
      <c r="I181" s="162"/>
      <c r="J181" s="171">
        <f>BK181</f>
        <v>0</v>
      </c>
      <c r="L181" s="159"/>
      <c r="M181" s="164"/>
      <c r="N181" s="165"/>
      <c r="O181" s="165"/>
      <c r="P181" s="166">
        <f>SUM(P182:P192)</f>
        <v>0</v>
      </c>
      <c r="Q181" s="165"/>
      <c r="R181" s="166">
        <f>SUM(R182:R192)</f>
        <v>214.71362059</v>
      </c>
      <c r="S181" s="165"/>
      <c r="T181" s="167">
        <f>SUM(T182:T192)</f>
        <v>0</v>
      </c>
      <c r="AR181" s="160" t="s">
        <v>83</v>
      </c>
      <c r="AT181" s="168" t="s">
        <v>74</v>
      </c>
      <c r="AU181" s="168" t="s">
        <v>83</v>
      </c>
      <c r="AY181" s="160" t="s">
        <v>195</v>
      </c>
      <c r="BK181" s="169">
        <f>SUM(BK182:BK192)</f>
        <v>0</v>
      </c>
    </row>
    <row r="182" spans="2:65" s="1" customFormat="1" ht="16.5" customHeight="1">
      <c r="B182" s="172"/>
      <c r="C182" s="173" t="s">
        <v>362</v>
      </c>
      <c r="D182" s="173" t="s">
        <v>197</v>
      </c>
      <c r="E182" s="174" t="s">
        <v>371</v>
      </c>
      <c r="F182" s="175" t="s">
        <v>372</v>
      </c>
      <c r="G182" s="176" t="s">
        <v>228</v>
      </c>
      <c r="H182" s="177">
        <v>113.327</v>
      </c>
      <c r="I182" s="178"/>
      <c r="J182" s="179">
        <f>ROUND(I182*H182,2)</f>
        <v>0</v>
      </c>
      <c r="K182" s="175"/>
      <c r="L182" s="40"/>
      <c r="M182" s="180" t="s">
        <v>5</v>
      </c>
      <c r="N182" s="181" t="s">
        <v>46</v>
      </c>
      <c r="O182" s="41"/>
      <c r="P182" s="182">
        <f>O182*H182</f>
        <v>0</v>
      </c>
      <c r="Q182" s="182">
        <v>1.8907700000000001</v>
      </c>
      <c r="R182" s="182">
        <f>Q182*H182</f>
        <v>214.27529179000001</v>
      </c>
      <c r="S182" s="182">
        <v>0</v>
      </c>
      <c r="T182" s="183">
        <f>S182*H182</f>
        <v>0</v>
      </c>
      <c r="AR182" s="23" t="s">
        <v>201</v>
      </c>
      <c r="AT182" s="23" t="s">
        <v>197</v>
      </c>
      <c r="AU182" s="23" t="s">
        <v>85</v>
      </c>
      <c r="AY182" s="23" t="s">
        <v>195</v>
      </c>
      <c r="BE182" s="184">
        <f>IF(N182="základní",J182,0)</f>
        <v>0</v>
      </c>
      <c r="BF182" s="184">
        <f>IF(N182="snížená",J182,0)</f>
        <v>0</v>
      </c>
      <c r="BG182" s="184">
        <f>IF(N182="zákl. přenesená",J182,0)</f>
        <v>0</v>
      </c>
      <c r="BH182" s="184">
        <f>IF(N182="sníž. přenesená",J182,0)</f>
        <v>0</v>
      </c>
      <c r="BI182" s="184">
        <f>IF(N182="nulová",J182,0)</f>
        <v>0</v>
      </c>
      <c r="BJ182" s="23" t="s">
        <v>83</v>
      </c>
      <c r="BK182" s="184">
        <f>ROUND(I182*H182,2)</f>
        <v>0</v>
      </c>
      <c r="BL182" s="23" t="s">
        <v>201</v>
      </c>
      <c r="BM182" s="23" t="s">
        <v>1183</v>
      </c>
    </row>
    <row r="183" spans="2:65" s="1" customFormat="1" ht="54">
      <c r="B183" s="40"/>
      <c r="D183" s="186" t="s">
        <v>209</v>
      </c>
      <c r="F183" s="194" t="s">
        <v>374</v>
      </c>
      <c r="I183" s="195"/>
      <c r="L183" s="40"/>
      <c r="M183" s="196"/>
      <c r="N183" s="41"/>
      <c r="O183" s="41"/>
      <c r="P183" s="41"/>
      <c r="Q183" s="41"/>
      <c r="R183" s="41"/>
      <c r="S183" s="41"/>
      <c r="T183" s="69"/>
      <c r="AT183" s="23" t="s">
        <v>209</v>
      </c>
      <c r="AU183" s="23" t="s">
        <v>85</v>
      </c>
    </row>
    <row r="184" spans="2:65" s="11" customFormat="1">
      <c r="B184" s="185"/>
      <c r="D184" s="186" t="s">
        <v>203</v>
      </c>
      <c r="E184" s="187" t="s">
        <v>5</v>
      </c>
      <c r="F184" s="188" t="s">
        <v>1033</v>
      </c>
      <c r="H184" s="189">
        <v>101.075</v>
      </c>
      <c r="I184" s="190"/>
      <c r="L184" s="185"/>
      <c r="M184" s="191"/>
      <c r="N184" s="192"/>
      <c r="O184" s="192"/>
      <c r="P184" s="192"/>
      <c r="Q184" s="192"/>
      <c r="R184" s="192"/>
      <c r="S184" s="192"/>
      <c r="T184" s="193"/>
      <c r="AT184" s="187" t="s">
        <v>203</v>
      </c>
      <c r="AU184" s="187" t="s">
        <v>85</v>
      </c>
      <c r="AV184" s="11" t="s">
        <v>85</v>
      </c>
      <c r="AW184" s="11" t="s">
        <v>39</v>
      </c>
      <c r="AX184" s="11" t="s">
        <v>75</v>
      </c>
      <c r="AY184" s="187" t="s">
        <v>195</v>
      </c>
    </row>
    <row r="185" spans="2:65" s="11" customFormat="1">
      <c r="B185" s="185"/>
      <c r="D185" s="186" t="s">
        <v>203</v>
      </c>
      <c r="E185" s="187" t="s">
        <v>5</v>
      </c>
      <c r="F185" s="188" t="s">
        <v>1034</v>
      </c>
      <c r="H185" s="189">
        <v>12.252000000000001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203</v>
      </c>
      <c r="AU185" s="187" t="s">
        <v>85</v>
      </c>
      <c r="AV185" s="11" t="s">
        <v>85</v>
      </c>
      <c r="AW185" s="11" t="s">
        <v>39</v>
      </c>
      <c r="AX185" s="11" t="s">
        <v>75</v>
      </c>
      <c r="AY185" s="187" t="s">
        <v>195</v>
      </c>
    </row>
    <row r="186" spans="2:65" s="12" customFormat="1">
      <c r="B186" s="197"/>
      <c r="D186" s="186" t="s">
        <v>203</v>
      </c>
      <c r="E186" s="198" t="s">
        <v>5</v>
      </c>
      <c r="F186" s="199" t="s">
        <v>314</v>
      </c>
      <c r="H186" s="200">
        <v>113.327</v>
      </c>
      <c r="I186" s="201"/>
      <c r="L186" s="197"/>
      <c r="M186" s="202"/>
      <c r="N186" s="203"/>
      <c r="O186" s="203"/>
      <c r="P186" s="203"/>
      <c r="Q186" s="203"/>
      <c r="R186" s="203"/>
      <c r="S186" s="203"/>
      <c r="T186" s="204"/>
      <c r="AT186" s="198" t="s">
        <v>203</v>
      </c>
      <c r="AU186" s="198" t="s">
        <v>85</v>
      </c>
      <c r="AV186" s="12" t="s">
        <v>211</v>
      </c>
      <c r="AW186" s="12" t="s">
        <v>39</v>
      </c>
      <c r="AX186" s="12" t="s">
        <v>83</v>
      </c>
      <c r="AY186" s="198" t="s">
        <v>195</v>
      </c>
    </row>
    <row r="187" spans="2:65" s="1" customFormat="1" ht="16.5" customHeight="1">
      <c r="B187" s="172"/>
      <c r="C187" s="173" t="s">
        <v>370</v>
      </c>
      <c r="D187" s="173" t="s">
        <v>197</v>
      </c>
      <c r="E187" s="174" t="s">
        <v>378</v>
      </c>
      <c r="F187" s="175" t="s">
        <v>379</v>
      </c>
      <c r="G187" s="176" t="s">
        <v>228</v>
      </c>
      <c r="H187" s="177">
        <v>0.189</v>
      </c>
      <c r="I187" s="178"/>
      <c r="J187" s="179">
        <f>ROUND(I187*H187,2)</f>
        <v>0</v>
      </c>
      <c r="K187" s="175"/>
      <c r="L187" s="40"/>
      <c r="M187" s="180" t="s">
        <v>5</v>
      </c>
      <c r="N187" s="181" t="s">
        <v>46</v>
      </c>
      <c r="O187" s="41"/>
      <c r="P187" s="182">
        <f>O187*H187</f>
        <v>0</v>
      </c>
      <c r="Q187" s="182">
        <v>2.234</v>
      </c>
      <c r="R187" s="182">
        <f>Q187*H187</f>
        <v>0.42222599999999999</v>
      </c>
      <c r="S187" s="182">
        <v>0</v>
      </c>
      <c r="T187" s="183">
        <f>S187*H187</f>
        <v>0</v>
      </c>
      <c r="AR187" s="23" t="s">
        <v>201</v>
      </c>
      <c r="AT187" s="23" t="s">
        <v>197</v>
      </c>
      <c r="AU187" s="23" t="s">
        <v>85</v>
      </c>
      <c r="AY187" s="23" t="s">
        <v>195</v>
      </c>
      <c r="BE187" s="184">
        <f>IF(N187="základní",J187,0)</f>
        <v>0</v>
      </c>
      <c r="BF187" s="184">
        <f>IF(N187="snížená",J187,0)</f>
        <v>0</v>
      </c>
      <c r="BG187" s="184">
        <f>IF(N187="zákl. přenesená",J187,0)</f>
        <v>0</v>
      </c>
      <c r="BH187" s="184">
        <f>IF(N187="sníž. přenesená",J187,0)</f>
        <v>0</v>
      </c>
      <c r="BI187" s="184">
        <f>IF(N187="nulová",J187,0)</f>
        <v>0</v>
      </c>
      <c r="BJ187" s="23" t="s">
        <v>83</v>
      </c>
      <c r="BK187" s="184">
        <f>ROUND(I187*H187,2)</f>
        <v>0</v>
      </c>
      <c r="BL187" s="23" t="s">
        <v>201</v>
      </c>
      <c r="BM187" s="23" t="s">
        <v>1184</v>
      </c>
    </row>
    <row r="188" spans="2:65" s="1" customFormat="1" ht="40.5">
      <c r="B188" s="40"/>
      <c r="D188" s="186" t="s">
        <v>209</v>
      </c>
      <c r="F188" s="194" t="s">
        <v>381</v>
      </c>
      <c r="I188" s="195"/>
      <c r="L188" s="40"/>
      <c r="M188" s="196"/>
      <c r="N188" s="41"/>
      <c r="O188" s="41"/>
      <c r="P188" s="41"/>
      <c r="Q188" s="41"/>
      <c r="R188" s="41"/>
      <c r="S188" s="41"/>
      <c r="T188" s="69"/>
      <c r="AT188" s="23" t="s">
        <v>209</v>
      </c>
      <c r="AU188" s="23" t="s">
        <v>85</v>
      </c>
    </row>
    <row r="189" spans="2:65" s="11" customFormat="1">
      <c r="B189" s="185"/>
      <c r="D189" s="186" t="s">
        <v>203</v>
      </c>
      <c r="E189" s="187" t="s">
        <v>5</v>
      </c>
      <c r="F189" s="188" t="s">
        <v>763</v>
      </c>
      <c r="H189" s="189">
        <v>0.189</v>
      </c>
      <c r="I189" s="190"/>
      <c r="L189" s="185"/>
      <c r="M189" s="191"/>
      <c r="N189" s="192"/>
      <c r="O189" s="192"/>
      <c r="P189" s="192"/>
      <c r="Q189" s="192"/>
      <c r="R189" s="192"/>
      <c r="S189" s="192"/>
      <c r="T189" s="193"/>
      <c r="AT189" s="187" t="s">
        <v>203</v>
      </c>
      <c r="AU189" s="187" t="s">
        <v>85</v>
      </c>
      <c r="AV189" s="11" t="s">
        <v>85</v>
      </c>
      <c r="AW189" s="11" t="s">
        <v>39</v>
      </c>
      <c r="AX189" s="11" t="s">
        <v>83</v>
      </c>
      <c r="AY189" s="187" t="s">
        <v>195</v>
      </c>
    </row>
    <row r="190" spans="2:65" s="1" customFormat="1" ht="16.5" customHeight="1">
      <c r="B190" s="172"/>
      <c r="C190" s="173" t="s">
        <v>377</v>
      </c>
      <c r="D190" s="173" t="s">
        <v>197</v>
      </c>
      <c r="E190" s="174" t="s">
        <v>384</v>
      </c>
      <c r="F190" s="175" t="s">
        <v>385</v>
      </c>
      <c r="G190" s="176" t="s">
        <v>264</v>
      </c>
      <c r="H190" s="177">
        <v>2.52</v>
      </c>
      <c r="I190" s="178"/>
      <c r="J190" s="179">
        <f>ROUND(I190*H190,2)</f>
        <v>0</v>
      </c>
      <c r="K190" s="175"/>
      <c r="L190" s="40"/>
      <c r="M190" s="180" t="s">
        <v>5</v>
      </c>
      <c r="N190" s="181" t="s">
        <v>46</v>
      </c>
      <c r="O190" s="41"/>
      <c r="P190" s="182">
        <f>O190*H190</f>
        <v>0</v>
      </c>
      <c r="Q190" s="182">
        <v>6.3899999999999998E-3</v>
      </c>
      <c r="R190" s="182">
        <f>Q190*H190</f>
        <v>1.61028E-2</v>
      </c>
      <c r="S190" s="182">
        <v>0</v>
      </c>
      <c r="T190" s="183">
        <f>S190*H190</f>
        <v>0</v>
      </c>
      <c r="AR190" s="23" t="s">
        <v>201</v>
      </c>
      <c r="AT190" s="23" t="s">
        <v>197</v>
      </c>
      <c r="AU190" s="23" t="s">
        <v>85</v>
      </c>
      <c r="AY190" s="23" t="s">
        <v>195</v>
      </c>
      <c r="BE190" s="184">
        <f>IF(N190="základní",J190,0)</f>
        <v>0</v>
      </c>
      <c r="BF190" s="184">
        <f>IF(N190="snížená",J190,0)</f>
        <v>0</v>
      </c>
      <c r="BG190" s="184">
        <f>IF(N190="zákl. přenesená",J190,0)</f>
        <v>0</v>
      </c>
      <c r="BH190" s="184">
        <f>IF(N190="sníž. přenesená",J190,0)</f>
        <v>0</v>
      </c>
      <c r="BI190" s="184">
        <f>IF(N190="nulová",J190,0)</f>
        <v>0</v>
      </c>
      <c r="BJ190" s="23" t="s">
        <v>83</v>
      </c>
      <c r="BK190" s="184">
        <f>ROUND(I190*H190,2)</f>
        <v>0</v>
      </c>
      <c r="BL190" s="23" t="s">
        <v>201</v>
      </c>
      <c r="BM190" s="23" t="s">
        <v>1185</v>
      </c>
    </row>
    <row r="191" spans="2:65" s="11" customFormat="1">
      <c r="B191" s="185"/>
      <c r="D191" s="186" t="s">
        <v>203</v>
      </c>
      <c r="E191" s="187" t="s">
        <v>5</v>
      </c>
      <c r="F191" s="188" t="s">
        <v>765</v>
      </c>
      <c r="H191" s="189">
        <v>2.52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203</v>
      </c>
      <c r="AU191" s="187" t="s">
        <v>85</v>
      </c>
      <c r="AV191" s="11" t="s">
        <v>85</v>
      </c>
      <c r="AW191" s="11" t="s">
        <v>39</v>
      </c>
      <c r="AX191" s="11" t="s">
        <v>83</v>
      </c>
      <c r="AY191" s="187" t="s">
        <v>195</v>
      </c>
    </row>
    <row r="192" spans="2:65" s="1" customFormat="1" ht="16.5" customHeight="1">
      <c r="B192" s="172"/>
      <c r="C192" s="173" t="s">
        <v>383</v>
      </c>
      <c r="D192" s="173" t="s">
        <v>197</v>
      </c>
      <c r="E192" s="174" t="s">
        <v>345</v>
      </c>
      <c r="F192" s="175" t="s">
        <v>346</v>
      </c>
      <c r="G192" s="176" t="s">
        <v>303</v>
      </c>
      <c r="H192" s="177">
        <v>214.714</v>
      </c>
      <c r="I192" s="178"/>
      <c r="J192" s="179">
        <f>ROUND(I192*H192,2)</f>
        <v>0</v>
      </c>
      <c r="K192" s="175"/>
      <c r="L192" s="40"/>
      <c r="M192" s="180" t="s">
        <v>5</v>
      </c>
      <c r="N192" s="181" t="s">
        <v>46</v>
      </c>
      <c r="O192" s="41"/>
      <c r="P192" s="182">
        <f>O192*H192</f>
        <v>0</v>
      </c>
      <c r="Q192" s="182">
        <v>0</v>
      </c>
      <c r="R192" s="182">
        <f>Q192*H192</f>
        <v>0</v>
      </c>
      <c r="S192" s="182">
        <v>0</v>
      </c>
      <c r="T192" s="183">
        <f>S192*H192</f>
        <v>0</v>
      </c>
      <c r="AR192" s="23" t="s">
        <v>201</v>
      </c>
      <c r="AT192" s="23" t="s">
        <v>197</v>
      </c>
      <c r="AU192" s="23" t="s">
        <v>85</v>
      </c>
      <c r="AY192" s="23" t="s">
        <v>195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23" t="s">
        <v>83</v>
      </c>
      <c r="BK192" s="184">
        <f>ROUND(I192*H192,2)</f>
        <v>0</v>
      </c>
      <c r="BL192" s="23" t="s">
        <v>201</v>
      </c>
      <c r="BM192" s="23" t="s">
        <v>1186</v>
      </c>
    </row>
    <row r="193" spans="2:65" s="10" customFormat="1" ht="29.85" customHeight="1">
      <c r="B193" s="159"/>
      <c r="D193" s="160" t="s">
        <v>74</v>
      </c>
      <c r="E193" s="170" t="s">
        <v>220</v>
      </c>
      <c r="F193" s="170" t="s">
        <v>390</v>
      </c>
      <c r="I193" s="162"/>
      <c r="J193" s="171">
        <f>BK193</f>
        <v>0</v>
      </c>
      <c r="L193" s="159"/>
      <c r="M193" s="164"/>
      <c r="N193" s="165"/>
      <c r="O193" s="165"/>
      <c r="P193" s="166">
        <f>P194+P210</f>
        <v>0</v>
      </c>
      <c r="Q193" s="165"/>
      <c r="R193" s="166">
        <f>R194+R210</f>
        <v>126.95508</v>
      </c>
      <c r="S193" s="165"/>
      <c r="T193" s="167">
        <f>T194+T210</f>
        <v>0</v>
      </c>
      <c r="AR193" s="160" t="s">
        <v>83</v>
      </c>
      <c r="AT193" s="168" t="s">
        <v>74</v>
      </c>
      <c r="AU193" s="168" t="s">
        <v>83</v>
      </c>
      <c r="AY193" s="160" t="s">
        <v>195</v>
      </c>
      <c r="BK193" s="169">
        <f>BK194+BK210</f>
        <v>0</v>
      </c>
    </row>
    <row r="194" spans="2:65" s="10" customFormat="1" ht="14.85" customHeight="1">
      <c r="B194" s="159"/>
      <c r="D194" s="160" t="s">
        <v>74</v>
      </c>
      <c r="E194" s="170" t="s">
        <v>391</v>
      </c>
      <c r="F194" s="170" t="s">
        <v>392</v>
      </c>
      <c r="I194" s="162"/>
      <c r="J194" s="171">
        <f>BK194</f>
        <v>0</v>
      </c>
      <c r="L194" s="159"/>
      <c r="M194" s="164"/>
      <c r="N194" s="165"/>
      <c r="O194" s="165"/>
      <c r="P194" s="166">
        <f>SUM(P195:P209)</f>
        <v>0</v>
      </c>
      <c r="Q194" s="165"/>
      <c r="R194" s="166">
        <f>SUM(R195:R209)</f>
        <v>126.68237999999999</v>
      </c>
      <c r="S194" s="165"/>
      <c r="T194" s="167">
        <f>SUM(T195:T209)</f>
        <v>0</v>
      </c>
      <c r="AR194" s="160" t="s">
        <v>83</v>
      </c>
      <c r="AT194" s="168" t="s">
        <v>74</v>
      </c>
      <c r="AU194" s="168" t="s">
        <v>85</v>
      </c>
      <c r="AY194" s="160" t="s">
        <v>195</v>
      </c>
      <c r="BK194" s="169">
        <f>SUM(BK195:BK209)</f>
        <v>0</v>
      </c>
    </row>
    <row r="195" spans="2:65" s="1" customFormat="1" ht="16.5" customHeight="1">
      <c r="B195" s="172"/>
      <c r="C195" s="173" t="s">
        <v>388</v>
      </c>
      <c r="D195" s="173" t="s">
        <v>197</v>
      </c>
      <c r="E195" s="174" t="s">
        <v>394</v>
      </c>
      <c r="F195" s="175" t="s">
        <v>395</v>
      </c>
      <c r="G195" s="176" t="s">
        <v>264</v>
      </c>
      <c r="H195" s="177">
        <v>142.18</v>
      </c>
      <c r="I195" s="178"/>
      <c r="J195" s="179">
        <f>ROUND(I195*H195,2)</f>
        <v>0</v>
      </c>
      <c r="K195" s="175"/>
      <c r="L195" s="40"/>
      <c r="M195" s="180" t="s">
        <v>5</v>
      </c>
      <c r="N195" s="181" t="s">
        <v>46</v>
      </c>
      <c r="O195" s="41"/>
      <c r="P195" s="182">
        <f>O195*H195</f>
        <v>0</v>
      </c>
      <c r="Q195" s="182">
        <v>0.29699999999999999</v>
      </c>
      <c r="R195" s="182">
        <f>Q195*H195</f>
        <v>42.227460000000001</v>
      </c>
      <c r="S195" s="182">
        <v>0</v>
      </c>
      <c r="T195" s="183">
        <f>S195*H195</f>
        <v>0</v>
      </c>
      <c r="AR195" s="23" t="s">
        <v>201</v>
      </c>
      <c r="AT195" s="23" t="s">
        <v>197</v>
      </c>
      <c r="AU195" s="23" t="s">
        <v>211</v>
      </c>
      <c r="AY195" s="23" t="s">
        <v>195</v>
      </c>
      <c r="BE195" s="184">
        <f>IF(N195="základní",J195,0)</f>
        <v>0</v>
      </c>
      <c r="BF195" s="184">
        <f>IF(N195="snížená",J195,0)</f>
        <v>0</v>
      </c>
      <c r="BG195" s="184">
        <f>IF(N195="zákl. přenesená",J195,0)</f>
        <v>0</v>
      </c>
      <c r="BH195" s="184">
        <f>IF(N195="sníž. přenesená",J195,0)</f>
        <v>0</v>
      </c>
      <c r="BI195" s="184">
        <f>IF(N195="nulová",J195,0)</f>
        <v>0</v>
      </c>
      <c r="BJ195" s="23" t="s">
        <v>83</v>
      </c>
      <c r="BK195" s="184">
        <f>ROUND(I195*H195,2)</f>
        <v>0</v>
      </c>
      <c r="BL195" s="23" t="s">
        <v>201</v>
      </c>
      <c r="BM195" s="23" t="s">
        <v>1187</v>
      </c>
    </row>
    <row r="196" spans="2:65" s="1" customFormat="1" ht="54">
      <c r="B196" s="40"/>
      <c r="D196" s="186" t="s">
        <v>209</v>
      </c>
      <c r="F196" s="194" t="s">
        <v>397</v>
      </c>
      <c r="I196" s="195"/>
      <c r="L196" s="40"/>
      <c r="M196" s="196"/>
      <c r="N196" s="41"/>
      <c r="O196" s="41"/>
      <c r="P196" s="41"/>
      <c r="Q196" s="41"/>
      <c r="R196" s="41"/>
      <c r="S196" s="41"/>
      <c r="T196" s="69"/>
      <c r="AT196" s="23" t="s">
        <v>209</v>
      </c>
      <c r="AU196" s="23" t="s">
        <v>211</v>
      </c>
    </row>
    <row r="197" spans="2:65" s="11" customFormat="1">
      <c r="B197" s="185"/>
      <c r="D197" s="186" t="s">
        <v>203</v>
      </c>
      <c r="E197" s="187" t="s">
        <v>5</v>
      </c>
      <c r="F197" s="188" t="s">
        <v>1178</v>
      </c>
      <c r="H197" s="189">
        <v>127.55</v>
      </c>
      <c r="I197" s="190"/>
      <c r="L197" s="185"/>
      <c r="M197" s="191"/>
      <c r="N197" s="192"/>
      <c r="O197" s="192"/>
      <c r="P197" s="192"/>
      <c r="Q197" s="192"/>
      <c r="R197" s="192"/>
      <c r="S197" s="192"/>
      <c r="T197" s="193"/>
      <c r="AT197" s="187" t="s">
        <v>203</v>
      </c>
      <c r="AU197" s="187" t="s">
        <v>211</v>
      </c>
      <c r="AV197" s="11" t="s">
        <v>85</v>
      </c>
      <c r="AW197" s="11" t="s">
        <v>39</v>
      </c>
      <c r="AX197" s="11" t="s">
        <v>75</v>
      </c>
      <c r="AY197" s="187" t="s">
        <v>195</v>
      </c>
    </row>
    <row r="198" spans="2:65" s="11" customFormat="1">
      <c r="B198" s="185"/>
      <c r="D198" s="186" t="s">
        <v>203</v>
      </c>
      <c r="E198" s="187" t="s">
        <v>5</v>
      </c>
      <c r="F198" s="188" t="s">
        <v>1179</v>
      </c>
      <c r="H198" s="189">
        <v>14.63</v>
      </c>
      <c r="I198" s="190"/>
      <c r="L198" s="185"/>
      <c r="M198" s="191"/>
      <c r="N198" s="192"/>
      <c r="O198" s="192"/>
      <c r="P198" s="192"/>
      <c r="Q198" s="192"/>
      <c r="R198" s="192"/>
      <c r="S198" s="192"/>
      <c r="T198" s="193"/>
      <c r="AT198" s="187" t="s">
        <v>203</v>
      </c>
      <c r="AU198" s="187" t="s">
        <v>211</v>
      </c>
      <c r="AV198" s="11" t="s">
        <v>85</v>
      </c>
      <c r="AW198" s="11" t="s">
        <v>39</v>
      </c>
      <c r="AX198" s="11" t="s">
        <v>75</v>
      </c>
      <c r="AY198" s="187" t="s">
        <v>195</v>
      </c>
    </row>
    <row r="199" spans="2:65" s="13" customFormat="1">
      <c r="B199" s="205"/>
      <c r="D199" s="186" t="s">
        <v>203</v>
      </c>
      <c r="E199" s="206" t="s">
        <v>5</v>
      </c>
      <c r="F199" s="207" t="s">
        <v>254</v>
      </c>
      <c r="H199" s="208">
        <v>142.18</v>
      </c>
      <c r="I199" s="209"/>
      <c r="L199" s="205"/>
      <c r="M199" s="210"/>
      <c r="N199" s="211"/>
      <c r="O199" s="211"/>
      <c r="P199" s="211"/>
      <c r="Q199" s="211"/>
      <c r="R199" s="211"/>
      <c r="S199" s="211"/>
      <c r="T199" s="212"/>
      <c r="AT199" s="206" t="s">
        <v>203</v>
      </c>
      <c r="AU199" s="206" t="s">
        <v>211</v>
      </c>
      <c r="AV199" s="13" t="s">
        <v>201</v>
      </c>
      <c r="AW199" s="13" t="s">
        <v>39</v>
      </c>
      <c r="AX199" s="13" t="s">
        <v>83</v>
      </c>
      <c r="AY199" s="206" t="s">
        <v>195</v>
      </c>
    </row>
    <row r="200" spans="2:65" s="1" customFormat="1" ht="16.5" customHeight="1">
      <c r="B200" s="172"/>
      <c r="C200" s="173" t="s">
        <v>393</v>
      </c>
      <c r="D200" s="173" t="s">
        <v>197</v>
      </c>
      <c r="E200" s="174" t="s">
        <v>399</v>
      </c>
      <c r="F200" s="175" t="s">
        <v>400</v>
      </c>
      <c r="G200" s="176" t="s">
        <v>264</v>
      </c>
      <c r="H200" s="177">
        <v>142.18</v>
      </c>
      <c r="I200" s="178"/>
      <c r="J200" s="179">
        <f>ROUND(I200*H200,2)</f>
        <v>0</v>
      </c>
      <c r="K200" s="175"/>
      <c r="L200" s="40"/>
      <c r="M200" s="180" t="s">
        <v>5</v>
      </c>
      <c r="N200" s="181" t="s">
        <v>46</v>
      </c>
      <c r="O200" s="41"/>
      <c r="P200" s="182">
        <f>O200*H200</f>
        <v>0</v>
      </c>
      <c r="Q200" s="182">
        <v>0.29160000000000003</v>
      </c>
      <c r="R200" s="182">
        <f>Q200*H200</f>
        <v>41.459688000000007</v>
      </c>
      <c r="S200" s="182">
        <v>0</v>
      </c>
      <c r="T200" s="183">
        <f>S200*H200</f>
        <v>0</v>
      </c>
      <c r="AR200" s="23" t="s">
        <v>201</v>
      </c>
      <c r="AT200" s="23" t="s">
        <v>197</v>
      </c>
      <c r="AU200" s="23" t="s">
        <v>211</v>
      </c>
      <c r="AY200" s="23" t="s">
        <v>195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23" t="s">
        <v>83</v>
      </c>
      <c r="BK200" s="184">
        <f>ROUND(I200*H200,2)</f>
        <v>0</v>
      </c>
      <c r="BL200" s="23" t="s">
        <v>201</v>
      </c>
      <c r="BM200" s="23" t="s">
        <v>1188</v>
      </c>
    </row>
    <row r="201" spans="2:65" s="1" customFormat="1" ht="54">
      <c r="B201" s="40"/>
      <c r="D201" s="186" t="s">
        <v>209</v>
      </c>
      <c r="F201" s="194" t="s">
        <v>402</v>
      </c>
      <c r="I201" s="195"/>
      <c r="L201" s="40"/>
      <c r="M201" s="196"/>
      <c r="N201" s="41"/>
      <c r="O201" s="41"/>
      <c r="P201" s="41"/>
      <c r="Q201" s="41"/>
      <c r="R201" s="41"/>
      <c r="S201" s="41"/>
      <c r="T201" s="69"/>
      <c r="AT201" s="23" t="s">
        <v>209</v>
      </c>
      <c r="AU201" s="23" t="s">
        <v>211</v>
      </c>
    </row>
    <row r="202" spans="2:65" s="1" customFormat="1" ht="16.5" customHeight="1">
      <c r="B202" s="172"/>
      <c r="C202" s="173" t="s">
        <v>398</v>
      </c>
      <c r="D202" s="173" t="s">
        <v>197</v>
      </c>
      <c r="E202" s="174" t="s">
        <v>404</v>
      </c>
      <c r="F202" s="175" t="s">
        <v>405</v>
      </c>
      <c r="G202" s="176" t="s">
        <v>264</v>
      </c>
      <c r="H202" s="177">
        <v>199.05199999999999</v>
      </c>
      <c r="I202" s="178"/>
      <c r="J202" s="179">
        <f>ROUND(I202*H202,2)</f>
        <v>0</v>
      </c>
      <c r="K202" s="175"/>
      <c r="L202" s="40"/>
      <c r="M202" s="180" t="s">
        <v>5</v>
      </c>
      <c r="N202" s="181" t="s">
        <v>46</v>
      </c>
      <c r="O202" s="41"/>
      <c r="P202" s="182">
        <f>O202*H202</f>
        <v>0</v>
      </c>
      <c r="Q202" s="182">
        <v>0.108</v>
      </c>
      <c r="R202" s="182">
        <f>Q202*H202</f>
        <v>21.497615999999997</v>
      </c>
      <c r="S202" s="182">
        <v>0</v>
      </c>
      <c r="T202" s="183">
        <f>S202*H202</f>
        <v>0</v>
      </c>
      <c r="AR202" s="23" t="s">
        <v>201</v>
      </c>
      <c r="AT202" s="23" t="s">
        <v>197</v>
      </c>
      <c r="AU202" s="23" t="s">
        <v>211</v>
      </c>
      <c r="AY202" s="23" t="s">
        <v>195</v>
      </c>
      <c r="BE202" s="184">
        <f>IF(N202="základní",J202,0)</f>
        <v>0</v>
      </c>
      <c r="BF202" s="184">
        <f>IF(N202="snížená",J202,0)</f>
        <v>0</v>
      </c>
      <c r="BG202" s="184">
        <f>IF(N202="zákl. přenesená",J202,0)</f>
        <v>0</v>
      </c>
      <c r="BH202" s="184">
        <f>IF(N202="sníž. přenesená",J202,0)</f>
        <v>0</v>
      </c>
      <c r="BI202" s="184">
        <f>IF(N202="nulová",J202,0)</f>
        <v>0</v>
      </c>
      <c r="BJ202" s="23" t="s">
        <v>83</v>
      </c>
      <c r="BK202" s="184">
        <f>ROUND(I202*H202,2)</f>
        <v>0</v>
      </c>
      <c r="BL202" s="23" t="s">
        <v>201</v>
      </c>
      <c r="BM202" s="23" t="s">
        <v>1189</v>
      </c>
    </row>
    <row r="203" spans="2:65" s="1" customFormat="1" ht="40.5">
      <c r="B203" s="40"/>
      <c r="D203" s="186" t="s">
        <v>209</v>
      </c>
      <c r="F203" s="194" t="s">
        <v>407</v>
      </c>
      <c r="I203" s="195"/>
      <c r="L203" s="40"/>
      <c r="M203" s="196"/>
      <c r="N203" s="41"/>
      <c r="O203" s="41"/>
      <c r="P203" s="41"/>
      <c r="Q203" s="41"/>
      <c r="R203" s="41"/>
      <c r="S203" s="41"/>
      <c r="T203" s="69"/>
      <c r="AT203" s="23" t="s">
        <v>209</v>
      </c>
      <c r="AU203" s="23" t="s">
        <v>211</v>
      </c>
    </row>
    <row r="204" spans="2:65" s="11" customFormat="1">
      <c r="B204" s="185"/>
      <c r="D204" s="186" t="s">
        <v>203</v>
      </c>
      <c r="E204" s="187" t="s">
        <v>5</v>
      </c>
      <c r="F204" s="188" t="s">
        <v>1181</v>
      </c>
      <c r="H204" s="189">
        <v>178.57</v>
      </c>
      <c r="I204" s="190"/>
      <c r="L204" s="185"/>
      <c r="M204" s="191"/>
      <c r="N204" s="192"/>
      <c r="O204" s="192"/>
      <c r="P204" s="192"/>
      <c r="Q204" s="192"/>
      <c r="R204" s="192"/>
      <c r="S204" s="192"/>
      <c r="T204" s="193"/>
      <c r="AT204" s="187" t="s">
        <v>203</v>
      </c>
      <c r="AU204" s="187" t="s">
        <v>211</v>
      </c>
      <c r="AV204" s="11" t="s">
        <v>85</v>
      </c>
      <c r="AW204" s="11" t="s">
        <v>39</v>
      </c>
      <c r="AX204" s="11" t="s">
        <v>75</v>
      </c>
      <c r="AY204" s="187" t="s">
        <v>195</v>
      </c>
    </row>
    <row r="205" spans="2:65" s="11" customFormat="1">
      <c r="B205" s="185"/>
      <c r="D205" s="186" t="s">
        <v>203</v>
      </c>
      <c r="E205" s="187" t="s">
        <v>5</v>
      </c>
      <c r="F205" s="188" t="s">
        <v>1182</v>
      </c>
      <c r="H205" s="189">
        <v>20.481999999999999</v>
      </c>
      <c r="I205" s="190"/>
      <c r="L205" s="185"/>
      <c r="M205" s="191"/>
      <c r="N205" s="192"/>
      <c r="O205" s="192"/>
      <c r="P205" s="192"/>
      <c r="Q205" s="192"/>
      <c r="R205" s="192"/>
      <c r="S205" s="192"/>
      <c r="T205" s="193"/>
      <c r="AT205" s="187" t="s">
        <v>203</v>
      </c>
      <c r="AU205" s="187" t="s">
        <v>211</v>
      </c>
      <c r="AV205" s="11" t="s">
        <v>85</v>
      </c>
      <c r="AW205" s="11" t="s">
        <v>39</v>
      </c>
      <c r="AX205" s="11" t="s">
        <v>75</v>
      </c>
      <c r="AY205" s="187" t="s">
        <v>195</v>
      </c>
    </row>
    <row r="206" spans="2:65" s="13" customFormat="1">
      <c r="B206" s="205"/>
      <c r="D206" s="186" t="s">
        <v>203</v>
      </c>
      <c r="E206" s="206" t="s">
        <v>5</v>
      </c>
      <c r="F206" s="207" t="s">
        <v>254</v>
      </c>
      <c r="H206" s="208">
        <v>199.05199999999999</v>
      </c>
      <c r="I206" s="209"/>
      <c r="L206" s="205"/>
      <c r="M206" s="210"/>
      <c r="N206" s="211"/>
      <c r="O206" s="211"/>
      <c r="P206" s="211"/>
      <c r="Q206" s="211"/>
      <c r="R206" s="211"/>
      <c r="S206" s="211"/>
      <c r="T206" s="212"/>
      <c r="AT206" s="206" t="s">
        <v>203</v>
      </c>
      <c r="AU206" s="206" t="s">
        <v>211</v>
      </c>
      <c r="AV206" s="13" t="s">
        <v>201</v>
      </c>
      <c r="AW206" s="13" t="s">
        <v>39</v>
      </c>
      <c r="AX206" s="13" t="s">
        <v>83</v>
      </c>
      <c r="AY206" s="206" t="s">
        <v>195</v>
      </c>
    </row>
    <row r="207" spans="2:65" s="1" customFormat="1" ht="16.5" customHeight="1">
      <c r="B207" s="172"/>
      <c r="C207" s="173" t="s">
        <v>403</v>
      </c>
      <c r="D207" s="173" t="s">
        <v>197</v>
      </c>
      <c r="E207" s="174" t="s">
        <v>404</v>
      </c>
      <c r="F207" s="175" t="s">
        <v>405</v>
      </c>
      <c r="G207" s="176" t="s">
        <v>264</v>
      </c>
      <c r="H207" s="177">
        <v>199.05199999999999</v>
      </c>
      <c r="I207" s="178"/>
      <c r="J207" s="179">
        <f>ROUND(I207*H207,2)</f>
        <v>0</v>
      </c>
      <c r="K207" s="175"/>
      <c r="L207" s="40"/>
      <c r="M207" s="180" t="s">
        <v>5</v>
      </c>
      <c r="N207" s="181" t="s">
        <v>46</v>
      </c>
      <c r="O207" s="41"/>
      <c r="P207" s="182">
        <f>O207*H207</f>
        <v>0</v>
      </c>
      <c r="Q207" s="182">
        <v>0.108</v>
      </c>
      <c r="R207" s="182">
        <f>Q207*H207</f>
        <v>21.497615999999997</v>
      </c>
      <c r="S207" s="182">
        <v>0</v>
      </c>
      <c r="T207" s="183">
        <f>S207*H207</f>
        <v>0</v>
      </c>
      <c r="AR207" s="23" t="s">
        <v>201</v>
      </c>
      <c r="AT207" s="23" t="s">
        <v>197</v>
      </c>
      <c r="AU207" s="23" t="s">
        <v>211</v>
      </c>
      <c r="AY207" s="23" t="s">
        <v>195</v>
      </c>
      <c r="BE207" s="184">
        <f>IF(N207="základní",J207,0)</f>
        <v>0</v>
      </c>
      <c r="BF207" s="184">
        <f>IF(N207="snížená",J207,0)</f>
        <v>0</v>
      </c>
      <c r="BG207" s="184">
        <f>IF(N207="zákl. přenesená",J207,0)</f>
        <v>0</v>
      </c>
      <c r="BH207" s="184">
        <f>IF(N207="sníž. přenesená",J207,0)</f>
        <v>0</v>
      </c>
      <c r="BI207" s="184">
        <f>IF(N207="nulová",J207,0)</f>
        <v>0</v>
      </c>
      <c r="BJ207" s="23" t="s">
        <v>83</v>
      </c>
      <c r="BK207" s="184">
        <f>ROUND(I207*H207,2)</f>
        <v>0</v>
      </c>
      <c r="BL207" s="23" t="s">
        <v>201</v>
      </c>
      <c r="BM207" s="23" t="s">
        <v>1190</v>
      </c>
    </row>
    <row r="208" spans="2:65" s="1" customFormat="1" ht="40.5">
      <c r="B208" s="40"/>
      <c r="D208" s="186" t="s">
        <v>209</v>
      </c>
      <c r="F208" s="194" t="s">
        <v>407</v>
      </c>
      <c r="I208" s="195"/>
      <c r="L208" s="40"/>
      <c r="M208" s="196"/>
      <c r="N208" s="41"/>
      <c r="O208" s="41"/>
      <c r="P208" s="41"/>
      <c r="Q208" s="41"/>
      <c r="R208" s="41"/>
      <c r="S208" s="41"/>
      <c r="T208" s="69"/>
      <c r="AT208" s="23" t="s">
        <v>209</v>
      </c>
      <c r="AU208" s="23" t="s">
        <v>211</v>
      </c>
    </row>
    <row r="209" spans="2:65" s="1" customFormat="1" ht="16.5" customHeight="1">
      <c r="B209" s="172"/>
      <c r="C209" s="173" t="s">
        <v>408</v>
      </c>
      <c r="D209" s="173" t="s">
        <v>197</v>
      </c>
      <c r="E209" s="174" t="s">
        <v>345</v>
      </c>
      <c r="F209" s="175" t="s">
        <v>346</v>
      </c>
      <c r="G209" s="176" t="s">
        <v>303</v>
      </c>
      <c r="H209" s="177">
        <v>126.682</v>
      </c>
      <c r="I209" s="178"/>
      <c r="J209" s="179">
        <f>ROUND(I209*H209,2)</f>
        <v>0</v>
      </c>
      <c r="K209" s="175"/>
      <c r="L209" s="40"/>
      <c r="M209" s="180" t="s">
        <v>5</v>
      </c>
      <c r="N209" s="181" t="s">
        <v>46</v>
      </c>
      <c r="O209" s="41"/>
      <c r="P209" s="182">
        <f>O209*H209</f>
        <v>0</v>
      </c>
      <c r="Q209" s="182">
        <v>0</v>
      </c>
      <c r="R209" s="182">
        <f>Q209*H209</f>
        <v>0</v>
      </c>
      <c r="S209" s="182">
        <v>0</v>
      </c>
      <c r="T209" s="183">
        <f>S209*H209</f>
        <v>0</v>
      </c>
      <c r="AR209" s="23" t="s">
        <v>201</v>
      </c>
      <c r="AT209" s="23" t="s">
        <v>197</v>
      </c>
      <c r="AU209" s="23" t="s">
        <v>211</v>
      </c>
      <c r="AY209" s="23" t="s">
        <v>195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23" t="s">
        <v>83</v>
      </c>
      <c r="BK209" s="184">
        <f>ROUND(I209*H209,2)</f>
        <v>0</v>
      </c>
      <c r="BL209" s="23" t="s">
        <v>201</v>
      </c>
      <c r="BM209" s="23" t="s">
        <v>1191</v>
      </c>
    </row>
    <row r="210" spans="2:65" s="10" customFormat="1" ht="22.35" customHeight="1">
      <c r="B210" s="159"/>
      <c r="D210" s="160" t="s">
        <v>74</v>
      </c>
      <c r="E210" s="170" t="s">
        <v>412</v>
      </c>
      <c r="F210" s="170" t="s">
        <v>413</v>
      </c>
      <c r="I210" s="162"/>
      <c r="J210" s="171">
        <f>BK210</f>
        <v>0</v>
      </c>
      <c r="L210" s="159"/>
      <c r="M210" s="164"/>
      <c r="N210" s="165"/>
      <c r="O210" s="165"/>
      <c r="P210" s="166">
        <f>SUM(P211:P214)</f>
        <v>0</v>
      </c>
      <c r="Q210" s="165"/>
      <c r="R210" s="166">
        <f>SUM(R211:R214)</f>
        <v>0.27270000000000005</v>
      </c>
      <c r="S210" s="165"/>
      <c r="T210" s="167">
        <f>SUM(T211:T214)</f>
        <v>0</v>
      </c>
      <c r="AR210" s="160" t="s">
        <v>83</v>
      </c>
      <c r="AT210" s="168" t="s">
        <v>74</v>
      </c>
      <c r="AU210" s="168" t="s">
        <v>85</v>
      </c>
      <c r="AY210" s="160" t="s">
        <v>195</v>
      </c>
      <c r="BK210" s="169">
        <f>SUM(BK211:BK214)</f>
        <v>0</v>
      </c>
    </row>
    <row r="211" spans="2:65" s="1" customFormat="1" ht="25.5" customHeight="1">
      <c r="B211" s="172"/>
      <c r="C211" s="173" t="s">
        <v>410</v>
      </c>
      <c r="D211" s="173" t="s">
        <v>197</v>
      </c>
      <c r="E211" s="174" t="s">
        <v>415</v>
      </c>
      <c r="F211" s="175" t="s">
        <v>416</v>
      </c>
      <c r="G211" s="176" t="s">
        <v>264</v>
      </c>
      <c r="H211" s="177">
        <v>2.7</v>
      </c>
      <c r="I211" s="178"/>
      <c r="J211" s="179">
        <f>ROUND(I211*H211,2)</f>
        <v>0</v>
      </c>
      <c r="K211" s="175"/>
      <c r="L211" s="40"/>
      <c r="M211" s="180" t="s">
        <v>5</v>
      </c>
      <c r="N211" s="181" t="s">
        <v>46</v>
      </c>
      <c r="O211" s="41"/>
      <c r="P211" s="182">
        <f>O211*H211</f>
        <v>0</v>
      </c>
      <c r="Q211" s="182">
        <v>0.10100000000000001</v>
      </c>
      <c r="R211" s="182">
        <f>Q211*H211</f>
        <v>0.27270000000000005</v>
      </c>
      <c r="S211" s="182">
        <v>0</v>
      </c>
      <c r="T211" s="183">
        <f>S211*H211</f>
        <v>0</v>
      </c>
      <c r="AR211" s="23" t="s">
        <v>201</v>
      </c>
      <c r="AT211" s="23" t="s">
        <v>197</v>
      </c>
      <c r="AU211" s="23" t="s">
        <v>211</v>
      </c>
      <c r="AY211" s="23" t="s">
        <v>195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23" t="s">
        <v>83</v>
      </c>
      <c r="BK211" s="184">
        <f>ROUND(I211*H211,2)</f>
        <v>0</v>
      </c>
      <c r="BL211" s="23" t="s">
        <v>201</v>
      </c>
      <c r="BM211" s="23" t="s">
        <v>1192</v>
      </c>
    </row>
    <row r="212" spans="2:65" s="1" customFormat="1" ht="81">
      <c r="B212" s="40"/>
      <c r="D212" s="186" t="s">
        <v>209</v>
      </c>
      <c r="F212" s="194" t="s">
        <v>418</v>
      </c>
      <c r="I212" s="195"/>
      <c r="L212" s="40"/>
      <c r="M212" s="196"/>
      <c r="N212" s="41"/>
      <c r="O212" s="41"/>
      <c r="P212" s="41"/>
      <c r="Q212" s="41"/>
      <c r="R212" s="41"/>
      <c r="S212" s="41"/>
      <c r="T212" s="69"/>
      <c r="AT212" s="23" t="s">
        <v>209</v>
      </c>
      <c r="AU212" s="23" t="s">
        <v>211</v>
      </c>
    </row>
    <row r="213" spans="2:65" s="11" customFormat="1">
      <c r="B213" s="185"/>
      <c r="D213" s="186" t="s">
        <v>203</v>
      </c>
      <c r="E213" s="187" t="s">
        <v>5</v>
      </c>
      <c r="F213" s="188" t="s">
        <v>1176</v>
      </c>
      <c r="H213" s="189">
        <v>2.7</v>
      </c>
      <c r="I213" s="190"/>
      <c r="L213" s="185"/>
      <c r="M213" s="191"/>
      <c r="N213" s="192"/>
      <c r="O213" s="192"/>
      <c r="P213" s="192"/>
      <c r="Q213" s="192"/>
      <c r="R213" s="192"/>
      <c r="S213" s="192"/>
      <c r="T213" s="193"/>
      <c r="AT213" s="187" t="s">
        <v>203</v>
      </c>
      <c r="AU213" s="187" t="s">
        <v>211</v>
      </c>
      <c r="AV213" s="11" t="s">
        <v>85</v>
      </c>
      <c r="AW213" s="11" t="s">
        <v>39</v>
      </c>
      <c r="AX213" s="11" t="s">
        <v>83</v>
      </c>
      <c r="AY213" s="187" t="s">
        <v>195</v>
      </c>
    </row>
    <row r="214" spans="2:65" s="1" customFormat="1" ht="16.5" customHeight="1">
      <c r="B214" s="172"/>
      <c r="C214" s="173" t="s">
        <v>414</v>
      </c>
      <c r="D214" s="173" t="s">
        <v>197</v>
      </c>
      <c r="E214" s="174" t="s">
        <v>345</v>
      </c>
      <c r="F214" s="175" t="s">
        <v>346</v>
      </c>
      <c r="G214" s="176" t="s">
        <v>303</v>
      </c>
      <c r="H214" s="177">
        <v>0.27300000000000002</v>
      </c>
      <c r="I214" s="178"/>
      <c r="J214" s="179">
        <f>ROUND(I214*H214,2)</f>
        <v>0</v>
      </c>
      <c r="K214" s="175"/>
      <c r="L214" s="40"/>
      <c r="M214" s="180" t="s">
        <v>5</v>
      </c>
      <c r="N214" s="181" t="s">
        <v>46</v>
      </c>
      <c r="O214" s="41"/>
      <c r="P214" s="182">
        <f>O214*H214</f>
        <v>0</v>
      </c>
      <c r="Q214" s="182">
        <v>0</v>
      </c>
      <c r="R214" s="182">
        <f>Q214*H214</f>
        <v>0</v>
      </c>
      <c r="S214" s="182">
        <v>0</v>
      </c>
      <c r="T214" s="183">
        <f>S214*H214</f>
        <v>0</v>
      </c>
      <c r="AR214" s="23" t="s">
        <v>201</v>
      </c>
      <c r="AT214" s="23" t="s">
        <v>197</v>
      </c>
      <c r="AU214" s="23" t="s">
        <v>211</v>
      </c>
      <c r="AY214" s="23" t="s">
        <v>195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23" t="s">
        <v>83</v>
      </c>
      <c r="BK214" s="184">
        <f>ROUND(I214*H214,2)</f>
        <v>0</v>
      </c>
      <c r="BL214" s="23" t="s">
        <v>201</v>
      </c>
      <c r="BM214" s="23" t="s">
        <v>1193</v>
      </c>
    </row>
    <row r="215" spans="2:65" s="10" customFormat="1" ht="29.85" customHeight="1">
      <c r="B215" s="159"/>
      <c r="D215" s="160" t="s">
        <v>74</v>
      </c>
      <c r="E215" s="170" t="s">
        <v>255</v>
      </c>
      <c r="F215" s="170" t="s">
        <v>421</v>
      </c>
      <c r="I215" s="162"/>
      <c r="J215" s="171">
        <f>BK215</f>
        <v>0</v>
      </c>
      <c r="L215" s="159"/>
      <c r="M215" s="164"/>
      <c r="N215" s="165"/>
      <c r="O215" s="165"/>
      <c r="P215" s="166">
        <f>P216+P231+P260</f>
        <v>0</v>
      </c>
      <c r="Q215" s="165"/>
      <c r="R215" s="166">
        <f>R216+R231+R260</f>
        <v>3.9596570999999998</v>
      </c>
      <c r="S215" s="165"/>
      <c r="T215" s="167">
        <f>T216+T231+T260</f>
        <v>0</v>
      </c>
      <c r="AR215" s="160" t="s">
        <v>83</v>
      </c>
      <c r="AT215" s="168" t="s">
        <v>74</v>
      </c>
      <c r="AU215" s="168" t="s">
        <v>83</v>
      </c>
      <c r="AY215" s="160" t="s">
        <v>195</v>
      </c>
      <c r="BK215" s="169">
        <f>BK216+BK231+BK260</f>
        <v>0</v>
      </c>
    </row>
    <row r="216" spans="2:65" s="10" customFormat="1" ht="14.85" customHeight="1">
      <c r="B216" s="159"/>
      <c r="D216" s="160" t="s">
        <v>74</v>
      </c>
      <c r="E216" s="170" t="s">
        <v>422</v>
      </c>
      <c r="F216" s="170" t="s">
        <v>423</v>
      </c>
      <c r="I216" s="162"/>
      <c r="J216" s="171">
        <f>BK216</f>
        <v>0</v>
      </c>
      <c r="L216" s="159"/>
      <c r="M216" s="164"/>
      <c r="N216" s="165"/>
      <c r="O216" s="165"/>
      <c r="P216" s="166">
        <f>SUM(P217:P230)</f>
        <v>0</v>
      </c>
      <c r="Q216" s="165"/>
      <c r="R216" s="166">
        <f>SUM(R217:R230)</f>
        <v>0.16453999999999999</v>
      </c>
      <c r="S216" s="165"/>
      <c r="T216" s="167">
        <f>SUM(T217:T230)</f>
        <v>0</v>
      </c>
      <c r="AR216" s="160" t="s">
        <v>83</v>
      </c>
      <c r="AT216" s="168" t="s">
        <v>74</v>
      </c>
      <c r="AU216" s="168" t="s">
        <v>85</v>
      </c>
      <c r="AY216" s="160" t="s">
        <v>195</v>
      </c>
      <c r="BK216" s="169">
        <f>SUM(BK217:BK230)</f>
        <v>0</v>
      </c>
    </row>
    <row r="217" spans="2:65" s="1" customFormat="1" ht="16.5" customHeight="1">
      <c r="B217" s="172"/>
      <c r="C217" s="173" t="s">
        <v>419</v>
      </c>
      <c r="D217" s="173" t="s">
        <v>197</v>
      </c>
      <c r="E217" s="174" t="s">
        <v>425</v>
      </c>
      <c r="F217" s="175" t="s">
        <v>426</v>
      </c>
      <c r="G217" s="176" t="s">
        <v>325</v>
      </c>
      <c r="H217" s="177">
        <v>4</v>
      </c>
      <c r="I217" s="178"/>
      <c r="J217" s="179">
        <f>ROUND(I217*H217,2)</f>
        <v>0</v>
      </c>
      <c r="K217" s="175"/>
      <c r="L217" s="40"/>
      <c r="M217" s="180" t="s">
        <v>5</v>
      </c>
      <c r="N217" s="181" t="s">
        <v>46</v>
      </c>
      <c r="O217" s="41"/>
      <c r="P217" s="182">
        <f>O217*H217</f>
        <v>0</v>
      </c>
      <c r="Q217" s="182">
        <v>1.1999999999999999E-3</v>
      </c>
      <c r="R217" s="182">
        <f>Q217*H217</f>
        <v>4.7999999999999996E-3</v>
      </c>
      <c r="S217" s="182">
        <v>0</v>
      </c>
      <c r="T217" s="183">
        <f>S217*H217</f>
        <v>0</v>
      </c>
      <c r="AR217" s="23" t="s">
        <v>201</v>
      </c>
      <c r="AT217" s="23" t="s">
        <v>197</v>
      </c>
      <c r="AU217" s="23" t="s">
        <v>211</v>
      </c>
      <c r="AY217" s="23" t="s">
        <v>195</v>
      </c>
      <c r="BE217" s="184">
        <f>IF(N217="základní",J217,0)</f>
        <v>0</v>
      </c>
      <c r="BF217" s="184">
        <f>IF(N217="snížená",J217,0)</f>
        <v>0</v>
      </c>
      <c r="BG217" s="184">
        <f>IF(N217="zákl. přenesená",J217,0)</f>
        <v>0</v>
      </c>
      <c r="BH217" s="184">
        <f>IF(N217="sníž. přenesená",J217,0)</f>
        <v>0</v>
      </c>
      <c r="BI217" s="184">
        <f>IF(N217="nulová",J217,0)</f>
        <v>0</v>
      </c>
      <c r="BJ217" s="23" t="s">
        <v>83</v>
      </c>
      <c r="BK217" s="184">
        <f>ROUND(I217*H217,2)</f>
        <v>0</v>
      </c>
      <c r="BL217" s="23" t="s">
        <v>201</v>
      </c>
      <c r="BM217" s="23" t="s">
        <v>1194</v>
      </c>
    </row>
    <row r="218" spans="2:65" s="1" customFormat="1" ht="25.5" customHeight="1">
      <c r="B218" s="172"/>
      <c r="C218" s="213" t="s">
        <v>424</v>
      </c>
      <c r="D218" s="213" t="s">
        <v>316</v>
      </c>
      <c r="E218" s="214" t="s">
        <v>429</v>
      </c>
      <c r="F218" s="215" t="s">
        <v>430</v>
      </c>
      <c r="G218" s="216" t="s">
        <v>325</v>
      </c>
      <c r="H218" s="217">
        <v>2</v>
      </c>
      <c r="I218" s="218"/>
      <c r="J218" s="219">
        <f>ROUND(I218*H218,2)</f>
        <v>0</v>
      </c>
      <c r="K218" s="215"/>
      <c r="L218" s="220"/>
      <c r="M218" s="221" t="s">
        <v>5</v>
      </c>
      <c r="N218" s="222" t="s">
        <v>46</v>
      </c>
      <c r="O218" s="41"/>
      <c r="P218" s="182">
        <f>O218*H218</f>
        <v>0</v>
      </c>
      <c r="Q218" s="182">
        <v>1.2200000000000001E-2</v>
      </c>
      <c r="R218" s="182">
        <f>Q218*H218</f>
        <v>2.4400000000000002E-2</v>
      </c>
      <c r="S218" s="182">
        <v>0</v>
      </c>
      <c r="T218" s="183">
        <f>S218*H218</f>
        <v>0</v>
      </c>
      <c r="AR218" s="23" t="s">
        <v>255</v>
      </c>
      <c r="AT218" s="23" t="s">
        <v>316</v>
      </c>
      <c r="AU218" s="23" t="s">
        <v>211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1195</v>
      </c>
    </row>
    <row r="219" spans="2:65" s="1" customFormat="1" ht="40.5">
      <c r="B219" s="40"/>
      <c r="D219" s="186" t="s">
        <v>209</v>
      </c>
      <c r="F219" s="194" t="s">
        <v>432</v>
      </c>
      <c r="I219" s="195"/>
      <c r="L219" s="40"/>
      <c r="M219" s="196"/>
      <c r="N219" s="41"/>
      <c r="O219" s="41"/>
      <c r="P219" s="41"/>
      <c r="Q219" s="41"/>
      <c r="R219" s="41"/>
      <c r="S219" s="41"/>
      <c r="T219" s="69"/>
      <c r="AT219" s="23" t="s">
        <v>209</v>
      </c>
      <c r="AU219" s="23" t="s">
        <v>211</v>
      </c>
    </row>
    <row r="220" spans="2:65" s="1" customFormat="1" ht="25.5" customHeight="1">
      <c r="B220" s="172"/>
      <c r="C220" s="213" t="s">
        <v>428</v>
      </c>
      <c r="D220" s="213" t="s">
        <v>316</v>
      </c>
      <c r="E220" s="214" t="s">
        <v>434</v>
      </c>
      <c r="F220" s="215" t="s">
        <v>435</v>
      </c>
      <c r="G220" s="216" t="s">
        <v>325</v>
      </c>
      <c r="H220" s="217">
        <v>2</v>
      </c>
      <c r="I220" s="218"/>
      <c r="J220" s="219">
        <f>ROUND(I220*H220,2)</f>
        <v>0</v>
      </c>
      <c r="K220" s="215"/>
      <c r="L220" s="220"/>
      <c r="M220" s="221" t="s">
        <v>5</v>
      </c>
      <c r="N220" s="222" t="s">
        <v>46</v>
      </c>
      <c r="O220" s="41"/>
      <c r="P220" s="182">
        <f>O220*H220</f>
        <v>0</v>
      </c>
      <c r="Q220" s="182">
        <v>1.01E-2</v>
      </c>
      <c r="R220" s="182">
        <f>Q220*H220</f>
        <v>2.0199999999999999E-2</v>
      </c>
      <c r="S220" s="182">
        <v>0</v>
      </c>
      <c r="T220" s="183">
        <f>S220*H220</f>
        <v>0</v>
      </c>
      <c r="AR220" s="23" t="s">
        <v>255</v>
      </c>
      <c r="AT220" s="23" t="s">
        <v>316</v>
      </c>
      <c r="AU220" s="23" t="s">
        <v>211</v>
      </c>
      <c r="AY220" s="23" t="s">
        <v>195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23" t="s">
        <v>83</v>
      </c>
      <c r="BK220" s="184">
        <f>ROUND(I220*H220,2)</f>
        <v>0</v>
      </c>
      <c r="BL220" s="23" t="s">
        <v>201</v>
      </c>
      <c r="BM220" s="23" t="s">
        <v>1196</v>
      </c>
    </row>
    <row r="221" spans="2:65" s="1" customFormat="1" ht="67.5">
      <c r="B221" s="40"/>
      <c r="D221" s="186" t="s">
        <v>209</v>
      </c>
      <c r="F221" s="194" t="s">
        <v>437</v>
      </c>
      <c r="I221" s="195"/>
      <c r="L221" s="40"/>
      <c r="M221" s="196"/>
      <c r="N221" s="41"/>
      <c r="O221" s="41"/>
      <c r="P221" s="41"/>
      <c r="Q221" s="41"/>
      <c r="R221" s="41"/>
      <c r="S221" s="41"/>
      <c r="T221" s="69"/>
      <c r="AT221" s="23" t="s">
        <v>209</v>
      </c>
      <c r="AU221" s="23" t="s">
        <v>211</v>
      </c>
    </row>
    <row r="222" spans="2:65" s="1" customFormat="1" ht="16.5" customHeight="1">
      <c r="B222" s="172"/>
      <c r="C222" s="173" t="s">
        <v>433</v>
      </c>
      <c r="D222" s="173" t="s">
        <v>197</v>
      </c>
      <c r="E222" s="174" t="s">
        <v>1197</v>
      </c>
      <c r="F222" s="175" t="s">
        <v>1198</v>
      </c>
      <c r="G222" s="176" t="s">
        <v>325</v>
      </c>
      <c r="H222" s="177">
        <v>4</v>
      </c>
      <c r="I222" s="178"/>
      <c r="J222" s="179">
        <f>ROUND(I222*H222,2)</f>
        <v>0</v>
      </c>
      <c r="K222" s="175"/>
      <c r="L222" s="40"/>
      <c r="M222" s="180" t="s">
        <v>5</v>
      </c>
      <c r="N222" s="181" t="s">
        <v>46</v>
      </c>
      <c r="O222" s="41"/>
      <c r="P222" s="182">
        <f>O222*H222</f>
        <v>0</v>
      </c>
      <c r="Q222" s="182">
        <v>2.96E-3</v>
      </c>
      <c r="R222" s="182">
        <f>Q222*H222</f>
        <v>1.184E-2</v>
      </c>
      <c r="S222" s="182">
        <v>0</v>
      </c>
      <c r="T222" s="183">
        <f>S222*H222</f>
        <v>0</v>
      </c>
      <c r="AR222" s="23" t="s">
        <v>201</v>
      </c>
      <c r="AT222" s="23" t="s">
        <v>197</v>
      </c>
      <c r="AU222" s="23" t="s">
        <v>211</v>
      </c>
      <c r="AY222" s="23" t="s">
        <v>195</v>
      </c>
      <c r="BE222" s="184">
        <f>IF(N222="základní",J222,0)</f>
        <v>0</v>
      </c>
      <c r="BF222" s="184">
        <f>IF(N222="snížená",J222,0)</f>
        <v>0</v>
      </c>
      <c r="BG222" s="184">
        <f>IF(N222="zákl. přenesená",J222,0)</f>
        <v>0</v>
      </c>
      <c r="BH222" s="184">
        <f>IF(N222="sníž. přenesená",J222,0)</f>
        <v>0</v>
      </c>
      <c r="BI222" s="184">
        <f>IF(N222="nulová",J222,0)</f>
        <v>0</v>
      </c>
      <c r="BJ222" s="23" t="s">
        <v>83</v>
      </c>
      <c r="BK222" s="184">
        <f>ROUND(I222*H222,2)</f>
        <v>0</v>
      </c>
      <c r="BL222" s="23" t="s">
        <v>201</v>
      </c>
      <c r="BM222" s="23" t="s">
        <v>1199</v>
      </c>
    </row>
    <row r="223" spans="2:65" s="1" customFormat="1" ht="25.5" customHeight="1">
      <c r="B223" s="172"/>
      <c r="C223" s="213" t="s">
        <v>438</v>
      </c>
      <c r="D223" s="213" t="s">
        <v>316</v>
      </c>
      <c r="E223" s="214" t="s">
        <v>1200</v>
      </c>
      <c r="F223" s="215" t="s">
        <v>1201</v>
      </c>
      <c r="G223" s="216" t="s">
        <v>325</v>
      </c>
      <c r="H223" s="217">
        <v>2</v>
      </c>
      <c r="I223" s="218"/>
      <c r="J223" s="219">
        <f>ROUND(I223*H223,2)</f>
        <v>0</v>
      </c>
      <c r="K223" s="215"/>
      <c r="L223" s="220"/>
      <c r="M223" s="221" t="s">
        <v>5</v>
      </c>
      <c r="N223" s="222" t="s">
        <v>46</v>
      </c>
      <c r="O223" s="41"/>
      <c r="P223" s="182">
        <f>O223*H223</f>
        <v>0</v>
      </c>
      <c r="Q223" s="182">
        <v>1.37E-2</v>
      </c>
      <c r="R223" s="182">
        <f>Q223*H223</f>
        <v>2.7400000000000001E-2</v>
      </c>
      <c r="S223" s="182">
        <v>0</v>
      </c>
      <c r="T223" s="183">
        <f>S223*H223</f>
        <v>0</v>
      </c>
      <c r="AR223" s="23" t="s">
        <v>255</v>
      </c>
      <c r="AT223" s="23" t="s">
        <v>316</v>
      </c>
      <c r="AU223" s="23" t="s">
        <v>211</v>
      </c>
      <c r="AY223" s="23" t="s">
        <v>195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23" t="s">
        <v>83</v>
      </c>
      <c r="BK223" s="184">
        <f>ROUND(I223*H223,2)</f>
        <v>0</v>
      </c>
      <c r="BL223" s="23" t="s">
        <v>201</v>
      </c>
      <c r="BM223" s="23" t="s">
        <v>1202</v>
      </c>
    </row>
    <row r="224" spans="2:65" s="1" customFormat="1" ht="54">
      <c r="B224" s="40"/>
      <c r="D224" s="186" t="s">
        <v>209</v>
      </c>
      <c r="F224" s="194" t="s">
        <v>1203</v>
      </c>
      <c r="I224" s="195"/>
      <c r="L224" s="40"/>
      <c r="M224" s="196"/>
      <c r="N224" s="41"/>
      <c r="O224" s="41"/>
      <c r="P224" s="41"/>
      <c r="Q224" s="41"/>
      <c r="R224" s="41"/>
      <c r="S224" s="41"/>
      <c r="T224" s="69"/>
      <c r="AT224" s="23" t="s">
        <v>209</v>
      </c>
      <c r="AU224" s="23" t="s">
        <v>211</v>
      </c>
    </row>
    <row r="225" spans="2:65" s="1" customFormat="1" ht="25.5" customHeight="1">
      <c r="B225" s="172"/>
      <c r="C225" s="213" t="s">
        <v>443</v>
      </c>
      <c r="D225" s="213" t="s">
        <v>316</v>
      </c>
      <c r="E225" s="214" t="s">
        <v>448</v>
      </c>
      <c r="F225" s="215" t="s">
        <v>1204</v>
      </c>
      <c r="G225" s="216" t="s">
        <v>325</v>
      </c>
      <c r="H225" s="217">
        <v>2</v>
      </c>
      <c r="I225" s="218"/>
      <c r="J225" s="219">
        <f>ROUND(I225*H225,2)</f>
        <v>0</v>
      </c>
      <c r="K225" s="215"/>
      <c r="L225" s="220"/>
      <c r="M225" s="221" t="s">
        <v>5</v>
      </c>
      <c r="N225" s="222" t="s">
        <v>46</v>
      </c>
      <c r="O225" s="41"/>
      <c r="P225" s="182">
        <f>O225*H225</f>
        <v>0</v>
      </c>
      <c r="Q225" s="182">
        <v>1.5299999999999999E-2</v>
      </c>
      <c r="R225" s="182">
        <f>Q225*H225</f>
        <v>3.0599999999999999E-2</v>
      </c>
      <c r="S225" s="182">
        <v>0</v>
      </c>
      <c r="T225" s="183">
        <f>S225*H225</f>
        <v>0</v>
      </c>
      <c r="AR225" s="23" t="s">
        <v>255</v>
      </c>
      <c r="AT225" s="23" t="s">
        <v>316</v>
      </c>
      <c r="AU225" s="23" t="s">
        <v>211</v>
      </c>
      <c r="AY225" s="23" t="s">
        <v>195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23" t="s">
        <v>83</v>
      </c>
      <c r="BK225" s="184">
        <f>ROUND(I225*H225,2)</f>
        <v>0</v>
      </c>
      <c r="BL225" s="23" t="s">
        <v>201</v>
      </c>
      <c r="BM225" s="23" t="s">
        <v>1205</v>
      </c>
    </row>
    <row r="226" spans="2:65" s="1" customFormat="1" ht="121.5">
      <c r="B226" s="40"/>
      <c r="D226" s="186" t="s">
        <v>209</v>
      </c>
      <c r="F226" s="194" t="s">
        <v>442</v>
      </c>
      <c r="I226" s="195"/>
      <c r="L226" s="40"/>
      <c r="M226" s="196"/>
      <c r="N226" s="41"/>
      <c r="O226" s="41"/>
      <c r="P226" s="41"/>
      <c r="Q226" s="41"/>
      <c r="R226" s="41"/>
      <c r="S226" s="41"/>
      <c r="T226" s="69"/>
      <c r="AT226" s="23" t="s">
        <v>209</v>
      </c>
      <c r="AU226" s="23" t="s">
        <v>211</v>
      </c>
    </row>
    <row r="227" spans="2:65" s="1" customFormat="1" ht="16.5" customHeight="1">
      <c r="B227" s="172"/>
      <c r="C227" s="173" t="s">
        <v>447</v>
      </c>
      <c r="D227" s="173" t="s">
        <v>197</v>
      </c>
      <c r="E227" s="174" t="s">
        <v>1206</v>
      </c>
      <c r="F227" s="175" t="s">
        <v>1207</v>
      </c>
      <c r="G227" s="176" t="s">
        <v>325</v>
      </c>
      <c r="H227" s="177">
        <v>1</v>
      </c>
      <c r="I227" s="178"/>
      <c r="J227" s="179">
        <f>ROUND(I227*H227,2)</f>
        <v>0</v>
      </c>
      <c r="K227" s="175"/>
      <c r="L227" s="40"/>
      <c r="M227" s="180" t="s">
        <v>5</v>
      </c>
      <c r="N227" s="181" t="s">
        <v>46</v>
      </c>
      <c r="O227" s="41"/>
      <c r="P227" s="182">
        <f>O227*H227</f>
        <v>0</v>
      </c>
      <c r="Q227" s="182">
        <v>3.8E-3</v>
      </c>
      <c r="R227" s="182">
        <f>Q227*H227</f>
        <v>3.8E-3</v>
      </c>
      <c r="S227" s="182">
        <v>0</v>
      </c>
      <c r="T227" s="183">
        <f>S227*H227</f>
        <v>0</v>
      </c>
      <c r="AR227" s="23" t="s">
        <v>201</v>
      </c>
      <c r="AT227" s="23" t="s">
        <v>197</v>
      </c>
      <c r="AU227" s="23" t="s">
        <v>211</v>
      </c>
      <c r="AY227" s="23" t="s">
        <v>195</v>
      </c>
      <c r="BE227" s="184">
        <f>IF(N227="základní",J227,0)</f>
        <v>0</v>
      </c>
      <c r="BF227" s="184">
        <f>IF(N227="snížená",J227,0)</f>
        <v>0</v>
      </c>
      <c r="BG227" s="184">
        <f>IF(N227="zákl. přenesená",J227,0)</f>
        <v>0</v>
      </c>
      <c r="BH227" s="184">
        <f>IF(N227="sníž. přenesená",J227,0)</f>
        <v>0</v>
      </c>
      <c r="BI227" s="184">
        <f>IF(N227="nulová",J227,0)</f>
        <v>0</v>
      </c>
      <c r="BJ227" s="23" t="s">
        <v>83</v>
      </c>
      <c r="BK227" s="184">
        <f>ROUND(I227*H227,2)</f>
        <v>0</v>
      </c>
      <c r="BL227" s="23" t="s">
        <v>201</v>
      </c>
      <c r="BM227" s="23" t="s">
        <v>1208</v>
      </c>
    </row>
    <row r="228" spans="2:65" s="1" customFormat="1" ht="16.5" customHeight="1">
      <c r="B228" s="172"/>
      <c r="C228" s="213" t="s">
        <v>452</v>
      </c>
      <c r="D228" s="213" t="s">
        <v>316</v>
      </c>
      <c r="E228" s="214" t="s">
        <v>1209</v>
      </c>
      <c r="F228" s="215" t="s">
        <v>1210</v>
      </c>
      <c r="G228" s="216" t="s">
        <v>325</v>
      </c>
      <c r="H228" s="217">
        <v>1</v>
      </c>
      <c r="I228" s="218"/>
      <c r="J228" s="219">
        <f>ROUND(I228*H228,2)</f>
        <v>0</v>
      </c>
      <c r="K228" s="215"/>
      <c r="L228" s="220"/>
      <c r="M228" s="221" t="s">
        <v>5</v>
      </c>
      <c r="N228" s="222" t="s">
        <v>46</v>
      </c>
      <c r="O228" s="41"/>
      <c r="P228" s="182">
        <f>O228*H228</f>
        <v>0</v>
      </c>
      <c r="Q228" s="182">
        <v>4.1500000000000002E-2</v>
      </c>
      <c r="R228" s="182">
        <f>Q228*H228</f>
        <v>4.1500000000000002E-2</v>
      </c>
      <c r="S228" s="182">
        <v>0</v>
      </c>
      <c r="T228" s="183">
        <f>S228*H228</f>
        <v>0</v>
      </c>
      <c r="AR228" s="23" t="s">
        <v>255</v>
      </c>
      <c r="AT228" s="23" t="s">
        <v>316</v>
      </c>
      <c r="AU228" s="23" t="s">
        <v>211</v>
      </c>
      <c r="AY228" s="23" t="s">
        <v>195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23" t="s">
        <v>83</v>
      </c>
      <c r="BK228" s="184">
        <f>ROUND(I228*H228,2)</f>
        <v>0</v>
      </c>
      <c r="BL228" s="23" t="s">
        <v>201</v>
      </c>
      <c r="BM228" s="23" t="s">
        <v>1211</v>
      </c>
    </row>
    <row r="229" spans="2:65" s="1" customFormat="1" ht="40.5">
      <c r="B229" s="40"/>
      <c r="D229" s="186" t="s">
        <v>209</v>
      </c>
      <c r="F229" s="194" t="s">
        <v>1212</v>
      </c>
      <c r="I229" s="195"/>
      <c r="L229" s="40"/>
      <c r="M229" s="196"/>
      <c r="N229" s="41"/>
      <c r="O229" s="41"/>
      <c r="P229" s="41"/>
      <c r="Q229" s="41"/>
      <c r="R229" s="41"/>
      <c r="S229" s="41"/>
      <c r="T229" s="69"/>
      <c r="AT229" s="23" t="s">
        <v>209</v>
      </c>
      <c r="AU229" s="23" t="s">
        <v>211</v>
      </c>
    </row>
    <row r="230" spans="2:65" s="1" customFormat="1" ht="16.5" customHeight="1">
      <c r="B230" s="172"/>
      <c r="C230" s="173" t="s">
        <v>456</v>
      </c>
      <c r="D230" s="173" t="s">
        <v>197</v>
      </c>
      <c r="E230" s="174" t="s">
        <v>457</v>
      </c>
      <c r="F230" s="175" t="s">
        <v>458</v>
      </c>
      <c r="G230" s="176" t="s">
        <v>303</v>
      </c>
      <c r="H230" s="177">
        <v>0.16500000000000001</v>
      </c>
      <c r="I230" s="178"/>
      <c r="J230" s="179">
        <f>ROUND(I230*H230,2)</f>
        <v>0</v>
      </c>
      <c r="K230" s="175"/>
      <c r="L230" s="40"/>
      <c r="M230" s="180" t="s">
        <v>5</v>
      </c>
      <c r="N230" s="181" t="s">
        <v>46</v>
      </c>
      <c r="O230" s="41"/>
      <c r="P230" s="182">
        <f>O230*H230</f>
        <v>0</v>
      </c>
      <c r="Q230" s="182">
        <v>0</v>
      </c>
      <c r="R230" s="182">
        <f>Q230*H230</f>
        <v>0</v>
      </c>
      <c r="S230" s="182">
        <v>0</v>
      </c>
      <c r="T230" s="183">
        <f>S230*H230</f>
        <v>0</v>
      </c>
      <c r="AR230" s="23" t="s">
        <v>201</v>
      </c>
      <c r="AT230" s="23" t="s">
        <v>197</v>
      </c>
      <c r="AU230" s="23" t="s">
        <v>211</v>
      </c>
      <c r="AY230" s="23" t="s">
        <v>195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23" t="s">
        <v>83</v>
      </c>
      <c r="BK230" s="184">
        <f>ROUND(I230*H230,2)</f>
        <v>0</v>
      </c>
      <c r="BL230" s="23" t="s">
        <v>201</v>
      </c>
      <c r="BM230" s="23" t="s">
        <v>1213</v>
      </c>
    </row>
    <row r="231" spans="2:65" s="10" customFormat="1" ht="22.35" customHeight="1">
      <c r="B231" s="159"/>
      <c r="D231" s="160" t="s">
        <v>74</v>
      </c>
      <c r="E231" s="170" t="s">
        <v>460</v>
      </c>
      <c r="F231" s="170" t="s">
        <v>461</v>
      </c>
      <c r="I231" s="162"/>
      <c r="J231" s="171">
        <f>BK231</f>
        <v>0</v>
      </c>
      <c r="L231" s="159"/>
      <c r="M231" s="164"/>
      <c r="N231" s="165"/>
      <c r="O231" s="165"/>
      <c r="P231" s="166">
        <f>SUM(P232:P259)</f>
        <v>0</v>
      </c>
      <c r="Q231" s="165"/>
      <c r="R231" s="166">
        <f>SUM(R232:R259)</f>
        <v>0.33308709999999997</v>
      </c>
      <c r="S231" s="165"/>
      <c r="T231" s="167">
        <f>SUM(T232:T259)</f>
        <v>0</v>
      </c>
      <c r="AR231" s="160" t="s">
        <v>83</v>
      </c>
      <c r="AT231" s="168" t="s">
        <v>74</v>
      </c>
      <c r="AU231" s="168" t="s">
        <v>85</v>
      </c>
      <c r="AY231" s="160" t="s">
        <v>195</v>
      </c>
      <c r="BK231" s="169">
        <f>SUM(BK232:BK259)</f>
        <v>0</v>
      </c>
    </row>
    <row r="232" spans="2:65" s="1" customFormat="1" ht="25.5" customHeight="1">
      <c r="B232" s="172"/>
      <c r="C232" s="173" t="s">
        <v>462</v>
      </c>
      <c r="D232" s="173" t="s">
        <v>197</v>
      </c>
      <c r="E232" s="174" t="s">
        <v>481</v>
      </c>
      <c r="F232" s="175" t="s">
        <v>482</v>
      </c>
      <c r="G232" s="176" t="s">
        <v>207</v>
      </c>
      <c r="H232" s="177">
        <v>31.73</v>
      </c>
      <c r="I232" s="178"/>
      <c r="J232" s="179">
        <f>ROUND(I232*H232,2)</f>
        <v>0</v>
      </c>
      <c r="K232" s="175"/>
      <c r="L232" s="40"/>
      <c r="M232" s="180" t="s">
        <v>5</v>
      </c>
      <c r="N232" s="181" t="s">
        <v>46</v>
      </c>
      <c r="O232" s="41"/>
      <c r="P232" s="182">
        <f>O232*H232</f>
        <v>0</v>
      </c>
      <c r="Q232" s="182">
        <v>0</v>
      </c>
      <c r="R232" s="182">
        <f>Q232*H232</f>
        <v>0</v>
      </c>
      <c r="S232" s="182">
        <v>0</v>
      </c>
      <c r="T232" s="183">
        <f>S232*H232</f>
        <v>0</v>
      </c>
      <c r="AR232" s="23" t="s">
        <v>201</v>
      </c>
      <c r="AT232" s="23" t="s">
        <v>197</v>
      </c>
      <c r="AU232" s="23" t="s">
        <v>211</v>
      </c>
      <c r="AY232" s="23" t="s">
        <v>195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23" t="s">
        <v>83</v>
      </c>
      <c r="BK232" s="184">
        <f>ROUND(I232*H232,2)</f>
        <v>0</v>
      </c>
      <c r="BL232" s="23" t="s">
        <v>201</v>
      </c>
      <c r="BM232" s="23" t="s">
        <v>1214</v>
      </c>
    </row>
    <row r="233" spans="2:65" s="1" customFormat="1" ht="27">
      <c r="B233" s="40"/>
      <c r="D233" s="186" t="s">
        <v>209</v>
      </c>
      <c r="F233" s="194" t="s">
        <v>484</v>
      </c>
      <c r="I233" s="195"/>
      <c r="L233" s="40"/>
      <c r="M233" s="196"/>
      <c r="N233" s="41"/>
      <c r="O233" s="41"/>
      <c r="P233" s="41"/>
      <c r="Q233" s="41"/>
      <c r="R233" s="41"/>
      <c r="S233" s="41"/>
      <c r="T233" s="69"/>
      <c r="AT233" s="23" t="s">
        <v>209</v>
      </c>
      <c r="AU233" s="23" t="s">
        <v>211</v>
      </c>
    </row>
    <row r="234" spans="2:65" s="1" customFormat="1" ht="16.5" customHeight="1">
      <c r="B234" s="172"/>
      <c r="C234" s="213" t="s">
        <v>466</v>
      </c>
      <c r="D234" s="213" t="s">
        <v>316</v>
      </c>
      <c r="E234" s="214" t="s">
        <v>486</v>
      </c>
      <c r="F234" s="215" t="s">
        <v>487</v>
      </c>
      <c r="G234" s="216" t="s">
        <v>207</v>
      </c>
      <c r="H234" s="217">
        <v>31.73</v>
      </c>
      <c r="I234" s="218"/>
      <c r="J234" s="219">
        <f>ROUND(I234*H234,2)</f>
        <v>0</v>
      </c>
      <c r="K234" s="215"/>
      <c r="L234" s="220"/>
      <c r="M234" s="221" t="s">
        <v>5</v>
      </c>
      <c r="N234" s="222" t="s">
        <v>46</v>
      </c>
      <c r="O234" s="41"/>
      <c r="P234" s="182">
        <f>O234*H234</f>
        <v>0</v>
      </c>
      <c r="Q234" s="182">
        <v>2.7E-4</v>
      </c>
      <c r="R234" s="182">
        <f>Q234*H234</f>
        <v>8.5670999999999994E-3</v>
      </c>
      <c r="S234" s="182">
        <v>0</v>
      </c>
      <c r="T234" s="183">
        <f>S234*H234</f>
        <v>0</v>
      </c>
      <c r="AR234" s="23" t="s">
        <v>255</v>
      </c>
      <c r="AT234" s="23" t="s">
        <v>316</v>
      </c>
      <c r="AU234" s="23" t="s">
        <v>211</v>
      </c>
      <c r="AY234" s="23" t="s">
        <v>195</v>
      </c>
      <c r="BE234" s="184">
        <f>IF(N234="základní",J234,0)</f>
        <v>0</v>
      </c>
      <c r="BF234" s="184">
        <f>IF(N234="snížená",J234,0)</f>
        <v>0</v>
      </c>
      <c r="BG234" s="184">
        <f>IF(N234="zákl. přenesená",J234,0)</f>
        <v>0</v>
      </c>
      <c r="BH234" s="184">
        <f>IF(N234="sníž. přenesená",J234,0)</f>
        <v>0</v>
      </c>
      <c r="BI234" s="184">
        <f>IF(N234="nulová",J234,0)</f>
        <v>0</v>
      </c>
      <c r="BJ234" s="23" t="s">
        <v>83</v>
      </c>
      <c r="BK234" s="184">
        <f>ROUND(I234*H234,2)</f>
        <v>0</v>
      </c>
      <c r="BL234" s="23" t="s">
        <v>201</v>
      </c>
      <c r="BM234" s="23" t="s">
        <v>1215</v>
      </c>
    </row>
    <row r="235" spans="2:65" s="1" customFormat="1" ht="27">
      <c r="B235" s="40"/>
      <c r="D235" s="186" t="s">
        <v>209</v>
      </c>
      <c r="F235" s="194" t="s">
        <v>489</v>
      </c>
      <c r="I235" s="195"/>
      <c r="L235" s="40"/>
      <c r="M235" s="196"/>
      <c r="N235" s="41"/>
      <c r="O235" s="41"/>
      <c r="P235" s="41"/>
      <c r="Q235" s="41"/>
      <c r="R235" s="41"/>
      <c r="S235" s="41"/>
      <c r="T235" s="69"/>
      <c r="AT235" s="23" t="s">
        <v>209</v>
      </c>
      <c r="AU235" s="23" t="s">
        <v>211</v>
      </c>
    </row>
    <row r="236" spans="2:65" s="1" customFormat="1" ht="25.5" customHeight="1">
      <c r="B236" s="172"/>
      <c r="C236" s="173" t="s">
        <v>471</v>
      </c>
      <c r="D236" s="173" t="s">
        <v>197</v>
      </c>
      <c r="E236" s="174" t="s">
        <v>463</v>
      </c>
      <c r="F236" s="175" t="s">
        <v>464</v>
      </c>
      <c r="G236" s="176" t="s">
        <v>207</v>
      </c>
      <c r="H236" s="177">
        <v>128</v>
      </c>
      <c r="I236" s="178"/>
      <c r="J236" s="179">
        <f>ROUND(I236*H236,2)</f>
        <v>0</v>
      </c>
      <c r="K236" s="175"/>
      <c r="L236" s="40"/>
      <c r="M236" s="180" t="s">
        <v>5</v>
      </c>
      <c r="N236" s="181" t="s">
        <v>46</v>
      </c>
      <c r="O236" s="41"/>
      <c r="P236" s="182">
        <f>O236*H236</f>
        <v>0</v>
      </c>
      <c r="Q236" s="182">
        <v>0</v>
      </c>
      <c r="R236" s="182">
        <f>Q236*H236</f>
        <v>0</v>
      </c>
      <c r="S236" s="182">
        <v>0</v>
      </c>
      <c r="T236" s="183">
        <f>S236*H236</f>
        <v>0</v>
      </c>
      <c r="AR236" s="23" t="s">
        <v>201</v>
      </c>
      <c r="AT236" s="23" t="s">
        <v>197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1216</v>
      </c>
    </row>
    <row r="237" spans="2:65" s="1" customFormat="1" ht="16.5" customHeight="1">
      <c r="B237" s="172"/>
      <c r="C237" s="213" t="s">
        <v>476</v>
      </c>
      <c r="D237" s="213" t="s">
        <v>316</v>
      </c>
      <c r="E237" s="214" t="s">
        <v>467</v>
      </c>
      <c r="F237" s="215" t="s">
        <v>468</v>
      </c>
      <c r="G237" s="216" t="s">
        <v>207</v>
      </c>
      <c r="H237" s="217">
        <v>128</v>
      </c>
      <c r="I237" s="218"/>
      <c r="J237" s="219">
        <f>ROUND(I237*H237,2)</f>
        <v>0</v>
      </c>
      <c r="K237" s="215"/>
      <c r="L237" s="220"/>
      <c r="M237" s="221" t="s">
        <v>5</v>
      </c>
      <c r="N237" s="222" t="s">
        <v>46</v>
      </c>
      <c r="O237" s="41"/>
      <c r="P237" s="182">
        <f>O237*H237</f>
        <v>0</v>
      </c>
      <c r="Q237" s="182">
        <v>2.1099999999999999E-3</v>
      </c>
      <c r="R237" s="182">
        <f>Q237*H237</f>
        <v>0.27007999999999999</v>
      </c>
      <c r="S237" s="182">
        <v>0</v>
      </c>
      <c r="T237" s="183">
        <f>S237*H237</f>
        <v>0</v>
      </c>
      <c r="AR237" s="23" t="s">
        <v>255</v>
      </c>
      <c r="AT237" s="23" t="s">
        <v>316</v>
      </c>
      <c r="AU237" s="23" t="s">
        <v>211</v>
      </c>
      <c r="AY237" s="23" t="s">
        <v>195</v>
      </c>
      <c r="BE237" s="184">
        <f>IF(N237="základní",J237,0)</f>
        <v>0</v>
      </c>
      <c r="BF237" s="184">
        <f>IF(N237="snížená",J237,0)</f>
        <v>0</v>
      </c>
      <c r="BG237" s="184">
        <f>IF(N237="zákl. přenesená",J237,0)</f>
        <v>0</v>
      </c>
      <c r="BH237" s="184">
        <f>IF(N237="sníž. přenesená",J237,0)</f>
        <v>0</v>
      </c>
      <c r="BI237" s="184">
        <f>IF(N237="nulová",J237,0)</f>
        <v>0</v>
      </c>
      <c r="BJ237" s="23" t="s">
        <v>83</v>
      </c>
      <c r="BK237" s="184">
        <f>ROUND(I237*H237,2)</f>
        <v>0</v>
      </c>
      <c r="BL237" s="23" t="s">
        <v>201</v>
      </c>
      <c r="BM237" s="23" t="s">
        <v>1217</v>
      </c>
    </row>
    <row r="238" spans="2:65" s="1" customFormat="1" ht="27">
      <c r="B238" s="40"/>
      <c r="D238" s="186" t="s">
        <v>209</v>
      </c>
      <c r="F238" s="194" t="s">
        <v>470</v>
      </c>
      <c r="I238" s="195"/>
      <c r="L238" s="40"/>
      <c r="M238" s="196"/>
      <c r="N238" s="41"/>
      <c r="O238" s="41"/>
      <c r="P238" s="41"/>
      <c r="Q238" s="41"/>
      <c r="R238" s="41"/>
      <c r="S238" s="41"/>
      <c r="T238" s="69"/>
      <c r="AT238" s="23" t="s">
        <v>209</v>
      </c>
      <c r="AU238" s="23" t="s">
        <v>211</v>
      </c>
    </row>
    <row r="239" spans="2:65" s="1" customFormat="1" ht="16.5" customHeight="1">
      <c r="B239" s="172"/>
      <c r="C239" s="173" t="s">
        <v>480</v>
      </c>
      <c r="D239" s="173" t="s">
        <v>197</v>
      </c>
      <c r="E239" s="174" t="s">
        <v>491</v>
      </c>
      <c r="F239" s="175" t="s">
        <v>492</v>
      </c>
      <c r="G239" s="176" t="s">
        <v>325</v>
      </c>
      <c r="H239" s="177">
        <v>20</v>
      </c>
      <c r="I239" s="178"/>
      <c r="J239" s="179">
        <f>ROUND(I239*H239,2)</f>
        <v>0</v>
      </c>
      <c r="K239" s="175"/>
      <c r="L239" s="40"/>
      <c r="M239" s="180" t="s">
        <v>5</v>
      </c>
      <c r="N239" s="181" t="s">
        <v>46</v>
      </c>
      <c r="O239" s="41"/>
      <c r="P239" s="182">
        <f>O239*H239</f>
        <v>0</v>
      </c>
      <c r="Q239" s="182">
        <v>0</v>
      </c>
      <c r="R239" s="182">
        <f>Q239*H239</f>
        <v>0</v>
      </c>
      <c r="S239" s="182">
        <v>0</v>
      </c>
      <c r="T239" s="183">
        <f>S239*H239</f>
        <v>0</v>
      </c>
      <c r="AR239" s="23" t="s">
        <v>201</v>
      </c>
      <c r="AT239" s="23" t="s">
        <v>197</v>
      </c>
      <c r="AU239" s="23" t="s">
        <v>211</v>
      </c>
      <c r="AY239" s="23" t="s">
        <v>195</v>
      </c>
      <c r="BE239" s="184">
        <f>IF(N239="základní",J239,0)</f>
        <v>0</v>
      </c>
      <c r="BF239" s="184">
        <f>IF(N239="snížená",J239,0)</f>
        <v>0</v>
      </c>
      <c r="BG239" s="184">
        <f>IF(N239="zákl. přenesená",J239,0)</f>
        <v>0</v>
      </c>
      <c r="BH239" s="184">
        <f>IF(N239="sníž. přenesená",J239,0)</f>
        <v>0</v>
      </c>
      <c r="BI239" s="184">
        <f>IF(N239="nulová",J239,0)</f>
        <v>0</v>
      </c>
      <c r="BJ239" s="23" t="s">
        <v>83</v>
      </c>
      <c r="BK239" s="184">
        <f>ROUND(I239*H239,2)</f>
        <v>0</v>
      </c>
      <c r="BL239" s="23" t="s">
        <v>201</v>
      </c>
      <c r="BM239" s="23" t="s">
        <v>1218</v>
      </c>
    </row>
    <row r="240" spans="2:65" s="1" customFormat="1" ht="16.5" customHeight="1">
      <c r="B240" s="172"/>
      <c r="C240" s="213" t="s">
        <v>485</v>
      </c>
      <c r="D240" s="213" t="s">
        <v>316</v>
      </c>
      <c r="E240" s="214" t="s">
        <v>495</v>
      </c>
      <c r="F240" s="215" t="s">
        <v>496</v>
      </c>
      <c r="G240" s="216" t="s">
        <v>325</v>
      </c>
      <c r="H240" s="217">
        <v>20</v>
      </c>
      <c r="I240" s="218"/>
      <c r="J240" s="219">
        <f>ROUND(I240*H240,2)</f>
        <v>0</v>
      </c>
      <c r="K240" s="215"/>
      <c r="L240" s="220"/>
      <c r="M240" s="221" t="s">
        <v>5</v>
      </c>
      <c r="N240" s="222" t="s">
        <v>46</v>
      </c>
      <c r="O240" s="41"/>
      <c r="P240" s="182">
        <f>O240*H240</f>
        <v>0</v>
      </c>
      <c r="Q240" s="182">
        <v>8.0000000000000007E-5</v>
      </c>
      <c r="R240" s="182">
        <f>Q240*H240</f>
        <v>1.6000000000000001E-3</v>
      </c>
      <c r="S240" s="182">
        <v>0</v>
      </c>
      <c r="T240" s="183">
        <f>S240*H240</f>
        <v>0</v>
      </c>
      <c r="AR240" s="23" t="s">
        <v>255</v>
      </c>
      <c r="AT240" s="23" t="s">
        <v>316</v>
      </c>
      <c r="AU240" s="23" t="s">
        <v>211</v>
      </c>
      <c r="AY240" s="23" t="s">
        <v>195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23" t="s">
        <v>83</v>
      </c>
      <c r="BK240" s="184">
        <f>ROUND(I240*H240,2)</f>
        <v>0</v>
      </c>
      <c r="BL240" s="23" t="s">
        <v>201</v>
      </c>
      <c r="BM240" s="23" t="s">
        <v>1219</v>
      </c>
    </row>
    <row r="241" spans="2:65" s="1" customFormat="1" ht="27">
      <c r="B241" s="40"/>
      <c r="D241" s="186" t="s">
        <v>209</v>
      </c>
      <c r="F241" s="194" t="s">
        <v>498</v>
      </c>
      <c r="I241" s="195"/>
      <c r="L241" s="40"/>
      <c r="M241" s="196"/>
      <c r="N241" s="41"/>
      <c r="O241" s="41"/>
      <c r="P241" s="41"/>
      <c r="Q241" s="41"/>
      <c r="R241" s="41"/>
      <c r="S241" s="41"/>
      <c r="T241" s="69"/>
      <c r="AT241" s="23" t="s">
        <v>209</v>
      </c>
      <c r="AU241" s="23" t="s">
        <v>211</v>
      </c>
    </row>
    <row r="242" spans="2:65" s="1" customFormat="1" ht="16.5" customHeight="1">
      <c r="B242" s="172"/>
      <c r="C242" s="213" t="s">
        <v>490</v>
      </c>
      <c r="D242" s="213" t="s">
        <v>316</v>
      </c>
      <c r="E242" s="214" t="s">
        <v>1067</v>
      </c>
      <c r="F242" s="215" t="s">
        <v>501</v>
      </c>
      <c r="G242" s="216" t="s">
        <v>325</v>
      </c>
      <c r="H242" s="217">
        <v>10</v>
      </c>
      <c r="I242" s="218"/>
      <c r="J242" s="219">
        <f>ROUND(I242*H242,2)</f>
        <v>0</v>
      </c>
      <c r="K242" s="215"/>
      <c r="L242" s="220"/>
      <c r="M242" s="221" t="s">
        <v>5</v>
      </c>
      <c r="N242" s="222" t="s">
        <v>46</v>
      </c>
      <c r="O242" s="41"/>
      <c r="P242" s="182">
        <f>O242*H242</f>
        <v>0</v>
      </c>
      <c r="Q242" s="182">
        <v>6.4999999999999997E-4</v>
      </c>
      <c r="R242" s="182">
        <f>Q242*H242</f>
        <v>6.4999999999999997E-3</v>
      </c>
      <c r="S242" s="182">
        <v>0</v>
      </c>
      <c r="T242" s="183">
        <f>S242*H242</f>
        <v>0</v>
      </c>
      <c r="AR242" s="23" t="s">
        <v>255</v>
      </c>
      <c r="AT242" s="23" t="s">
        <v>316</v>
      </c>
      <c r="AU242" s="23" t="s">
        <v>211</v>
      </c>
      <c r="AY242" s="23" t="s">
        <v>195</v>
      </c>
      <c r="BE242" s="184">
        <f>IF(N242="základní",J242,0)</f>
        <v>0</v>
      </c>
      <c r="BF242" s="184">
        <f>IF(N242="snížená",J242,0)</f>
        <v>0</v>
      </c>
      <c r="BG242" s="184">
        <f>IF(N242="zákl. přenesená",J242,0)</f>
        <v>0</v>
      </c>
      <c r="BH242" s="184">
        <f>IF(N242="sníž. přenesená",J242,0)</f>
        <v>0</v>
      </c>
      <c r="BI242" s="184">
        <f>IF(N242="nulová",J242,0)</f>
        <v>0</v>
      </c>
      <c r="BJ242" s="23" t="s">
        <v>83</v>
      </c>
      <c r="BK242" s="184">
        <f>ROUND(I242*H242,2)</f>
        <v>0</v>
      </c>
      <c r="BL242" s="23" t="s">
        <v>201</v>
      </c>
      <c r="BM242" s="23" t="s">
        <v>1220</v>
      </c>
    </row>
    <row r="243" spans="2:65" s="1" customFormat="1" ht="27">
      <c r="B243" s="40"/>
      <c r="D243" s="186" t="s">
        <v>209</v>
      </c>
      <c r="F243" s="194" t="s">
        <v>503</v>
      </c>
      <c r="I243" s="195"/>
      <c r="L243" s="40"/>
      <c r="M243" s="196"/>
      <c r="N243" s="41"/>
      <c r="O243" s="41"/>
      <c r="P243" s="41"/>
      <c r="Q243" s="41"/>
      <c r="R243" s="41"/>
      <c r="S243" s="41"/>
      <c r="T243" s="69"/>
      <c r="AT243" s="23" t="s">
        <v>209</v>
      </c>
      <c r="AU243" s="23" t="s">
        <v>211</v>
      </c>
    </row>
    <row r="244" spans="2:65" s="1" customFormat="1" ht="16.5" customHeight="1">
      <c r="B244" s="172"/>
      <c r="C244" s="173" t="s">
        <v>494</v>
      </c>
      <c r="D244" s="173" t="s">
        <v>197</v>
      </c>
      <c r="E244" s="174" t="s">
        <v>505</v>
      </c>
      <c r="F244" s="175" t="s">
        <v>506</v>
      </c>
      <c r="G244" s="176" t="s">
        <v>325</v>
      </c>
      <c r="H244" s="177">
        <v>11</v>
      </c>
      <c r="I244" s="178"/>
      <c r="J244" s="179">
        <f>ROUND(I244*H244,2)</f>
        <v>0</v>
      </c>
      <c r="K244" s="175"/>
      <c r="L244" s="40"/>
      <c r="M244" s="180" t="s">
        <v>5</v>
      </c>
      <c r="N244" s="181" t="s">
        <v>46</v>
      </c>
      <c r="O244" s="41"/>
      <c r="P244" s="182">
        <f>O244*H244</f>
        <v>0</v>
      </c>
      <c r="Q244" s="182">
        <v>0</v>
      </c>
      <c r="R244" s="182">
        <f>Q244*H244</f>
        <v>0</v>
      </c>
      <c r="S244" s="182">
        <v>0</v>
      </c>
      <c r="T244" s="183">
        <f>S244*H244</f>
        <v>0</v>
      </c>
      <c r="AR244" s="23" t="s">
        <v>201</v>
      </c>
      <c r="AT244" s="23" t="s">
        <v>197</v>
      </c>
      <c r="AU244" s="23" t="s">
        <v>211</v>
      </c>
      <c r="AY244" s="23" t="s">
        <v>195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23" t="s">
        <v>83</v>
      </c>
      <c r="BK244" s="184">
        <f>ROUND(I244*H244,2)</f>
        <v>0</v>
      </c>
      <c r="BL244" s="23" t="s">
        <v>201</v>
      </c>
      <c r="BM244" s="23" t="s">
        <v>1221</v>
      </c>
    </row>
    <row r="245" spans="2:65" s="1" customFormat="1" ht="16.5" customHeight="1">
      <c r="B245" s="172"/>
      <c r="C245" s="213" t="s">
        <v>499</v>
      </c>
      <c r="D245" s="213" t="s">
        <v>316</v>
      </c>
      <c r="E245" s="214" t="s">
        <v>513</v>
      </c>
      <c r="F245" s="215" t="s">
        <v>514</v>
      </c>
      <c r="G245" s="216" t="s">
        <v>325</v>
      </c>
      <c r="H245" s="217">
        <v>2</v>
      </c>
      <c r="I245" s="218"/>
      <c r="J245" s="219">
        <f>ROUND(I245*H245,2)</f>
        <v>0</v>
      </c>
      <c r="K245" s="215"/>
      <c r="L245" s="220"/>
      <c r="M245" s="221" t="s">
        <v>5</v>
      </c>
      <c r="N245" s="222" t="s">
        <v>46</v>
      </c>
      <c r="O245" s="41"/>
      <c r="P245" s="182">
        <f>O245*H245</f>
        <v>0</v>
      </c>
      <c r="Q245" s="182">
        <v>2E-3</v>
      </c>
      <c r="R245" s="182">
        <f>Q245*H245</f>
        <v>4.0000000000000001E-3</v>
      </c>
      <c r="S245" s="182">
        <v>0</v>
      </c>
      <c r="T245" s="183">
        <f>S245*H245</f>
        <v>0</v>
      </c>
      <c r="AR245" s="23" t="s">
        <v>255</v>
      </c>
      <c r="AT245" s="23" t="s">
        <v>316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1222</v>
      </c>
    </row>
    <row r="246" spans="2:65" s="1" customFormat="1" ht="16.5" customHeight="1">
      <c r="B246" s="172"/>
      <c r="C246" s="213" t="s">
        <v>504</v>
      </c>
      <c r="D246" s="213" t="s">
        <v>316</v>
      </c>
      <c r="E246" s="214" t="s">
        <v>516</v>
      </c>
      <c r="F246" s="215" t="s">
        <v>517</v>
      </c>
      <c r="G246" s="216" t="s">
        <v>325</v>
      </c>
      <c r="H246" s="217">
        <v>2</v>
      </c>
      <c r="I246" s="218"/>
      <c r="J246" s="219">
        <f>ROUND(I246*H246,2)</f>
        <v>0</v>
      </c>
      <c r="K246" s="215"/>
      <c r="L246" s="220"/>
      <c r="M246" s="221" t="s">
        <v>5</v>
      </c>
      <c r="N246" s="222" t="s">
        <v>46</v>
      </c>
      <c r="O246" s="41"/>
      <c r="P246" s="182">
        <f>O246*H246</f>
        <v>0</v>
      </c>
      <c r="Q246" s="182">
        <v>2E-3</v>
      </c>
      <c r="R246" s="182">
        <f>Q246*H246</f>
        <v>4.0000000000000001E-3</v>
      </c>
      <c r="S246" s="182">
        <v>0</v>
      </c>
      <c r="T246" s="183">
        <f>S246*H246</f>
        <v>0</v>
      </c>
      <c r="AR246" s="23" t="s">
        <v>255</v>
      </c>
      <c r="AT246" s="23" t="s">
        <v>316</v>
      </c>
      <c r="AU246" s="23" t="s">
        <v>211</v>
      </c>
      <c r="AY246" s="23" t="s">
        <v>195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23" t="s">
        <v>83</v>
      </c>
      <c r="BK246" s="184">
        <f>ROUND(I246*H246,2)</f>
        <v>0</v>
      </c>
      <c r="BL246" s="23" t="s">
        <v>201</v>
      </c>
      <c r="BM246" s="23" t="s">
        <v>1223</v>
      </c>
    </row>
    <row r="247" spans="2:65" s="1" customFormat="1" ht="27">
      <c r="B247" s="40"/>
      <c r="D247" s="186" t="s">
        <v>209</v>
      </c>
      <c r="F247" s="194" t="s">
        <v>519</v>
      </c>
      <c r="I247" s="195"/>
      <c r="L247" s="40"/>
      <c r="M247" s="196"/>
      <c r="N247" s="41"/>
      <c r="O247" s="41"/>
      <c r="P247" s="41"/>
      <c r="Q247" s="41"/>
      <c r="R247" s="41"/>
      <c r="S247" s="41"/>
      <c r="T247" s="69"/>
      <c r="AT247" s="23" t="s">
        <v>209</v>
      </c>
      <c r="AU247" s="23" t="s">
        <v>211</v>
      </c>
    </row>
    <row r="248" spans="2:65" s="1" customFormat="1" ht="16.5" customHeight="1">
      <c r="B248" s="172"/>
      <c r="C248" s="213" t="s">
        <v>508</v>
      </c>
      <c r="D248" s="213" t="s">
        <v>316</v>
      </c>
      <c r="E248" s="214" t="s">
        <v>521</v>
      </c>
      <c r="F248" s="215" t="s">
        <v>522</v>
      </c>
      <c r="G248" s="216" t="s">
        <v>325</v>
      </c>
      <c r="H248" s="217">
        <v>6</v>
      </c>
      <c r="I248" s="218"/>
      <c r="J248" s="219">
        <f>ROUND(I248*H248,2)</f>
        <v>0</v>
      </c>
      <c r="K248" s="215"/>
      <c r="L248" s="220"/>
      <c r="M248" s="221" t="s">
        <v>5</v>
      </c>
      <c r="N248" s="222" t="s">
        <v>46</v>
      </c>
      <c r="O248" s="41"/>
      <c r="P248" s="182">
        <f>O248*H248</f>
        <v>0</v>
      </c>
      <c r="Q248" s="182">
        <v>5.5999999999999995E-4</v>
      </c>
      <c r="R248" s="182">
        <f>Q248*H248</f>
        <v>3.3599999999999997E-3</v>
      </c>
      <c r="S248" s="182">
        <v>0</v>
      </c>
      <c r="T248" s="183">
        <f>S248*H248</f>
        <v>0</v>
      </c>
      <c r="AR248" s="23" t="s">
        <v>255</v>
      </c>
      <c r="AT248" s="23" t="s">
        <v>316</v>
      </c>
      <c r="AU248" s="23" t="s">
        <v>211</v>
      </c>
      <c r="AY248" s="23" t="s">
        <v>195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23" t="s">
        <v>83</v>
      </c>
      <c r="BK248" s="184">
        <f>ROUND(I248*H248,2)</f>
        <v>0</v>
      </c>
      <c r="BL248" s="23" t="s">
        <v>201</v>
      </c>
      <c r="BM248" s="23" t="s">
        <v>1224</v>
      </c>
    </row>
    <row r="249" spans="2:65" s="1" customFormat="1" ht="27">
      <c r="B249" s="40"/>
      <c r="D249" s="186" t="s">
        <v>209</v>
      </c>
      <c r="F249" s="194" t="s">
        <v>519</v>
      </c>
      <c r="I249" s="195"/>
      <c r="L249" s="40"/>
      <c r="M249" s="196"/>
      <c r="N249" s="41"/>
      <c r="O249" s="41"/>
      <c r="P249" s="41"/>
      <c r="Q249" s="41"/>
      <c r="R249" s="41"/>
      <c r="S249" s="41"/>
      <c r="T249" s="69"/>
      <c r="AT249" s="23" t="s">
        <v>209</v>
      </c>
      <c r="AU249" s="23" t="s">
        <v>211</v>
      </c>
    </row>
    <row r="250" spans="2:65" s="1" customFormat="1" ht="16.5" customHeight="1">
      <c r="B250" s="172"/>
      <c r="C250" s="213" t="s">
        <v>391</v>
      </c>
      <c r="D250" s="213" t="s">
        <v>316</v>
      </c>
      <c r="E250" s="214" t="s">
        <v>509</v>
      </c>
      <c r="F250" s="215" t="s">
        <v>510</v>
      </c>
      <c r="G250" s="216" t="s">
        <v>325</v>
      </c>
      <c r="H250" s="217">
        <v>1</v>
      </c>
      <c r="I250" s="218"/>
      <c r="J250" s="219">
        <f>ROUND(I250*H250,2)</f>
        <v>0</v>
      </c>
      <c r="K250" s="215"/>
      <c r="L250" s="220"/>
      <c r="M250" s="221" t="s">
        <v>5</v>
      </c>
      <c r="N250" s="222" t="s">
        <v>46</v>
      </c>
      <c r="O250" s="41"/>
      <c r="P250" s="182">
        <f>O250*H250</f>
        <v>0</v>
      </c>
      <c r="Q250" s="182">
        <v>3.2000000000000003E-4</v>
      </c>
      <c r="R250" s="182">
        <f>Q250*H250</f>
        <v>3.2000000000000003E-4</v>
      </c>
      <c r="S250" s="182">
        <v>0</v>
      </c>
      <c r="T250" s="183">
        <f>S250*H250</f>
        <v>0</v>
      </c>
      <c r="AR250" s="23" t="s">
        <v>255</v>
      </c>
      <c r="AT250" s="23" t="s">
        <v>316</v>
      </c>
      <c r="AU250" s="23" t="s">
        <v>211</v>
      </c>
      <c r="AY250" s="23" t="s">
        <v>195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23" t="s">
        <v>83</v>
      </c>
      <c r="BK250" s="184">
        <f>ROUND(I250*H250,2)</f>
        <v>0</v>
      </c>
      <c r="BL250" s="23" t="s">
        <v>201</v>
      </c>
      <c r="BM250" s="23" t="s">
        <v>1225</v>
      </c>
    </row>
    <row r="251" spans="2:65" s="1" customFormat="1" ht="27">
      <c r="B251" s="40"/>
      <c r="D251" s="186" t="s">
        <v>209</v>
      </c>
      <c r="F251" s="194" t="s">
        <v>512</v>
      </c>
      <c r="I251" s="195"/>
      <c r="L251" s="40"/>
      <c r="M251" s="196"/>
      <c r="N251" s="41"/>
      <c r="O251" s="41"/>
      <c r="P251" s="41"/>
      <c r="Q251" s="41"/>
      <c r="R251" s="41"/>
      <c r="S251" s="41"/>
      <c r="T251" s="69"/>
      <c r="AT251" s="23" t="s">
        <v>209</v>
      </c>
      <c r="AU251" s="23" t="s">
        <v>211</v>
      </c>
    </row>
    <row r="252" spans="2:65" s="1" customFormat="1" ht="25.5" customHeight="1">
      <c r="B252" s="172"/>
      <c r="C252" s="173" t="s">
        <v>412</v>
      </c>
      <c r="D252" s="173" t="s">
        <v>197</v>
      </c>
      <c r="E252" s="174" t="s">
        <v>529</v>
      </c>
      <c r="F252" s="175" t="s">
        <v>530</v>
      </c>
      <c r="G252" s="176" t="s">
        <v>325</v>
      </c>
      <c r="H252" s="177">
        <v>10</v>
      </c>
      <c r="I252" s="178"/>
      <c r="J252" s="179">
        <f>ROUND(I252*H252,2)</f>
        <v>0</v>
      </c>
      <c r="K252" s="175"/>
      <c r="L252" s="40"/>
      <c r="M252" s="180" t="s">
        <v>5</v>
      </c>
      <c r="N252" s="181" t="s">
        <v>46</v>
      </c>
      <c r="O252" s="41"/>
      <c r="P252" s="182">
        <f>O252*H252</f>
        <v>0</v>
      </c>
      <c r="Q252" s="182">
        <v>0</v>
      </c>
      <c r="R252" s="182">
        <f>Q252*H252</f>
        <v>0</v>
      </c>
      <c r="S252" s="182">
        <v>0</v>
      </c>
      <c r="T252" s="183">
        <f>S252*H252</f>
        <v>0</v>
      </c>
      <c r="AR252" s="23" t="s">
        <v>201</v>
      </c>
      <c r="AT252" s="23" t="s">
        <v>197</v>
      </c>
      <c r="AU252" s="23" t="s">
        <v>211</v>
      </c>
      <c r="AY252" s="23" t="s">
        <v>195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23" t="s">
        <v>83</v>
      </c>
      <c r="BK252" s="184">
        <f>ROUND(I252*H252,2)</f>
        <v>0</v>
      </c>
      <c r="BL252" s="23" t="s">
        <v>201</v>
      </c>
      <c r="BM252" s="23" t="s">
        <v>1226</v>
      </c>
    </row>
    <row r="253" spans="2:65" s="1" customFormat="1" ht="16.5" customHeight="1">
      <c r="B253" s="172"/>
      <c r="C253" s="213" t="s">
        <v>520</v>
      </c>
      <c r="D253" s="213" t="s">
        <v>316</v>
      </c>
      <c r="E253" s="214" t="s">
        <v>533</v>
      </c>
      <c r="F253" s="215" t="s">
        <v>534</v>
      </c>
      <c r="G253" s="216" t="s">
        <v>325</v>
      </c>
      <c r="H253" s="217">
        <v>10</v>
      </c>
      <c r="I253" s="218"/>
      <c r="J253" s="219">
        <f>ROUND(I253*H253,2)</f>
        <v>0</v>
      </c>
      <c r="K253" s="215"/>
      <c r="L253" s="220"/>
      <c r="M253" s="221" t="s">
        <v>5</v>
      </c>
      <c r="N253" s="222" t="s">
        <v>46</v>
      </c>
      <c r="O253" s="41"/>
      <c r="P253" s="182">
        <f>O253*H253</f>
        <v>0</v>
      </c>
      <c r="Q253" s="182">
        <v>2.5000000000000001E-3</v>
      </c>
      <c r="R253" s="182">
        <f>Q253*H253</f>
        <v>2.5000000000000001E-2</v>
      </c>
      <c r="S253" s="182">
        <v>0</v>
      </c>
      <c r="T253" s="183">
        <f>S253*H253</f>
        <v>0</v>
      </c>
      <c r="AR253" s="23" t="s">
        <v>255</v>
      </c>
      <c r="AT253" s="23" t="s">
        <v>316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1227</v>
      </c>
    </row>
    <row r="254" spans="2:65" s="1" customFormat="1" ht="54">
      <c r="B254" s="40"/>
      <c r="D254" s="186" t="s">
        <v>209</v>
      </c>
      <c r="F254" s="194" t="s">
        <v>536</v>
      </c>
      <c r="I254" s="195"/>
      <c r="L254" s="40"/>
      <c r="M254" s="196"/>
      <c r="N254" s="41"/>
      <c r="O254" s="41"/>
      <c r="P254" s="41"/>
      <c r="Q254" s="41"/>
      <c r="R254" s="41"/>
      <c r="S254" s="41"/>
      <c r="T254" s="69"/>
      <c r="AT254" s="23" t="s">
        <v>209</v>
      </c>
      <c r="AU254" s="23" t="s">
        <v>211</v>
      </c>
    </row>
    <row r="255" spans="2:65" s="1" customFormat="1" ht="16.5" customHeight="1">
      <c r="B255" s="172"/>
      <c r="C255" s="173" t="s">
        <v>524</v>
      </c>
      <c r="D255" s="173" t="s">
        <v>197</v>
      </c>
      <c r="E255" s="174" t="s">
        <v>472</v>
      </c>
      <c r="F255" s="175" t="s">
        <v>473</v>
      </c>
      <c r="G255" s="176" t="s">
        <v>207</v>
      </c>
      <c r="H255" s="177">
        <v>3</v>
      </c>
      <c r="I255" s="178"/>
      <c r="J255" s="179">
        <f>ROUND(I255*H255,2)</f>
        <v>0</v>
      </c>
      <c r="K255" s="175"/>
      <c r="L255" s="40"/>
      <c r="M255" s="180" t="s">
        <v>5</v>
      </c>
      <c r="N255" s="181" t="s">
        <v>46</v>
      </c>
      <c r="O255" s="41"/>
      <c r="P255" s="182">
        <f>O255*H255</f>
        <v>0</v>
      </c>
      <c r="Q255" s="182">
        <v>4.6999999999999999E-4</v>
      </c>
      <c r="R255" s="182">
        <f>Q255*H255</f>
        <v>1.41E-3</v>
      </c>
      <c r="S255" s="182">
        <v>0</v>
      </c>
      <c r="T255" s="183">
        <f>S255*H255</f>
        <v>0</v>
      </c>
      <c r="AR255" s="23" t="s">
        <v>201</v>
      </c>
      <c r="AT255" s="23" t="s">
        <v>197</v>
      </c>
      <c r="AU255" s="23" t="s">
        <v>211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1228</v>
      </c>
    </row>
    <row r="256" spans="2:65" s="1" customFormat="1" ht="27">
      <c r="B256" s="40"/>
      <c r="D256" s="186" t="s">
        <v>209</v>
      </c>
      <c r="F256" s="194" t="s">
        <v>475</v>
      </c>
      <c r="I256" s="195"/>
      <c r="L256" s="40"/>
      <c r="M256" s="196"/>
      <c r="N256" s="41"/>
      <c r="O256" s="41"/>
      <c r="P256" s="41"/>
      <c r="Q256" s="41"/>
      <c r="R256" s="41"/>
      <c r="S256" s="41"/>
      <c r="T256" s="69"/>
      <c r="AT256" s="23" t="s">
        <v>209</v>
      </c>
      <c r="AU256" s="23" t="s">
        <v>211</v>
      </c>
    </row>
    <row r="257" spans="2:65" s="11" customFormat="1">
      <c r="B257" s="185"/>
      <c r="D257" s="186" t="s">
        <v>203</v>
      </c>
      <c r="E257" s="187" t="s">
        <v>5</v>
      </c>
      <c r="F257" s="188" t="s">
        <v>1229</v>
      </c>
      <c r="H257" s="189">
        <v>3</v>
      </c>
      <c r="I257" s="190"/>
      <c r="L257" s="185"/>
      <c r="M257" s="191"/>
      <c r="N257" s="192"/>
      <c r="O257" s="192"/>
      <c r="P257" s="192"/>
      <c r="Q257" s="192"/>
      <c r="R257" s="192"/>
      <c r="S257" s="192"/>
      <c r="T257" s="193"/>
      <c r="AT257" s="187" t="s">
        <v>203</v>
      </c>
      <c r="AU257" s="187" t="s">
        <v>211</v>
      </c>
      <c r="AV257" s="11" t="s">
        <v>85</v>
      </c>
      <c r="AW257" s="11" t="s">
        <v>39</v>
      </c>
      <c r="AX257" s="11" t="s">
        <v>83</v>
      </c>
      <c r="AY257" s="187" t="s">
        <v>195</v>
      </c>
    </row>
    <row r="258" spans="2:65" s="1" customFormat="1" ht="16.5" customHeight="1">
      <c r="B258" s="172"/>
      <c r="C258" s="213" t="s">
        <v>528</v>
      </c>
      <c r="D258" s="213" t="s">
        <v>316</v>
      </c>
      <c r="E258" s="214" t="s">
        <v>477</v>
      </c>
      <c r="F258" s="215" t="s">
        <v>478</v>
      </c>
      <c r="G258" s="216" t="s">
        <v>207</v>
      </c>
      <c r="H258" s="217">
        <v>3</v>
      </c>
      <c r="I258" s="218"/>
      <c r="J258" s="219">
        <f>ROUND(I258*H258,2)</f>
        <v>0</v>
      </c>
      <c r="K258" s="215"/>
      <c r="L258" s="220"/>
      <c r="M258" s="221" t="s">
        <v>5</v>
      </c>
      <c r="N258" s="222" t="s">
        <v>46</v>
      </c>
      <c r="O258" s="41"/>
      <c r="P258" s="182">
        <f>O258*H258</f>
        <v>0</v>
      </c>
      <c r="Q258" s="182">
        <v>2.7499999999999998E-3</v>
      </c>
      <c r="R258" s="182">
        <f>Q258*H258</f>
        <v>8.2500000000000004E-3</v>
      </c>
      <c r="S258" s="182">
        <v>0</v>
      </c>
      <c r="T258" s="183">
        <f>S258*H258</f>
        <v>0</v>
      </c>
      <c r="AR258" s="23" t="s">
        <v>255</v>
      </c>
      <c r="AT258" s="23" t="s">
        <v>316</v>
      </c>
      <c r="AU258" s="23" t="s">
        <v>211</v>
      </c>
      <c r="AY258" s="23" t="s">
        <v>195</v>
      </c>
      <c r="BE258" s="184">
        <f>IF(N258="základní",J258,0)</f>
        <v>0</v>
      </c>
      <c r="BF258" s="184">
        <f>IF(N258="snížená",J258,0)</f>
        <v>0</v>
      </c>
      <c r="BG258" s="184">
        <f>IF(N258="zákl. přenesená",J258,0)</f>
        <v>0</v>
      </c>
      <c r="BH258" s="184">
        <f>IF(N258="sníž. přenesená",J258,0)</f>
        <v>0</v>
      </c>
      <c r="BI258" s="184">
        <f>IF(N258="nulová",J258,0)</f>
        <v>0</v>
      </c>
      <c r="BJ258" s="23" t="s">
        <v>83</v>
      </c>
      <c r="BK258" s="184">
        <f>ROUND(I258*H258,2)</f>
        <v>0</v>
      </c>
      <c r="BL258" s="23" t="s">
        <v>201</v>
      </c>
      <c r="BM258" s="23" t="s">
        <v>1230</v>
      </c>
    </row>
    <row r="259" spans="2:65" s="1" customFormat="1" ht="16.5" customHeight="1">
      <c r="B259" s="172"/>
      <c r="C259" s="173" t="s">
        <v>532</v>
      </c>
      <c r="D259" s="173" t="s">
        <v>197</v>
      </c>
      <c r="E259" s="174" t="s">
        <v>538</v>
      </c>
      <c r="F259" s="175" t="s">
        <v>539</v>
      </c>
      <c r="G259" s="176" t="s">
        <v>303</v>
      </c>
      <c r="H259" s="177">
        <v>0.33300000000000002</v>
      </c>
      <c r="I259" s="178"/>
      <c r="J259" s="179">
        <f>ROUND(I259*H259,2)</f>
        <v>0</v>
      </c>
      <c r="K259" s="175"/>
      <c r="L259" s="40"/>
      <c r="M259" s="180" t="s">
        <v>5</v>
      </c>
      <c r="N259" s="181" t="s">
        <v>46</v>
      </c>
      <c r="O259" s="41"/>
      <c r="P259" s="182">
        <f>O259*H259</f>
        <v>0</v>
      </c>
      <c r="Q259" s="182">
        <v>0</v>
      </c>
      <c r="R259" s="182">
        <f>Q259*H259</f>
        <v>0</v>
      </c>
      <c r="S259" s="182">
        <v>0</v>
      </c>
      <c r="T259" s="183">
        <f>S259*H259</f>
        <v>0</v>
      </c>
      <c r="AR259" s="23" t="s">
        <v>201</v>
      </c>
      <c r="AT259" s="23" t="s">
        <v>197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1231</v>
      </c>
    </row>
    <row r="260" spans="2:65" s="10" customFormat="1" ht="22.35" customHeight="1">
      <c r="B260" s="159"/>
      <c r="D260" s="160" t="s">
        <v>74</v>
      </c>
      <c r="E260" s="170" t="s">
        <v>541</v>
      </c>
      <c r="F260" s="170" t="s">
        <v>542</v>
      </c>
      <c r="I260" s="162"/>
      <c r="J260" s="171">
        <f>BK260</f>
        <v>0</v>
      </c>
      <c r="L260" s="159"/>
      <c r="M260" s="164"/>
      <c r="N260" s="165"/>
      <c r="O260" s="165"/>
      <c r="P260" s="166">
        <f>SUM(P261:P298)</f>
        <v>0</v>
      </c>
      <c r="Q260" s="165"/>
      <c r="R260" s="166">
        <f>SUM(R261:R298)</f>
        <v>3.4620299999999999</v>
      </c>
      <c r="S260" s="165"/>
      <c r="T260" s="167">
        <f>SUM(T261:T298)</f>
        <v>0</v>
      </c>
      <c r="AR260" s="160" t="s">
        <v>83</v>
      </c>
      <c r="AT260" s="168" t="s">
        <v>74</v>
      </c>
      <c r="AU260" s="168" t="s">
        <v>85</v>
      </c>
      <c r="AY260" s="160" t="s">
        <v>195</v>
      </c>
      <c r="BK260" s="169">
        <f>SUM(BK261:BK298)</f>
        <v>0</v>
      </c>
    </row>
    <row r="261" spans="2:65" s="1" customFormat="1" ht="16.5" customHeight="1">
      <c r="B261" s="172"/>
      <c r="C261" s="173" t="s">
        <v>537</v>
      </c>
      <c r="D261" s="173" t="s">
        <v>197</v>
      </c>
      <c r="E261" s="174" t="s">
        <v>544</v>
      </c>
      <c r="F261" s="175" t="s">
        <v>545</v>
      </c>
      <c r="G261" s="176" t="s">
        <v>325</v>
      </c>
      <c r="H261" s="177">
        <v>3</v>
      </c>
      <c r="I261" s="178"/>
      <c r="J261" s="179">
        <f>ROUND(I261*H261,2)</f>
        <v>0</v>
      </c>
      <c r="K261" s="175"/>
      <c r="L261" s="40"/>
      <c r="M261" s="180" t="s">
        <v>5</v>
      </c>
      <c r="N261" s="181" t="s">
        <v>46</v>
      </c>
      <c r="O261" s="41"/>
      <c r="P261" s="182">
        <f>O261*H261</f>
        <v>0</v>
      </c>
      <c r="Q261" s="182">
        <v>8.0000000000000004E-4</v>
      </c>
      <c r="R261" s="182">
        <f>Q261*H261</f>
        <v>2.4000000000000002E-3</v>
      </c>
      <c r="S261" s="182">
        <v>0</v>
      </c>
      <c r="T261" s="183">
        <f>S261*H261</f>
        <v>0</v>
      </c>
      <c r="AR261" s="23" t="s">
        <v>201</v>
      </c>
      <c r="AT261" s="23" t="s">
        <v>197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1232</v>
      </c>
    </row>
    <row r="262" spans="2:65" s="1" customFormat="1" ht="16.5" customHeight="1">
      <c r="B262" s="172"/>
      <c r="C262" s="213" t="s">
        <v>543</v>
      </c>
      <c r="D262" s="213" t="s">
        <v>316</v>
      </c>
      <c r="E262" s="214" t="s">
        <v>548</v>
      </c>
      <c r="F262" s="215" t="s">
        <v>549</v>
      </c>
      <c r="G262" s="216" t="s">
        <v>325</v>
      </c>
      <c r="H262" s="217">
        <v>3</v>
      </c>
      <c r="I262" s="218"/>
      <c r="J262" s="219">
        <f>ROUND(I262*H262,2)</f>
        <v>0</v>
      </c>
      <c r="K262" s="215"/>
      <c r="L262" s="220"/>
      <c r="M262" s="221" t="s">
        <v>5</v>
      </c>
      <c r="N262" s="222" t="s">
        <v>46</v>
      </c>
      <c r="O262" s="41"/>
      <c r="P262" s="182">
        <f>O262*H262</f>
        <v>0</v>
      </c>
      <c r="Q262" s="182">
        <v>1.4999999999999999E-2</v>
      </c>
      <c r="R262" s="182">
        <f>Q262*H262</f>
        <v>4.4999999999999998E-2</v>
      </c>
      <c r="S262" s="182">
        <v>0</v>
      </c>
      <c r="T262" s="183">
        <f>S262*H262</f>
        <v>0</v>
      </c>
      <c r="AR262" s="23" t="s">
        <v>255</v>
      </c>
      <c r="AT262" s="23" t="s">
        <v>316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1233</v>
      </c>
    </row>
    <row r="263" spans="2:65" s="1" customFormat="1" ht="40.5">
      <c r="B263" s="40"/>
      <c r="D263" s="186" t="s">
        <v>209</v>
      </c>
      <c r="F263" s="194" t="s">
        <v>551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16.5" customHeight="1">
      <c r="B264" s="172"/>
      <c r="C264" s="213" t="s">
        <v>547</v>
      </c>
      <c r="D264" s="213" t="s">
        <v>316</v>
      </c>
      <c r="E264" s="214" t="s">
        <v>553</v>
      </c>
      <c r="F264" s="215" t="s">
        <v>554</v>
      </c>
      <c r="G264" s="216" t="s">
        <v>325</v>
      </c>
      <c r="H264" s="217">
        <v>3</v>
      </c>
      <c r="I264" s="218"/>
      <c r="J264" s="219">
        <f>ROUND(I264*H264,2)</f>
        <v>0</v>
      </c>
      <c r="K264" s="215"/>
      <c r="L264" s="220"/>
      <c r="M264" s="221" t="s">
        <v>5</v>
      </c>
      <c r="N264" s="222" t="s">
        <v>46</v>
      </c>
      <c r="O264" s="41"/>
      <c r="P264" s="182">
        <f>O264*H264</f>
        <v>0</v>
      </c>
      <c r="Q264" s="182">
        <v>6.8999999999999999E-3</v>
      </c>
      <c r="R264" s="182">
        <f>Q264*H264</f>
        <v>2.07E-2</v>
      </c>
      <c r="S264" s="182">
        <v>0</v>
      </c>
      <c r="T264" s="183">
        <f>S264*H264</f>
        <v>0</v>
      </c>
      <c r="AR264" s="23" t="s">
        <v>255</v>
      </c>
      <c r="AT264" s="23" t="s">
        <v>316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1234</v>
      </c>
    </row>
    <row r="265" spans="2:65" s="1" customFormat="1" ht="27">
      <c r="B265" s="40"/>
      <c r="D265" s="186" t="s">
        <v>209</v>
      </c>
      <c r="F265" s="194" t="s">
        <v>556</v>
      </c>
      <c r="I265" s="195"/>
      <c r="L265" s="40"/>
      <c r="M265" s="196"/>
      <c r="N265" s="41"/>
      <c r="O265" s="41"/>
      <c r="P265" s="41"/>
      <c r="Q265" s="41"/>
      <c r="R265" s="41"/>
      <c r="S265" s="41"/>
      <c r="T265" s="69"/>
      <c r="AT265" s="23" t="s">
        <v>209</v>
      </c>
      <c r="AU265" s="23" t="s">
        <v>211</v>
      </c>
    </row>
    <row r="266" spans="2:65" s="1" customFormat="1" ht="16.5" customHeight="1">
      <c r="B266" s="172"/>
      <c r="C266" s="173" t="s">
        <v>552</v>
      </c>
      <c r="D266" s="173" t="s">
        <v>197</v>
      </c>
      <c r="E266" s="174" t="s">
        <v>570</v>
      </c>
      <c r="F266" s="175" t="s">
        <v>571</v>
      </c>
      <c r="G266" s="176" t="s">
        <v>325</v>
      </c>
      <c r="H266" s="177">
        <v>2</v>
      </c>
      <c r="I266" s="178"/>
      <c r="J266" s="179">
        <f>ROUND(I266*H266,2)</f>
        <v>0</v>
      </c>
      <c r="K266" s="175"/>
      <c r="L266" s="40"/>
      <c r="M266" s="180" t="s">
        <v>5</v>
      </c>
      <c r="N266" s="181" t="s">
        <v>46</v>
      </c>
      <c r="O266" s="41"/>
      <c r="P266" s="182">
        <f>O266*H266</f>
        <v>0</v>
      </c>
      <c r="Q266" s="182">
        <v>3.4000000000000002E-4</v>
      </c>
      <c r="R266" s="182">
        <f>Q266*H266</f>
        <v>6.8000000000000005E-4</v>
      </c>
      <c r="S266" s="182">
        <v>0</v>
      </c>
      <c r="T266" s="183">
        <f>S266*H266</f>
        <v>0</v>
      </c>
      <c r="AR266" s="23" t="s">
        <v>201</v>
      </c>
      <c r="AT266" s="23" t="s">
        <v>197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1235</v>
      </c>
    </row>
    <row r="267" spans="2:65" s="1" customFormat="1" ht="16.5" customHeight="1">
      <c r="B267" s="172"/>
      <c r="C267" s="213" t="s">
        <v>557</v>
      </c>
      <c r="D267" s="213" t="s">
        <v>316</v>
      </c>
      <c r="E267" s="214" t="s">
        <v>574</v>
      </c>
      <c r="F267" s="215" t="s">
        <v>575</v>
      </c>
      <c r="G267" s="216" t="s">
        <v>325</v>
      </c>
      <c r="H267" s="217">
        <v>2</v>
      </c>
      <c r="I267" s="218"/>
      <c r="J267" s="219">
        <f>ROUND(I267*H267,2)</f>
        <v>0</v>
      </c>
      <c r="K267" s="215"/>
      <c r="L267" s="220"/>
      <c r="M267" s="221" t="s">
        <v>5</v>
      </c>
      <c r="N267" s="222" t="s">
        <v>46</v>
      </c>
      <c r="O267" s="41"/>
      <c r="P267" s="182">
        <f>O267*H267</f>
        <v>0</v>
      </c>
      <c r="Q267" s="182">
        <v>3.7499999999999999E-2</v>
      </c>
      <c r="R267" s="182">
        <f>Q267*H267</f>
        <v>7.4999999999999997E-2</v>
      </c>
      <c r="S267" s="182">
        <v>0</v>
      </c>
      <c r="T267" s="183">
        <f>S267*H267</f>
        <v>0</v>
      </c>
      <c r="AR267" s="23" t="s">
        <v>255</v>
      </c>
      <c r="AT267" s="23" t="s">
        <v>316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1236</v>
      </c>
    </row>
    <row r="268" spans="2:65" s="1" customFormat="1" ht="94.5">
      <c r="B268" s="40"/>
      <c r="D268" s="186" t="s">
        <v>209</v>
      </c>
      <c r="F268" s="194" t="s">
        <v>577</v>
      </c>
      <c r="I268" s="195"/>
      <c r="L268" s="40"/>
      <c r="M268" s="196"/>
      <c r="N268" s="41"/>
      <c r="O268" s="41"/>
      <c r="P268" s="41"/>
      <c r="Q268" s="41"/>
      <c r="R268" s="41"/>
      <c r="S268" s="41"/>
      <c r="T268" s="69"/>
      <c r="AT268" s="23" t="s">
        <v>209</v>
      </c>
      <c r="AU268" s="23" t="s">
        <v>211</v>
      </c>
    </row>
    <row r="269" spans="2:65" s="1" customFormat="1" ht="16.5" customHeight="1">
      <c r="B269" s="172"/>
      <c r="C269" s="173" t="s">
        <v>561</v>
      </c>
      <c r="D269" s="173" t="s">
        <v>197</v>
      </c>
      <c r="E269" s="174" t="s">
        <v>579</v>
      </c>
      <c r="F269" s="175" t="s">
        <v>580</v>
      </c>
      <c r="G269" s="176" t="s">
        <v>325</v>
      </c>
      <c r="H269" s="177">
        <v>10</v>
      </c>
      <c r="I269" s="178"/>
      <c r="J269" s="179">
        <f>ROUND(I269*H269,2)</f>
        <v>0</v>
      </c>
      <c r="K269" s="175"/>
      <c r="L269" s="40"/>
      <c r="M269" s="180" t="s">
        <v>5</v>
      </c>
      <c r="N269" s="181" t="s">
        <v>46</v>
      </c>
      <c r="O269" s="41"/>
      <c r="P269" s="182">
        <f>O269*H269</f>
        <v>0</v>
      </c>
      <c r="Q269" s="182">
        <v>6.3829999999999998E-2</v>
      </c>
      <c r="R269" s="182">
        <f>Q269*H269</f>
        <v>0.63829999999999998</v>
      </c>
      <c r="S269" s="182">
        <v>0</v>
      </c>
      <c r="T269" s="183">
        <f>S269*H269</f>
        <v>0</v>
      </c>
      <c r="AR269" s="23" t="s">
        <v>201</v>
      </c>
      <c r="AT269" s="23" t="s">
        <v>197</v>
      </c>
      <c r="AU269" s="23" t="s">
        <v>211</v>
      </c>
      <c r="AY269" s="23" t="s">
        <v>195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23" t="s">
        <v>83</v>
      </c>
      <c r="BK269" s="184">
        <f>ROUND(I269*H269,2)</f>
        <v>0</v>
      </c>
      <c r="BL269" s="23" t="s">
        <v>201</v>
      </c>
      <c r="BM269" s="23" t="s">
        <v>1237</v>
      </c>
    </row>
    <row r="270" spans="2:65" s="1" customFormat="1" ht="16.5" customHeight="1">
      <c r="B270" s="172"/>
      <c r="C270" s="213" t="s">
        <v>565</v>
      </c>
      <c r="D270" s="213" t="s">
        <v>316</v>
      </c>
      <c r="E270" s="214" t="s">
        <v>583</v>
      </c>
      <c r="F270" s="215" t="s">
        <v>584</v>
      </c>
      <c r="G270" s="216" t="s">
        <v>325</v>
      </c>
      <c r="H270" s="217">
        <v>10</v>
      </c>
      <c r="I270" s="218"/>
      <c r="J270" s="219">
        <f>ROUND(I270*H270,2)</f>
        <v>0</v>
      </c>
      <c r="K270" s="215"/>
      <c r="L270" s="220"/>
      <c r="M270" s="221" t="s">
        <v>5</v>
      </c>
      <c r="N270" s="222" t="s">
        <v>46</v>
      </c>
      <c r="O270" s="41"/>
      <c r="P270" s="182">
        <f>O270*H270</f>
        <v>0</v>
      </c>
      <c r="Q270" s="182">
        <v>7.3000000000000001E-3</v>
      </c>
      <c r="R270" s="182">
        <f>Q270*H270</f>
        <v>7.2999999999999995E-2</v>
      </c>
      <c r="S270" s="182">
        <v>0</v>
      </c>
      <c r="T270" s="183">
        <f>S270*H270</f>
        <v>0</v>
      </c>
      <c r="AR270" s="23" t="s">
        <v>255</v>
      </c>
      <c r="AT270" s="23" t="s">
        <v>316</v>
      </c>
      <c r="AU270" s="23" t="s">
        <v>211</v>
      </c>
      <c r="AY270" s="23" t="s">
        <v>195</v>
      </c>
      <c r="BE270" s="184">
        <f>IF(N270="základní",J270,0)</f>
        <v>0</v>
      </c>
      <c r="BF270" s="184">
        <f>IF(N270="snížená",J270,0)</f>
        <v>0</v>
      </c>
      <c r="BG270" s="184">
        <f>IF(N270="zákl. přenesená",J270,0)</f>
        <v>0</v>
      </c>
      <c r="BH270" s="184">
        <f>IF(N270="sníž. přenesená",J270,0)</f>
        <v>0</v>
      </c>
      <c r="BI270" s="184">
        <f>IF(N270="nulová",J270,0)</f>
        <v>0</v>
      </c>
      <c r="BJ270" s="23" t="s">
        <v>83</v>
      </c>
      <c r="BK270" s="184">
        <f>ROUND(I270*H270,2)</f>
        <v>0</v>
      </c>
      <c r="BL270" s="23" t="s">
        <v>201</v>
      </c>
      <c r="BM270" s="23" t="s">
        <v>1238</v>
      </c>
    </row>
    <row r="271" spans="2:65" s="1" customFormat="1" ht="40.5">
      <c r="B271" s="40"/>
      <c r="D271" s="186" t="s">
        <v>209</v>
      </c>
      <c r="F271" s="194" t="s">
        <v>586</v>
      </c>
      <c r="I271" s="195"/>
      <c r="L271" s="40"/>
      <c r="M271" s="196"/>
      <c r="N271" s="41"/>
      <c r="O271" s="41"/>
      <c r="P271" s="41"/>
      <c r="Q271" s="41"/>
      <c r="R271" s="41"/>
      <c r="S271" s="41"/>
      <c r="T271" s="69"/>
      <c r="AT271" s="23" t="s">
        <v>209</v>
      </c>
      <c r="AU271" s="23" t="s">
        <v>211</v>
      </c>
    </row>
    <row r="272" spans="2:65" s="1" customFormat="1" ht="16.5" customHeight="1">
      <c r="B272" s="172"/>
      <c r="C272" s="213" t="s">
        <v>569</v>
      </c>
      <c r="D272" s="213" t="s">
        <v>316</v>
      </c>
      <c r="E272" s="214" t="s">
        <v>588</v>
      </c>
      <c r="F272" s="215" t="s">
        <v>589</v>
      </c>
      <c r="G272" s="216" t="s">
        <v>325</v>
      </c>
      <c r="H272" s="217">
        <v>10</v>
      </c>
      <c r="I272" s="218"/>
      <c r="J272" s="219">
        <f>ROUND(I272*H272,2)</f>
        <v>0</v>
      </c>
      <c r="K272" s="215"/>
      <c r="L272" s="220"/>
      <c r="M272" s="221" t="s">
        <v>5</v>
      </c>
      <c r="N272" s="222" t="s">
        <v>46</v>
      </c>
      <c r="O272" s="41"/>
      <c r="P272" s="182">
        <f>O272*H272</f>
        <v>0</v>
      </c>
      <c r="Q272" s="182">
        <v>3.5000000000000001E-3</v>
      </c>
      <c r="R272" s="182">
        <f>Q272*H272</f>
        <v>3.5000000000000003E-2</v>
      </c>
      <c r="S272" s="182">
        <v>0</v>
      </c>
      <c r="T272" s="183">
        <f>S272*H272</f>
        <v>0</v>
      </c>
      <c r="AR272" s="23" t="s">
        <v>255</v>
      </c>
      <c r="AT272" s="23" t="s">
        <v>316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1239</v>
      </c>
    </row>
    <row r="273" spans="2:65" s="1" customFormat="1" ht="27">
      <c r="B273" s="40"/>
      <c r="D273" s="186" t="s">
        <v>209</v>
      </c>
      <c r="F273" s="194" t="s">
        <v>512</v>
      </c>
      <c r="I273" s="195"/>
      <c r="L273" s="40"/>
      <c r="M273" s="196"/>
      <c r="N273" s="41"/>
      <c r="O273" s="41"/>
      <c r="P273" s="41"/>
      <c r="Q273" s="41"/>
      <c r="R273" s="41"/>
      <c r="S273" s="41"/>
      <c r="T273" s="69"/>
      <c r="AT273" s="23" t="s">
        <v>209</v>
      </c>
      <c r="AU273" s="23" t="s">
        <v>211</v>
      </c>
    </row>
    <row r="274" spans="2:65" s="1" customFormat="1" ht="16.5" customHeight="1">
      <c r="B274" s="172"/>
      <c r="C274" s="173" t="s">
        <v>573</v>
      </c>
      <c r="D274" s="173" t="s">
        <v>197</v>
      </c>
      <c r="E274" s="174" t="s">
        <v>592</v>
      </c>
      <c r="F274" s="175" t="s">
        <v>593</v>
      </c>
      <c r="G274" s="176" t="s">
        <v>325</v>
      </c>
      <c r="H274" s="177">
        <v>3</v>
      </c>
      <c r="I274" s="178"/>
      <c r="J274" s="179">
        <f>ROUND(I274*H274,2)</f>
        <v>0</v>
      </c>
      <c r="K274" s="175"/>
      <c r="L274" s="40"/>
      <c r="M274" s="180" t="s">
        <v>5</v>
      </c>
      <c r="N274" s="181" t="s">
        <v>46</v>
      </c>
      <c r="O274" s="41"/>
      <c r="P274" s="182">
        <f>O274*H274</f>
        <v>0</v>
      </c>
      <c r="Q274" s="182">
        <v>0.12303</v>
      </c>
      <c r="R274" s="182">
        <f>Q274*H274</f>
        <v>0.36909000000000003</v>
      </c>
      <c r="S274" s="182">
        <v>0</v>
      </c>
      <c r="T274" s="183">
        <f>S274*H274</f>
        <v>0</v>
      </c>
      <c r="AR274" s="23" t="s">
        <v>201</v>
      </c>
      <c r="AT274" s="23" t="s">
        <v>197</v>
      </c>
      <c r="AU274" s="23" t="s">
        <v>211</v>
      </c>
      <c r="AY274" s="23" t="s">
        <v>195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23" t="s">
        <v>83</v>
      </c>
      <c r="BK274" s="184">
        <f>ROUND(I274*H274,2)</f>
        <v>0</v>
      </c>
      <c r="BL274" s="23" t="s">
        <v>201</v>
      </c>
      <c r="BM274" s="23" t="s">
        <v>1240</v>
      </c>
    </row>
    <row r="275" spans="2:65" s="1" customFormat="1" ht="16.5" customHeight="1">
      <c r="B275" s="172"/>
      <c r="C275" s="213" t="s">
        <v>578</v>
      </c>
      <c r="D275" s="213" t="s">
        <v>316</v>
      </c>
      <c r="E275" s="214" t="s">
        <v>596</v>
      </c>
      <c r="F275" s="215" t="s">
        <v>597</v>
      </c>
      <c r="G275" s="216" t="s">
        <v>325</v>
      </c>
      <c r="H275" s="217">
        <v>3</v>
      </c>
      <c r="I275" s="218"/>
      <c r="J275" s="219">
        <f>ROUND(I275*H275,2)</f>
        <v>0</v>
      </c>
      <c r="K275" s="215"/>
      <c r="L275" s="220"/>
      <c r="M275" s="221" t="s">
        <v>5</v>
      </c>
      <c r="N275" s="222" t="s">
        <v>46</v>
      </c>
      <c r="O275" s="41"/>
      <c r="P275" s="182">
        <f>O275*H275</f>
        <v>0</v>
      </c>
      <c r="Q275" s="182">
        <v>1.3299999999999999E-2</v>
      </c>
      <c r="R275" s="182">
        <f>Q275*H275</f>
        <v>3.9899999999999998E-2</v>
      </c>
      <c r="S275" s="182">
        <v>0</v>
      </c>
      <c r="T275" s="183">
        <f>S275*H275</f>
        <v>0</v>
      </c>
      <c r="AR275" s="23" t="s">
        <v>255</v>
      </c>
      <c r="AT275" s="23" t="s">
        <v>316</v>
      </c>
      <c r="AU275" s="23" t="s">
        <v>211</v>
      </c>
      <c r="AY275" s="23" t="s">
        <v>195</v>
      </c>
      <c r="BE275" s="184">
        <f>IF(N275="základní",J275,0)</f>
        <v>0</v>
      </c>
      <c r="BF275" s="184">
        <f>IF(N275="snížená",J275,0)</f>
        <v>0</v>
      </c>
      <c r="BG275" s="184">
        <f>IF(N275="zákl. přenesená",J275,0)</f>
        <v>0</v>
      </c>
      <c r="BH275" s="184">
        <f>IF(N275="sníž. přenesená",J275,0)</f>
        <v>0</v>
      </c>
      <c r="BI275" s="184">
        <f>IF(N275="nulová",J275,0)</f>
        <v>0</v>
      </c>
      <c r="BJ275" s="23" t="s">
        <v>83</v>
      </c>
      <c r="BK275" s="184">
        <f>ROUND(I275*H275,2)</f>
        <v>0</v>
      </c>
      <c r="BL275" s="23" t="s">
        <v>201</v>
      </c>
      <c r="BM275" s="23" t="s">
        <v>1241</v>
      </c>
    </row>
    <row r="276" spans="2:65" s="1" customFormat="1" ht="54">
      <c r="B276" s="40"/>
      <c r="D276" s="186" t="s">
        <v>209</v>
      </c>
      <c r="F276" s="194" t="s">
        <v>599</v>
      </c>
      <c r="I276" s="195"/>
      <c r="L276" s="40"/>
      <c r="M276" s="196"/>
      <c r="N276" s="41"/>
      <c r="O276" s="41"/>
      <c r="P276" s="41"/>
      <c r="Q276" s="41"/>
      <c r="R276" s="41"/>
      <c r="S276" s="41"/>
      <c r="T276" s="69"/>
      <c r="AT276" s="23" t="s">
        <v>209</v>
      </c>
      <c r="AU276" s="23" t="s">
        <v>211</v>
      </c>
    </row>
    <row r="277" spans="2:65" s="1" customFormat="1" ht="16.5" customHeight="1">
      <c r="B277" s="172"/>
      <c r="C277" s="173" t="s">
        <v>582</v>
      </c>
      <c r="D277" s="173" t="s">
        <v>197</v>
      </c>
      <c r="E277" s="174" t="s">
        <v>605</v>
      </c>
      <c r="F277" s="175" t="s">
        <v>606</v>
      </c>
      <c r="G277" s="176" t="s">
        <v>325</v>
      </c>
      <c r="H277" s="177">
        <v>2</v>
      </c>
      <c r="I277" s="178"/>
      <c r="J277" s="179">
        <f>ROUND(I277*H277,2)</f>
        <v>0</v>
      </c>
      <c r="K277" s="175"/>
      <c r="L277" s="40"/>
      <c r="M277" s="180" t="s">
        <v>5</v>
      </c>
      <c r="N277" s="181" t="s">
        <v>46</v>
      </c>
      <c r="O277" s="41"/>
      <c r="P277" s="182">
        <f>O277*H277</f>
        <v>0</v>
      </c>
      <c r="Q277" s="182">
        <v>0.32906000000000002</v>
      </c>
      <c r="R277" s="182">
        <f>Q277*H277</f>
        <v>0.65812000000000004</v>
      </c>
      <c r="S277" s="182">
        <v>0</v>
      </c>
      <c r="T277" s="183">
        <f>S277*H277</f>
        <v>0</v>
      </c>
      <c r="AR277" s="23" t="s">
        <v>201</v>
      </c>
      <c r="AT277" s="23" t="s">
        <v>197</v>
      </c>
      <c r="AU277" s="23" t="s">
        <v>211</v>
      </c>
      <c r="AY277" s="23" t="s">
        <v>195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23" t="s">
        <v>83</v>
      </c>
      <c r="BK277" s="184">
        <f>ROUND(I277*H277,2)</f>
        <v>0</v>
      </c>
      <c r="BL277" s="23" t="s">
        <v>201</v>
      </c>
      <c r="BM277" s="23" t="s">
        <v>1242</v>
      </c>
    </row>
    <row r="278" spans="2:65" s="1" customFormat="1" ht="16.5" customHeight="1">
      <c r="B278" s="172"/>
      <c r="C278" s="213" t="s">
        <v>587</v>
      </c>
      <c r="D278" s="213" t="s">
        <v>316</v>
      </c>
      <c r="E278" s="214" t="s">
        <v>609</v>
      </c>
      <c r="F278" s="215" t="s">
        <v>610</v>
      </c>
      <c r="G278" s="216" t="s">
        <v>325</v>
      </c>
      <c r="H278" s="217">
        <v>2</v>
      </c>
      <c r="I278" s="218"/>
      <c r="J278" s="219">
        <f>ROUND(I278*H278,2)</f>
        <v>0</v>
      </c>
      <c r="K278" s="215"/>
      <c r="L278" s="220"/>
      <c r="M278" s="221" t="s">
        <v>5</v>
      </c>
      <c r="N278" s="222" t="s">
        <v>46</v>
      </c>
      <c r="O278" s="41"/>
      <c r="P278" s="182">
        <f>O278*H278</f>
        <v>0</v>
      </c>
      <c r="Q278" s="182">
        <v>2.9499999999999998E-2</v>
      </c>
      <c r="R278" s="182">
        <f>Q278*H278</f>
        <v>5.8999999999999997E-2</v>
      </c>
      <c r="S278" s="182">
        <v>0</v>
      </c>
      <c r="T278" s="183">
        <f>S278*H278</f>
        <v>0</v>
      </c>
      <c r="AR278" s="23" t="s">
        <v>255</v>
      </c>
      <c r="AT278" s="23" t="s">
        <v>316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1243</v>
      </c>
    </row>
    <row r="279" spans="2:65" s="1" customFormat="1" ht="40.5">
      <c r="B279" s="40"/>
      <c r="D279" s="186" t="s">
        <v>209</v>
      </c>
      <c r="F279" s="194" t="s">
        <v>612</v>
      </c>
      <c r="I279" s="195"/>
      <c r="L279" s="40"/>
      <c r="M279" s="196"/>
      <c r="N279" s="41"/>
      <c r="O279" s="41"/>
      <c r="P279" s="41"/>
      <c r="Q279" s="41"/>
      <c r="R279" s="41"/>
      <c r="S279" s="41"/>
      <c r="T279" s="69"/>
      <c r="AT279" s="23" t="s">
        <v>209</v>
      </c>
      <c r="AU279" s="23" t="s">
        <v>211</v>
      </c>
    </row>
    <row r="280" spans="2:65" s="1" customFormat="1" ht="16.5" customHeight="1">
      <c r="B280" s="172"/>
      <c r="C280" s="173" t="s">
        <v>591</v>
      </c>
      <c r="D280" s="173" t="s">
        <v>197</v>
      </c>
      <c r="E280" s="174" t="s">
        <v>614</v>
      </c>
      <c r="F280" s="175" t="s">
        <v>615</v>
      </c>
      <c r="G280" s="176" t="s">
        <v>207</v>
      </c>
      <c r="H280" s="177">
        <v>127.55</v>
      </c>
      <c r="I280" s="178"/>
      <c r="J280" s="179">
        <f>ROUND(I280*H280,2)</f>
        <v>0</v>
      </c>
      <c r="K280" s="175"/>
      <c r="L280" s="40"/>
      <c r="M280" s="180" t="s">
        <v>5</v>
      </c>
      <c r="N280" s="181" t="s">
        <v>46</v>
      </c>
      <c r="O280" s="41"/>
      <c r="P280" s="182">
        <f>O280*H280</f>
        <v>0</v>
      </c>
      <c r="Q280" s="182">
        <v>0</v>
      </c>
      <c r="R280" s="182">
        <f>Q280*H280</f>
        <v>0</v>
      </c>
      <c r="S280" s="182">
        <v>0</v>
      </c>
      <c r="T280" s="183">
        <f>S280*H280</f>
        <v>0</v>
      </c>
      <c r="AR280" s="23" t="s">
        <v>201</v>
      </c>
      <c r="AT280" s="23" t="s">
        <v>197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1244</v>
      </c>
    </row>
    <row r="281" spans="2:65" s="1" customFormat="1" ht="67.5">
      <c r="B281" s="40"/>
      <c r="D281" s="186" t="s">
        <v>209</v>
      </c>
      <c r="F281" s="194" t="s">
        <v>617</v>
      </c>
      <c r="I281" s="195"/>
      <c r="L281" s="40"/>
      <c r="M281" s="196"/>
      <c r="N281" s="41"/>
      <c r="O281" s="41"/>
      <c r="P281" s="41"/>
      <c r="Q281" s="41"/>
      <c r="R281" s="41"/>
      <c r="S281" s="41"/>
      <c r="T281" s="69"/>
      <c r="AT281" s="23" t="s">
        <v>209</v>
      </c>
      <c r="AU281" s="23" t="s">
        <v>211</v>
      </c>
    </row>
    <row r="282" spans="2:65" s="1" customFormat="1" ht="16.5" customHeight="1">
      <c r="B282" s="172"/>
      <c r="C282" s="173" t="s">
        <v>595</v>
      </c>
      <c r="D282" s="173" t="s">
        <v>197</v>
      </c>
      <c r="E282" s="174" t="s">
        <v>619</v>
      </c>
      <c r="F282" s="175" t="s">
        <v>620</v>
      </c>
      <c r="G282" s="176" t="s">
        <v>325</v>
      </c>
      <c r="H282" s="177">
        <v>1</v>
      </c>
      <c r="I282" s="178"/>
      <c r="J282" s="179">
        <f>ROUND(I282*H282,2)</f>
        <v>0</v>
      </c>
      <c r="K282" s="175"/>
      <c r="L282" s="40"/>
      <c r="M282" s="180" t="s">
        <v>5</v>
      </c>
      <c r="N282" s="181" t="s">
        <v>46</v>
      </c>
      <c r="O282" s="41"/>
      <c r="P282" s="182">
        <f>O282*H282</f>
        <v>0</v>
      </c>
      <c r="Q282" s="182">
        <v>0</v>
      </c>
      <c r="R282" s="182">
        <f>Q282*H282</f>
        <v>0</v>
      </c>
      <c r="S282" s="182">
        <v>0</v>
      </c>
      <c r="T282" s="183">
        <f>S282*H282</f>
        <v>0</v>
      </c>
      <c r="AR282" s="23" t="s">
        <v>201</v>
      </c>
      <c r="AT282" s="23" t="s">
        <v>197</v>
      </c>
      <c r="AU282" s="23" t="s">
        <v>211</v>
      </c>
      <c r="AY282" s="23" t="s">
        <v>195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23" t="s">
        <v>83</v>
      </c>
      <c r="BK282" s="184">
        <f>ROUND(I282*H282,2)</f>
        <v>0</v>
      </c>
      <c r="BL282" s="23" t="s">
        <v>201</v>
      </c>
      <c r="BM282" s="23" t="s">
        <v>1245</v>
      </c>
    </row>
    <row r="283" spans="2:65" s="1" customFormat="1" ht="27">
      <c r="B283" s="40"/>
      <c r="D283" s="186" t="s">
        <v>209</v>
      </c>
      <c r="F283" s="194" t="s">
        <v>622</v>
      </c>
      <c r="I283" s="195"/>
      <c r="L283" s="40"/>
      <c r="M283" s="196"/>
      <c r="N283" s="41"/>
      <c r="O283" s="41"/>
      <c r="P283" s="41"/>
      <c r="Q283" s="41"/>
      <c r="R283" s="41"/>
      <c r="S283" s="41"/>
      <c r="T283" s="69"/>
      <c r="AT283" s="23" t="s">
        <v>209</v>
      </c>
      <c r="AU283" s="23" t="s">
        <v>211</v>
      </c>
    </row>
    <row r="284" spans="2:65" s="1" customFormat="1" ht="16.5" customHeight="1">
      <c r="B284" s="172"/>
      <c r="C284" s="173" t="s">
        <v>600</v>
      </c>
      <c r="D284" s="173" t="s">
        <v>197</v>
      </c>
      <c r="E284" s="174" t="s">
        <v>624</v>
      </c>
      <c r="F284" s="175" t="s">
        <v>625</v>
      </c>
      <c r="G284" s="176" t="s">
        <v>207</v>
      </c>
      <c r="H284" s="177">
        <v>127.55</v>
      </c>
      <c r="I284" s="178"/>
      <c r="J284" s="179">
        <f>ROUND(I284*H284,2)</f>
        <v>0</v>
      </c>
      <c r="K284" s="175"/>
      <c r="L284" s="40"/>
      <c r="M284" s="180" t="s">
        <v>5</v>
      </c>
      <c r="N284" s="181" t="s">
        <v>46</v>
      </c>
      <c r="O284" s="41"/>
      <c r="P284" s="182">
        <f>O284*H284</f>
        <v>0</v>
      </c>
      <c r="Q284" s="182">
        <v>0</v>
      </c>
      <c r="R284" s="182">
        <f>Q284*H284</f>
        <v>0</v>
      </c>
      <c r="S284" s="182">
        <v>0</v>
      </c>
      <c r="T284" s="183">
        <f>S284*H284</f>
        <v>0</v>
      </c>
      <c r="AR284" s="23" t="s">
        <v>201</v>
      </c>
      <c r="AT284" s="23" t="s">
        <v>197</v>
      </c>
      <c r="AU284" s="23" t="s">
        <v>211</v>
      </c>
      <c r="AY284" s="23" t="s">
        <v>195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23" t="s">
        <v>83</v>
      </c>
      <c r="BK284" s="184">
        <f>ROUND(I284*H284,2)</f>
        <v>0</v>
      </c>
      <c r="BL284" s="23" t="s">
        <v>201</v>
      </c>
      <c r="BM284" s="23" t="s">
        <v>1246</v>
      </c>
    </row>
    <row r="285" spans="2:65" s="1" customFormat="1" ht="27">
      <c r="B285" s="40"/>
      <c r="D285" s="186" t="s">
        <v>209</v>
      </c>
      <c r="F285" s="194" t="s">
        <v>627</v>
      </c>
      <c r="I285" s="195"/>
      <c r="L285" s="40"/>
      <c r="M285" s="196"/>
      <c r="N285" s="41"/>
      <c r="O285" s="41"/>
      <c r="P285" s="41"/>
      <c r="Q285" s="41"/>
      <c r="R285" s="41"/>
      <c r="S285" s="41"/>
      <c r="T285" s="69"/>
      <c r="AT285" s="23" t="s">
        <v>209</v>
      </c>
      <c r="AU285" s="23" t="s">
        <v>211</v>
      </c>
    </row>
    <row r="286" spans="2:65" s="1" customFormat="1" ht="16.5" customHeight="1">
      <c r="B286" s="172"/>
      <c r="C286" s="173" t="s">
        <v>604</v>
      </c>
      <c r="D286" s="173" t="s">
        <v>197</v>
      </c>
      <c r="E286" s="174" t="s">
        <v>629</v>
      </c>
      <c r="F286" s="175" t="s">
        <v>630</v>
      </c>
      <c r="G286" s="176" t="s">
        <v>325</v>
      </c>
      <c r="H286" s="177">
        <v>3</v>
      </c>
      <c r="I286" s="178"/>
      <c r="J286" s="179">
        <f>ROUND(I286*H286,2)</f>
        <v>0</v>
      </c>
      <c r="K286" s="175"/>
      <c r="L286" s="40"/>
      <c r="M286" s="180" t="s">
        <v>5</v>
      </c>
      <c r="N286" s="181" t="s">
        <v>46</v>
      </c>
      <c r="O286" s="41"/>
      <c r="P286" s="182">
        <f>O286*H286</f>
        <v>0</v>
      </c>
      <c r="Q286" s="182">
        <v>0.46009</v>
      </c>
      <c r="R286" s="182">
        <f>Q286*H286</f>
        <v>1.3802699999999999</v>
      </c>
      <c r="S286" s="182">
        <v>0</v>
      </c>
      <c r="T286" s="183">
        <f>S286*H286</f>
        <v>0</v>
      </c>
      <c r="AR286" s="23" t="s">
        <v>201</v>
      </c>
      <c r="AT286" s="23" t="s">
        <v>197</v>
      </c>
      <c r="AU286" s="23" t="s">
        <v>211</v>
      </c>
      <c r="AY286" s="23" t="s">
        <v>195</v>
      </c>
      <c r="BE286" s="184">
        <f>IF(N286="základní",J286,0)</f>
        <v>0</v>
      </c>
      <c r="BF286" s="184">
        <f>IF(N286="snížená",J286,0)</f>
        <v>0</v>
      </c>
      <c r="BG286" s="184">
        <f>IF(N286="zákl. přenesená",J286,0)</f>
        <v>0</v>
      </c>
      <c r="BH286" s="184">
        <f>IF(N286="sníž. přenesená",J286,0)</f>
        <v>0</v>
      </c>
      <c r="BI286" s="184">
        <f>IF(N286="nulová",J286,0)</f>
        <v>0</v>
      </c>
      <c r="BJ286" s="23" t="s">
        <v>83</v>
      </c>
      <c r="BK286" s="184">
        <f>ROUND(I286*H286,2)</f>
        <v>0</v>
      </c>
      <c r="BL286" s="23" t="s">
        <v>201</v>
      </c>
      <c r="BM286" s="23" t="s">
        <v>1247</v>
      </c>
    </row>
    <row r="287" spans="2:65" s="1" customFormat="1" ht="27">
      <c r="B287" s="40"/>
      <c r="D287" s="186" t="s">
        <v>209</v>
      </c>
      <c r="F287" s="194" t="s">
        <v>632</v>
      </c>
      <c r="I287" s="195"/>
      <c r="L287" s="40"/>
      <c r="M287" s="196"/>
      <c r="N287" s="41"/>
      <c r="O287" s="41"/>
      <c r="P287" s="41"/>
      <c r="Q287" s="41"/>
      <c r="R287" s="41"/>
      <c r="S287" s="41"/>
      <c r="T287" s="69"/>
      <c r="AT287" s="23" t="s">
        <v>209</v>
      </c>
      <c r="AU287" s="23" t="s">
        <v>211</v>
      </c>
    </row>
    <row r="288" spans="2:65" s="1" customFormat="1" ht="16.5" customHeight="1">
      <c r="B288" s="172"/>
      <c r="C288" s="173" t="s">
        <v>608</v>
      </c>
      <c r="D288" s="173" t="s">
        <v>197</v>
      </c>
      <c r="E288" s="174" t="s">
        <v>634</v>
      </c>
      <c r="F288" s="175" t="s">
        <v>635</v>
      </c>
      <c r="G288" s="176" t="s">
        <v>207</v>
      </c>
      <c r="H288" s="177">
        <v>128</v>
      </c>
      <c r="I288" s="178"/>
      <c r="J288" s="179">
        <f>ROUND(I288*H288,2)</f>
        <v>0</v>
      </c>
      <c r="K288" s="175"/>
      <c r="L288" s="40"/>
      <c r="M288" s="180" t="s">
        <v>5</v>
      </c>
      <c r="N288" s="181" t="s">
        <v>46</v>
      </c>
      <c r="O288" s="41"/>
      <c r="P288" s="182">
        <f>O288*H288</f>
        <v>0</v>
      </c>
      <c r="Q288" s="182">
        <v>9.0000000000000006E-5</v>
      </c>
      <c r="R288" s="182">
        <f>Q288*H288</f>
        <v>1.1520000000000001E-2</v>
      </c>
      <c r="S288" s="182">
        <v>0</v>
      </c>
      <c r="T288" s="183">
        <f>S288*H288</f>
        <v>0</v>
      </c>
      <c r="AR288" s="23" t="s">
        <v>201</v>
      </c>
      <c r="AT288" s="23" t="s">
        <v>197</v>
      </c>
      <c r="AU288" s="23" t="s">
        <v>211</v>
      </c>
      <c r="AY288" s="23" t="s">
        <v>195</v>
      </c>
      <c r="BE288" s="184">
        <f>IF(N288="základní",J288,0)</f>
        <v>0</v>
      </c>
      <c r="BF288" s="184">
        <f>IF(N288="snížená",J288,0)</f>
        <v>0</v>
      </c>
      <c r="BG288" s="184">
        <f>IF(N288="zákl. přenesená",J288,0)</f>
        <v>0</v>
      </c>
      <c r="BH288" s="184">
        <f>IF(N288="sníž. přenesená",J288,0)</f>
        <v>0</v>
      </c>
      <c r="BI288" s="184">
        <f>IF(N288="nulová",J288,0)</f>
        <v>0</v>
      </c>
      <c r="BJ288" s="23" t="s">
        <v>83</v>
      </c>
      <c r="BK288" s="184">
        <f>ROUND(I288*H288,2)</f>
        <v>0</v>
      </c>
      <c r="BL288" s="23" t="s">
        <v>201</v>
      </c>
      <c r="BM288" s="23" t="s">
        <v>1248</v>
      </c>
    </row>
    <row r="289" spans="2:65" s="1" customFormat="1" ht="16.5" customHeight="1">
      <c r="B289" s="172"/>
      <c r="C289" s="173" t="s">
        <v>613</v>
      </c>
      <c r="D289" s="173" t="s">
        <v>197</v>
      </c>
      <c r="E289" s="174" t="s">
        <v>638</v>
      </c>
      <c r="F289" s="175" t="s">
        <v>639</v>
      </c>
      <c r="G289" s="176" t="s">
        <v>207</v>
      </c>
      <c r="H289" s="177">
        <v>260</v>
      </c>
      <c r="I289" s="178"/>
      <c r="J289" s="179">
        <f>ROUND(I289*H289,2)</f>
        <v>0</v>
      </c>
      <c r="K289" s="175"/>
      <c r="L289" s="40"/>
      <c r="M289" s="180" t="s">
        <v>5</v>
      </c>
      <c r="N289" s="181" t="s">
        <v>46</v>
      </c>
      <c r="O289" s="41"/>
      <c r="P289" s="182">
        <f>O289*H289</f>
        <v>0</v>
      </c>
      <c r="Q289" s="182">
        <v>1.9000000000000001E-4</v>
      </c>
      <c r="R289" s="182">
        <f>Q289*H289</f>
        <v>4.9399999999999999E-2</v>
      </c>
      <c r="S289" s="182">
        <v>0</v>
      </c>
      <c r="T289" s="183">
        <f>S289*H289</f>
        <v>0</v>
      </c>
      <c r="AR289" s="23" t="s">
        <v>201</v>
      </c>
      <c r="AT289" s="23" t="s">
        <v>197</v>
      </c>
      <c r="AU289" s="23" t="s">
        <v>211</v>
      </c>
      <c r="AY289" s="23" t="s">
        <v>195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23" t="s">
        <v>83</v>
      </c>
      <c r="BK289" s="184">
        <f>ROUND(I289*H289,2)</f>
        <v>0</v>
      </c>
      <c r="BL289" s="23" t="s">
        <v>201</v>
      </c>
      <c r="BM289" s="23" t="s">
        <v>1249</v>
      </c>
    </row>
    <row r="290" spans="2:65" s="1" customFormat="1" ht="54">
      <c r="B290" s="40"/>
      <c r="D290" s="186" t="s">
        <v>209</v>
      </c>
      <c r="F290" s="194" t="s">
        <v>641</v>
      </c>
      <c r="I290" s="195"/>
      <c r="L290" s="40"/>
      <c r="M290" s="196"/>
      <c r="N290" s="41"/>
      <c r="O290" s="41"/>
      <c r="P290" s="41"/>
      <c r="Q290" s="41"/>
      <c r="R290" s="41"/>
      <c r="S290" s="41"/>
      <c r="T290" s="69"/>
      <c r="AT290" s="23" t="s">
        <v>209</v>
      </c>
      <c r="AU290" s="23" t="s">
        <v>211</v>
      </c>
    </row>
    <row r="291" spans="2:65" s="1" customFormat="1" ht="16.5" customHeight="1">
      <c r="B291" s="172"/>
      <c r="C291" s="173" t="s">
        <v>618</v>
      </c>
      <c r="D291" s="173" t="s">
        <v>197</v>
      </c>
      <c r="E291" s="174" t="s">
        <v>642</v>
      </c>
      <c r="F291" s="175" t="s">
        <v>643</v>
      </c>
      <c r="G291" s="176" t="s">
        <v>325</v>
      </c>
      <c r="H291" s="177">
        <v>15</v>
      </c>
      <c r="I291" s="178"/>
      <c r="J291" s="179">
        <f>ROUND(I291*H291,2)</f>
        <v>0</v>
      </c>
      <c r="K291" s="175"/>
      <c r="L291" s="40"/>
      <c r="M291" s="180" t="s">
        <v>5</v>
      </c>
      <c r="N291" s="181" t="s">
        <v>46</v>
      </c>
      <c r="O291" s="41"/>
      <c r="P291" s="182">
        <f>O291*H291</f>
        <v>0</v>
      </c>
      <c r="Q291" s="182">
        <v>3.1E-4</v>
      </c>
      <c r="R291" s="182">
        <f>Q291*H291</f>
        <v>4.6499999999999996E-3</v>
      </c>
      <c r="S291" s="182">
        <v>0</v>
      </c>
      <c r="T291" s="183">
        <f>S291*H291</f>
        <v>0</v>
      </c>
      <c r="AR291" s="23" t="s">
        <v>201</v>
      </c>
      <c r="AT291" s="23" t="s">
        <v>197</v>
      </c>
      <c r="AU291" s="23" t="s">
        <v>211</v>
      </c>
      <c r="AY291" s="23" t="s">
        <v>195</v>
      </c>
      <c r="BE291" s="184">
        <f>IF(N291="základní",J291,0)</f>
        <v>0</v>
      </c>
      <c r="BF291" s="184">
        <f>IF(N291="snížená",J291,0)</f>
        <v>0</v>
      </c>
      <c r="BG291" s="184">
        <f>IF(N291="zákl. přenesená",J291,0)</f>
        <v>0</v>
      </c>
      <c r="BH291" s="184">
        <f>IF(N291="sníž. přenesená",J291,0)</f>
        <v>0</v>
      </c>
      <c r="BI291" s="184">
        <f>IF(N291="nulová",J291,0)</f>
        <v>0</v>
      </c>
      <c r="BJ291" s="23" t="s">
        <v>83</v>
      </c>
      <c r="BK291" s="184">
        <f>ROUND(I291*H291,2)</f>
        <v>0</v>
      </c>
      <c r="BL291" s="23" t="s">
        <v>201</v>
      </c>
      <c r="BM291" s="23" t="s">
        <v>1250</v>
      </c>
    </row>
    <row r="292" spans="2:65" s="1" customFormat="1" ht="16.5" customHeight="1">
      <c r="B292" s="172"/>
      <c r="C292" s="173" t="s">
        <v>623</v>
      </c>
      <c r="D292" s="173" t="s">
        <v>197</v>
      </c>
      <c r="E292" s="174" t="s">
        <v>646</v>
      </c>
      <c r="F292" s="175" t="s">
        <v>647</v>
      </c>
      <c r="G292" s="176" t="s">
        <v>325</v>
      </c>
      <c r="H292" s="177">
        <v>2</v>
      </c>
      <c r="I292" s="178"/>
      <c r="J292" s="179">
        <f>ROUND(I292*H292,2)</f>
        <v>0</v>
      </c>
      <c r="K292" s="175"/>
      <c r="L292" s="40"/>
      <c r="M292" s="180" t="s">
        <v>5</v>
      </c>
      <c r="N292" s="181" t="s">
        <v>46</v>
      </c>
      <c r="O292" s="41"/>
      <c r="P292" s="182">
        <f>O292*H292</f>
        <v>0</v>
      </c>
      <c r="Q292" s="182">
        <v>0</v>
      </c>
      <c r="R292" s="182">
        <f>Q292*H292</f>
        <v>0</v>
      </c>
      <c r="S292" s="182">
        <v>0</v>
      </c>
      <c r="T292" s="183">
        <f>S292*H292</f>
        <v>0</v>
      </c>
      <c r="AR292" s="23" t="s">
        <v>201</v>
      </c>
      <c r="AT292" s="23" t="s">
        <v>197</v>
      </c>
      <c r="AU292" s="23" t="s">
        <v>211</v>
      </c>
      <c r="AY292" s="23" t="s">
        <v>195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23" t="s">
        <v>83</v>
      </c>
      <c r="BK292" s="184">
        <f>ROUND(I292*H292,2)</f>
        <v>0</v>
      </c>
      <c r="BL292" s="23" t="s">
        <v>201</v>
      </c>
      <c r="BM292" s="23" t="s">
        <v>1251</v>
      </c>
    </row>
    <row r="293" spans="2:65" s="1" customFormat="1" ht="27">
      <c r="B293" s="40"/>
      <c r="D293" s="186" t="s">
        <v>209</v>
      </c>
      <c r="F293" s="194" t="s">
        <v>649</v>
      </c>
      <c r="I293" s="195"/>
      <c r="L293" s="40"/>
      <c r="M293" s="196"/>
      <c r="N293" s="41"/>
      <c r="O293" s="41"/>
      <c r="P293" s="41"/>
      <c r="Q293" s="41"/>
      <c r="R293" s="41"/>
      <c r="S293" s="41"/>
      <c r="T293" s="69"/>
      <c r="AT293" s="23" t="s">
        <v>209</v>
      </c>
      <c r="AU293" s="23" t="s">
        <v>211</v>
      </c>
    </row>
    <row r="294" spans="2:65" s="1" customFormat="1" ht="16.5" customHeight="1">
      <c r="B294" s="172"/>
      <c r="C294" s="173" t="s">
        <v>628</v>
      </c>
      <c r="D294" s="173" t="s">
        <v>197</v>
      </c>
      <c r="E294" s="174" t="s">
        <v>650</v>
      </c>
      <c r="F294" s="175" t="s">
        <v>651</v>
      </c>
      <c r="G294" s="176" t="s">
        <v>325</v>
      </c>
      <c r="H294" s="177">
        <v>10</v>
      </c>
      <c r="I294" s="178"/>
      <c r="J294" s="179">
        <f>ROUND(I294*H294,2)</f>
        <v>0</v>
      </c>
      <c r="K294" s="175"/>
      <c r="L294" s="40"/>
      <c r="M294" s="180" t="s">
        <v>5</v>
      </c>
      <c r="N294" s="181" t="s">
        <v>46</v>
      </c>
      <c r="O294" s="41"/>
      <c r="P294" s="182">
        <f>O294*H294</f>
        <v>0</v>
      </c>
      <c r="Q294" s="182">
        <v>0</v>
      </c>
      <c r="R294" s="182">
        <f>Q294*H294</f>
        <v>0</v>
      </c>
      <c r="S294" s="182">
        <v>0</v>
      </c>
      <c r="T294" s="183">
        <f>S294*H294</f>
        <v>0</v>
      </c>
      <c r="AR294" s="23" t="s">
        <v>201</v>
      </c>
      <c r="AT294" s="23" t="s">
        <v>197</v>
      </c>
      <c r="AU294" s="23" t="s">
        <v>211</v>
      </c>
      <c r="AY294" s="23" t="s">
        <v>195</v>
      </c>
      <c r="BE294" s="184">
        <f>IF(N294="základní",J294,0)</f>
        <v>0</v>
      </c>
      <c r="BF294" s="184">
        <f>IF(N294="snížená",J294,0)</f>
        <v>0</v>
      </c>
      <c r="BG294" s="184">
        <f>IF(N294="zákl. přenesená",J294,0)</f>
        <v>0</v>
      </c>
      <c r="BH294" s="184">
        <f>IF(N294="sníž. přenesená",J294,0)</f>
        <v>0</v>
      </c>
      <c r="BI294" s="184">
        <f>IF(N294="nulová",J294,0)</f>
        <v>0</v>
      </c>
      <c r="BJ294" s="23" t="s">
        <v>83</v>
      </c>
      <c r="BK294" s="184">
        <f>ROUND(I294*H294,2)</f>
        <v>0</v>
      </c>
      <c r="BL294" s="23" t="s">
        <v>201</v>
      </c>
      <c r="BM294" s="23" t="s">
        <v>1252</v>
      </c>
    </row>
    <row r="295" spans="2:65" s="1" customFormat="1" ht="27">
      <c r="B295" s="40"/>
      <c r="D295" s="186" t="s">
        <v>209</v>
      </c>
      <c r="F295" s="194" t="s">
        <v>653</v>
      </c>
      <c r="I295" s="195"/>
      <c r="L295" s="40"/>
      <c r="M295" s="196"/>
      <c r="N295" s="41"/>
      <c r="O295" s="41"/>
      <c r="P295" s="41"/>
      <c r="Q295" s="41"/>
      <c r="R295" s="41"/>
      <c r="S295" s="41"/>
      <c r="T295" s="69"/>
      <c r="AT295" s="23" t="s">
        <v>209</v>
      </c>
      <c r="AU295" s="23" t="s">
        <v>211</v>
      </c>
    </row>
    <row r="296" spans="2:65" s="1" customFormat="1" ht="16.5" customHeight="1">
      <c r="B296" s="172"/>
      <c r="C296" s="173" t="s">
        <v>633</v>
      </c>
      <c r="D296" s="173" t="s">
        <v>197</v>
      </c>
      <c r="E296" s="174" t="s">
        <v>655</v>
      </c>
      <c r="F296" s="175" t="s">
        <v>656</v>
      </c>
      <c r="G296" s="176" t="s">
        <v>325</v>
      </c>
      <c r="H296" s="177">
        <v>2</v>
      </c>
      <c r="I296" s="178"/>
      <c r="J296" s="179">
        <f>ROUND(I296*H296,2)</f>
        <v>0</v>
      </c>
      <c r="K296" s="175"/>
      <c r="L296" s="40"/>
      <c r="M296" s="180" t="s">
        <v>5</v>
      </c>
      <c r="N296" s="181" t="s">
        <v>46</v>
      </c>
      <c r="O296" s="41"/>
      <c r="P296" s="182">
        <f>O296*H296</f>
        <v>0</v>
      </c>
      <c r="Q296" s="182">
        <v>0</v>
      </c>
      <c r="R296" s="182">
        <f>Q296*H296</f>
        <v>0</v>
      </c>
      <c r="S296" s="182">
        <v>0</v>
      </c>
      <c r="T296" s="183">
        <f>S296*H296</f>
        <v>0</v>
      </c>
      <c r="AR296" s="23" t="s">
        <v>201</v>
      </c>
      <c r="AT296" s="23" t="s">
        <v>197</v>
      </c>
      <c r="AU296" s="23" t="s">
        <v>211</v>
      </c>
      <c r="AY296" s="23" t="s">
        <v>195</v>
      </c>
      <c r="BE296" s="184">
        <f>IF(N296="základní",J296,0)</f>
        <v>0</v>
      </c>
      <c r="BF296" s="184">
        <f>IF(N296="snížená",J296,0)</f>
        <v>0</v>
      </c>
      <c r="BG296" s="184">
        <f>IF(N296="zákl. přenesená",J296,0)</f>
        <v>0</v>
      </c>
      <c r="BH296" s="184">
        <f>IF(N296="sníž. přenesená",J296,0)</f>
        <v>0</v>
      </c>
      <c r="BI296" s="184">
        <f>IF(N296="nulová",J296,0)</f>
        <v>0</v>
      </c>
      <c r="BJ296" s="23" t="s">
        <v>83</v>
      </c>
      <c r="BK296" s="184">
        <f>ROUND(I296*H296,2)</f>
        <v>0</v>
      </c>
      <c r="BL296" s="23" t="s">
        <v>201</v>
      </c>
      <c r="BM296" s="23" t="s">
        <v>1253</v>
      </c>
    </row>
    <row r="297" spans="2:65" s="1" customFormat="1" ht="27">
      <c r="B297" s="40"/>
      <c r="D297" s="186" t="s">
        <v>209</v>
      </c>
      <c r="F297" s="194" t="s">
        <v>658</v>
      </c>
      <c r="I297" s="195"/>
      <c r="L297" s="40"/>
      <c r="M297" s="196"/>
      <c r="N297" s="41"/>
      <c r="O297" s="41"/>
      <c r="P297" s="41"/>
      <c r="Q297" s="41"/>
      <c r="R297" s="41"/>
      <c r="S297" s="41"/>
      <c r="T297" s="69"/>
      <c r="AT297" s="23" t="s">
        <v>209</v>
      </c>
      <c r="AU297" s="23" t="s">
        <v>211</v>
      </c>
    </row>
    <row r="298" spans="2:65" s="1" customFormat="1" ht="16.5" customHeight="1">
      <c r="B298" s="172"/>
      <c r="C298" s="173" t="s">
        <v>637</v>
      </c>
      <c r="D298" s="173" t="s">
        <v>197</v>
      </c>
      <c r="E298" s="174" t="s">
        <v>538</v>
      </c>
      <c r="F298" s="175" t="s">
        <v>539</v>
      </c>
      <c r="G298" s="176" t="s">
        <v>303</v>
      </c>
      <c r="H298" s="177">
        <v>3.0019999999999998</v>
      </c>
      <c r="I298" s="178"/>
      <c r="J298" s="179">
        <f>ROUND(I298*H298,2)</f>
        <v>0</v>
      </c>
      <c r="K298" s="175"/>
      <c r="L298" s="40"/>
      <c r="M298" s="180" t="s">
        <v>5</v>
      </c>
      <c r="N298" s="181" t="s">
        <v>46</v>
      </c>
      <c r="O298" s="41"/>
      <c r="P298" s="182">
        <f>O298*H298</f>
        <v>0</v>
      </c>
      <c r="Q298" s="182">
        <v>0</v>
      </c>
      <c r="R298" s="182">
        <f>Q298*H298</f>
        <v>0</v>
      </c>
      <c r="S298" s="182">
        <v>0</v>
      </c>
      <c r="T298" s="183">
        <f>S298*H298</f>
        <v>0</v>
      </c>
      <c r="AR298" s="23" t="s">
        <v>201</v>
      </c>
      <c r="AT298" s="23" t="s">
        <v>197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1254</v>
      </c>
    </row>
    <row r="299" spans="2:65" s="10" customFormat="1" ht="29.85" customHeight="1">
      <c r="B299" s="159"/>
      <c r="D299" s="160" t="s">
        <v>74</v>
      </c>
      <c r="E299" s="170" t="s">
        <v>261</v>
      </c>
      <c r="F299" s="170" t="s">
        <v>660</v>
      </c>
      <c r="I299" s="162"/>
      <c r="J299" s="171">
        <f>BK299</f>
        <v>0</v>
      </c>
      <c r="L299" s="159"/>
      <c r="M299" s="164"/>
      <c r="N299" s="165"/>
      <c r="O299" s="165"/>
      <c r="P299" s="166">
        <f>P300+P306</f>
        <v>0</v>
      </c>
      <c r="Q299" s="165"/>
      <c r="R299" s="166">
        <f>R300+R306</f>
        <v>0</v>
      </c>
      <c r="S299" s="165"/>
      <c r="T299" s="167">
        <f>T300+T306</f>
        <v>0</v>
      </c>
      <c r="AR299" s="160" t="s">
        <v>83</v>
      </c>
      <c r="AT299" s="168" t="s">
        <v>74</v>
      </c>
      <c r="AU299" s="168" t="s">
        <v>83</v>
      </c>
      <c r="AY299" s="160" t="s">
        <v>195</v>
      </c>
      <c r="BK299" s="169">
        <f>BK300+BK306</f>
        <v>0</v>
      </c>
    </row>
    <row r="300" spans="2:65" s="10" customFormat="1" ht="14.85" customHeight="1">
      <c r="B300" s="159"/>
      <c r="D300" s="160" t="s">
        <v>74</v>
      </c>
      <c r="E300" s="170" t="s">
        <v>661</v>
      </c>
      <c r="F300" s="170" t="s">
        <v>662</v>
      </c>
      <c r="I300" s="162"/>
      <c r="J300" s="171">
        <f>BK300</f>
        <v>0</v>
      </c>
      <c r="L300" s="159"/>
      <c r="M300" s="164"/>
      <c r="N300" s="165"/>
      <c r="O300" s="165"/>
      <c r="P300" s="166">
        <f>SUM(P301:P305)</f>
        <v>0</v>
      </c>
      <c r="Q300" s="165"/>
      <c r="R300" s="166">
        <f>SUM(R301:R305)</f>
        <v>0</v>
      </c>
      <c r="S300" s="165"/>
      <c r="T300" s="167">
        <f>SUM(T301:T305)</f>
        <v>0</v>
      </c>
      <c r="AR300" s="160" t="s">
        <v>83</v>
      </c>
      <c r="AT300" s="168" t="s">
        <v>74</v>
      </c>
      <c r="AU300" s="168" t="s">
        <v>85</v>
      </c>
      <c r="AY300" s="160" t="s">
        <v>195</v>
      </c>
      <c r="BK300" s="169">
        <f>SUM(BK301:BK305)</f>
        <v>0</v>
      </c>
    </row>
    <row r="301" spans="2:65" s="1" customFormat="1" ht="16.5" customHeight="1">
      <c r="B301" s="172"/>
      <c r="C301" s="173" t="s">
        <v>422</v>
      </c>
      <c r="D301" s="173" t="s">
        <v>197</v>
      </c>
      <c r="E301" s="174" t="s">
        <v>664</v>
      </c>
      <c r="F301" s="175" t="s">
        <v>665</v>
      </c>
      <c r="G301" s="176" t="s">
        <v>207</v>
      </c>
      <c r="H301" s="177">
        <v>287.16000000000003</v>
      </c>
      <c r="I301" s="178"/>
      <c r="J301" s="179">
        <f>ROUND(I301*H301,2)</f>
        <v>0</v>
      </c>
      <c r="K301" s="175"/>
      <c r="L301" s="40"/>
      <c r="M301" s="180" t="s">
        <v>5</v>
      </c>
      <c r="N301" s="181" t="s">
        <v>46</v>
      </c>
      <c r="O301" s="41"/>
      <c r="P301" s="182">
        <f>O301*H301</f>
        <v>0</v>
      </c>
      <c r="Q301" s="182">
        <v>0</v>
      </c>
      <c r="R301" s="182">
        <f>Q301*H301</f>
        <v>0</v>
      </c>
      <c r="S301" s="182">
        <v>0</v>
      </c>
      <c r="T301" s="183">
        <f>S301*H301</f>
        <v>0</v>
      </c>
      <c r="AR301" s="23" t="s">
        <v>201</v>
      </c>
      <c r="AT301" s="23" t="s">
        <v>197</v>
      </c>
      <c r="AU301" s="23" t="s">
        <v>211</v>
      </c>
      <c r="AY301" s="23" t="s">
        <v>195</v>
      </c>
      <c r="BE301" s="184">
        <f>IF(N301="základní",J301,0)</f>
        <v>0</v>
      </c>
      <c r="BF301" s="184">
        <f>IF(N301="snížená",J301,0)</f>
        <v>0</v>
      </c>
      <c r="BG301" s="184">
        <f>IF(N301="zákl. přenesená",J301,0)</f>
        <v>0</v>
      </c>
      <c r="BH301" s="184">
        <f>IF(N301="sníž. přenesená",J301,0)</f>
        <v>0</v>
      </c>
      <c r="BI301" s="184">
        <f>IF(N301="nulová",J301,0)</f>
        <v>0</v>
      </c>
      <c r="BJ301" s="23" t="s">
        <v>83</v>
      </c>
      <c r="BK301" s="184">
        <f>ROUND(I301*H301,2)</f>
        <v>0</v>
      </c>
      <c r="BL301" s="23" t="s">
        <v>201</v>
      </c>
      <c r="BM301" s="23" t="s">
        <v>1255</v>
      </c>
    </row>
    <row r="302" spans="2:65" s="1" customFormat="1" ht="27">
      <c r="B302" s="40"/>
      <c r="D302" s="186" t="s">
        <v>209</v>
      </c>
      <c r="F302" s="194" t="s">
        <v>667</v>
      </c>
      <c r="I302" s="195"/>
      <c r="L302" s="40"/>
      <c r="M302" s="196"/>
      <c r="N302" s="41"/>
      <c r="O302" s="41"/>
      <c r="P302" s="41"/>
      <c r="Q302" s="41"/>
      <c r="R302" s="41"/>
      <c r="S302" s="41"/>
      <c r="T302" s="69"/>
      <c r="AT302" s="23" t="s">
        <v>209</v>
      </c>
      <c r="AU302" s="23" t="s">
        <v>211</v>
      </c>
    </row>
    <row r="303" spans="2:65" s="11" customFormat="1">
      <c r="B303" s="185"/>
      <c r="D303" s="186" t="s">
        <v>203</v>
      </c>
      <c r="E303" s="187" t="s">
        <v>5</v>
      </c>
      <c r="F303" s="188" t="s">
        <v>1256</v>
      </c>
      <c r="H303" s="189">
        <v>29.26</v>
      </c>
      <c r="I303" s="190"/>
      <c r="L303" s="185"/>
      <c r="M303" s="191"/>
      <c r="N303" s="192"/>
      <c r="O303" s="192"/>
      <c r="P303" s="192"/>
      <c r="Q303" s="192"/>
      <c r="R303" s="192"/>
      <c r="S303" s="192"/>
      <c r="T303" s="193"/>
      <c r="AT303" s="187" t="s">
        <v>203</v>
      </c>
      <c r="AU303" s="187" t="s">
        <v>211</v>
      </c>
      <c r="AV303" s="11" t="s">
        <v>85</v>
      </c>
      <c r="AW303" s="11" t="s">
        <v>39</v>
      </c>
      <c r="AX303" s="11" t="s">
        <v>75</v>
      </c>
      <c r="AY303" s="187" t="s">
        <v>195</v>
      </c>
    </row>
    <row r="304" spans="2:65" s="11" customFormat="1">
      <c r="B304" s="185"/>
      <c r="D304" s="186" t="s">
        <v>203</v>
      </c>
      <c r="E304" s="187" t="s">
        <v>5</v>
      </c>
      <c r="F304" s="188" t="s">
        <v>1257</v>
      </c>
      <c r="H304" s="189">
        <v>257.89999999999998</v>
      </c>
      <c r="I304" s="190"/>
      <c r="L304" s="185"/>
      <c r="M304" s="191"/>
      <c r="N304" s="192"/>
      <c r="O304" s="192"/>
      <c r="P304" s="192"/>
      <c r="Q304" s="192"/>
      <c r="R304" s="192"/>
      <c r="S304" s="192"/>
      <c r="T304" s="193"/>
      <c r="AT304" s="187" t="s">
        <v>203</v>
      </c>
      <c r="AU304" s="187" t="s">
        <v>211</v>
      </c>
      <c r="AV304" s="11" t="s">
        <v>85</v>
      </c>
      <c r="AW304" s="11" t="s">
        <v>39</v>
      </c>
      <c r="AX304" s="11" t="s">
        <v>75</v>
      </c>
      <c r="AY304" s="187" t="s">
        <v>195</v>
      </c>
    </row>
    <row r="305" spans="2:65" s="13" customFormat="1">
      <c r="B305" s="205"/>
      <c r="D305" s="186" t="s">
        <v>203</v>
      </c>
      <c r="E305" s="206" t="s">
        <v>5</v>
      </c>
      <c r="F305" s="207" t="s">
        <v>254</v>
      </c>
      <c r="H305" s="208">
        <v>287.16000000000003</v>
      </c>
      <c r="I305" s="209"/>
      <c r="L305" s="205"/>
      <c r="M305" s="210"/>
      <c r="N305" s="211"/>
      <c r="O305" s="211"/>
      <c r="P305" s="211"/>
      <c r="Q305" s="211"/>
      <c r="R305" s="211"/>
      <c r="S305" s="211"/>
      <c r="T305" s="212"/>
      <c r="AT305" s="206" t="s">
        <v>203</v>
      </c>
      <c r="AU305" s="206" t="s">
        <v>211</v>
      </c>
      <c r="AV305" s="13" t="s">
        <v>201</v>
      </c>
      <c r="AW305" s="13" t="s">
        <v>39</v>
      </c>
      <c r="AX305" s="13" t="s">
        <v>83</v>
      </c>
      <c r="AY305" s="206" t="s">
        <v>195</v>
      </c>
    </row>
    <row r="306" spans="2:65" s="10" customFormat="1" ht="22.35" customHeight="1">
      <c r="B306" s="159"/>
      <c r="D306" s="160" t="s">
        <v>74</v>
      </c>
      <c r="E306" s="170" t="s">
        <v>670</v>
      </c>
      <c r="F306" s="170" t="s">
        <v>671</v>
      </c>
      <c r="I306" s="162"/>
      <c r="J306" s="171">
        <f>BK306</f>
        <v>0</v>
      </c>
      <c r="L306" s="159"/>
      <c r="M306" s="164"/>
      <c r="N306" s="165"/>
      <c r="O306" s="165"/>
      <c r="P306" s="166">
        <f>SUM(P307:P316)</f>
        <v>0</v>
      </c>
      <c r="Q306" s="165"/>
      <c r="R306" s="166">
        <f>SUM(R307:R316)</f>
        <v>0</v>
      </c>
      <c r="S306" s="165"/>
      <c r="T306" s="167">
        <f>SUM(T307:T316)</f>
        <v>0</v>
      </c>
      <c r="AR306" s="160" t="s">
        <v>83</v>
      </c>
      <c r="AT306" s="168" t="s">
        <v>74</v>
      </c>
      <c r="AU306" s="168" t="s">
        <v>85</v>
      </c>
      <c r="AY306" s="160" t="s">
        <v>195</v>
      </c>
      <c r="BK306" s="169">
        <f>SUM(BK307:BK316)</f>
        <v>0</v>
      </c>
    </row>
    <row r="307" spans="2:65" s="1" customFormat="1" ht="16.5" customHeight="1">
      <c r="B307" s="172"/>
      <c r="C307" s="173" t="s">
        <v>645</v>
      </c>
      <c r="D307" s="173" t="s">
        <v>197</v>
      </c>
      <c r="E307" s="174" t="s">
        <v>672</v>
      </c>
      <c r="F307" s="175" t="s">
        <v>673</v>
      </c>
      <c r="G307" s="176" t="s">
        <v>303</v>
      </c>
      <c r="H307" s="177">
        <v>126.148</v>
      </c>
      <c r="I307" s="178"/>
      <c r="J307" s="179">
        <f>ROUND(I307*H307,2)</f>
        <v>0</v>
      </c>
      <c r="K307" s="175"/>
      <c r="L307" s="40"/>
      <c r="M307" s="180" t="s">
        <v>5</v>
      </c>
      <c r="N307" s="181" t="s">
        <v>46</v>
      </c>
      <c r="O307" s="41"/>
      <c r="P307" s="182">
        <f>O307*H307</f>
        <v>0</v>
      </c>
      <c r="Q307" s="182">
        <v>0</v>
      </c>
      <c r="R307" s="182">
        <f>Q307*H307</f>
        <v>0</v>
      </c>
      <c r="S307" s="182">
        <v>0</v>
      </c>
      <c r="T307" s="183">
        <f>S307*H307</f>
        <v>0</v>
      </c>
      <c r="AR307" s="23" t="s">
        <v>201</v>
      </c>
      <c r="AT307" s="23" t="s">
        <v>197</v>
      </c>
      <c r="AU307" s="23" t="s">
        <v>211</v>
      </c>
      <c r="AY307" s="23" t="s">
        <v>195</v>
      </c>
      <c r="BE307" s="184">
        <f>IF(N307="základní",J307,0)</f>
        <v>0</v>
      </c>
      <c r="BF307" s="184">
        <f>IF(N307="snížená",J307,0)</f>
        <v>0</v>
      </c>
      <c r="BG307" s="184">
        <f>IF(N307="zákl. přenesená",J307,0)</f>
        <v>0</v>
      </c>
      <c r="BH307" s="184">
        <f>IF(N307="sníž. přenesená",J307,0)</f>
        <v>0</v>
      </c>
      <c r="BI307" s="184">
        <f>IF(N307="nulová",J307,0)</f>
        <v>0</v>
      </c>
      <c r="BJ307" s="23" t="s">
        <v>83</v>
      </c>
      <c r="BK307" s="184">
        <f>ROUND(I307*H307,2)</f>
        <v>0</v>
      </c>
      <c r="BL307" s="23" t="s">
        <v>201</v>
      </c>
      <c r="BM307" s="23" t="s">
        <v>1258</v>
      </c>
    </row>
    <row r="308" spans="2:65" s="1" customFormat="1" ht="16.5" customHeight="1">
      <c r="B308" s="172"/>
      <c r="C308" s="173" t="s">
        <v>460</v>
      </c>
      <c r="D308" s="173" t="s">
        <v>197</v>
      </c>
      <c r="E308" s="174" t="s">
        <v>676</v>
      </c>
      <c r="F308" s="175" t="s">
        <v>677</v>
      </c>
      <c r="G308" s="176" t="s">
        <v>303</v>
      </c>
      <c r="H308" s="177">
        <v>1135.3320000000001</v>
      </c>
      <c r="I308" s="178"/>
      <c r="J308" s="179">
        <f>ROUND(I308*H308,2)</f>
        <v>0</v>
      </c>
      <c r="K308" s="175"/>
      <c r="L308" s="40"/>
      <c r="M308" s="180" t="s">
        <v>5</v>
      </c>
      <c r="N308" s="181" t="s">
        <v>46</v>
      </c>
      <c r="O308" s="41"/>
      <c r="P308" s="182">
        <f>O308*H308</f>
        <v>0</v>
      </c>
      <c r="Q308" s="182">
        <v>0</v>
      </c>
      <c r="R308" s="182">
        <f>Q308*H308</f>
        <v>0</v>
      </c>
      <c r="S308" s="182">
        <v>0</v>
      </c>
      <c r="T308" s="183">
        <f>S308*H308</f>
        <v>0</v>
      </c>
      <c r="AR308" s="23" t="s">
        <v>201</v>
      </c>
      <c r="AT308" s="23" t="s">
        <v>197</v>
      </c>
      <c r="AU308" s="23" t="s">
        <v>211</v>
      </c>
      <c r="AY308" s="23" t="s">
        <v>195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23" t="s">
        <v>83</v>
      </c>
      <c r="BK308" s="184">
        <f>ROUND(I308*H308,2)</f>
        <v>0</v>
      </c>
      <c r="BL308" s="23" t="s">
        <v>201</v>
      </c>
      <c r="BM308" s="23" t="s">
        <v>1259</v>
      </c>
    </row>
    <row r="309" spans="2:65" s="1" customFormat="1" ht="54">
      <c r="B309" s="40"/>
      <c r="D309" s="186" t="s">
        <v>209</v>
      </c>
      <c r="F309" s="194" t="s">
        <v>679</v>
      </c>
      <c r="I309" s="195"/>
      <c r="L309" s="40"/>
      <c r="M309" s="196"/>
      <c r="N309" s="41"/>
      <c r="O309" s="41"/>
      <c r="P309" s="41"/>
      <c r="Q309" s="41"/>
      <c r="R309" s="41"/>
      <c r="S309" s="41"/>
      <c r="T309" s="69"/>
      <c r="AT309" s="23" t="s">
        <v>209</v>
      </c>
      <c r="AU309" s="23" t="s">
        <v>211</v>
      </c>
    </row>
    <row r="310" spans="2:65" s="11" customFormat="1">
      <c r="B310" s="185"/>
      <c r="D310" s="186" t="s">
        <v>203</v>
      </c>
      <c r="F310" s="188" t="s">
        <v>1260</v>
      </c>
      <c r="H310" s="189">
        <v>1135.3320000000001</v>
      </c>
      <c r="I310" s="190"/>
      <c r="L310" s="185"/>
      <c r="M310" s="191"/>
      <c r="N310" s="192"/>
      <c r="O310" s="192"/>
      <c r="P310" s="192"/>
      <c r="Q310" s="192"/>
      <c r="R310" s="192"/>
      <c r="S310" s="192"/>
      <c r="T310" s="193"/>
      <c r="AT310" s="187" t="s">
        <v>203</v>
      </c>
      <c r="AU310" s="187" t="s">
        <v>211</v>
      </c>
      <c r="AV310" s="11" t="s">
        <v>85</v>
      </c>
      <c r="AW310" s="11" t="s">
        <v>6</v>
      </c>
      <c r="AX310" s="11" t="s">
        <v>83</v>
      </c>
      <c r="AY310" s="187" t="s">
        <v>195</v>
      </c>
    </row>
    <row r="311" spans="2:65" s="1" customFormat="1" ht="16.5" customHeight="1">
      <c r="B311" s="172"/>
      <c r="C311" s="173" t="s">
        <v>654</v>
      </c>
      <c r="D311" s="173" t="s">
        <v>197</v>
      </c>
      <c r="E311" s="174" t="s">
        <v>682</v>
      </c>
      <c r="F311" s="175" t="s">
        <v>683</v>
      </c>
      <c r="G311" s="176" t="s">
        <v>303</v>
      </c>
      <c r="H311" s="177">
        <v>126.148</v>
      </c>
      <c r="I311" s="178"/>
      <c r="J311" s="179">
        <f>ROUND(I311*H311,2)</f>
        <v>0</v>
      </c>
      <c r="K311" s="175"/>
      <c r="L311" s="40"/>
      <c r="M311" s="180" t="s">
        <v>5</v>
      </c>
      <c r="N311" s="181" t="s">
        <v>46</v>
      </c>
      <c r="O311" s="41"/>
      <c r="P311" s="182">
        <f>O311*H311</f>
        <v>0</v>
      </c>
      <c r="Q311" s="182">
        <v>0</v>
      </c>
      <c r="R311" s="182">
        <f>Q311*H311</f>
        <v>0</v>
      </c>
      <c r="S311" s="182">
        <v>0</v>
      </c>
      <c r="T311" s="183">
        <f>S311*H311</f>
        <v>0</v>
      </c>
      <c r="AR311" s="23" t="s">
        <v>201</v>
      </c>
      <c r="AT311" s="23" t="s">
        <v>197</v>
      </c>
      <c r="AU311" s="23" t="s">
        <v>211</v>
      </c>
      <c r="AY311" s="23" t="s">
        <v>195</v>
      </c>
      <c r="BE311" s="184">
        <f>IF(N311="základní",J311,0)</f>
        <v>0</v>
      </c>
      <c r="BF311" s="184">
        <f>IF(N311="snížená",J311,0)</f>
        <v>0</v>
      </c>
      <c r="BG311" s="184">
        <f>IF(N311="zákl. přenesená",J311,0)</f>
        <v>0</v>
      </c>
      <c r="BH311" s="184">
        <f>IF(N311="sníž. přenesená",J311,0)</f>
        <v>0</v>
      </c>
      <c r="BI311" s="184">
        <f>IF(N311="nulová",J311,0)</f>
        <v>0</v>
      </c>
      <c r="BJ311" s="23" t="s">
        <v>83</v>
      </c>
      <c r="BK311" s="184">
        <f>ROUND(I311*H311,2)</f>
        <v>0</v>
      </c>
      <c r="BL311" s="23" t="s">
        <v>201</v>
      </c>
      <c r="BM311" s="23" t="s">
        <v>1261</v>
      </c>
    </row>
    <row r="312" spans="2:65" s="1" customFormat="1" ht="25.5" customHeight="1">
      <c r="B312" s="172"/>
      <c r="C312" s="173" t="s">
        <v>541</v>
      </c>
      <c r="D312" s="173" t="s">
        <v>197</v>
      </c>
      <c r="E312" s="174" t="s">
        <v>686</v>
      </c>
      <c r="F312" s="175" t="s">
        <v>687</v>
      </c>
      <c r="G312" s="176" t="s">
        <v>303</v>
      </c>
      <c r="H312" s="177">
        <v>62.9</v>
      </c>
      <c r="I312" s="178"/>
      <c r="J312" s="179">
        <f>ROUND(I312*H312,2)</f>
        <v>0</v>
      </c>
      <c r="K312" s="175"/>
      <c r="L312" s="40"/>
      <c r="M312" s="180" t="s">
        <v>5</v>
      </c>
      <c r="N312" s="181" t="s">
        <v>46</v>
      </c>
      <c r="O312" s="41"/>
      <c r="P312" s="182">
        <f>O312*H312</f>
        <v>0</v>
      </c>
      <c r="Q312" s="182">
        <v>0</v>
      </c>
      <c r="R312" s="182">
        <f>Q312*H312</f>
        <v>0</v>
      </c>
      <c r="S312" s="182">
        <v>0</v>
      </c>
      <c r="T312" s="183">
        <f>S312*H312</f>
        <v>0</v>
      </c>
      <c r="AR312" s="23" t="s">
        <v>201</v>
      </c>
      <c r="AT312" s="23" t="s">
        <v>197</v>
      </c>
      <c r="AU312" s="23" t="s">
        <v>211</v>
      </c>
      <c r="AY312" s="23" t="s">
        <v>195</v>
      </c>
      <c r="BE312" s="184">
        <f>IF(N312="základní",J312,0)</f>
        <v>0</v>
      </c>
      <c r="BF312" s="184">
        <f>IF(N312="snížená",J312,0)</f>
        <v>0</v>
      </c>
      <c r="BG312" s="184">
        <f>IF(N312="zákl. přenesená",J312,0)</f>
        <v>0</v>
      </c>
      <c r="BH312" s="184">
        <f>IF(N312="sníž. přenesená",J312,0)</f>
        <v>0</v>
      </c>
      <c r="BI312" s="184">
        <f>IF(N312="nulová",J312,0)</f>
        <v>0</v>
      </c>
      <c r="BJ312" s="23" t="s">
        <v>83</v>
      </c>
      <c r="BK312" s="184">
        <f>ROUND(I312*H312,2)</f>
        <v>0</v>
      </c>
      <c r="BL312" s="23" t="s">
        <v>201</v>
      </c>
      <c r="BM312" s="23" t="s">
        <v>1262</v>
      </c>
    </row>
    <row r="313" spans="2:65" s="1" customFormat="1" ht="27">
      <c r="B313" s="40"/>
      <c r="D313" s="186" t="s">
        <v>209</v>
      </c>
      <c r="F313" s="194" t="s">
        <v>305</v>
      </c>
      <c r="I313" s="195"/>
      <c r="L313" s="40"/>
      <c r="M313" s="196"/>
      <c r="N313" s="41"/>
      <c r="O313" s="41"/>
      <c r="P313" s="41"/>
      <c r="Q313" s="41"/>
      <c r="R313" s="41"/>
      <c r="S313" s="41"/>
      <c r="T313" s="69"/>
      <c r="AT313" s="23" t="s">
        <v>209</v>
      </c>
      <c r="AU313" s="23" t="s">
        <v>211</v>
      </c>
    </row>
    <row r="314" spans="2:65" s="1" customFormat="1" ht="16.5" customHeight="1">
      <c r="B314" s="172"/>
      <c r="C314" s="173" t="s">
        <v>663</v>
      </c>
      <c r="D314" s="173" t="s">
        <v>197</v>
      </c>
      <c r="E314" s="174" t="s">
        <v>690</v>
      </c>
      <c r="F314" s="175" t="s">
        <v>691</v>
      </c>
      <c r="G314" s="176" t="s">
        <v>303</v>
      </c>
      <c r="H314" s="177">
        <v>63.247999999999998</v>
      </c>
      <c r="I314" s="178"/>
      <c r="J314" s="179">
        <f>ROUND(I314*H314,2)</f>
        <v>0</v>
      </c>
      <c r="K314" s="175"/>
      <c r="L314" s="40"/>
      <c r="M314" s="180" t="s">
        <v>5</v>
      </c>
      <c r="N314" s="181" t="s">
        <v>46</v>
      </c>
      <c r="O314" s="41"/>
      <c r="P314" s="182">
        <f>O314*H314</f>
        <v>0</v>
      </c>
      <c r="Q314" s="182">
        <v>0</v>
      </c>
      <c r="R314" s="182">
        <f>Q314*H314</f>
        <v>0</v>
      </c>
      <c r="S314" s="182">
        <v>0</v>
      </c>
      <c r="T314" s="183">
        <f>S314*H314</f>
        <v>0</v>
      </c>
      <c r="AR314" s="23" t="s">
        <v>201</v>
      </c>
      <c r="AT314" s="23" t="s">
        <v>197</v>
      </c>
      <c r="AU314" s="23" t="s">
        <v>211</v>
      </c>
      <c r="AY314" s="23" t="s">
        <v>195</v>
      </c>
      <c r="BE314" s="184">
        <f>IF(N314="základní",J314,0)</f>
        <v>0</v>
      </c>
      <c r="BF314" s="184">
        <f>IF(N314="snížená",J314,0)</f>
        <v>0</v>
      </c>
      <c r="BG314" s="184">
        <f>IF(N314="zákl. přenesená",J314,0)</f>
        <v>0</v>
      </c>
      <c r="BH314" s="184">
        <f>IF(N314="sníž. přenesená",J314,0)</f>
        <v>0</v>
      </c>
      <c r="BI314" s="184">
        <f>IF(N314="nulová",J314,0)</f>
        <v>0</v>
      </c>
      <c r="BJ314" s="23" t="s">
        <v>83</v>
      </c>
      <c r="BK314" s="184">
        <f>ROUND(I314*H314,2)</f>
        <v>0</v>
      </c>
      <c r="BL314" s="23" t="s">
        <v>201</v>
      </c>
      <c r="BM314" s="23" t="s">
        <v>1263</v>
      </c>
    </row>
    <row r="315" spans="2:65" s="1" customFormat="1" ht="27">
      <c r="B315" s="40"/>
      <c r="D315" s="186" t="s">
        <v>209</v>
      </c>
      <c r="F315" s="194" t="s">
        <v>305</v>
      </c>
      <c r="I315" s="195"/>
      <c r="L315" s="40"/>
      <c r="M315" s="196"/>
      <c r="N315" s="41"/>
      <c r="O315" s="41"/>
      <c r="P315" s="41"/>
      <c r="Q315" s="41"/>
      <c r="R315" s="41"/>
      <c r="S315" s="41"/>
      <c r="T315" s="69"/>
      <c r="AT315" s="23" t="s">
        <v>209</v>
      </c>
      <c r="AU315" s="23" t="s">
        <v>211</v>
      </c>
    </row>
    <row r="316" spans="2:65" s="11" customFormat="1">
      <c r="B316" s="185"/>
      <c r="D316" s="186" t="s">
        <v>203</v>
      </c>
      <c r="E316" s="187" t="s">
        <v>5</v>
      </c>
      <c r="F316" s="188" t="s">
        <v>1264</v>
      </c>
      <c r="H316" s="189">
        <v>63.247999999999998</v>
      </c>
      <c r="I316" s="190"/>
      <c r="L316" s="185"/>
      <c r="M316" s="223"/>
      <c r="N316" s="224"/>
      <c r="O316" s="224"/>
      <c r="P316" s="224"/>
      <c r="Q316" s="224"/>
      <c r="R316" s="224"/>
      <c r="S316" s="224"/>
      <c r="T316" s="225"/>
      <c r="AT316" s="187" t="s">
        <v>203</v>
      </c>
      <c r="AU316" s="187" t="s">
        <v>211</v>
      </c>
      <c r="AV316" s="11" t="s">
        <v>85</v>
      </c>
      <c r="AW316" s="11" t="s">
        <v>39</v>
      </c>
      <c r="AX316" s="11" t="s">
        <v>83</v>
      </c>
      <c r="AY316" s="187" t="s">
        <v>195</v>
      </c>
    </row>
    <row r="317" spans="2:65" s="1" customFormat="1" ht="6.95" customHeight="1">
      <c r="B317" s="55"/>
      <c r="C317" s="56"/>
      <c r="D317" s="56"/>
      <c r="E317" s="56"/>
      <c r="F317" s="56"/>
      <c r="G317" s="56"/>
      <c r="H317" s="56"/>
      <c r="I317" s="126"/>
      <c r="J317" s="56"/>
      <c r="K317" s="56"/>
      <c r="L317" s="40"/>
    </row>
  </sheetData>
  <autoFilter ref="C89:K316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348"/>
  <sheetViews>
    <sheetView showGridLines="0" workbookViewId="0">
      <pane ySplit="1" topLeftCell="A311" activePane="bottomLeft" state="frozen"/>
      <selection pane="bottomLeft" activeCell="K90" sqref="K90:K348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100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1265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ROUND(SUM(BE90:BE347), 2)</f>
        <v>0</v>
      </c>
      <c r="G30" s="41"/>
      <c r="H30" s="41"/>
      <c r="I30" s="118">
        <v>0.21</v>
      </c>
      <c r="J30" s="117">
        <f>ROUND(ROUND((SUM(BE90:BE347)),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ROUND(SUM(BF90:BF347), 2)</f>
        <v>0</v>
      </c>
      <c r="G31" s="41"/>
      <c r="H31" s="41"/>
      <c r="I31" s="118">
        <v>0.15</v>
      </c>
      <c r="J31" s="117">
        <f>ROUND(ROUND((SUM(BF90:BF347)),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ROUND(SUM(BG90:BG347),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ROUND(SUM(BH90:BH347),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ROUND(SUM(BI90:BI347),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18_2017_06 - SO 06 Ul. Revírní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J174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J195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J207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J208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J229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J234</f>
        <v>0</v>
      </c>
      <c r="K64" s="147"/>
    </row>
    <row r="65" spans="2:12" s="8" customFormat="1" ht="14.85" customHeight="1">
      <c r="B65" s="141"/>
      <c r="C65" s="142"/>
      <c r="D65" s="143" t="s">
        <v>173</v>
      </c>
      <c r="E65" s="144"/>
      <c r="F65" s="144"/>
      <c r="G65" s="144"/>
      <c r="H65" s="144"/>
      <c r="I65" s="145"/>
      <c r="J65" s="146">
        <f>J235</f>
        <v>0</v>
      </c>
      <c r="K65" s="147"/>
    </row>
    <row r="66" spans="2:12" s="8" customFormat="1" ht="14.85" customHeight="1">
      <c r="B66" s="141"/>
      <c r="C66" s="142"/>
      <c r="D66" s="143" t="s">
        <v>174</v>
      </c>
      <c r="E66" s="144"/>
      <c r="F66" s="144"/>
      <c r="G66" s="144"/>
      <c r="H66" s="144"/>
      <c r="I66" s="145"/>
      <c r="J66" s="146">
        <f>J242</f>
        <v>0</v>
      </c>
      <c r="K66" s="147"/>
    </row>
    <row r="67" spans="2:12" s="8" customFormat="1" ht="14.85" customHeight="1">
      <c r="B67" s="141"/>
      <c r="C67" s="142"/>
      <c r="D67" s="143" t="s">
        <v>175</v>
      </c>
      <c r="E67" s="144"/>
      <c r="F67" s="144"/>
      <c r="G67" s="144"/>
      <c r="H67" s="144"/>
      <c r="I67" s="145"/>
      <c r="J67" s="146">
        <f>J291</f>
        <v>0</v>
      </c>
      <c r="K67" s="147"/>
    </row>
    <row r="68" spans="2:12" s="8" customFormat="1" ht="19.899999999999999" customHeight="1">
      <c r="B68" s="141"/>
      <c r="C68" s="142"/>
      <c r="D68" s="143" t="s">
        <v>176</v>
      </c>
      <c r="E68" s="144"/>
      <c r="F68" s="144"/>
      <c r="G68" s="144"/>
      <c r="H68" s="144"/>
      <c r="I68" s="145"/>
      <c r="J68" s="146">
        <f>J330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J331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J337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18_2017_06 - SO 06 Ul. Revírní - vodovod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553.20354863999989</v>
      </c>
      <c r="S90" s="67"/>
      <c r="T90" s="157">
        <f>T91</f>
        <v>97.525852000000015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P92+P174+P195+P207+P234+P330</f>
        <v>0</v>
      </c>
      <c r="Q91" s="165"/>
      <c r="R91" s="166">
        <f>R92+R174+R195+R207+R234+R330</f>
        <v>553.20354863999989</v>
      </c>
      <c r="S91" s="165"/>
      <c r="T91" s="167">
        <f>T92+T174+T195+T207+T234+T330</f>
        <v>97.525852000000015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BK92+BK174+BK195+BK207+BK234+BK330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SUM(P93:P173)</f>
        <v>0</v>
      </c>
      <c r="Q92" s="165"/>
      <c r="R92" s="166">
        <f>SUM(R93:R173)</f>
        <v>258.93982979999998</v>
      </c>
      <c r="S92" s="165"/>
      <c r="T92" s="167">
        <f>SUM(T93:T173)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SUM(BK93:BK173)</f>
        <v>0</v>
      </c>
    </row>
    <row r="93" spans="2:65" s="1" customFormat="1" ht="16.5" customHeight="1">
      <c r="B93" s="172"/>
      <c r="C93" s="173" t="s">
        <v>83</v>
      </c>
      <c r="D93" s="173" t="s">
        <v>197</v>
      </c>
      <c r="E93" s="174" t="s">
        <v>198</v>
      </c>
      <c r="F93" s="175" t="s">
        <v>199</v>
      </c>
      <c r="G93" s="176" t="s">
        <v>200</v>
      </c>
      <c r="H93" s="177">
        <v>4.0000000000000001E-3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0</v>
      </c>
      <c r="R93" s="182">
        <f>Q93*H93</f>
        <v>0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1266</v>
      </c>
    </row>
    <row r="94" spans="2:65" s="11" customFormat="1">
      <c r="B94" s="185"/>
      <c r="D94" s="186" t="s">
        <v>203</v>
      </c>
      <c r="E94" s="187" t="s">
        <v>5</v>
      </c>
      <c r="F94" s="188" t="s">
        <v>1267</v>
      </c>
      <c r="H94" s="189">
        <v>4.0000000000000001E-3</v>
      </c>
      <c r="I94" s="190"/>
      <c r="L94" s="185"/>
      <c r="M94" s="191"/>
      <c r="N94" s="192"/>
      <c r="O94" s="192"/>
      <c r="P94" s="192"/>
      <c r="Q94" s="192"/>
      <c r="R94" s="192"/>
      <c r="S94" s="192"/>
      <c r="T94" s="193"/>
      <c r="AT94" s="187" t="s">
        <v>203</v>
      </c>
      <c r="AU94" s="187" t="s">
        <v>85</v>
      </c>
      <c r="AV94" s="11" t="s">
        <v>85</v>
      </c>
      <c r="AW94" s="11" t="s">
        <v>39</v>
      </c>
      <c r="AX94" s="11" t="s">
        <v>83</v>
      </c>
      <c r="AY94" s="187" t="s">
        <v>195</v>
      </c>
    </row>
    <row r="95" spans="2:65" s="1" customFormat="1" ht="25.5" customHeight="1">
      <c r="B95" s="172"/>
      <c r="C95" s="173" t="s">
        <v>85</v>
      </c>
      <c r="D95" s="173" t="s">
        <v>197</v>
      </c>
      <c r="E95" s="174" t="s">
        <v>212</v>
      </c>
      <c r="F95" s="175" t="s">
        <v>213</v>
      </c>
      <c r="G95" s="176" t="s">
        <v>207</v>
      </c>
      <c r="H95" s="177">
        <v>9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8.6800000000000002E-3</v>
      </c>
      <c r="R95" s="182">
        <f>Q95*H95</f>
        <v>7.8119999999999995E-2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1268</v>
      </c>
    </row>
    <row r="96" spans="2:65" s="1" customFormat="1" ht="94.5">
      <c r="B96" s="40"/>
      <c r="D96" s="186" t="s">
        <v>209</v>
      </c>
      <c r="F96" s="194" t="s">
        <v>215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" customFormat="1" ht="16.5" customHeight="1">
      <c r="B97" s="172"/>
      <c r="C97" s="173" t="s">
        <v>211</v>
      </c>
      <c r="D97" s="173" t="s">
        <v>197</v>
      </c>
      <c r="E97" s="174" t="s">
        <v>216</v>
      </c>
      <c r="F97" s="175" t="s">
        <v>217</v>
      </c>
      <c r="G97" s="176" t="s">
        <v>207</v>
      </c>
      <c r="H97" s="177">
        <v>12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1.068E-2</v>
      </c>
      <c r="R97" s="182">
        <f>Q97*H97</f>
        <v>0.12816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1269</v>
      </c>
    </row>
    <row r="98" spans="2:65" s="1" customFormat="1" ht="81">
      <c r="B98" s="40"/>
      <c r="D98" s="186" t="s">
        <v>209</v>
      </c>
      <c r="F98" s="194" t="s">
        <v>219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221</v>
      </c>
      <c r="F99" s="175" t="s">
        <v>222</v>
      </c>
      <c r="G99" s="176" t="s">
        <v>207</v>
      </c>
      <c r="H99" s="177">
        <v>13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3.6900000000000002E-2</v>
      </c>
      <c r="R99" s="182">
        <f>Q99*H99</f>
        <v>0.47970000000000002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1270</v>
      </c>
    </row>
    <row r="100" spans="2:65" s="1" customFormat="1" ht="94.5">
      <c r="B100" s="40"/>
      <c r="D100" s="186" t="s">
        <v>209</v>
      </c>
      <c r="F100" s="194" t="s">
        <v>224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" customFormat="1" ht="16.5" customHeight="1">
      <c r="B101" s="172"/>
      <c r="C101" s="173" t="s">
        <v>220</v>
      </c>
      <c r="D101" s="173" t="s">
        <v>197</v>
      </c>
      <c r="E101" s="174" t="s">
        <v>226</v>
      </c>
      <c r="F101" s="175" t="s">
        <v>227</v>
      </c>
      <c r="G101" s="176" t="s">
        <v>228</v>
      </c>
      <c r="H101" s="177">
        <v>112.035</v>
      </c>
      <c r="I101" s="178"/>
      <c r="J101" s="179">
        <f>ROUND(I101*H101,2)</f>
        <v>0</v>
      </c>
      <c r="K101" s="175"/>
      <c r="L101" s="40"/>
      <c r="M101" s="180" t="s">
        <v>5</v>
      </c>
      <c r="N101" s="181" t="s">
        <v>46</v>
      </c>
      <c r="O101" s="41"/>
      <c r="P101" s="182">
        <f>O101*H101</f>
        <v>0</v>
      </c>
      <c r="Q101" s="182">
        <v>0</v>
      </c>
      <c r="R101" s="182">
        <f>Q101*H101</f>
        <v>0</v>
      </c>
      <c r="S101" s="182">
        <v>0</v>
      </c>
      <c r="T101" s="183">
        <f>S101*H101</f>
        <v>0</v>
      </c>
      <c r="AR101" s="23" t="s">
        <v>201</v>
      </c>
      <c r="AT101" s="23" t="s">
        <v>197</v>
      </c>
      <c r="AU101" s="23" t="s">
        <v>85</v>
      </c>
      <c r="AY101" s="23" t="s">
        <v>195</v>
      </c>
      <c r="BE101" s="184">
        <f>IF(N101="základní",J101,0)</f>
        <v>0</v>
      </c>
      <c r="BF101" s="184">
        <f>IF(N101="snížená",J101,0)</f>
        <v>0</v>
      </c>
      <c r="BG101" s="184">
        <f>IF(N101="zákl. přenesená",J101,0)</f>
        <v>0</v>
      </c>
      <c r="BH101" s="184">
        <f>IF(N101="sníž. přenesená",J101,0)</f>
        <v>0</v>
      </c>
      <c r="BI101" s="184">
        <f>IF(N101="nulová",J101,0)</f>
        <v>0</v>
      </c>
      <c r="BJ101" s="23" t="s">
        <v>83</v>
      </c>
      <c r="BK101" s="184">
        <f>ROUND(I101*H101,2)</f>
        <v>0</v>
      </c>
      <c r="BL101" s="23" t="s">
        <v>201</v>
      </c>
      <c r="BM101" s="23" t="s">
        <v>1271</v>
      </c>
    </row>
    <row r="102" spans="2:65" s="1" customFormat="1" ht="40.5">
      <c r="B102" s="40"/>
      <c r="D102" s="186" t="s">
        <v>209</v>
      </c>
      <c r="F102" s="194" t="s">
        <v>230</v>
      </c>
      <c r="I102" s="195"/>
      <c r="L102" s="40"/>
      <c r="M102" s="196"/>
      <c r="N102" s="41"/>
      <c r="O102" s="41"/>
      <c r="P102" s="41"/>
      <c r="Q102" s="41"/>
      <c r="R102" s="41"/>
      <c r="S102" s="41"/>
      <c r="T102" s="69"/>
      <c r="AT102" s="23" t="s">
        <v>209</v>
      </c>
      <c r="AU102" s="23" t="s">
        <v>85</v>
      </c>
    </row>
    <row r="103" spans="2:65" s="11" customFormat="1">
      <c r="B103" s="185"/>
      <c r="D103" s="186" t="s">
        <v>203</v>
      </c>
      <c r="E103" s="187" t="s">
        <v>5</v>
      </c>
      <c r="F103" s="188" t="s">
        <v>1272</v>
      </c>
      <c r="H103" s="189">
        <v>112.035</v>
      </c>
      <c r="I103" s="190"/>
      <c r="L103" s="185"/>
      <c r="M103" s="191"/>
      <c r="N103" s="192"/>
      <c r="O103" s="192"/>
      <c r="P103" s="192"/>
      <c r="Q103" s="192"/>
      <c r="R103" s="192"/>
      <c r="S103" s="192"/>
      <c r="T103" s="193"/>
      <c r="AT103" s="187" t="s">
        <v>203</v>
      </c>
      <c r="AU103" s="187" t="s">
        <v>85</v>
      </c>
      <c r="AV103" s="11" t="s">
        <v>85</v>
      </c>
      <c r="AW103" s="11" t="s">
        <v>39</v>
      </c>
      <c r="AX103" s="11" t="s">
        <v>83</v>
      </c>
      <c r="AY103" s="187" t="s">
        <v>195</v>
      </c>
    </row>
    <row r="104" spans="2:65" s="1" customFormat="1" ht="16.5" customHeight="1">
      <c r="B104" s="172"/>
      <c r="C104" s="173" t="s">
        <v>225</v>
      </c>
      <c r="D104" s="173" t="s">
        <v>197</v>
      </c>
      <c r="E104" s="174" t="s">
        <v>233</v>
      </c>
      <c r="F104" s="175" t="s">
        <v>234</v>
      </c>
      <c r="G104" s="176" t="s">
        <v>228</v>
      </c>
      <c r="H104" s="177">
        <v>280.08800000000002</v>
      </c>
      <c r="I104" s="178"/>
      <c r="J104" s="179">
        <f>ROUND(I104*H104,2)</f>
        <v>0</v>
      </c>
      <c r="K104" s="175"/>
      <c r="L104" s="40"/>
      <c r="M104" s="180" t="s">
        <v>5</v>
      </c>
      <c r="N104" s="181" t="s">
        <v>46</v>
      </c>
      <c r="O104" s="41"/>
      <c r="P104" s="182">
        <f>O104*H104</f>
        <v>0</v>
      </c>
      <c r="Q104" s="182">
        <v>0</v>
      </c>
      <c r="R104" s="182">
        <f>Q104*H104</f>
        <v>0</v>
      </c>
      <c r="S104" s="182">
        <v>0</v>
      </c>
      <c r="T104" s="183">
        <f>S104*H104</f>
        <v>0</v>
      </c>
      <c r="AR104" s="23" t="s">
        <v>201</v>
      </c>
      <c r="AT104" s="23" t="s">
        <v>197</v>
      </c>
      <c r="AU104" s="23" t="s">
        <v>85</v>
      </c>
      <c r="AY104" s="23" t="s">
        <v>195</v>
      </c>
      <c r="BE104" s="184">
        <f>IF(N104="základní",J104,0)</f>
        <v>0</v>
      </c>
      <c r="BF104" s="184">
        <f>IF(N104="snížená",J104,0)</f>
        <v>0</v>
      </c>
      <c r="BG104" s="184">
        <f>IF(N104="zákl. přenesená",J104,0)</f>
        <v>0</v>
      </c>
      <c r="BH104" s="184">
        <f>IF(N104="sníž. přenesená",J104,0)</f>
        <v>0</v>
      </c>
      <c r="BI104" s="184">
        <f>IF(N104="nulová",J104,0)</f>
        <v>0</v>
      </c>
      <c r="BJ104" s="23" t="s">
        <v>83</v>
      </c>
      <c r="BK104" s="184">
        <f>ROUND(I104*H104,2)</f>
        <v>0</v>
      </c>
      <c r="BL104" s="23" t="s">
        <v>201</v>
      </c>
      <c r="BM104" s="23" t="s">
        <v>1273</v>
      </c>
    </row>
    <row r="105" spans="2:65" s="1" customFormat="1" ht="40.5">
      <c r="B105" s="40"/>
      <c r="D105" s="186" t="s">
        <v>209</v>
      </c>
      <c r="F105" s="194" t="s">
        <v>236</v>
      </c>
      <c r="I105" s="195"/>
      <c r="L105" s="40"/>
      <c r="M105" s="196"/>
      <c r="N105" s="41"/>
      <c r="O105" s="41"/>
      <c r="P105" s="41"/>
      <c r="Q105" s="41"/>
      <c r="R105" s="41"/>
      <c r="S105" s="41"/>
      <c r="T105" s="69"/>
      <c r="AT105" s="23" t="s">
        <v>209</v>
      </c>
      <c r="AU105" s="23" t="s">
        <v>85</v>
      </c>
    </row>
    <row r="106" spans="2:65" s="11" customFormat="1">
      <c r="B106" s="185"/>
      <c r="D106" s="186" t="s">
        <v>203</v>
      </c>
      <c r="E106" s="187" t="s">
        <v>5</v>
      </c>
      <c r="F106" s="188" t="s">
        <v>1274</v>
      </c>
      <c r="H106" s="189">
        <v>31.856999999999999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1275</v>
      </c>
      <c r="H107" s="189">
        <v>53.72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1276</v>
      </c>
      <c r="H108" s="189">
        <v>30.645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1277</v>
      </c>
      <c r="H109" s="189">
        <v>23.37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1" customFormat="1">
      <c r="B110" s="185"/>
      <c r="D110" s="186" t="s">
        <v>203</v>
      </c>
      <c r="E110" s="187" t="s">
        <v>5</v>
      </c>
      <c r="F110" s="188" t="s">
        <v>1278</v>
      </c>
      <c r="H110" s="189">
        <v>50.003</v>
      </c>
      <c r="I110" s="190"/>
      <c r="L110" s="185"/>
      <c r="M110" s="191"/>
      <c r="N110" s="192"/>
      <c r="O110" s="192"/>
      <c r="P110" s="192"/>
      <c r="Q110" s="192"/>
      <c r="R110" s="192"/>
      <c r="S110" s="192"/>
      <c r="T110" s="193"/>
      <c r="AT110" s="187" t="s">
        <v>203</v>
      </c>
      <c r="AU110" s="187" t="s">
        <v>85</v>
      </c>
      <c r="AV110" s="11" t="s">
        <v>85</v>
      </c>
      <c r="AW110" s="11" t="s">
        <v>39</v>
      </c>
      <c r="AX110" s="11" t="s">
        <v>75</v>
      </c>
      <c r="AY110" s="187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1279</v>
      </c>
      <c r="H111" s="189">
        <v>21.895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1280</v>
      </c>
      <c r="H112" s="189">
        <v>16.936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65" s="12" customFormat="1">
      <c r="B113" s="197"/>
      <c r="D113" s="186" t="s">
        <v>203</v>
      </c>
      <c r="E113" s="198" t="s">
        <v>5</v>
      </c>
      <c r="F113" s="199" t="s">
        <v>1142</v>
      </c>
      <c r="H113" s="200">
        <v>228.42599999999999</v>
      </c>
      <c r="I113" s="201"/>
      <c r="L113" s="197"/>
      <c r="M113" s="202"/>
      <c r="N113" s="203"/>
      <c r="O113" s="203"/>
      <c r="P113" s="203"/>
      <c r="Q113" s="203"/>
      <c r="R113" s="203"/>
      <c r="S113" s="203"/>
      <c r="T113" s="204"/>
      <c r="AT113" s="198" t="s">
        <v>203</v>
      </c>
      <c r="AU113" s="198" t="s">
        <v>85</v>
      </c>
      <c r="AV113" s="12" t="s">
        <v>211</v>
      </c>
      <c r="AW113" s="12" t="s">
        <v>39</v>
      </c>
      <c r="AX113" s="12" t="s">
        <v>75</v>
      </c>
      <c r="AY113" s="198" t="s">
        <v>195</v>
      </c>
    </row>
    <row r="114" spans="2:65" s="11" customFormat="1">
      <c r="B114" s="185"/>
      <c r="D114" s="186" t="s">
        <v>203</v>
      </c>
      <c r="E114" s="187" t="s">
        <v>5</v>
      </c>
      <c r="F114" s="188" t="s">
        <v>1281</v>
      </c>
      <c r="H114" s="189">
        <v>30.056000000000001</v>
      </c>
      <c r="I114" s="190"/>
      <c r="L114" s="185"/>
      <c r="M114" s="191"/>
      <c r="N114" s="192"/>
      <c r="O114" s="192"/>
      <c r="P114" s="192"/>
      <c r="Q114" s="192"/>
      <c r="R114" s="192"/>
      <c r="S114" s="192"/>
      <c r="T114" s="193"/>
      <c r="AT114" s="187" t="s">
        <v>203</v>
      </c>
      <c r="AU114" s="187" t="s">
        <v>85</v>
      </c>
      <c r="AV114" s="11" t="s">
        <v>85</v>
      </c>
      <c r="AW114" s="11" t="s">
        <v>39</v>
      </c>
      <c r="AX114" s="11" t="s">
        <v>75</v>
      </c>
      <c r="AY114" s="187" t="s">
        <v>195</v>
      </c>
    </row>
    <row r="115" spans="2:65" s="11" customFormat="1">
      <c r="B115" s="185"/>
      <c r="D115" s="186" t="s">
        <v>203</v>
      </c>
      <c r="E115" s="187" t="s">
        <v>5</v>
      </c>
      <c r="F115" s="188" t="s">
        <v>1282</v>
      </c>
      <c r="H115" s="189">
        <v>4.7229999999999999</v>
      </c>
      <c r="I115" s="190"/>
      <c r="L115" s="185"/>
      <c r="M115" s="191"/>
      <c r="N115" s="192"/>
      <c r="O115" s="192"/>
      <c r="P115" s="192"/>
      <c r="Q115" s="192"/>
      <c r="R115" s="192"/>
      <c r="S115" s="192"/>
      <c r="T115" s="193"/>
      <c r="AT115" s="187" t="s">
        <v>203</v>
      </c>
      <c r="AU115" s="187" t="s">
        <v>85</v>
      </c>
      <c r="AV115" s="11" t="s">
        <v>85</v>
      </c>
      <c r="AW115" s="11" t="s">
        <v>39</v>
      </c>
      <c r="AX115" s="11" t="s">
        <v>75</v>
      </c>
      <c r="AY115" s="187" t="s">
        <v>195</v>
      </c>
    </row>
    <row r="116" spans="2:65" s="11" customFormat="1">
      <c r="B116" s="185"/>
      <c r="D116" s="186" t="s">
        <v>203</v>
      </c>
      <c r="E116" s="187" t="s">
        <v>5</v>
      </c>
      <c r="F116" s="188" t="s">
        <v>1283</v>
      </c>
      <c r="H116" s="189">
        <v>12.137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65" s="11" customFormat="1">
      <c r="B117" s="185"/>
      <c r="D117" s="186" t="s">
        <v>203</v>
      </c>
      <c r="E117" s="187" t="s">
        <v>5</v>
      </c>
      <c r="F117" s="188" t="s">
        <v>1284</v>
      </c>
      <c r="H117" s="189">
        <v>3.5720000000000001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65" s="11" customFormat="1">
      <c r="B118" s="185"/>
      <c r="D118" s="186" t="s">
        <v>203</v>
      </c>
      <c r="E118" s="187" t="s">
        <v>5</v>
      </c>
      <c r="F118" s="188" t="s">
        <v>1285</v>
      </c>
      <c r="H118" s="189">
        <v>3.7050000000000001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65" s="11" customFormat="1">
      <c r="B119" s="185"/>
      <c r="D119" s="186" t="s">
        <v>203</v>
      </c>
      <c r="E119" s="187" t="s">
        <v>5</v>
      </c>
      <c r="F119" s="188" t="s">
        <v>1286</v>
      </c>
      <c r="H119" s="189">
        <v>34.360999999999997</v>
      </c>
      <c r="I119" s="190"/>
      <c r="L119" s="185"/>
      <c r="M119" s="191"/>
      <c r="N119" s="192"/>
      <c r="O119" s="192"/>
      <c r="P119" s="192"/>
      <c r="Q119" s="192"/>
      <c r="R119" s="192"/>
      <c r="S119" s="192"/>
      <c r="T119" s="193"/>
      <c r="AT119" s="187" t="s">
        <v>203</v>
      </c>
      <c r="AU119" s="187" t="s">
        <v>85</v>
      </c>
      <c r="AV119" s="11" t="s">
        <v>85</v>
      </c>
      <c r="AW119" s="11" t="s">
        <v>39</v>
      </c>
      <c r="AX119" s="11" t="s">
        <v>75</v>
      </c>
      <c r="AY119" s="187" t="s">
        <v>195</v>
      </c>
    </row>
    <row r="120" spans="2:65" s="12" customFormat="1">
      <c r="B120" s="197"/>
      <c r="D120" s="186" t="s">
        <v>203</v>
      </c>
      <c r="E120" s="198" t="s">
        <v>5</v>
      </c>
      <c r="F120" s="199" t="s">
        <v>250</v>
      </c>
      <c r="H120" s="200">
        <v>88.554000000000002</v>
      </c>
      <c r="I120" s="201"/>
      <c r="L120" s="197"/>
      <c r="M120" s="202"/>
      <c r="N120" s="203"/>
      <c r="O120" s="203"/>
      <c r="P120" s="203"/>
      <c r="Q120" s="203"/>
      <c r="R120" s="203"/>
      <c r="S120" s="203"/>
      <c r="T120" s="204"/>
      <c r="AT120" s="198" t="s">
        <v>203</v>
      </c>
      <c r="AU120" s="198" t="s">
        <v>85</v>
      </c>
      <c r="AV120" s="12" t="s">
        <v>211</v>
      </c>
      <c r="AW120" s="12" t="s">
        <v>39</v>
      </c>
      <c r="AX120" s="12" t="s">
        <v>75</v>
      </c>
      <c r="AY120" s="198" t="s">
        <v>195</v>
      </c>
    </row>
    <row r="121" spans="2:65" s="11" customFormat="1">
      <c r="B121" s="185"/>
      <c r="D121" s="186" t="s">
        <v>203</v>
      </c>
      <c r="E121" s="187" t="s">
        <v>5</v>
      </c>
      <c r="F121" s="188" t="s">
        <v>1287</v>
      </c>
      <c r="H121" s="189">
        <v>-33.128</v>
      </c>
      <c r="I121" s="190"/>
      <c r="L121" s="185"/>
      <c r="M121" s="191"/>
      <c r="N121" s="192"/>
      <c r="O121" s="192"/>
      <c r="P121" s="192"/>
      <c r="Q121" s="192"/>
      <c r="R121" s="192"/>
      <c r="S121" s="192"/>
      <c r="T121" s="193"/>
      <c r="AT121" s="187" t="s">
        <v>203</v>
      </c>
      <c r="AU121" s="187" t="s">
        <v>85</v>
      </c>
      <c r="AV121" s="11" t="s">
        <v>85</v>
      </c>
      <c r="AW121" s="11" t="s">
        <v>39</v>
      </c>
      <c r="AX121" s="11" t="s">
        <v>75</v>
      </c>
      <c r="AY121" s="187" t="s">
        <v>195</v>
      </c>
    </row>
    <row r="122" spans="2:65" s="11" customFormat="1">
      <c r="B122" s="185"/>
      <c r="D122" s="186" t="s">
        <v>203</v>
      </c>
      <c r="E122" s="187" t="s">
        <v>5</v>
      </c>
      <c r="F122" s="188" t="s">
        <v>1288</v>
      </c>
      <c r="H122" s="189">
        <v>-3.7639999999999998</v>
      </c>
      <c r="I122" s="190"/>
      <c r="L122" s="185"/>
      <c r="M122" s="191"/>
      <c r="N122" s="192"/>
      <c r="O122" s="192"/>
      <c r="P122" s="192"/>
      <c r="Q122" s="192"/>
      <c r="R122" s="192"/>
      <c r="S122" s="192"/>
      <c r="T122" s="193"/>
      <c r="AT122" s="187" t="s">
        <v>203</v>
      </c>
      <c r="AU122" s="187" t="s">
        <v>85</v>
      </c>
      <c r="AV122" s="11" t="s">
        <v>85</v>
      </c>
      <c r="AW122" s="11" t="s">
        <v>39</v>
      </c>
      <c r="AX122" s="11" t="s">
        <v>75</v>
      </c>
      <c r="AY122" s="187" t="s">
        <v>195</v>
      </c>
    </row>
    <row r="123" spans="2:65" s="12" customFormat="1">
      <c r="B123" s="197"/>
      <c r="D123" s="186" t="s">
        <v>203</v>
      </c>
      <c r="E123" s="198" t="s">
        <v>5</v>
      </c>
      <c r="F123" s="199" t="s">
        <v>253</v>
      </c>
      <c r="H123" s="200">
        <v>-36.892000000000003</v>
      </c>
      <c r="I123" s="201"/>
      <c r="L123" s="197"/>
      <c r="M123" s="202"/>
      <c r="N123" s="203"/>
      <c r="O123" s="203"/>
      <c r="P123" s="203"/>
      <c r="Q123" s="203"/>
      <c r="R123" s="203"/>
      <c r="S123" s="203"/>
      <c r="T123" s="204"/>
      <c r="AT123" s="198" t="s">
        <v>203</v>
      </c>
      <c r="AU123" s="198" t="s">
        <v>85</v>
      </c>
      <c r="AV123" s="12" t="s">
        <v>211</v>
      </c>
      <c r="AW123" s="12" t="s">
        <v>39</v>
      </c>
      <c r="AX123" s="12" t="s">
        <v>75</v>
      </c>
      <c r="AY123" s="198" t="s">
        <v>195</v>
      </c>
    </row>
    <row r="124" spans="2:65" s="13" customFormat="1">
      <c r="B124" s="205"/>
      <c r="D124" s="186" t="s">
        <v>203</v>
      </c>
      <c r="E124" s="206" t="s">
        <v>5</v>
      </c>
      <c r="F124" s="207" t="s">
        <v>254</v>
      </c>
      <c r="H124" s="208">
        <v>280.08800000000002</v>
      </c>
      <c r="I124" s="209"/>
      <c r="L124" s="205"/>
      <c r="M124" s="210"/>
      <c r="N124" s="211"/>
      <c r="O124" s="211"/>
      <c r="P124" s="211"/>
      <c r="Q124" s="211"/>
      <c r="R124" s="211"/>
      <c r="S124" s="211"/>
      <c r="T124" s="212"/>
      <c r="AT124" s="206" t="s">
        <v>203</v>
      </c>
      <c r="AU124" s="206" t="s">
        <v>85</v>
      </c>
      <c r="AV124" s="13" t="s">
        <v>201</v>
      </c>
      <c r="AW124" s="13" t="s">
        <v>39</v>
      </c>
      <c r="AX124" s="13" t="s">
        <v>83</v>
      </c>
      <c r="AY124" s="206" t="s">
        <v>195</v>
      </c>
    </row>
    <row r="125" spans="2:65" s="1" customFormat="1" ht="16.5" customHeight="1">
      <c r="B125" s="172"/>
      <c r="C125" s="173" t="s">
        <v>232</v>
      </c>
      <c r="D125" s="173" t="s">
        <v>197</v>
      </c>
      <c r="E125" s="174" t="s">
        <v>256</v>
      </c>
      <c r="F125" s="175" t="s">
        <v>257</v>
      </c>
      <c r="G125" s="176" t="s">
        <v>228</v>
      </c>
      <c r="H125" s="177">
        <v>140.04400000000001</v>
      </c>
      <c r="I125" s="178"/>
      <c r="J125" s="179">
        <f>ROUND(I125*H125,2)</f>
        <v>0</v>
      </c>
      <c r="K125" s="175"/>
      <c r="L125" s="40"/>
      <c r="M125" s="180" t="s">
        <v>5</v>
      </c>
      <c r="N125" s="181" t="s">
        <v>46</v>
      </c>
      <c r="O125" s="41"/>
      <c r="P125" s="182">
        <f>O125*H125</f>
        <v>0</v>
      </c>
      <c r="Q125" s="182">
        <v>0</v>
      </c>
      <c r="R125" s="182">
        <f>Q125*H125</f>
        <v>0</v>
      </c>
      <c r="S125" s="182">
        <v>0</v>
      </c>
      <c r="T125" s="183">
        <f>S125*H125</f>
        <v>0</v>
      </c>
      <c r="AR125" s="23" t="s">
        <v>201</v>
      </c>
      <c r="AT125" s="23" t="s">
        <v>197</v>
      </c>
      <c r="AU125" s="23" t="s">
        <v>85</v>
      </c>
      <c r="AY125" s="23" t="s">
        <v>195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23" t="s">
        <v>83</v>
      </c>
      <c r="BK125" s="184">
        <f>ROUND(I125*H125,2)</f>
        <v>0</v>
      </c>
      <c r="BL125" s="23" t="s">
        <v>201</v>
      </c>
      <c r="BM125" s="23" t="s">
        <v>1289</v>
      </c>
    </row>
    <row r="126" spans="2:65" s="1" customFormat="1" ht="54">
      <c r="B126" s="40"/>
      <c r="D126" s="186" t="s">
        <v>209</v>
      </c>
      <c r="F126" s="194" t="s">
        <v>259</v>
      </c>
      <c r="I126" s="195"/>
      <c r="L126" s="40"/>
      <c r="M126" s="196"/>
      <c r="N126" s="41"/>
      <c r="O126" s="41"/>
      <c r="P126" s="41"/>
      <c r="Q126" s="41"/>
      <c r="R126" s="41"/>
      <c r="S126" s="41"/>
      <c r="T126" s="69"/>
      <c r="AT126" s="23" t="s">
        <v>209</v>
      </c>
      <c r="AU126" s="23" t="s">
        <v>85</v>
      </c>
    </row>
    <row r="127" spans="2:65" s="11" customFormat="1">
      <c r="B127" s="185"/>
      <c r="D127" s="186" t="s">
        <v>203</v>
      </c>
      <c r="E127" s="187" t="s">
        <v>5</v>
      </c>
      <c r="F127" s="188" t="s">
        <v>1290</v>
      </c>
      <c r="H127" s="189">
        <v>140.04400000000001</v>
      </c>
      <c r="I127" s="190"/>
      <c r="L127" s="185"/>
      <c r="M127" s="191"/>
      <c r="N127" s="192"/>
      <c r="O127" s="192"/>
      <c r="P127" s="192"/>
      <c r="Q127" s="192"/>
      <c r="R127" s="192"/>
      <c r="S127" s="192"/>
      <c r="T127" s="193"/>
      <c r="AT127" s="187" t="s">
        <v>203</v>
      </c>
      <c r="AU127" s="187" t="s">
        <v>85</v>
      </c>
      <c r="AV127" s="11" t="s">
        <v>85</v>
      </c>
      <c r="AW127" s="11" t="s">
        <v>39</v>
      </c>
      <c r="AX127" s="11" t="s">
        <v>83</v>
      </c>
      <c r="AY127" s="187" t="s">
        <v>195</v>
      </c>
    </row>
    <row r="128" spans="2:65" s="1" customFormat="1" ht="16.5" customHeight="1">
      <c r="B128" s="172"/>
      <c r="C128" s="173" t="s">
        <v>255</v>
      </c>
      <c r="D128" s="173" t="s">
        <v>197</v>
      </c>
      <c r="E128" s="174" t="s">
        <v>262</v>
      </c>
      <c r="F128" s="175" t="s">
        <v>263</v>
      </c>
      <c r="G128" s="176" t="s">
        <v>264</v>
      </c>
      <c r="H128" s="177">
        <v>171.745</v>
      </c>
      <c r="I128" s="178"/>
      <c r="J128" s="179">
        <f>ROUND(I128*H128,2)</f>
        <v>0</v>
      </c>
      <c r="K128" s="175"/>
      <c r="L128" s="40"/>
      <c r="M128" s="180" t="s">
        <v>5</v>
      </c>
      <c r="N128" s="181" t="s">
        <v>46</v>
      </c>
      <c r="O128" s="41"/>
      <c r="P128" s="182">
        <f>O128*H128</f>
        <v>0</v>
      </c>
      <c r="Q128" s="182">
        <v>8.4000000000000003E-4</v>
      </c>
      <c r="R128" s="182">
        <f>Q128*H128</f>
        <v>0.1442658</v>
      </c>
      <c r="S128" s="182">
        <v>0</v>
      </c>
      <c r="T128" s="183">
        <f>S128*H128</f>
        <v>0</v>
      </c>
      <c r="AR128" s="23" t="s">
        <v>201</v>
      </c>
      <c r="AT128" s="23" t="s">
        <v>197</v>
      </c>
      <c r="AU128" s="23" t="s">
        <v>85</v>
      </c>
      <c r="AY128" s="23" t="s">
        <v>195</v>
      </c>
      <c r="BE128" s="184">
        <f>IF(N128="základní",J128,0)</f>
        <v>0</v>
      </c>
      <c r="BF128" s="184">
        <f>IF(N128="snížená",J128,0)</f>
        <v>0</v>
      </c>
      <c r="BG128" s="184">
        <f>IF(N128="zákl. přenesená",J128,0)</f>
        <v>0</v>
      </c>
      <c r="BH128" s="184">
        <f>IF(N128="sníž. přenesená",J128,0)</f>
        <v>0</v>
      </c>
      <c r="BI128" s="184">
        <f>IF(N128="nulová",J128,0)</f>
        <v>0</v>
      </c>
      <c r="BJ128" s="23" t="s">
        <v>83</v>
      </c>
      <c r="BK128" s="184">
        <f>ROUND(I128*H128,2)</f>
        <v>0</v>
      </c>
      <c r="BL128" s="23" t="s">
        <v>201</v>
      </c>
      <c r="BM128" s="23" t="s">
        <v>1291</v>
      </c>
    </row>
    <row r="129" spans="2:65" s="1" customFormat="1" ht="54">
      <c r="B129" s="40"/>
      <c r="D129" s="186" t="s">
        <v>209</v>
      </c>
      <c r="F129" s="194" t="s">
        <v>266</v>
      </c>
      <c r="I129" s="195"/>
      <c r="L129" s="40"/>
      <c r="M129" s="196"/>
      <c r="N129" s="41"/>
      <c r="O129" s="41"/>
      <c r="P129" s="41"/>
      <c r="Q129" s="41"/>
      <c r="R129" s="41"/>
      <c r="S129" s="41"/>
      <c r="T129" s="69"/>
      <c r="AT129" s="23" t="s">
        <v>209</v>
      </c>
      <c r="AU129" s="23" t="s">
        <v>85</v>
      </c>
    </row>
    <row r="130" spans="2:65" s="11" customFormat="1">
      <c r="B130" s="185"/>
      <c r="D130" s="186" t="s">
        <v>203</v>
      </c>
      <c r="E130" s="187" t="s">
        <v>5</v>
      </c>
      <c r="F130" s="188" t="s">
        <v>1292</v>
      </c>
      <c r="H130" s="189">
        <v>63.715000000000003</v>
      </c>
      <c r="I130" s="190"/>
      <c r="L130" s="185"/>
      <c r="M130" s="191"/>
      <c r="N130" s="192"/>
      <c r="O130" s="192"/>
      <c r="P130" s="192"/>
      <c r="Q130" s="192"/>
      <c r="R130" s="192"/>
      <c r="S130" s="192"/>
      <c r="T130" s="193"/>
      <c r="AT130" s="187" t="s">
        <v>203</v>
      </c>
      <c r="AU130" s="187" t="s">
        <v>85</v>
      </c>
      <c r="AV130" s="11" t="s">
        <v>85</v>
      </c>
      <c r="AW130" s="11" t="s">
        <v>39</v>
      </c>
      <c r="AX130" s="11" t="s">
        <v>75</v>
      </c>
      <c r="AY130" s="187" t="s">
        <v>195</v>
      </c>
    </row>
    <row r="131" spans="2:65" s="11" customFormat="1">
      <c r="B131" s="185"/>
      <c r="D131" s="186" t="s">
        <v>203</v>
      </c>
      <c r="E131" s="187" t="s">
        <v>5</v>
      </c>
      <c r="F131" s="188" t="s">
        <v>1293</v>
      </c>
      <c r="H131" s="189">
        <v>61.29</v>
      </c>
      <c r="I131" s="190"/>
      <c r="L131" s="185"/>
      <c r="M131" s="191"/>
      <c r="N131" s="192"/>
      <c r="O131" s="192"/>
      <c r="P131" s="192"/>
      <c r="Q131" s="192"/>
      <c r="R131" s="192"/>
      <c r="S131" s="192"/>
      <c r="T131" s="193"/>
      <c r="AT131" s="187" t="s">
        <v>203</v>
      </c>
      <c r="AU131" s="187" t="s">
        <v>85</v>
      </c>
      <c r="AV131" s="11" t="s">
        <v>85</v>
      </c>
      <c r="AW131" s="11" t="s">
        <v>39</v>
      </c>
      <c r="AX131" s="11" t="s">
        <v>75</v>
      </c>
      <c r="AY131" s="187" t="s">
        <v>195</v>
      </c>
    </row>
    <row r="132" spans="2:65" s="11" customFormat="1">
      <c r="B132" s="185"/>
      <c r="D132" s="186" t="s">
        <v>203</v>
      </c>
      <c r="E132" s="187" t="s">
        <v>5</v>
      </c>
      <c r="F132" s="188" t="s">
        <v>1294</v>
      </c>
      <c r="H132" s="189">
        <v>46.74</v>
      </c>
      <c r="I132" s="190"/>
      <c r="L132" s="185"/>
      <c r="M132" s="191"/>
      <c r="N132" s="192"/>
      <c r="O132" s="192"/>
      <c r="P132" s="192"/>
      <c r="Q132" s="192"/>
      <c r="R132" s="192"/>
      <c r="S132" s="192"/>
      <c r="T132" s="193"/>
      <c r="AT132" s="187" t="s">
        <v>203</v>
      </c>
      <c r="AU132" s="187" t="s">
        <v>85</v>
      </c>
      <c r="AV132" s="11" t="s">
        <v>85</v>
      </c>
      <c r="AW132" s="11" t="s">
        <v>39</v>
      </c>
      <c r="AX132" s="11" t="s">
        <v>75</v>
      </c>
      <c r="AY132" s="187" t="s">
        <v>195</v>
      </c>
    </row>
    <row r="133" spans="2:65" s="13" customFormat="1">
      <c r="B133" s="205"/>
      <c r="D133" s="186" t="s">
        <v>203</v>
      </c>
      <c r="E133" s="206" t="s">
        <v>5</v>
      </c>
      <c r="F133" s="207" t="s">
        <v>254</v>
      </c>
      <c r="H133" s="208">
        <v>171.745</v>
      </c>
      <c r="I133" s="209"/>
      <c r="L133" s="205"/>
      <c r="M133" s="210"/>
      <c r="N133" s="211"/>
      <c r="O133" s="211"/>
      <c r="P133" s="211"/>
      <c r="Q133" s="211"/>
      <c r="R133" s="211"/>
      <c r="S133" s="211"/>
      <c r="T133" s="212"/>
      <c r="AT133" s="206" t="s">
        <v>203</v>
      </c>
      <c r="AU133" s="206" t="s">
        <v>85</v>
      </c>
      <c r="AV133" s="13" t="s">
        <v>201</v>
      </c>
      <c r="AW133" s="13" t="s">
        <v>39</v>
      </c>
      <c r="AX133" s="13" t="s">
        <v>83</v>
      </c>
      <c r="AY133" s="206" t="s">
        <v>195</v>
      </c>
    </row>
    <row r="134" spans="2:65" s="1" customFormat="1" ht="16.5" customHeight="1">
      <c r="B134" s="172"/>
      <c r="C134" s="173" t="s">
        <v>261</v>
      </c>
      <c r="D134" s="173" t="s">
        <v>197</v>
      </c>
      <c r="E134" s="174" t="s">
        <v>275</v>
      </c>
      <c r="F134" s="175" t="s">
        <v>276</v>
      </c>
      <c r="G134" s="176" t="s">
        <v>264</v>
      </c>
      <c r="H134" s="177">
        <v>171.745</v>
      </c>
      <c r="I134" s="178"/>
      <c r="J134" s="179">
        <f>ROUND(I134*H134,2)</f>
        <v>0</v>
      </c>
      <c r="K134" s="175"/>
      <c r="L134" s="40"/>
      <c r="M134" s="180" t="s">
        <v>5</v>
      </c>
      <c r="N134" s="181" t="s">
        <v>46</v>
      </c>
      <c r="O134" s="41"/>
      <c r="P134" s="182">
        <f>O134*H134</f>
        <v>0</v>
      </c>
      <c r="Q134" s="182">
        <v>0</v>
      </c>
      <c r="R134" s="182">
        <f>Q134*H134</f>
        <v>0</v>
      </c>
      <c r="S134" s="182">
        <v>0</v>
      </c>
      <c r="T134" s="183">
        <f>S134*H134</f>
        <v>0</v>
      </c>
      <c r="AR134" s="23" t="s">
        <v>201</v>
      </c>
      <c r="AT134" s="23" t="s">
        <v>197</v>
      </c>
      <c r="AU134" s="23" t="s">
        <v>85</v>
      </c>
      <c r="AY134" s="23" t="s">
        <v>195</v>
      </c>
      <c r="BE134" s="184">
        <f>IF(N134="základní",J134,0)</f>
        <v>0</v>
      </c>
      <c r="BF134" s="184">
        <f>IF(N134="snížená",J134,0)</f>
        <v>0</v>
      </c>
      <c r="BG134" s="184">
        <f>IF(N134="zákl. přenesená",J134,0)</f>
        <v>0</v>
      </c>
      <c r="BH134" s="184">
        <f>IF(N134="sníž. přenesená",J134,0)</f>
        <v>0</v>
      </c>
      <c r="BI134" s="184">
        <f>IF(N134="nulová",J134,0)</f>
        <v>0</v>
      </c>
      <c r="BJ134" s="23" t="s">
        <v>83</v>
      </c>
      <c r="BK134" s="184">
        <f>ROUND(I134*H134,2)</f>
        <v>0</v>
      </c>
      <c r="BL134" s="23" t="s">
        <v>201</v>
      </c>
      <c r="BM134" s="23" t="s">
        <v>1295</v>
      </c>
    </row>
    <row r="135" spans="2:65" s="1" customFormat="1" ht="40.5">
      <c r="B135" s="40"/>
      <c r="D135" s="186" t="s">
        <v>209</v>
      </c>
      <c r="F135" s="194" t="s">
        <v>278</v>
      </c>
      <c r="I135" s="195"/>
      <c r="L135" s="40"/>
      <c r="M135" s="196"/>
      <c r="N135" s="41"/>
      <c r="O135" s="41"/>
      <c r="P135" s="41"/>
      <c r="Q135" s="41"/>
      <c r="R135" s="41"/>
      <c r="S135" s="41"/>
      <c r="T135" s="69"/>
      <c r="AT135" s="23" t="s">
        <v>209</v>
      </c>
      <c r="AU135" s="23" t="s">
        <v>85</v>
      </c>
    </row>
    <row r="136" spans="2:65" s="1" customFormat="1" ht="16.5" customHeight="1">
      <c r="B136" s="172"/>
      <c r="C136" s="173" t="s">
        <v>274</v>
      </c>
      <c r="D136" s="173" t="s">
        <v>197</v>
      </c>
      <c r="E136" s="174" t="s">
        <v>280</v>
      </c>
      <c r="F136" s="175" t="s">
        <v>281</v>
      </c>
      <c r="G136" s="176" t="s">
        <v>228</v>
      </c>
      <c r="H136" s="177">
        <v>280.08800000000002</v>
      </c>
      <c r="I136" s="178"/>
      <c r="J136" s="179">
        <f>ROUND(I136*H136,2)</f>
        <v>0</v>
      </c>
      <c r="K136" s="175"/>
      <c r="L136" s="40"/>
      <c r="M136" s="180" t="s">
        <v>5</v>
      </c>
      <c r="N136" s="181" t="s">
        <v>46</v>
      </c>
      <c r="O136" s="41"/>
      <c r="P136" s="182">
        <f>O136*H136</f>
        <v>0</v>
      </c>
      <c r="Q136" s="182">
        <v>0</v>
      </c>
      <c r="R136" s="182">
        <f>Q136*H136</f>
        <v>0</v>
      </c>
      <c r="S136" s="182">
        <v>0</v>
      </c>
      <c r="T136" s="183">
        <f>S136*H136</f>
        <v>0</v>
      </c>
      <c r="AR136" s="23" t="s">
        <v>201</v>
      </c>
      <c r="AT136" s="23" t="s">
        <v>197</v>
      </c>
      <c r="AU136" s="23" t="s">
        <v>85</v>
      </c>
      <c r="AY136" s="23" t="s">
        <v>195</v>
      </c>
      <c r="BE136" s="184">
        <f>IF(N136="základní",J136,0)</f>
        <v>0</v>
      </c>
      <c r="BF136" s="184">
        <f>IF(N136="snížená",J136,0)</f>
        <v>0</v>
      </c>
      <c r="BG136" s="184">
        <f>IF(N136="zákl. přenesená",J136,0)</f>
        <v>0</v>
      </c>
      <c r="BH136" s="184">
        <f>IF(N136="sníž. přenesená",J136,0)</f>
        <v>0</v>
      </c>
      <c r="BI136" s="184">
        <f>IF(N136="nulová",J136,0)</f>
        <v>0</v>
      </c>
      <c r="BJ136" s="23" t="s">
        <v>83</v>
      </c>
      <c r="BK136" s="184">
        <f>ROUND(I136*H136,2)</f>
        <v>0</v>
      </c>
      <c r="BL136" s="23" t="s">
        <v>201</v>
      </c>
      <c r="BM136" s="23" t="s">
        <v>1296</v>
      </c>
    </row>
    <row r="137" spans="2:65" s="1" customFormat="1" ht="54">
      <c r="B137" s="40"/>
      <c r="D137" s="186" t="s">
        <v>209</v>
      </c>
      <c r="F137" s="194" t="s">
        <v>283</v>
      </c>
      <c r="I137" s="195"/>
      <c r="L137" s="40"/>
      <c r="M137" s="196"/>
      <c r="N137" s="41"/>
      <c r="O137" s="41"/>
      <c r="P137" s="41"/>
      <c r="Q137" s="41"/>
      <c r="R137" s="41"/>
      <c r="S137" s="41"/>
      <c r="T137" s="69"/>
      <c r="AT137" s="23" t="s">
        <v>209</v>
      </c>
      <c r="AU137" s="23" t="s">
        <v>85</v>
      </c>
    </row>
    <row r="138" spans="2:65" s="1" customFormat="1" ht="16.5" customHeight="1">
      <c r="B138" s="172"/>
      <c r="C138" s="173" t="s">
        <v>279</v>
      </c>
      <c r="D138" s="173" t="s">
        <v>197</v>
      </c>
      <c r="E138" s="174" t="s">
        <v>285</v>
      </c>
      <c r="F138" s="175" t="s">
        <v>286</v>
      </c>
      <c r="G138" s="176" t="s">
        <v>228</v>
      </c>
      <c r="H138" s="177">
        <v>238.928</v>
      </c>
      <c r="I138" s="178"/>
      <c r="J138" s="179">
        <f>ROUND(I138*H138,2)</f>
        <v>0</v>
      </c>
      <c r="K138" s="175"/>
      <c r="L138" s="40"/>
      <c r="M138" s="180" t="s">
        <v>5</v>
      </c>
      <c r="N138" s="181" t="s">
        <v>46</v>
      </c>
      <c r="O138" s="41"/>
      <c r="P138" s="182">
        <f>O138*H138</f>
        <v>0</v>
      </c>
      <c r="Q138" s="182">
        <v>0</v>
      </c>
      <c r="R138" s="182">
        <f>Q138*H138</f>
        <v>0</v>
      </c>
      <c r="S138" s="182">
        <v>0</v>
      </c>
      <c r="T138" s="183">
        <f>S138*H138</f>
        <v>0</v>
      </c>
      <c r="AR138" s="23" t="s">
        <v>201</v>
      </c>
      <c r="AT138" s="23" t="s">
        <v>197</v>
      </c>
      <c r="AU138" s="23" t="s">
        <v>85</v>
      </c>
      <c r="AY138" s="23" t="s">
        <v>195</v>
      </c>
      <c r="BE138" s="184">
        <f>IF(N138="základní",J138,0)</f>
        <v>0</v>
      </c>
      <c r="BF138" s="184">
        <f>IF(N138="snížená",J138,0)</f>
        <v>0</v>
      </c>
      <c r="BG138" s="184">
        <f>IF(N138="zákl. přenesená",J138,0)</f>
        <v>0</v>
      </c>
      <c r="BH138" s="184">
        <f>IF(N138="sníž. přenesená",J138,0)</f>
        <v>0</v>
      </c>
      <c r="BI138" s="184">
        <f>IF(N138="nulová",J138,0)</f>
        <v>0</v>
      </c>
      <c r="BJ138" s="23" t="s">
        <v>83</v>
      </c>
      <c r="BK138" s="184">
        <f>ROUND(I138*H138,2)</f>
        <v>0</v>
      </c>
      <c r="BL138" s="23" t="s">
        <v>201</v>
      </c>
      <c r="BM138" s="23" t="s">
        <v>1297</v>
      </c>
    </row>
    <row r="139" spans="2:65" s="1" customFormat="1" ht="67.5">
      <c r="B139" s="40"/>
      <c r="D139" s="186" t="s">
        <v>209</v>
      </c>
      <c r="F139" s="194" t="s">
        <v>288</v>
      </c>
      <c r="I139" s="195"/>
      <c r="L139" s="40"/>
      <c r="M139" s="196"/>
      <c r="N139" s="41"/>
      <c r="O139" s="41"/>
      <c r="P139" s="41"/>
      <c r="Q139" s="41"/>
      <c r="R139" s="41"/>
      <c r="S139" s="41"/>
      <c r="T139" s="69"/>
      <c r="AT139" s="23" t="s">
        <v>209</v>
      </c>
      <c r="AU139" s="23" t="s">
        <v>85</v>
      </c>
    </row>
    <row r="140" spans="2:65" s="11" customFormat="1">
      <c r="B140" s="185"/>
      <c r="D140" s="186" t="s">
        <v>203</v>
      </c>
      <c r="E140" s="187" t="s">
        <v>5</v>
      </c>
      <c r="F140" s="188" t="s">
        <v>1298</v>
      </c>
      <c r="H140" s="189">
        <v>280.08800000000002</v>
      </c>
      <c r="I140" s="190"/>
      <c r="L140" s="185"/>
      <c r="M140" s="191"/>
      <c r="N140" s="192"/>
      <c r="O140" s="192"/>
      <c r="P140" s="192"/>
      <c r="Q140" s="192"/>
      <c r="R140" s="192"/>
      <c r="S140" s="192"/>
      <c r="T140" s="193"/>
      <c r="AT140" s="187" t="s">
        <v>203</v>
      </c>
      <c r="AU140" s="187" t="s">
        <v>85</v>
      </c>
      <c r="AV140" s="11" t="s">
        <v>85</v>
      </c>
      <c r="AW140" s="11" t="s">
        <v>39</v>
      </c>
      <c r="AX140" s="11" t="s">
        <v>75</v>
      </c>
      <c r="AY140" s="187" t="s">
        <v>195</v>
      </c>
    </row>
    <row r="141" spans="2:65" s="12" customFormat="1">
      <c r="B141" s="197"/>
      <c r="D141" s="186" t="s">
        <v>203</v>
      </c>
      <c r="E141" s="198" t="s">
        <v>5</v>
      </c>
      <c r="F141" s="199" t="s">
        <v>290</v>
      </c>
      <c r="H141" s="200">
        <v>280.08800000000002</v>
      </c>
      <c r="I141" s="201"/>
      <c r="L141" s="197"/>
      <c r="M141" s="202"/>
      <c r="N141" s="203"/>
      <c r="O141" s="203"/>
      <c r="P141" s="203"/>
      <c r="Q141" s="203"/>
      <c r="R141" s="203"/>
      <c r="S141" s="203"/>
      <c r="T141" s="204"/>
      <c r="AT141" s="198" t="s">
        <v>203</v>
      </c>
      <c r="AU141" s="198" t="s">
        <v>85</v>
      </c>
      <c r="AV141" s="12" t="s">
        <v>211</v>
      </c>
      <c r="AW141" s="12" t="s">
        <v>39</v>
      </c>
      <c r="AX141" s="12" t="s">
        <v>75</v>
      </c>
      <c r="AY141" s="198" t="s">
        <v>195</v>
      </c>
    </row>
    <row r="142" spans="2:65" s="11" customFormat="1">
      <c r="B142" s="185"/>
      <c r="D142" s="186" t="s">
        <v>203</v>
      </c>
      <c r="E142" s="187" t="s">
        <v>5</v>
      </c>
      <c r="F142" s="188" t="s">
        <v>1299</v>
      </c>
      <c r="H142" s="189">
        <v>-41.16</v>
      </c>
      <c r="I142" s="190"/>
      <c r="L142" s="185"/>
      <c r="M142" s="191"/>
      <c r="N142" s="192"/>
      <c r="O142" s="192"/>
      <c r="P142" s="192"/>
      <c r="Q142" s="192"/>
      <c r="R142" s="192"/>
      <c r="S142" s="192"/>
      <c r="T142" s="193"/>
      <c r="AT142" s="187" t="s">
        <v>203</v>
      </c>
      <c r="AU142" s="187" t="s">
        <v>85</v>
      </c>
      <c r="AV142" s="11" t="s">
        <v>85</v>
      </c>
      <c r="AW142" s="11" t="s">
        <v>39</v>
      </c>
      <c r="AX142" s="11" t="s">
        <v>75</v>
      </c>
      <c r="AY142" s="187" t="s">
        <v>195</v>
      </c>
    </row>
    <row r="143" spans="2:65" s="12" customFormat="1">
      <c r="B143" s="197"/>
      <c r="D143" s="186" t="s">
        <v>203</v>
      </c>
      <c r="E143" s="198" t="s">
        <v>5</v>
      </c>
      <c r="F143" s="199" t="s">
        <v>292</v>
      </c>
      <c r="H143" s="200">
        <v>-41.16</v>
      </c>
      <c r="I143" s="201"/>
      <c r="L143" s="197"/>
      <c r="M143" s="202"/>
      <c r="N143" s="203"/>
      <c r="O143" s="203"/>
      <c r="P143" s="203"/>
      <c r="Q143" s="203"/>
      <c r="R143" s="203"/>
      <c r="S143" s="203"/>
      <c r="T143" s="204"/>
      <c r="AT143" s="198" t="s">
        <v>203</v>
      </c>
      <c r="AU143" s="198" t="s">
        <v>85</v>
      </c>
      <c r="AV143" s="12" t="s">
        <v>211</v>
      </c>
      <c r="AW143" s="12" t="s">
        <v>39</v>
      </c>
      <c r="AX143" s="12" t="s">
        <v>75</v>
      </c>
      <c r="AY143" s="198" t="s">
        <v>195</v>
      </c>
    </row>
    <row r="144" spans="2:65" s="13" customFormat="1">
      <c r="B144" s="205"/>
      <c r="D144" s="186" t="s">
        <v>203</v>
      </c>
      <c r="E144" s="206" t="s">
        <v>5</v>
      </c>
      <c r="F144" s="207" t="s">
        <v>254</v>
      </c>
      <c r="H144" s="208">
        <v>238.928</v>
      </c>
      <c r="I144" s="209"/>
      <c r="L144" s="205"/>
      <c r="M144" s="210"/>
      <c r="N144" s="211"/>
      <c r="O144" s="211"/>
      <c r="P144" s="211"/>
      <c r="Q144" s="211"/>
      <c r="R144" s="211"/>
      <c r="S144" s="211"/>
      <c r="T144" s="212"/>
      <c r="AT144" s="206" t="s">
        <v>203</v>
      </c>
      <c r="AU144" s="206" t="s">
        <v>85</v>
      </c>
      <c r="AV144" s="13" t="s">
        <v>201</v>
      </c>
      <c r="AW144" s="13" t="s">
        <v>39</v>
      </c>
      <c r="AX144" s="13" t="s">
        <v>83</v>
      </c>
      <c r="AY144" s="206" t="s">
        <v>195</v>
      </c>
    </row>
    <row r="145" spans="2:65" s="1" customFormat="1" ht="16.5" customHeight="1">
      <c r="B145" s="172"/>
      <c r="C145" s="173" t="s">
        <v>284</v>
      </c>
      <c r="D145" s="173" t="s">
        <v>197</v>
      </c>
      <c r="E145" s="174" t="s">
        <v>294</v>
      </c>
      <c r="F145" s="175" t="s">
        <v>295</v>
      </c>
      <c r="G145" s="176" t="s">
        <v>228</v>
      </c>
      <c r="H145" s="177">
        <v>238.928</v>
      </c>
      <c r="I145" s="178"/>
      <c r="J145" s="179">
        <f>ROUND(I145*H145,2)</f>
        <v>0</v>
      </c>
      <c r="K145" s="175"/>
      <c r="L145" s="40"/>
      <c r="M145" s="180" t="s">
        <v>5</v>
      </c>
      <c r="N145" s="181" t="s">
        <v>46</v>
      </c>
      <c r="O145" s="41"/>
      <c r="P145" s="182">
        <f>O145*H145</f>
        <v>0</v>
      </c>
      <c r="Q145" s="182">
        <v>0</v>
      </c>
      <c r="R145" s="182">
        <f>Q145*H145</f>
        <v>0</v>
      </c>
      <c r="S145" s="182">
        <v>0</v>
      </c>
      <c r="T145" s="183">
        <f>S145*H145</f>
        <v>0</v>
      </c>
      <c r="AR145" s="23" t="s">
        <v>201</v>
      </c>
      <c r="AT145" s="23" t="s">
        <v>197</v>
      </c>
      <c r="AU145" s="23" t="s">
        <v>85</v>
      </c>
      <c r="AY145" s="23" t="s">
        <v>195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23" t="s">
        <v>83</v>
      </c>
      <c r="BK145" s="184">
        <f>ROUND(I145*H145,2)</f>
        <v>0</v>
      </c>
      <c r="BL145" s="23" t="s">
        <v>201</v>
      </c>
      <c r="BM145" s="23" t="s">
        <v>1300</v>
      </c>
    </row>
    <row r="146" spans="2:65" s="1" customFormat="1" ht="16.5" customHeight="1">
      <c r="B146" s="172"/>
      <c r="C146" s="173" t="s">
        <v>293</v>
      </c>
      <c r="D146" s="173" t="s">
        <v>197</v>
      </c>
      <c r="E146" s="174" t="s">
        <v>298</v>
      </c>
      <c r="F146" s="175" t="s">
        <v>299</v>
      </c>
      <c r="G146" s="176" t="s">
        <v>228</v>
      </c>
      <c r="H146" s="177">
        <v>238.928</v>
      </c>
      <c r="I146" s="178"/>
      <c r="J146" s="179">
        <f>ROUND(I146*H146,2)</f>
        <v>0</v>
      </c>
      <c r="K146" s="175"/>
      <c r="L146" s="40"/>
      <c r="M146" s="180" t="s">
        <v>5</v>
      </c>
      <c r="N146" s="181" t="s">
        <v>46</v>
      </c>
      <c r="O146" s="41"/>
      <c r="P146" s="182">
        <f>O146*H146</f>
        <v>0</v>
      </c>
      <c r="Q146" s="182">
        <v>0</v>
      </c>
      <c r="R146" s="182">
        <f>Q146*H146</f>
        <v>0</v>
      </c>
      <c r="S146" s="182">
        <v>0</v>
      </c>
      <c r="T146" s="183">
        <f>S146*H146</f>
        <v>0</v>
      </c>
      <c r="AR146" s="23" t="s">
        <v>201</v>
      </c>
      <c r="AT146" s="23" t="s">
        <v>197</v>
      </c>
      <c r="AU146" s="23" t="s">
        <v>85</v>
      </c>
      <c r="AY146" s="23" t="s">
        <v>195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23" t="s">
        <v>83</v>
      </c>
      <c r="BK146" s="184">
        <f>ROUND(I146*H146,2)</f>
        <v>0</v>
      </c>
      <c r="BL146" s="23" t="s">
        <v>201</v>
      </c>
      <c r="BM146" s="23" t="s">
        <v>1301</v>
      </c>
    </row>
    <row r="147" spans="2:65" s="1" customFormat="1" ht="16.5" customHeight="1">
      <c r="B147" s="172"/>
      <c r="C147" s="173" t="s">
        <v>297</v>
      </c>
      <c r="D147" s="173" t="s">
        <v>197</v>
      </c>
      <c r="E147" s="174" t="s">
        <v>301</v>
      </c>
      <c r="F147" s="175" t="s">
        <v>302</v>
      </c>
      <c r="G147" s="176" t="s">
        <v>303</v>
      </c>
      <c r="H147" s="177">
        <v>394.23099999999999</v>
      </c>
      <c r="I147" s="178"/>
      <c r="J147" s="179">
        <f>ROUND(I147*H147,2)</f>
        <v>0</v>
      </c>
      <c r="K147" s="175"/>
      <c r="L147" s="40"/>
      <c r="M147" s="180" t="s">
        <v>5</v>
      </c>
      <c r="N147" s="181" t="s">
        <v>46</v>
      </c>
      <c r="O147" s="41"/>
      <c r="P147" s="182">
        <f>O147*H147</f>
        <v>0</v>
      </c>
      <c r="Q147" s="182">
        <v>0</v>
      </c>
      <c r="R147" s="182">
        <f>Q147*H147</f>
        <v>0</v>
      </c>
      <c r="S147" s="182">
        <v>0</v>
      </c>
      <c r="T147" s="183">
        <f>S147*H147</f>
        <v>0</v>
      </c>
      <c r="AR147" s="23" t="s">
        <v>201</v>
      </c>
      <c r="AT147" s="23" t="s">
        <v>197</v>
      </c>
      <c r="AU147" s="23" t="s">
        <v>85</v>
      </c>
      <c r="AY147" s="23" t="s">
        <v>195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23" t="s">
        <v>83</v>
      </c>
      <c r="BK147" s="184">
        <f>ROUND(I147*H147,2)</f>
        <v>0</v>
      </c>
      <c r="BL147" s="23" t="s">
        <v>201</v>
      </c>
      <c r="BM147" s="23" t="s">
        <v>1302</v>
      </c>
    </row>
    <row r="148" spans="2:65" s="1" customFormat="1" ht="27">
      <c r="B148" s="40"/>
      <c r="D148" s="186" t="s">
        <v>209</v>
      </c>
      <c r="F148" s="194" t="s">
        <v>305</v>
      </c>
      <c r="I148" s="195"/>
      <c r="L148" s="40"/>
      <c r="M148" s="196"/>
      <c r="N148" s="41"/>
      <c r="O148" s="41"/>
      <c r="P148" s="41"/>
      <c r="Q148" s="41"/>
      <c r="R148" s="41"/>
      <c r="S148" s="41"/>
      <c r="T148" s="69"/>
      <c r="AT148" s="23" t="s">
        <v>209</v>
      </c>
      <c r="AU148" s="23" t="s">
        <v>85</v>
      </c>
    </row>
    <row r="149" spans="2:65" s="11" customFormat="1">
      <c r="B149" s="185"/>
      <c r="D149" s="186" t="s">
        <v>203</v>
      </c>
      <c r="E149" s="187" t="s">
        <v>5</v>
      </c>
      <c r="F149" s="188" t="s">
        <v>1303</v>
      </c>
      <c r="H149" s="189">
        <v>394.23099999999999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83</v>
      </c>
      <c r="AY149" s="187" t="s">
        <v>195</v>
      </c>
    </row>
    <row r="150" spans="2:65" s="1" customFormat="1" ht="16.5" customHeight="1">
      <c r="B150" s="172"/>
      <c r="C150" s="173" t="s">
        <v>11</v>
      </c>
      <c r="D150" s="173" t="s">
        <v>197</v>
      </c>
      <c r="E150" s="174" t="s">
        <v>308</v>
      </c>
      <c r="F150" s="175" t="s">
        <v>309</v>
      </c>
      <c r="G150" s="176" t="s">
        <v>228</v>
      </c>
      <c r="H150" s="177">
        <v>135.816</v>
      </c>
      <c r="I150" s="178"/>
      <c r="J150" s="179">
        <f>ROUND(I150*H150,2)</f>
        <v>0</v>
      </c>
      <c r="K150" s="175"/>
      <c r="L150" s="40"/>
      <c r="M150" s="180" t="s">
        <v>5</v>
      </c>
      <c r="N150" s="181" t="s">
        <v>46</v>
      </c>
      <c r="O150" s="41"/>
      <c r="P150" s="182">
        <f>O150*H150</f>
        <v>0</v>
      </c>
      <c r="Q150" s="182">
        <v>0</v>
      </c>
      <c r="R150" s="182">
        <f>Q150*H150</f>
        <v>0</v>
      </c>
      <c r="S150" s="182">
        <v>0</v>
      </c>
      <c r="T150" s="183">
        <f>S150*H150</f>
        <v>0</v>
      </c>
      <c r="AR150" s="23" t="s">
        <v>201</v>
      </c>
      <c r="AT150" s="23" t="s">
        <v>197</v>
      </c>
      <c r="AU150" s="23" t="s">
        <v>85</v>
      </c>
      <c r="AY150" s="23" t="s">
        <v>195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23" t="s">
        <v>83</v>
      </c>
      <c r="BK150" s="184">
        <f>ROUND(I150*H150,2)</f>
        <v>0</v>
      </c>
      <c r="BL150" s="23" t="s">
        <v>201</v>
      </c>
      <c r="BM150" s="23" t="s">
        <v>1304</v>
      </c>
    </row>
    <row r="151" spans="2:65" s="1" customFormat="1" ht="81">
      <c r="B151" s="40"/>
      <c r="D151" s="186" t="s">
        <v>209</v>
      </c>
      <c r="F151" s="194" t="s">
        <v>311</v>
      </c>
      <c r="I151" s="195"/>
      <c r="L151" s="40"/>
      <c r="M151" s="196"/>
      <c r="N151" s="41"/>
      <c r="O151" s="41"/>
      <c r="P151" s="41"/>
      <c r="Q151" s="41"/>
      <c r="R151" s="41"/>
      <c r="S151" s="41"/>
      <c r="T151" s="69"/>
      <c r="AT151" s="23" t="s">
        <v>209</v>
      </c>
      <c r="AU151" s="23" t="s">
        <v>85</v>
      </c>
    </row>
    <row r="152" spans="2:65" s="11" customFormat="1">
      <c r="B152" s="185"/>
      <c r="D152" s="186" t="s">
        <v>203</v>
      </c>
      <c r="E152" s="187" t="s">
        <v>5</v>
      </c>
      <c r="F152" s="188" t="s">
        <v>1298</v>
      </c>
      <c r="H152" s="189">
        <v>280.08800000000002</v>
      </c>
      <c r="I152" s="190"/>
      <c r="L152" s="185"/>
      <c r="M152" s="191"/>
      <c r="N152" s="192"/>
      <c r="O152" s="192"/>
      <c r="P152" s="192"/>
      <c r="Q152" s="192"/>
      <c r="R152" s="192"/>
      <c r="S152" s="192"/>
      <c r="T152" s="193"/>
      <c r="AT152" s="187" t="s">
        <v>203</v>
      </c>
      <c r="AU152" s="187" t="s">
        <v>85</v>
      </c>
      <c r="AV152" s="11" t="s">
        <v>85</v>
      </c>
      <c r="AW152" s="11" t="s">
        <v>39</v>
      </c>
      <c r="AX152" s="11" t="s">
        <v>75</v>
      </c>
      <c r="AY152" s="187" t="s">
        <v>195</v>
      </c>
    </row>
    <row r="153" spans="2:65" s="12" customFormat="1">
      <c r="B153" s="197"/>
      <c r="D153" s="186" t="s">
        <v>203</v>
      </c>
      <c r="E153" s="198" t="s">
        <v>5</v>
      </c>
      <c r="F153" s="199" t="s">
        <v>290</v>
      </c>
      <c r="H153" s="200">
        <v>280.08800000000002</v>
      </c>
      <c r="I153" s="201"/>
      <c r="L153" s="197"/>
      <c r="M153" s="202"/>
      <c r="N153" s="203"/>
      <c r="O153" s="203"/>
      <c r="P153" s="203"/>
      <c r="Q153" s="203"/>
      <c r="R153" s="203"/>
      <c r="S153" s="203"/>
      <c r="T153" s="204"/>
      <c r="AT153" s="198" t="s">
        <v>203</v>
      </c>
      <c r="AU153" s="198" t="s">
        <v>85</v>
      </c>
      <c r="AV153" s="12" t="s">
        <v>211</v>
      </c>
      <c r="AW153" s="12" t="s">
        <v>39</v>
      </c>
      <c r="AX153" s="12" t="s">
        <v>75</v>
      </c>
      <c r="AY153" s="198" t="s">
        <v>195</v>
      </c>
    </row>
    <row r="154" spans="2:65" s="11" customFormat="1">
      <c r="B154" s="185"/>
      <c r="D154" s="186" t="s">
        <v>203</v>
      </c>
      <c r="E154" s="187" t="s">
        <v>5</v>
      </c>
      <c r="F154" s="188" t="s">
        <v>1299</v>
      </c>
      <c r="H154" s="189">
        <v>-41.16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75</v>
      </c>
      <c r="AY154" s="187" t="s">
        <v>195</v>
      </c>
    </row>
    <row r="155" spans="2:65" s="12" customFormat="1">
      <c r="B155" s="197"/>
      <c r="D155" s="186" t="s">
        <v>203</v>
      </c>
      <c r="E155" s="198" t="s">
        <v>5</v>
      </c>
      <c r="F155" s="199" t="s">
        <v>292</v>
      </c>
      <c r="H155" s="200">
        <v>-41.16</v>
      </c>
      <c r="I155" s="201"/>
      <c r="L155" s="197"/>
      <c r="M155" s="202"/>
      <c r="N155" s="203"/>
      <c r="O155" s="203"/>
      <c r="P155" s="203"/>
      <c r="Q155" s="203"/>
      <c r="R155" s="203"/>
      <c r="S155" s="203"/>
      <c r="T155" s="204"/>
      <c r="AT155" s="198" t="s">
        <v>203</v>
      </c>
      <c r="AU155" s="198" t="s">
        <v>85</v>
      </c>
      <c r="AV155" s="12" t="s">
        <v>211</v>
      </c>
      <c r="AW155" s="12" t="s">
        <v>39</v>
      </c>
      <c r="AX155" s="12" t="s">
        <v>75</v>
      </c>
      <c r="AY155" s="198" t="s">
        <v>195</v>
      </c>
    </row>
    <row r="156" spans="2:65" s="11" customFormat="1">
      <c r="B156" s="185"/>
      <c r="D156" s="186" t="s">
        <v>203</v>
      </c>
      <c r="E156" s="187" t="s">
        <v>5</v>
      </c>
      <c r="F156" s="188" t="s">
        <v>1305</v>
      </c>
      <c r="H156" s="189">
        <v>-77</v>
      </c>
      <c r="I156" s="190"/>
      <c r="L156" s="185"/>
      <c r="M156" s="191"/>
      <c r="N156" s="192"/>
      <c r="O156" s="192"/>
      <c r="P156" s="192"/>
      <c r="Q156" s="192"/>
      <c r="R156" s="192"/>
      <c r="S156" s="192"/>
      <c r="T156" s="193"/>
      <c r="AT156" s="187" t="s">
        <v>203</v>
      </c>
      <c r="AU156" s="187" t="s">
        <v>85</v>
      </c>
      <c r="AV156" s="11" t="s">
        <v>85</v>
      </c>
      <c r="AW156" s="11" t="s">
        <v>39</v>
      </c>
      <c r="AX156" s="11" t="s">
        <v>75</v>
      </c>
      <c r="AY156" s="187" t="s">
        <v>195</v>
      </c>
    </row>
    <row r="157" spans="2:65" s="11" customFormat="1">
      <c r="B157" s="185"/>
      <c r="D157" s="186" t="s">
        <v>203</v>
      </c>
      <c r="E157" s="187" t="s">
        <v>5</v>
      </c>
      <c r="F157" s="188" t="s">
        <v>1306</v>
      </c>
      <c r="H157" s="189">
        <v>-26.111999999999998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65" s="12" customFormat="1">
      <c r="B158" s="197"/>
      <c r="D158" s="186" t="s">
        <v>203</v>
      </c>
      <c r="E158" s="198" t="s">
        <v>5</v>
      </c>
      <c r="F158" s="199" t="s">
        <v>314</v>
      </c>
      <c r="H158" s="200">
        <v>-103.11199999999999</v>
      </c>
      <c r="I158" s="201"/>
      <c r="L158" s="197"/>
      <c r="M158" s="202"/>
      <c r="N158" s="203"/>
      <c r="O158" s="203"/>
      <c r="P158" s="203"/>
      <c r="Q158" s="203"/>
      <c r="R158" s="203"/>
      <c r="S158" s="203"/>
      <c r="T158" s="204"/>
      <c r="AT158" s="198" t="s">
        <v>203</v>
      </c>
      <c r="AU158" s="198" t="s">
        <v>85</v>
      </c>
      <c r="AV158" s="12" t="s">
        <v>211</v>
      </c>
      <c r="AW158" s="12" t="s">
        <v>39</v>
      </c>
      <c r="AX158" s="12" t="s">
        <v>75</v>
      </c>
      <c r="AY158" s="198" t="s">
        <v>195</v>
      </c>
    </row>
    <row r="159" spans="2:65" s="13" customFormat="1">
      <c r="B159" s="205"/>
      <c r="D159" s="186" t="s">
        <v>203</v>
      </c>
      <c r="E159" s="206" t="s">
        <v>5</v>
      </c>
      <c r="F159" s="207" t="s">
        <v>254</v>
      </c>
      <c r="H159" s="208">
        <v>135.816</v>
      </c>
      <c r="I159" s="209"/>
      <c r="L159" s="205"/>
      <c r="M159" s="210"/>
      <c r="N159" s="211"/>
      <c r="O159" s="211"/>
      <c r="P159" s="211"/>
      <c r="Q159" s="211"/>
      <c r="R159" s="211"/>
      <c r="S159" s="211"/>
      <c r="T159" s="212"/>
      <c r="AT159" s="206" t="s">
        <v>203</v>
      </c>
      <c r="AU159" s="206" t="s">
        <v>85</v>
      </c>
      <c r="AV159" s="13" t="s">
        <v>201</v>
      </c>
      <c r="AW159" s="13" t="s">
        <v>39</v>
      </c>
      <c r="AX159" s="13" t="s">
        <v>83</v>
      </c>
      <c r="AY159" s="206" t="s">
        <v>195</v>
      </c>
    </row>
    <row r="160" spans="2:65" s="1" customFormat="1" ht="16.5" customHeight="1">
      <c r="B160" s="172"/>
      <c r="C160" s="213" t="s">
        <v>307</v>
      </c>
      <c r="D160" s="213" t="s">
        <v>316</v>
      </c>
      <c r="E160" s="214" t="s">
        <v>317</v>
      </c>
      <c r="F160" s="215" t="s">
        <v>318</v>
      </c>
      <c r="G160" s="216" t="s">
        <v>303</v>
      </c>
      <c r="H160" s="217">
        <v>258.05</v>
      </c>
      <c r="I160" s="218"/>
      <c r="J160" s="219">
        <f>ROUND(I160*H160,2)</f>
        <v>0</v>
      </c>
      <c r="K160" s="215"/>
      <c r="L160" s="220"/>
      <c r="M160" s="221" t="s">
        <v>5</v>
      </c>
      <c r="N160" s="222" t="s">
        <v>46</v>
      </c>
      <c r="O160" s="41"/>
      <c r="P160" s="182">
        <f>O160*H160</f>
        <v>0</v>
      </c>
      <c r="Q160" s="182">
        <v>1</v>
      </c>
      <c r="R160" s="182">
        <f>Q160*H160</f>
        <v>258.05</v>
      </c>
      <c r="S160" s="182">
        <v>0</v>
      </c>
      <c r="T160" s="183">
        <f>S160*H160</f>
        <v>0</v>
      </c>
      <c r="AR160" s="23" t="s">
        <v>255</v>
      </c>
      <c r="AT160" s="23" t="s">
        <v>316</v>
      </c>
      <c r="AU160" s="23" t="s">
        <v>85</v>
      </c>
      <c r="AY160" s="23" t="s">
        <v>195</v>
      </c>
      <c r="BE160" s="184">
        <f>IF(N160="základní",J160,0)</f>
        <v>0</v>
      </c>
      <c r="BF160" s="184">
        <f>IF(N160="snížená",J160,0)</f>
        <v>0</v>
      </c>
      <c r="BG160" s="184">
        <f>IF(N160="zákl. přenesená",J160,0)</f>
        <v>0</v>
      </c>
      <c r="BH160" s="184">
        <f>IF(N160="sníž. přenesená",J160,0)</f>
        <v>0</v>
      </c>
      <c r="BI160" s="184">
        <f>IF(N160="nulová",J160,0)</f>
        <v>0</v>
      </c>
      <c r="BJ160" s="23" t="s">
        <v>83</v>
      </c>
      <c r="BK160" s="184">
        <f>ROUND(I160*H160,2)</f>
        <v>0</v>
      </c>
      <c r="BL160" s="23" t="s">
        <v>201</v>
      </c>
      <c r="BM160" s="23" t="s">
        <v>1307</v>
      </c>
    </row>
    <row r="161" spans="2:65" s="1" customFormat="1" ht="27">
      <c r="B161" s="40"/>
      <c r="D161" s="186" t="s">
        <v>209</v>
      </c>
      <c r="F161" s="194" t="s">
        <v>320</v>
      </c>
      <c r="I161" s="195"/>
      <c r="L161" s="40"/>
      <c r="M161" s="196"/>
      <c r="N161" s="41"/>
      <c r="O161" s="41"/>
      <c r="P161" s="41"/>
      <c r="Q161" s="41"/>
      <c r="R161" s="41"/>
      <c r="S161" s="41"/>
      <c r="T161" s="69"/>
      <c r="AT161" s="23" t="s">
        <v>209</v>
      </c>
      <c r="AU161" s="23" t="s">
        <v>85</v>
      </c>
    </row>
    <row r="162" spans="2:65" s="11" customFormat="1">
      <c r="B162" s="185"/>
      <c r="D162" s="186" t="s">
        <v>203</v>
      </c>
      <c r="E162" s="187" t="s">
        <v>5</v>
      </c>
      <c r="F162" s="188" t="s">
        <v>1308</v>
      </c>
      <c r="H162" s="189">
        <v>258.05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83</v>
      </c>
      <c r="AY162" s="187" t="s">
        <v>195</v>
      </c>
    </row>
    <row r="163" spans="2:65" s="1" customFormat="1" ht="16.5" customHeight="1">
      <c r="B163" s="172"/>
      <c r="C163" s="173" t="s">
        <v>315</v>
      </c>
      <c r="D163" s="173" t="s">
        <v>197</v>
      </c>
      <c r="E163" s="174" t="s">
        <v>323</v>
      </c>
      <c r="F163" s="175" t="s">
        <v>324</v>
      </c>
      <c r="G163" s="176" t="s">
        <v>325</v>
      </c>
      <c r="H163" s="177">
        <v>4</v>
      </c>
      <c r="I163" s="178"/>
      <c r="J163" s="179">
        <f>ROUND(I163*H163,2)</f>
        <v>0</v>
      </c>
      <c r="K163" s="175"/>
      <c r="L163" s="40"/>
      <c r="M163" s="180" t="s">
        <v>5</v>
      </c>
      <c r="N163" s="181" t="s">
        <v>46</v>
      </c>
      <c r="O163" s="41"/>
      <c r="P163" s="182">
        <f>O163*H163</f>
        <v>0</v>
      </c>
      <c r="Q163" s="182">
        <v>0</v>
      </c>
      <c r="R163" s="182">
        <f>Q163*H163</f>
        <v>0</v>
      </c>
      <c r="S163" s="182">
        <v>0</v>
      </c>
      <c r="T163" s="183">
        <f>S163*H163</f>
        <v>0</v>
      </c>
      <c r="AR163" s="23" t="s">
        <v>201</v>
      </c>
      <c r="AT163" s="23" t="s">
        <v>197</v>
      </c>
      <c r="AU163" s="23" t="s">
        <v>85</v>
      </c>
      <c r="AY163" s="23" t="s">
        <v>195</v>
      </c>
      <c r="BE163" s="184">
        <f>IF(N163="základní",J163,0)</f>
        <v>0</v>
      </c>
      <c r="BF163" s="184">
        <f>IF(N163="snížená",J163,0)</f>
        <v>0</v>
      </c>
      <c r="BG163" s="184">
        <f>IF(N163="zákl. přenesená",J163,0)</f>
        <v>0</v>
      </c>
      <c r="BH163" s="184">
        <f>IF(N163="sníž. přenesená",J163,0)</f>
        <v>0</v>
      </c>
      <c r="BI163" s="184">
        <f>IF(N163="nulová",J163,0)</f>
        <v>0</v>
      </c>
      <c r="BJ163" s="23" t="s">
        <v>83</v>
      </c>
      <c r="BK163" s="184">
        <f>ROUND(I163*H163,2)</f>
        <v>0</v>
      </c>
      <c r="BL163" s="23" t="s">
        <v>201</v>
      </c>
      <c r="BM163" s="23" t="s">
        <v>1309</v>
      </c>
    </row>
    <row r="164" spans="2:65" s="1" customFormat="1" ht="121.5">
      <c r="B164" s="40"/>
      <c r="D164" s="186" t="s">
        <v>209</v>
      </c>
      <c r="F164" s="194" t="s">
        <v>327</v>
      </c>
      <c r="I164" s="195"/>
      <c r="L164" s="40"/>
      <c r="M164" s="196"/>
      <c r="N164" s="41"/>
      <c r="O164" s="41"/>
      <c r="P164" s="41"/>
      <c r="Q164" s="41"/>
      <c r="R164" s="41"/>
      <c r="S164" s="41"/>
      <c r="T164" s="69"/>
      <c r="AT164" s="23" t="s">
        <v>209</v>
      </c>
      <c r="AU164" s="23" t="s">
        <v>85</v>
      </c>
    </row>
    <row r="165" spans="2:65" s="1" customFormat="1" ht="16.5" customHeight="1">
      <c r="B165" s="172"/>
      <c r="C165" s="173" t="s">
        <v>322</v>
      </c>
      <c r="D165" s="173" t="s">
        <v>197</v>
      </c>
      <c r="E165" s="174" t="s">
        <v>329</v>
      </c>
      <c r="F165" s="175" t="s">
        <v>330</v>
      </c>
      <c r="G165" s="176" t="s">
        <v>228</v>
      </c>
      <c r="H165" s="177">
        <v>41.16</v>
      </c>
      <c r="I165" s="178"/>
      <c r="J165" s="179">
        <f>ROUND(I165*H165,2)</f>
        <v>0</v>
      </c>
      <c r="K165" s="175"/>
      <c r="L165" s="40"/>
      <c r="M165" s="180" t="s">
        <v>5</v>
      </c>
      <c r="N165" s="181" t="s">
        <v>46</v>
      </c>
      <c r="O165" s="41"/>
      <c r="P165" s="182">
        <f>O165*H165</f>
        <v>0</v>
      </c>
      <c r="Q165" s="182">
        <v>0</v>
      </c>
      <c r="R165" s="182">
        <f>Q165*H165</f>
        <v>0</v>
      </c>
      <c r="S165" s="182">
        <v>0</v>
      </c>
      <c r="T165" s="183">
        <f>S165*H165</f>
        <v>0</v>
      </c>
      <c r="AR165" s="23" t="s">
        <v>201</v>
      </c>
      <c r="AT165" s="23" t="s">
        <v>197</v>
      </c>
      <c r="AU165" s="23" t="s">
        <v>85</v>
      </c>
      <c r="AY165" s="23" t="s">
        <v>195</v>
      </c>
      <c r="BE165" s="184">
        <f>IF(N165="základní",J165,0)</f>
        <v>0</v>
      </c>
      <c r="BF165" s="184">
        <f>IF(N165="snížená",J165,0)</f>
        <v>0</v>
      </c>
      <c r="BG165" s="184">
        <f>IF(N165="zákl. přenesená",J165,0)</f>
        <v>0</v>
      </c>
      <c r="BH165" s="184">
        <f>IF(N165="sníž. přenesená",J165,0)</f>
        <v>0</v>
      </c>
      <c r="BI165" s="184">
        <f>IF(N165="nulová",J165,0)</f>
        <v>0</v>
      </c>
      <c r="BJ165" s="23" t="s">
        <v>83</v>
      </c>
      <c r="BK165" s="184">
        <f>ROUND(I165*H165,2)</f>
        <v>0</v>
      </c>
      <c r="BL165" s="23" t="s">
        <v>201</v>
      </c>
      <c r="BM165" s="23" t="s">
        <v>1310</v>
      </c>
    </row>
    <row r="166" spans="2:65" s="1" customFormat="1" ht="54">
      <c r="B166" s="40"/>
      <c r="D166" s="186" t="s">
        <v>209</v>
      </c>
      <c r="F166" s="194" t="s">
        <v>332</v>
      </c>
      <c r="I166" s="195"/>
      <c r="L166" s="40"/>
      <c r="M166" s="196"/>
      <c r="N166" s="41"/>
      <c r="O166" s="41"/>
      <c r="P166" s="41"/>
      <c r="Q166" s="41"/>
      <c r="R166" s="41"/>
      <c r="S166" s="41"/>
      <c r="T166" s="69"/>
      <c r="AT166" s="23" t="s">
        <v>209</v>
      </c>
      <c r="AU166" s="23" t="s">
        <v>85</v>
      </c>
    </row>
    <row r="167" spans="2:65" s="11" customFormat="1">
      <c r="B167" s="185"/>
      <c r="D167" s="186" t="s">
        <v>203</v>
      </c>
      <c r="E167" s="187" t="s">
        <v>5</v>
      </c>
      <c r="F167" s="188" t="s">
        <v>1311</v>
      </c>
      <c r="H167" s="189">
        <v>41.16</v>
      </c>
      <c r="I167" s="190"/>
      <c r="L167" s="185"/>
      <c r="M167" s="191"/>
      <c r="N167" s="192"/>
      <c r="O167" s="192"/>
      <c r="P167" s="192"/>
      <c r="Q167" s="192"/>
      <c r="R167" s="192"/>
      <c r="S167" s="192"/>
      <c r="T167" s="193"/>
      <c r="AT167" s="187" t="s">
        <v>203</v>
      </c>
      <c r="AU167" s="187" t="s">
        <v>85</v>
      </c>
      <c r="AV167" s="11" t="s">
        <v>85</v>
      </c>
      <c r="AW167" s="11" t="s">
        <v>39</v>
      </c>
      <c r="AX167" s="11" t="s">
        <v>75</v>
      </c>
      <c r="AY167" s="187" t="s">
        <v>195</v>
      </c>
    </row>
    <row r="168" spans="2:65" s="12" customFormat="1">
      <c r="B168" s="197"/>
      <c r="D168" s="186" t="s">
        <v>203</v>
      </c>
      <c r="E168" s="198" t="s">
        <v>5</v>
      </c>
      <c r="F168" s="199" t="s">
        <v>292</v>
      </c>
      <c r="H168" s="200">
        <v>41.16</v>
      </c>
      <c r="I168" s="201"/>
      <c r="L168" s="197"/>
      <c r="M168" s="202"/>
      <c r="N168" s="203"/>
      <c r="O168" s="203"/>
      <c r="P168" s="203"/>
      <c r="Q168" s="203"/>
      <c r="R168" s="203"/>
      <c r="S168" s="203"/>
      <c r="T168" s="204"/>
      <c r="AT168" s="198" t="s">
        <v>203</v>
      </c>
      <c r="AU168" s="198" t="s">
        <v>85</v>
      </c>
      <c r="AV168" s="12" t="s">
        <v>211</v>
      </c>
      <c r="AW168" s="12" t="s">
        <v>39</v>
      </c>
      <c r="AX168" s="12" t="s">
        <v>83</v>
      </c>
      <c r="AY168" s="198" t="s">
        <v>195</v>
      </c>
    </row>
    <row r="169" spans="2:65" s="1" customFormat="1" ht="16.5" customHeight="1">
      <c r="B169" s="172"/>
      <c r="C169" s="173" t="s">
        <v>328</v>
      </c>
      <c r="D169" s="173" t="s">
        <v>197</v>
      </c>
      <c r="E169" s="174" t="s">
        <v>335</v>
      </c>
      <c r="F169" s="175" t="s">
        <v>336</v>
      </c>
      <c r="G169" s="176" t="s">
        <v>264</v>
      </c>
      <c r="H169" s="177">
        <v>39.200000000000003</v>
      </c>
      <c r="I169" s="178"/>
      <c r="J169" s="179">
        <f>ROUND(I169*H169,2)</f>
        <v>0</v>
      </c>
      <c r="K169" s="175"/>
      <c r="L169" s="40"/>
      <c r="M169" s="180" t="s">
        <v>5</v>
      </c>
      <c r="N169" s="181" t="s">
        <v>46</v>
      </c>
      <c r="O169" s="41"/>
      <c r="P169" s="182">
        <f>O169*H169</f>
        <v>0</v>
      </c>
      <c r="Q169" s="182">
        <v>1.2700000000000001E-3</v>
      </c>
      <c r="R169" s="182">
        <f>Q169*H169</f>
        <v>4.9784000000000009E-2</v>
      </c>
      <c r="S169" s="182">
        <v>0</v>
      </c>
      <c r="T169" s="183">
        <f>S169*H169</f>
        <v>0</v>
      </c>
      <c r="AR169" s="23" t="s">
        <v>201</v>
      </c>
      <c r="AT169" s="23" t="s">
        <v>197</v>
      </c>
      <c r="AU169" s="23" t="s">
        <v>85</v>
      </c>
      <c r="AY169" s="23" t="s">
        <v>195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23" t="s">
        <v>83</v>
      </c>
      <c r="BK169" s="184">
        <f>ROUND(I169*H169,2)</f>
        <v>0</v>
      </c>
      <c r="BL169" s="23" t="s">
        <v>201</v>
      </c>
      <c r="BM169" s="23" t="s">
        <v>1312</v>
      </c>
    </row>
    <row r="170" spans="2:65" s="11" customFormat="1">
      <c r="B170" s="185"/>
      <c r="D170" s="186" t="s">
        <v>203</v>
      </c>
      <c r="E170" s="187" t="s">
        <v>5</v>
      </c>
      <c r="F170" s="188" t="s">
        <v>1313</v>
      </c>
      <c r="H170" s="189">
        <v>39.200000000000003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203</v>
      </c>
      <c r="AU170" s="187" t="s">
        <v>85</v>
      </c>
      <c r="AV170" s="11" t="s">
        <v>85</v>
      </c>
      <c r="AW170" s="11" t="s">
        <v>39</v>
      </c>
      <c r="AX170" s="11" t="s">
        <v>83</v>
      </c>
      <c r="AY170" s="187" t="s">
        <v>195</v>
      </c>
    </row>
    <row r="171" spans="2:65" s="1" customFormat="1" ht="16.5" customHeight="1">
      <c r="B171" s="172"/>
      <c r="C171" s="213" t="s">
        <v>334</v>
      </c>
      <c r="D171" s="213" t="s">
        <v>316</v>
      </c>
      <c r="E171" s="214" t="s">
        <v>339</v>
      </c>
      <c r="F171" s="215" t="s">
        <v>340</v>
      </c>
      <c r="G171" s="216" t="s">
        <v>341</v>
      </c>
      <c r="H171" s="217">
        <v>9.8000000000000007</v>
      </c>
      <c r="I171" s="218"/>
      <c r="J171" s="219">
        <f>ROUND(I171*H171,2)</f>
        <v>0</v>
      </c>
      <c r="K171" s="215"/>
      <c r="L171" s="220"/>
      <c r="M171" s="221" t="s">
        <v>5</v>
      </c>
      <c r="N171" s="222" t="s">
        <v>46</v>
      </c>
      <c r="O171" s="41"/>
      <c r="P171" s="182">
        <f>O171*H171</f>
        <v>0</v>
      </c>
      <c r="Q171" s="182">
        <v>1E-3</v>
      </c>
      <c r="R171" s="182">
        <f>Q171*H171</f>
        <v>9.8000000000000014E-3</v>
      </c>
      <c r="S171" s="182">
        <v>0</v>
      </c>
      <c r="T171" s="183">
        <f>S171*H171</f>
        <v>0</v>
      </c>
      <c r="AR171" s="23" t="s">
        <v>255</v>
      </c>
      <c r="AT171" s="23" t="s">
        <v>316</v>
      </c>
      <c r="AU171" s="23" t="s">
        <v>85</v>
      </c>
      <c r="AY171" s="23" t="s">
        <v>195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23" t="s">
        <v>83</v>
      </c>
      <c r="BK171" s="184">
        <f>ROUND(I171*H171,2)</f>
        <v>0</v>
      </c>
      <c r="BL171" s="23" t="s">
        <v>201</v>
      </c>
      <c r="BM171" s="23" t="s">
        <v>1314</v>
      </c>
    </row>
    <row r="172" spans="2:65" s="11" customFormat="1">
      <c r="B172" s="185"/>
      <c r="D172" s="186" t="s">
        <v>203</v>
      </c>
      <c r="E172" s="187" t="s">
        <v>5</v>
      </c>
      <c r="F172" s="188" t="s">
        <v>1315</v>
      </c>
      <c r="H172" s="189">
        <v>9.8000000000000007</v>
      </c>
      <c r="I172" s="190"/>
      <c r="L172" s="185"/>
      <c r="M172" s="191"/>
      <c r="N172" s="192"/>
      <c r="O172" s="192"/>
      <c r="P172" s="192"/>
      <c r="Q172" s="192"/>
      <c r="R172" s="192"/>
      <c r="S172" s="192"/>
      <c r="T172" s="193"/>
      <c r="AT172" s="187" t="s">
        <v>203</v>
      </c>
      <c r="AU172" s="187" t="s">
        <v>85</v>
      </c>
      <c r="AV172" s="11" t="s">
        <v>85</v>
      </c>
      <c r="AW172" s="11" t="s">
        <v>39</v>
      </c>
      <c r="AX172" s="11" t="s">
        <v>83</v>
      </c>
      <c r="AY172" s="187" t="s">
        <v>195</v>
      </c>
    </row>
    <row r="173" spans="2:65" s="1" customFormat="1" ht="16.5" customHeight="1">
      <c r="B173" s="172"/>
      <c r="C173" s="173" t="s">
        <v>10</v>
      </c>
      <c r="D173" s="173" t="s">
        <v>197</v>
      </c>
      <c r="E173" s="174" t="s">
        <v>345</v>
      </c>
      <c r="F173" s="175" t="s">
        <v>346</v>
      </c>
      <c r="G173" s="176" t="s">
        <v>303</v>
      </c>
      <c r="H173" s="177">
        <v>258.94</v>
      </c>
      <c r="I173" s="178"/>
      <c r="J173" s="179">
        <f>ROUND(I173*H173,2)</f>
        <v>0</v>
      </c>
      <c r="K173" s="175"/>
      <c r="L173" s="40"/>
      <c r="M173" s="180" t="s">
        <v>5</v>
      </c>
      <c r="N173" s="181" t="s">
        <v>46</v>
      </c>
      <c r="O173" s="41"/>
      <c r="P173" s="182">
        <f>O173*H173</f>
        <v>0</v>
      </c>
      <c r="Q173" s="182">
        <v>0</v>
      </c>
      <c r="R173" s="182">
        <f>Q173*H173</f>
        <v>0</v>
      </c>
      <c r="S173" s="182">
        <v>0</v>
      </c>
      <c r="T173" s="183">
        <f>S173*H173</f>
        <v>0</v>
      </c>
      <c r="AR173" s="23" t="s">
        <v>201</v>
      </c>
      <c r="AT173" s="23" t="s">
        <v>197</v>
      </c>
      <c r="AU173" s="23" t="s">
        <v>85</v>
      </c>
      <c r="AY173" s="23" t="s">
        <v>195</v>
      </c>
      <c r="BE173" s="184">
        <f>IF(N173="základní",J173,0)</f>
        <v>0</v>
      </c>
      <c r="BF173" s="184">
        <f>IF(N173="snížená",J173,0)</f>
        <v>0</v>
      </c>
      <c r="BG173" s="184">
        <f>IF(N173="zákl. přenesená",J173,0)</f>
        <v>0</v>
      </c>
      <c r="BH173" s="184">
        <f>IF(N173="sníž. přenesená",J173,0)</f>
        <v>0</v>
      </c>
      <c r="BI173" s="184">
        <f>IF(N173="nulová",J173,0)</f>
        <v>0</v>
      </c>
      <c r="BJ173" s="23" t="s">
        <v>83</v>
      </c>
      <c r="BK173" s="184">
        <f>ROUND(I173*H173,2)</f>
        <v>0</v>
      </c>
      <c r="BL173" s="23" t="s">
        <v>201</v>
      </c>
      <c r="BM173" s="23" t="s">
        <v>1316</v>
      </c>
    </row>
    <row r="174" spans="2:65" s="10" customFormat="1" ht="29.85" customHeight="1">
      <c r="B174" s="159"/>
      <c r="D174" s="160" t="s">
        <v>74</v>
      </c>
      <c r="E174" s="170" t="s">
        <v>279</v>
      </c>
      <c r="F174" s="170" t="s">
        <v>348</v>
      </c>
      <c r="I174" s="162"/>
      <c r="J174" s="171">
        <f>BK174</f>
        <v>0</v>
      </c>
      <c r="L174" s="159"/>
      <c r="M174" s="164"/>
      <c r="N174" s="165"/>
      <c r="O174" s="165"/>
      <c r="P174" s="166">
        <f>SUM(P175:P194)</f>
        <v>0</v>
      </c>
      <c r="Q174" s="165"/>
      <c r="R174" s="166">
        <f>SUM(R175:R194)</f>
        <v>0</v>
      </c>
      <c r="S174" s="165"/>
      <c r="T174" s="167">
        <f>SUM(T175:T194)</f>
        <v>97.525852000000015</v>
      </c>
      <c r="AR174" s="160" t="s">
        <v>83</v>
      </c>
      <c r="AT174" s="168" t="s">
        <v>74</v>
      </c>
      <c r="AU174" s="168" t="s">
        <v>83</v>
      </c>
      <c r="AY174" s="160" t="s">
        <v>195</v>
      </c>
      <c r="BK174" s="169">
        <f>SUM(BK175:BK194)</f>
        <v>0</v>
      </c>
    </row>
    <row r="175" spans="2:65" s="1" customFormat="1" ht="16.5" customHeight="1">
      <c r="B175" s="172"/>
      <c r="C175" s="173" t="s">
        <v>344</v>
      </c>
      <c r="D175" s="173" t="s">
        <v>197</v>
      </c>
      <c r="E175" s="174" t="s">
        <v>350</v>
      </c>
      <c r="F175" s="175" t="s">
        <v>351</v>
      </c>
      <c r="G175" s="176" t="s">
        <v>264</v>
      </c>
      <c r="H175" s="177">
        <v>24.9</v>
      </c>
      <c r="I175" s="178"/>
      <c r="J175" s="179">
        <f>ROUND(I175*H175,2)</f>
        <v>0</v>
      </c>
      <c r="K175" s="175"/>
      <c r="L175" s="40"/>
      <c r="M175" s="180" t="s">
        <v>5</v>
      </c>
      <c r="N175" s="181" t="s">
        <v>46</v>
      </c>
      <c r="O175" s="41"/>
      <c r="P175" s="182">
        <f>O175*H175</f>
        <v>0</v>
      </c>
      <c r="Q175" s="182">
        <v>0</v>
      </c>
      <c r="R175" s="182">
        <f>Q175*H175</f>
        <v>0</v>
      </c>
      <c r="S175" s="182">
        <v>0.255</v>
      </c>
      <c r="T175" s="183">
        <f>S175*H175</f>
        <v>6.3494999999999999</v>
      </c>
      <c r="AR175" s="23" t="s">
        <v>201</v>
      </c>
      <c r="AT175" s="23" t="s">
        <v>197</v>
      </c>
      <c r="AU175" s="23" t="s">
        <v>85</v>
      </c>
      <c r="AY175" s="23" t="s">
        <v>195</v>
      </c>
      <c r="BE175" s="184">
        <f>IF(N175="základní",J175,0)</f>
        <v>0</v>
      </c>
      <c r="BF175" s="184">
        <f>IF(N175="snížená",J175,0)</f>
        <v>0</v>
      </c>
      <c r="BG175" s="184">
        <f>IF(N175="zákl. přenesená",J175,0)</f>
        <v>0</v>
      </c>
      <c r="BH175" s="184">
        <f>IF(N175="sníž. přenesená",J175,0)</f>
        <v>0</v>
      </c>
      <c r="BI175" s="184">
        <f>IF(N175="nulová",J175,0)</f>
        <v>0</v>
      </c>
      <c r="BJ175" s="23" t="s">
        <v>83</v>
      </c>
      <c r="BK175" s="184">
        <f>ROUND(I175*H175,2)</f>
        <v>0</v>
      </c>
      <c r="BL175" s="23" t="s">
        <v>201</v>
      </c>
      <c r="BM175" s="23" t="s">
        <v>1317</v>
      </c>
    </row>
    <row r="176" spans="2:65" s="1" customFormat="1" ht="81">
      <c r="B176" s="40"/>
      <c r="D176" s="186" t="s">
        <v>209</v>
      </c>
      <c r="F176" s="194" t="s">
        <v>353</v>
      </c>
      <c r="I176" s="195"/>
      <c r="L176" s="40"/>
      <c r="M176" s="196"/>
      <c r="N176" s="41"/>
      <c r="O176" s="41"/>
      <c r="P176" s="41"/>
      <c r="Q176" s="41"/>
      <c r="R176" s="41"/>
      <c r="S176" s="41"/>
      <c r="T176" s="69"/>
      <c r="AT176" s="23" t="s">
        <v>209</v>
      </c>
      <c r="AU176" s="23" t="s">
        <v>85</v>
      </c>
    </row>
    <row r="177" spans="2:65" s="11" customFormat="1">
      <c r="B177" s="185"/>
      <c r="D177" s="186" t="s">
        <v>203</v>
      </c>
      <c r="E177" s="187" t="s">
        <v>5</v>
      </c>
      <c r="F177" s="188" t="s">
        <v>1318</v>
      </c>
      <c r="H177" s="189">
        <v>24.9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203</v>
      </c>
      <c r="AU177" s="187" t="s">
        <v>85</v>
      </c>
      <c r="AV177" s="11" t="s">
        <v>85</v>
      </c>
      <c r="AW177" s="11" t="s">
        <v>39</v>
      </c>
      <c r="AX177" s="11" t="s">
        <v>83</v>
      </c>
      <c r="AY177" s="187" t="s">
        <v>195</v>
      </c>
    </row>
    <row r="178" spans="2:65" s="1" customFormat="1" ht="16.5" customHeight="1">
      <c r="B178" s="172"/>
      <c r="C178" s="173" t="s">
        <v>349</v>
      </c>
      <c r="D178" s="173" t="s">
        <v>197</v>
      </c>
      <c r="E178" s="174" t="s">
        <v>356</v>
      </c>
      <c r="F178" s="175" t="s">
        <v>357</v>
      </c>
      <c r="G178" s="176" t="s">
        <v>264</v>
      </c>
      <c r="H178" s="177">
        <v>89.98</v>
      </c>
      <c r="I178" s="178"/>
      <c r="J178" s="179">
        <f>ROUND(I178*H178,2)</f>
        <v>0</v>
      </c>
      <c r="K178" s="175"/>
      <c r="L178" s="40"/>
      <c r="M178" s="180" t="s">
        <v>5</v>
      </c>
      <c r="N178" s="181" t="s">
        <v>46</v>
      </c>
      <c r="O178" s="41"/>
      <c r="P178" s="182">
        <f>O178*H178</f>
        <v>0</v>
      </c>
      <c r="Q178" s="182">
        <v>0</v>
      </c>
      <c r="R178" s="182">
        <f>Q178*H178</f>
        <v>0</v>
      </c>
      <c r="S178" s="182">
        <v>0.44</v>
      </c>
      <c r="T178" s="183">
        <f>S178*H178</f>
        <v>39.591200000000001</v>
      </c>
      <c r="AR178" s="23" t="s">
        <v>201</v>
      </c>
      <c r="AT178" s="23" t="s">
        <v>197</v>
      </c>
      <c r="AU178" s="23" t="s">
        <v>85</v>
      </c>
      <c r="AY178" s="23" t="s">
        <v>195</v>
      </c>
      <c r="BE178" s="184">
        <f>IF(N178="základní",J178,0)</f>
        <v>0</v>
      </c>
      <c r="BF178" s="184">
        <f>IF(N178="snížená",J178,0)</f>
        <v>0</v>
      </c>
      <c r="BG178" s="184">
        <f>IF(N178="zákl. přenesená",J178,0)</f>
        <v>0</v>
      </c>
      <c r="BH178" s="184">
        <f>IF(N178="sníž. přenesená",J178,0)</f>
        <v>0</v>
      </c>
      <c r="BI178" s="184">
        <f>IF(N178="nulová",J178,0)</f>
        <v>0</v>
      </c>
      <c r="BJ178" s="23" t="s">
        <v>83</v>
      </c>
      <c r="BK178" s="184">
        <f>ROUND(I178*H178,2)</f>
        <v>0</v>
      </c>
      <c r="BL178" s="23" t="s">
        <v>201</v>
      </c>
      <c r="BM178" s="23" t="s">
        <v>1319</v>
      </c>
    </row>
    <row r="179" spans="2:65" s="1" customFormat="1" ht="67.5">
      <c r="B179" s="40"/>
      <c r="D179" s="186" t="s">
        <v>209</v>
      </c>
      <c r="F179" s="194" t="s">
        <v>359</v>
      </c>
      <c r="I179" s="195"/>
      <c r="L179" s="40"/>
      <c r="M179" s="196"/>
      <c r="N179" s="41"/>
      <c r="O179" s="41"/>
      <c r="P179" s="41"/>
      <c r="Q179" s="41"/>
      <c r="R179" s="41"/>
      <c r="S179" s="41"/>
      <c r="T179" s="69"/>
      <c r="AT179" s="23" t="s">
        <v>209</v>
      </c>
      <c r="AU179" s="23" t="s">
        <v>85</v>
      </c>
    </row>
    <row r="180" spans="2:65" s="11" customFormat="1">
      <c r="B180" s="185"/>
      <c r="D180" s="186" t="s">
        <v>203</v>
      </c>
      <c r="E180" s="187" t="s">
        <v>5</v>
      </c>
      <c r="F180" s="188" t="s">
        <v>1320</v>
      </c>
      <c r="H180" s="189">
        <v>80.8</v>
      </c>
      <c r="I180" s="190"/>
      <c r="L180" s="185"/>
      <c r="M180" s="191"/>
      <c r="N180" s="192"/>
      <c r="O180" s="192"/>
      <c r="P180" s="192"/>
      <c r="Q180" s="192"/>
      <c r="R180" s="192"/>
      <c r="S180" s="192"/>
      <c r="T180" s="193"/>
      <c r="AT180" s="187" t="s">
        <v>203</v>
      </c>
      <c r="AU180" s="187" t="s">
        <v>85</v>
      </c>
      <c r="AV180" s="11" t="s">
        <v>85</v>
      </c>
      <c r="AW180" s="11" t="s">
        <v>39</v>
      </c>
      <c r="AX180" s="11" t="s">
        <v>75</v>
      </c>
      <c r="AY180" s="187" t="s">
        <v>195</v>
      </c>
    </row>
    <row r="181" spans="2:65" s="11" customFormat="1">
      <c r="B181" s="185"/>
      <c r="D181" s="186" t="s">
        <v>203</v>
      </c>
      <c r="E181" s="187" t="s">
        <v>5</v>
      </c>
      <c r="F181" s="188" t="s">
        <v>1321</v>
      </c>
      <c r="H181" s="189">
        <v>9.18</v>
      </c>
      <c r="I181" s="190"/>
      <c r="L181" s="185"/>
      <c r="M181" s="191"/>
      <c r="N181" s="192"/>
      <c r="O181" s="192"/>
      <c r="P181" s="192"/>
      <c r="Q181" s="192"/>
      <c r="R181" s="192"/>
      <c r="S181" s="192"/>
      <c r="T181" s="193"/>
      <c r="AT181" s="187" t="s">
        <v>203</v>
      </c>
      <c r="AU181" s="187" t="s">
        <v>85</v>
      </c>
      <c r="AV181" s="11" t="s">
        <v>85</v>
      </c>
      <c r="AW181" s="11" t="s">
        <v>39</v>
      </c>
      <c r="AX181" s="11" t="s">
        <v>75</v>
      </c>
      <c r="AY181" s="187" t="s">
        <v>195</v>
      </c>
    </row>
    <row r="182" spans="2:65" s="13" customFormat="1">
      <c r="B182" s="205"/>
      <c r="D182" s="186" t="s">
        <v>203</v>
      </c>
      <c r="E182" s="206" t="s">
        <v>5</v>
      </c>
      <c r="F182" s="207" t="s">
        <v>254</v>
      </c>
      <c r="H182" s="208">
        <v>89.98</v>
      </c>
      <c r="I182" s="209"/>
      <c r="L182" s="205"/>
      <c r="M182" s="210"/>
      <c r="N182" s="211"/>
      <c r="O182" s="211"/>
      <c r="P182" s="211"/>
      <c r="Q182" s="211"/>
      <c r="R182" s="211"/>
      <c r="S182" s="211"/>
      <c r="T182" s="212"/>
      <c r="AT182" s="206" t="s">
        <v>203</v>
      </c>
      <c r="AU182" s="206" t="s">
        <v>85</v>
      </c>
      <c r="AV182" s="13" t="s">
        <v>201</v>
      </c>
      <c r="AW182" s="13" t="s">
        <v>39</v>
      </c>
      <c r="AX182" s="13" t="s">
        <v>83</v>
      </c>
      <c r="AY182" s="206" t="s">
        <v>195</v>
      </c>
    </row>
    <row r="183" spans="2:65" s="1" customFormat="1" ht="16.5" customHeight="1">
      <c r="B183" s="172"/>
      <c r="C183" s="173" t="s">
        <v>355</v>
      </c>
      <c r="D183" s="173" t="s">
        <v>197</v>
      </c>
      <c r="E183" s="174" t="s">
        <v>1322</v>
      </c>
      <c r="F183" s="175" t="s">
        <v>1323</v>
      </c>
      <c r="G183" s="176" t="s">
        <v>264</v>
      </c>
      <c r="H183" s="177">
        <v>64.599999999999994</v>
      </c>
      <c r="I183" s="178"/>
      <c r="J183" s="179">
        <f>ROUND(I183*H183,2)</f>
        <v>0</v>
      </c>
      <c r="K183" s="175"/>
      <c r="L183" s="40"/>
      <c r="M183" s="180" t="s">
        <v>5</v>
      </c>
      <c r="N183" s="181" t="s">
        <v>46</v>
      </c>
      <c r="O183" s="41"/>
      <c r="P183" s="182">
        <f>O183*H183</f>
        <v>0</v>
      </c>
      <c r="Q183" s="182">
        <v>0</v>
      </c>
      <c r="R183" s="182">
        <f>Q183*H183</f>
        <v>0</v>
      </c>
      <c r="S183" s="182">
        <v>0.18</v>
      </c>
      <c r="T183" s="183">
        <f>S183*H183</f>
        <v>11.627999999999998</v>
      </c>
      <c r="AR183" s="23" t="s">
        <v>201</v>
      </c>
      <c r="AT183" s="23" t="s">
        <v>197</v>
      </c>
      <c r="AU183" s="23" t="s">
        <v>85</v>
      </c>
      <c r="AY183" s="23" t="s">
        <v>195</v>
      </c>
      <c r="BE183" s="184">
        <f>IF(N183="základní",J183,0)</f>
        <v>0</v>
      </c>
      <c r="BF183" s="184">
        <f>IF(N183="snížená",J183,0)</f>
        <v>0</v>
      </c>
      <c r="BG183" s="184">
        <f>IF(N183="zákl. přenesená",J183,0)</f>
        <v>0</v>
      </c>
      <c r="BH183" s="184">
        <f>IF(N183="sníž. přenesená",J183,0)</f>
        <v>0</v>
      </c>
      <c r="BI183" s="184">
        <f>IF(N183="nulová",J183,0)</f>
        <v>0</v>
      </c>
      <c r="BJ183" s="23" t="s">
        <v>83</v>
      </c>
      <c r="BK183" s="184">
        <f>ROUND(I183*H183,2)</f>
        <v>0</v>
      </c>
      <c r="BL183" s="23" t="s">
        <v>201</v>
      </c>
      <c r="BM183" s="23" t="s">
        <v>1324</v>
      </c>
    </row>
    <row r="184" spans="2:65" s="1" customFormat="1" ht="27">
      <c r="B184" s="40"/>
      <c r="D184" s="186" t="s">
        <v>209</v>
      </c>
      <c r="F184" s="194" t="s">
        <v>1325</v>
      </c>
      <c r="I184" s="195"/>
      <c r="L184" s="40"/>
      <c r="M184" s="196"/>
      <c r="N184" s="41"/>
      <c r="O184" s="41"/>
      <c r="P184" s="41"/>
      <c r="Q184" s="41"/>
      <c r="R184" s="41"/>
      <c r="S184" s="41"/>
      <c r="T184" s="69"/>
      <c r="AT184" s="23" t="s">
        <v>209</v>
      </c>
      <c r="AU184" s="23" t="s">
        <v>85</v>
      </c>
    </row>
    <row r="185" spans="2:65" s="11" customFormat="1">
      <c r="B185" s="185"/>
      <c r="D185" s="186" t="s">
        <v>203</v>
      </c>
      <c r="E185" s="187" t="s">
        <v>5</v>
      </c>
      <c r="F185" s="188" t="s">
        <v>1326</v>
      </c>
      <c r="H185" s="189">
        <v>49.4</v>
      </c>
      <c r="I185" s="190"/>
      <c r="L185" s="185"/>
      <c r="M185" s="191"/>
      <c r="N185" s="192"/>
      <c r="O185" s="192"/>
      <c r="P185" s="192"/>
      <c r="Q185" s="192"/>
      <c r="R185" s="192"/>
      <c r="S185" s="192"/>
      <c r="T185" s="193"/>
      <c r="AT185" s="187" t="s">
        <v>203</v>
      </c>
      <c r="AU185" s="187" t="s">
        <v>85</v>
      </c>
      <c r="AV185" s="11" t="s">
        <v>85</v>
      </c>
      <c r="AW185" s="11" t="s">
        <v>39</v>
      </c>
      <c r="AX185" s="11" t="s">
        <v>75</v>
      </c>
      <c r="AY185" s="187" t="s">
        <v>195</v>
      </c>
    </row>
    <row r="186" spans="2:65" s="11" customFormat="1">
      <c r="B186" s="185"/>
      <c r="D186" s="186" t="s">
        <v>203</v>
      </c>
      <c r="E186" s="187" t="s">
        <v>5</v>
      </c>
      <c r="F186" s="188" t="s">
        <v>1327</v>
      </c>
      <c r="H186" s="189">
        <v>15.2</v>
      </c>
      <c r="I186" s="190"/>
      <c r="L186" s="185"/>
      <c r="M186" s="191"/>
      <c r="N186" s="192"/>
      <c r="O186" s="192"/>
      <c r="P186" s="192"/>
      <c r="Q186" s="192"/>
      <c r="R186" s="192"/>
      <c r="S186" s="192"/>
      <c r="T186" s="193"/>
      <c r="AT186" s="187" t="s">
        <v>203</v>
      </c>
      <c r="AU186" s="187" t="s">
        <v>85</v>
      </c>
      <c r="AV186" s="11" t="s">
        <v>85</v>
      </c>
      <c r="AW186" s="11" t="s">
        <v>39</v>
      </c>
      <c r="AX186" s="11" t="s">
        <v>75</v>
      </c>
      <c r="AY186" s="187" t="s">
        <v>195</v>
      </c>
    </row>
    <row r="187" spans="2:65" s="13" customFormat="1">
      <c r="B187" s="205"/>
      <c r="D187" s="186" t="s">
        <v>203</v>
      </c>
      <c r="E187" s="206" t="s">
        <v>5</v>
      </c>
      <c r="F187" s="207" t="s">
        <v>254</v>
      </c>
      <c r="H187" s="208">
        <v>64.599999999999994</v>
      </c>
      <c r="I187" s="209"/>
      <c r="L187" s="205"/>
      <c r="M187" s="210"/>
      <c r="N187" s="211"/>
      <c r="O187" s="211"/>
      <c r="P187" s="211"/>
      <c r="Q187" s="211"/>
      <c r="R187" s="211"/>
      <c r="S187" s="211"/>
      <c r="T187" s="212"/>
      <c r="AT187" s="206" t="s">
        <v>203</v>
      </c>
      <c r="AU187" s="206" t="s">
        <v>85</v>
      </c>
      <c r="AV187" s="13" t="s">
        <v>201</v>
      </c>
      <c r="AW187" s="13" t="s">
        <v>39</v>
      </c>
      <c r="AX187" s="13" t="s">
        <v>83</v>
      </c>
      <c r="AY187" s="206" t="s">
        <v>195</v>
      </c>
    </row>
    <row r="188" spans="2:65" s="1" customFormat="1" ht="16.5" customHeight="1">
      <c r="B188" s="172"/>
      <c r="C188" s="173" t="s">
        <v>362</v>
      </c>
      <c r="D188" s="173" t="s">
        <v>197</v>
      </c>
      <c r="E188" s="174" t="s">
        <v>363</v>
      </c>
      <c r="F188" s="175" t="s">
        <v>364</v>
      </c>
      <c r="G188" s="176" t="s">
        <v>264</v>
      </c>
      <c r="H188" s="177">
        <v>125.97199999999999</v>
      </c>
      <c r="I188" s="178"/>
      <c r="J188" s="179">
        <f>ROUND(I188*H188,2)</f>
        <v>0</v>
      </c>
      <c r="K188" s="175"/>
      <c r="L188" s="40"/>
      <c r="M188" s="180" t="s">
        <v>5</v>
      </c>
      <c r="N188" s="181" t="s">
        <v>46</v>
      </c>
      <c r="O188" s="41"/>
      <c r="P188" s="182">
        <f>O188*H188</f>
        <v>0</v>
      </c>
      <c r="Q188" s="182">
        <v>0</v>
      </c>
      <c r="R188" s="182">
        <f>Q188*H188</f>
        <v>0</v>
      </c>
      <c r="S188" s="182">
        <v>0.316</v>
      </c>
      <c r="T188" s="183">
        <f>S188*H188</f>
        <v>39.807152000000002</v>
      </c>
      <c r="AR188" s="23" t="s">
        <v>201</v>
      </c>
      <c r="AT188" s="23" t="s">
        <v>197</v>
      </c>
      <c r="AU188" s="23" t="s">
        <v>85</v>
      </c>
      <c r="AY188" s="23" t="s">
        <v>195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23" t="s">
        <v>83</v>
      </c>
      <c r="BK188" s="184">
        <f>ROUND(I188*H188,2)</f>
        <v>0</v>
      </c>
      <c r="BL188" s="23" t="s">
        <v>201</v>
      </c>
      <c r="BM188" s="23" t="s">
        <v>1328</v>
      </c>
    </row>
    <row r="189" spans="2:65" s="1" customFormat="1" ht="67.5">
      <c r="B189" s="40"/>
      <c r="D189" s="186" t="s">
        <v>209</v>
      </c>
      <c r="F189" s="194" t="s">
        <v>366</v>
      </c>
      <c r="I189" s="195"/>
      <c r="L189" s="40"/>
      <c r="M189" s="196"/>
      <c r="N189" s="41"/>
      <c r="O189" s="41"/>
      <c r="P189" s="41"/>
      <c r="Q189" s="41"/>
      <c r="R189" s="41"/>
      <c r="S189" s="41"/>
      <c r="T189" s="69"/>
      <c r="AT189" s="23" t="s">
        <v>209</v>
      </c>
      <c r="AU189" s="23" t="s">
        <v>85</v>
      </c>
    </row>
    <row r="190" spans="2:65" s="11" customFormat="1">
      <c r="B190" s="185"/>
      <c r="D190" s="186" t="s">
        <v>203</v>
      </c>
      <c r="E190" s="187" t="s">
        <v>5</v>
      </c>
      <c r="F190" s="188" t="s">
        <v>1329</v>
      </c>
      <c r="H190" s="189">
        <v>113.12</v>
      </c>
      <c r="I190" s="190"/>
      <c r="L190" s="185"/>
      <c r="M190" s="191"/>
      <c r="N190" s="192"/>
      <c r="O190" s="192"/>
      <c r="P190" s="192"/>
      <c r="Q190" s="192"/>
      <c r="R190" s="192"/>
      <c r="S190" s="192"/>
      <c r="T190" s="193"/>
      <c r="AT190" s="187" t="s">
        <v>203</v>
      </c>
      <c r="AU190" s="187" t="s">
        <v>85</v>
      </c>
      <c r="AV190" s="11" t="s">
        <v>85</v>
      </c>
      <c r="AW190" s="11" t="s">
        <v>39</v>
      </c>
      <c r="AX190" s="11" t="s">
        <v>75</v>
      </c>
      <c r="AY190" s="187" t="s">
        <v>195</v>
      </c>
    </row>
    <row r="191" spans="2:65" s="11" customFormat="1">
      <c r="B191" s="185"/>
      <c r="D191" s="186" t="s">
        <v>203</v>
      </c>
      <c r="E191" s="187" t="s">
        <v>5</v>
      </c>
      <c r="F191" s="188" t="s">
        <v>1330</v>
      </c>
      <c r="H191" s="189">
        <v>12.852</v>
      </c>
      <c r="I191" s="190"/>
      <c r="L191" s="185"/>
      <c r="M191" s="191"/>
      <c r="N191" s="192"/>
      <c r="O191" s="192"/>
      <c r="P191" s="192"/>
      <c r="Q191" s="192"/>
      <c r="R191" s="192"/>
      <c r="S191" s="192"/>
      <c r="T191" s="193"/>
      <c r="AT191" s="187" t="s">
        <v>203</v>
      </c>
      <c r="AU191" s="187" t="s">
        <v>85</v>
      </c>
      <c r="AV191" s="11" t="s">
        <v>85</v>
      </c>
      <c r="AW191" s="11" t="s">
        <v>39</v>
      </c>
      <c r="AX191" s="11" t="s">
        <v>75</v>
      </c>
      <c r="AY191" s="187" t="s">
        <v>195</v>
      </c>
    </row>
    <row r="192" spans="2:65" s="13" customFormat="1">
      <c r="B192" s="205"/>
      <c r="D192" s="186" t="s">
        <v>203</v>
      </c>
      <c r="E192" s="206" t="s">
        <v>5</v>
      </c>
      <c r="F192" s="207" t="s">
        <v>254</v>
      </c>
      <c r="H192" s="208">
        <v>125.97199999999999</v>
      </c>
      <c r="I192" s="209"/>
      <c r="L192" s="205"/>
      <c r="M192" s="210"/>
      <c r="N192" s="211"/>
      <c r="O192" s="211"/>
      <c r="P192" s="211"/>
      <c r="Q192" s="211"/>
      <c r="R192" s="211"/>
      <c r="S192" s="211"/>
      <c r="T192" s="212"/>
      <c r="AT192" s="206" t="s">
        <v>203</v>
      </c>
      <c r="AU192" s="206" t="s">
        <v>85</v>
      </c>
      <c r="AV192" s="13" t="s">
        <v>201</v>
      </c>
      <c r="AW192" s="13" t="s">
        <v>39</v>
      </c>
      <c r="AX192" s="13" t="s">
        <v>83</v>
      </c>
      <c r="AY192" s="206" t="s">
        <v>195</v>
      </c>
    </row>
    <row r="193" spans="2:65" s="1" customFormat="1" ht="16.5" customHeight="1">
      <c r="B193" s="172"/>
      <c r="C193" s="173" t="s">
        <v>370</v>
      </c>
      <c r="D193" s="173" t="s">
        <v>197</v>
      </c>
      <c r="E193" s="174" t="s">
        <v>1331</v>
      </c>
      <c r="F193" s="175" t="s">
        <v>1332</v>
      </c>
      <c r="G193" s="176" t="s">
        <v>207</v>
      </c>
      <c r="H193" s="177">
        <v>0.6</v>
      </c>
      <c r="I193" s="178"/>
      <c r="J193" s="179">
        <f>ROUND(I193*H193,2)</f>
        <v>0</v>
      </c>
      <c r="K193" s="175"/>
      <c r="L193" s="40"/>
      <c r="M193" s="180" t="s">
        <v>5</v>
      </c>
      <c r="N193" s="181" t="s">
        <v>46</v>
      </c>
      <c r="O193" s="41"/>
      <c r="P193" s="182">
        <f>O193*H193</f>
        <v>0</v>
      </c>
      <c r="Q193" s="182">
        <v>0</v>
      </c>
      <c r="R193" s="182">
        <f>Q193*H193</f>
        <v>0</v>
      </c>
      <c r="S193" s="182">
        <v>0.25</v>
      </c>
      <c r="T193" s="183">
        <f>S193*H193</f>
        <v>0.15</v>
      </c>
      <c r="AR193" s="23" t="s">
        <v>201</v>
      </c>
      <c r="AT193" s="23" t="s">
        <v>197</v>
      </c>
      <c r="AU193" s="23" t="s">
        <v>85</v>
      </c>
      <c r="AY193" s="23" t="s">
        <v>195</v>
      </c>
      <c r="BE193" s="184">
        <f>IF(N193="základní",J193,0)</f>
        <v>0</v>
      </c>
      <c r="BF193" s="184">
        <f>IF(N193="snížená",J193,0)</f>
        <v>0</v>
      </c>
      <c r="BG193" s="184">
        <f>IF(N193="zákl. přenesená",J193,0)</f>
        <v>0</v>
      </c>
      <c r="BH193" s="184">
        <f>IF(N193="sníž. přenesená",J193,0)</f>
        <v>0</v>
      </c>
      <c r="BI193" s="184">
        <f>IF(N193="nulová",J193,0)</f>
        <v>0</v>
      </c>
      <c r="BJ193" s="23" t="s">
        <v>83</v>
      </c>
      <c r="BK193" s="184">
        <f>ROUND(I193*H193,2)</f>
        <v>0</v>
      </c>
      <c r="BL193" s="23" t="s">
        <v>201</v>
      </c>
      <c r="BM193" s="23" t="s">
        <v>1333</v>
      </c>
    </row>
    <row r="194" spans="2:65" s="1" customFormat="1" ht="54">
      <c r="B194" s="40"/>
      <c r="D194" s="186" t="s">
        <v>209</v>
      </c>
      <c r="F194" s="194" t="s">
        <v>1334</v>
      </c>
      <c r="I194" s="195"/>
      <c r="L194" s="40"/>
      <c r="M194" s="196"/>
      <c r="N194" s="41"/>
      <c r="O194" s="41"/>
      <c r="P194" s="41"/>
      <c r="Q194" s="41"/>
      <c r="R194" s="41"/>
      <c r="S194" s="41"/>
      <c r="T194" s="69"/>
      <c r="AT194" s="23" t="s">
        <v>209</v>
      </c>
      <c r="AU194" s="23" t="s">
        <v>85</v>
      </c>
    </row>
    <row r="195" spans="2:65" s="10" customFormat="1" ht="29.85" customHeight="1">
      <c r="B195" s="159"/>
      <c r="D195" s="160" t="s">
        <v>74</v>
      </c>
      <c r="E195" s="170" t="s">
        <v>201</v>
      </c>
      <c r="F195" s="170" t="s">
        <v>369</v>
      </c>
      <c r="I195" s="162"/>
      <c r="J195" s="171">
        <f>BK195</f>
        <v>0</v>
      </c>
      <c r="L195" s="159"/>
      <c r="M195" s="164"/>
      <c r="N195" s="165"/>
      <c r="O195" s="165"/>
      <c r="P195" s="166">
        <f>SUM(P196:P206)</f>
        <v>0</v>
      </c>
      <c r="Q195" s="165"/>
      <c r="R195" s="166">
        <f>SUM(R196:R206)</f>
        <v>195.39940503999998</v>
      </c>
      <c r="S195" s="165"/>
      <c r="T195" s="167">
        <f>SUM(T196:T206)</f>
        <v>0</v>
      </c>
      <c r="AR195" s="160" t="s">
        <v>83</v>
      </c>
      <c r="AT195" s="168" t="s">
        <v>74</v>
      </c>
      <c r="AU195" s="168" t="s">
        <v>83</v>
      </c>
      <c r="AY195" s="160" t="s">
        <v>195</v>
      </c>
      <c r="BK195" s="169">
        <f>SUM(BK196:BK206)</f>
        <v>0</v>
      </c>
    </row>
    <row r="196" spans="2:65" s="1" customFormat="1" ht="16.5" customHeight="1">
      <c r="B196" s="172"/>
      <c r="C196" s="173" t="s">
        <v>377</v>
      </c>
      <c r="D196" s="173" t="s">
        <v>197</v>
      </c>
      <c r="E196" s="174" t="s">
        <v>371</v>
      </c>
      <c r="F196" s="175" t="s">
        <v>372</v>
      </c>
      <c r="G196" s="176" t="s">
        <v>228</v>
      </c>
      <c r="H196" s="177">
        <v>103.11199999999999</v>
      </c>
      <c r="I196" s="178"/>
      <c r="J196" s="179">
        <f>ROUND(I196*H196,2)</f>
        <v>0</v>
      </c>
      <c r="K196" s="175"/>
      <c r="L196" s="40"/>
      <c r="M196" s="180" t="s">
        <v>5</v>
      </c>
      <c r="N196" s="181" t="s">
        <v>46</v>
      </c>
      <c r="O196" s="41"/>
      <c r="P196" s="182">
        <f>O196*H196</f>
        <v>0</v>
      </c>
      <c r="Q196" s="182">
        <v>1.8907700000000001</v>
      </c>
      <c r="R196" s="182">
        <f>Q196*H196</f>
        <v>194.96107623999998</v>
      </c>
      <c r="S196" s="182">
        <v>0</v>
      </c>
      <c r="T196" s="183">
        <f>S196*H196</f>
        <v>0</v>
      </c>
      <c r="AR196" s="23" t="s">
        <v>201</v>
      </c>
      <c r="AT196" s="23" t="s">
        <v>197</v>
      </c>
      <c r="AU196" s="23" t="s">
        <v>85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1335</v>
      </c>
    </row>
    <row r="197" spans="2:65" s="1" customFormat="1" ht="54">
      <c r="B197" s="40"/>
      <c r="D197" s="186" t="s">
        <v>209</v>
      </c>
      <c r="F197" s="194" t="s">
        <v>374</v>
      </c>
      <c r="I197" s="195"/>
      <c r="L197" s="40"/>
      <c r="M197" s="196"/>
      <c r="N197" s="41"/>
      <c r="O197" s="41"/>
      <c r="P197" s="41"/>
      <c r="Q197" s="41"/>
      <c r="R197" s="41"/>
      <c r="S197" s="41"/>
      <c r="T197" s="69"/>
      <c r="AT197" s="23" t="s">
        <v>209</v>
      </c>
      <c r="AU197" s="23" t="s">
        <v>85</v>
      </c>
    </row>
    <row r="198" spans="2:65" s="11" customFormat="1">
      <c r="B198" s="185"/>
      <c r="D198" s="186" t="s">
        <v>203</v>
      </c>
      <c r="E198" s="187" t="s">
        <v>5</v>
      </c>
      <c r="F198" s="188" t="s">
        <v>1336</v>
      </c>
      <c r="H198" s="189">
        <v>77</v>
      </c>
      <c r="I198" s="190"/>
      <c r="L198" s="185"/>
      <c r="M198" s="191"/>
      <c r="N198" s="192"/>
      <c r="O198" s="192"/>
      <c r="P198" s="192"/>
      <c r="Q198" s="192"/>
      <c r="R198" s="192"/>
      <c r="S198" s="192"/>
      <c r="T198" s="193"/>
      <c r="AT198" s="187" t="s">
        <v>203</v>
      </c>
      <c r="AU198" s="187" t="s">
        <v>85</v>
      </c>
      <c r="AV198" s="11" t="s">
        <v>85</v>
      </c>
      <c r="AW198" s="11" t="s">
        <v>39</v>
      </c>
      <c r="AX198" s="11" t="s">
        <v>75</v>
      </c>
      <c r="AY198" s="187" t="s">
        <v>195</v>
      </c>
    </row>
    <row r="199" spans="2:65" s="11" customFormat="1">
      <c r="B199" s="185"/>
      <c r="D199" s="186" t="s">
        <v>203</v>
      </c>
      <c r="E199" s="187" t="s">
        <v>5</v>
      </c>
      <c r="F199" s="188" t="s">
        <v>1337</v>
      </c>
      <c r="H199" s="189">
        <v>26.111999999999998</v>
      </c>
      <c r="I199" s="190"/>
      <c r="L199" s="185"/>
      <c r="M199" s="191"/>
      <c r="N199" s="192"/>
      <c r="O199" s="192"/>
      <c r="P199" s="192"/>
      <c r="Q199" s="192"/>
      <c r="R199" s="192"/>
      <c r="S199" s="192"/>
      <c r="T199" s="193"/>
      <c r="AT199" s="187" t="s">
        <v>203</v>
      </c>
      <c r="AU199" s="187" t="s">
        <v>85</v>
      </c>
      <c r="AV199" s="11" t="s">
        <v>85</v>
      </c>
      <c r="AW199" s="11" t="s">
        <v>39</v>
      </c>
      <c r="AX199" s="11" t="s">
        <v>75</v>
      </c>
      <c r="AY199" s="187" t="s">
        <v>195</v>
      </c>
    </row>
    <row r="200" spans="2:65" s="12" customFormat="1">
      <c r="B200" s="197"/>
      <c r="D200" s="186" t="s">
        <v>203</v>
      </c>
      <c r="E200" s="198" t="s">
        <v>5</v>
      </c>
      <c r="F200" s="199" t="s">
        <v>314</v>
      </c>
      <c r="H200" s="200">
        <v>103.11199999999999</v>
      </c>
      <c r="I200" s="201"/>
      <c r="L200" s="197"/>
      <c r="M200" s="202"/>
      <c r="N200" s="203"/>
      <c r="O200" s="203"/>
      <c r="P200" s="203"/>
      <c r="Q200" s="203"/>
      <c r="R200" s="203"/>
      <c r="S200" s="203"/>
      <c r="T200" s="204"/>
      <c r="AT200" s="198" t="s">
        <v>203</v>
      </c>
      <c r="AU200" s="198" t="s">
        <v>85</v>
      </c>
      <c r="AV200" s="12" t="s">
        <v>211</v>
      </c>
      <c r="AW200" s="12" t="s">
        <v>39</v>
      </c>
      <c r="AX200" s="12" t="s">
        <v>83</v>
      </c>
      <c r="AY200" s="198" t="s">
        <v>195</v>
      </c>
    </row>
    <row r="201" spans="2:65" s="1" customFormat="1" ht="16.5" customHeight="1">
      <c r="B201" s="172"/>
      <c r="C201" s="173" t="s">
        <v>383</v>
      </c>
      <c r="D201" s="173" t="s">
        <v>197</v>
      </c>
      <c r="E201" s="174" t="s">
        <v>378</v>
      </c>
      <c r="F201" s="175" t="s">
        <v>379</v>
      </c>
      <c r="G201" s="176" t="s">
        <v>228</v>
      </c>
      <c r="H201" s="177">
        <v>0.189</v>
      </c>
      <c r="I201" s="178"/>
      <c r="J201" s="179">
        <f>ROUND(I201*H201,2)</f>
        <v>0</v>
      </c>
      <c r="K201" s="175"/>
      <c r="L201" s="40"/>
      <c r="M201" s="180" t="s">
        <v>5</v>
      </c>
      <c r="N201" s="181" t="s">
        <v>46</v>
      </c>
      <c r="O201" s="41"/>
      <c r="P201" s="182">
        <f>O201*H201</f>
        <v>0</v>
      </c>
      <c r="Q201" s="182">
        <v>2.234</v>
      </c>
      <c r="R201" s="182">
        <f>Q201*H201</f>
        <v>0.42222599999999999</v>
      </c>
      <c r="S201" s="182">
        <v>0</v>
      </c>
      <c r="T201" s="183">
        <f>S201*H201</f>
        <v>0</v>
      </c>
      <c r="AR201" s="23" t="s">
        <v>201</v>
      </c>
      <c r="AT201" s="23" t="s">
        <v>197</v>
      </c>
      <c r="AU201" s="23" t="s">
        <v>85</v>
      </c>
      <c r="AY201" s="23" t="s">
        <v>195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23" t="s">
        <v>83</v>
      </c>
      <c r="BK201" s="184">
        <f>ROUND(I201*H201,2)</f>
        <v>0</v>
      </c>
      <c r="BL201" s="23" t="s">
        <v>201</v>
      </c>
      <c r="BM201" s="23" t="s">
        <v>1338</v>
      </c>
    </row>
    <row r="202" spans="2:65" s="1" customFormat="1" ht="40.5">
      <c r="B202" s="40"/>
      <c r="D202" s="186" t="s">
        <v>209</v>
      </c>
      <c r="F202" s="194" t="s">
        <v>381</v>
      </c>
      <c r="I202" s="195"/>
      <c r="L202" s="40"/>
      <c r="M202" s="196"/>
      <c r="N202" s="41"/>
      <c r="O202" s="41"/>
      <c r="P202" s="41"/>
      <c r="Q202" s="41"/>
      <c r="R202" s="41"/>
      <c r="S202" s="41"/>
      <c r="T202" s="69"/>
      <c r="AT202" s="23" t="s">
        <v>209</v>
      </c>
      <c r="AU202" s="23" t="s">
        <v>85</v>
      </c>
    </row>
    <row r="203" spans="2:65" s="11" customFormat="1">
      <c r="B203" s="185"/>
      <c r="D203" s="186" t="s">
        <v>203</v>
      </c>
      <c r="E203" s="187" t="s">
        <v>5</v>
      </c>
      <c r="F203" s="188" t="s">
        <v>763</v>
      </c>
      <c r="H203" s="189">
        <v>0.189</v>
      </c>
      <c r="I203" s="190"/>
      <c r="L203" s="185"/>
      <c r="M203" s="191"/>
      <c r="N203" s="192"/>
      <c r="O203" s="192"/>
      <c r="P203" s="192"/>
      <c r="Q203" s="192"/>
      <c r="R203" s="192"/>
      <c r="S203" s="192"/>
      <c r="T203" s="193"/>
      <c r="AT203" s="187" t="s">
        <v>203</v>
      </c>
      <c r="AU203" s="187" t="s">
        <v>85</v>
      </c>
      <c r="AV203" s="11" t="s">
        <v>85</v>
      </c>
      <c r="AW203" s="11" t="s">
        <v>39</v>
      </c>
      <c r="AX203" s="11" t="s">
        <v>83</v>
      </c>
      <c r="AY203" s="187" t="s">
        <v>195</v>
      </c>
    </row>
    <row r="204" spans="2:65" s="1" customFormat="1" ht="16.5" customHeight="1">
      <c r="B204" s="172"/>
      <c r="C204" s="173" t="s">
        <v>388</v>
      </c>
      <c r="D204" s="173" t="s">
        <v>197</v>
      </c>
      <c r="E204" s="174" t="s">
        <v>384</v>
      </c>
      <c r="F204" s="175" t="s">
        <v>385</v>
      </c>
      <c r="G204" s="176" t="s">
        <v>264</v>
      </c>
      <c r="H204" s="177">
        <v>2.52</v>
      </c>
      <c r="I204" s="178"/>
      <c r="J204" s="179">
        <f>ROUND(I204*H204,2)</f>
        <v>0</v>
      </c>
      <c r="K204" s="175"/>
      <c r="L204" s="40"/>
      <c r="M204" s="180" t="s">
        <v>5</v>
      </c>
      <c r="N204" s="181" t="s">
        <v>46</v>
      </c>
      <c r="O204" s="41"/>
      <c r="P204" s="182">
        <f>O204*H204</f>
        <v>0</v>
      </c>
      <c r="Q204" s="182">
        <v>6.3899999999999998E-3</v>
      </c>
      <c r="R204" s="182">
        <f>Q204*H204</f>
        <v>1.61028E-2</v>
      </c>
      <c r="S204" s="182">
        <v>0</v>
      </c>
      <c r="T204" s="183">
        <f>S204*H204</f>
        <v>0</v>
      </c>
      <c r="AR204" s="23" t="s">
        <v>201</v>
      </c>
      <c r="AT204" s="23" t="s">
        <v>197</v>
      </c>
      <c r="AU204" s="23" t="s">
        <v>85</v>
      </c>
      <c r="AY204" s="23" t="s">
        <v>195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23" t="s">
        <v>83</v>
      </c>
      <c r="BK204" s="184">
        <f>ROUND(I204*H204,2)</f>
        <v>0</v>
      </c>
      <c r="BL204" s="23" t="s">
        <v>201</v>
      </c>
      <c r="BM204" s="23" t="s">
        <v>1339</v>
      </c>
    </row>
    <row r="205" spans="2:65" s="11" customFormat="1">
      <c r="B205" s="185"/>
      <c r="D205" s="186" t="s">
        <v>203</v>
      </c>
      <c r="E205" s="187" t="s">
        <v>5</v>
      </c>
      <c r="F205" s="188" t="s">
        <v>765</v>
      </c>
      <c r="H205" s="189">
        <v>2.52</v>
      </c>
      <c r="I205" s="190"/>
      <c r="L205" s="185"/>
      <c r="M205" s="191"/>
      <c r="N205" s="192"/>
      <c r="O205" s="192"/>
      <c r="P205" s="192"/>
      <c r="Q205" s="192"/>
      <c r="R205" s="192"/>
      <c r="S205" s="192"/>
      <c r="T205" s="193"/>
      <c r="AT205" s="187" t="s">
        <v>203</v>
      </c>
      <c r="AU205" s="187" t="s">
        <v>85</v>
      </c>
      <c r="AV205" s="11" t="s">
        <v>85</v>
      </c>
      <c r="AW205" s="11" t="s">
        <v>39</v>
      </c>
      <c r="AX205" s="11" t="s">
        <v>83</v>
      </c>
      <c r="AY205" s="187" t="s">
        <v>195</v>
      </c>
    </row>
    <row r="206" spans="2:65" s="1" customFormat="1" ht="16.5" customHeight="1">
      <c r="B206" s="172"/>
      <c r="C206" s="173" t="s">
        <v>393</v>
      </c>
      <c r="D206" s="173" t="s">
        <v>197</v>
      </c>
      <c r="E206" s="174" t="s">
        <v>345</v>
      </c>
      <c r="F206" s="175" t="s">
        <v>346</v>
      </c>
      <c r="G206" s="176" t="s">
        <v>303</v>
      </c>
      <c r="H206" s="177">
        <v>195.399</v>
      </c>
      <c r="I206" s="178"/>
      <c r="J206" s="179">
        <f>ROUND(I206*H206,2)</f>
        <v>0</v>
      </c>
      <c r="K206" s="175"/>
      <c r="L206" s="40"/>
      <c r="M206" s="180" t="s">
        <v>5</v>
      </c>
      <c r="N206" s="181" t="s">
        <v>46</v>
      </c>
      <c r="O206" s="41"/>
      <c r="P206" s="182">
        <f>O206*H206</f>
        <v>0</v>
      </c>
      <c r="Q206" s="182">
        <v>0</v>
      </c>
      <c r="R206" s="182">
        <f>Q206*H206</f>
        <v>0</v>
      </c>
      <c r="S206" s="182">
        <v>0</v>
      </c>
      <c r="T206" s="183">
        <f>S206*H206</f>
        <v>0</v>
      </c>
      <c r="AR206" s="23" t="s">
        <v>201</v>
      </c>
      <c r="AT206" s="23" t="s">
        <v>197</v>
      </c>
      <c r="AU206" s="23" t="s">
        <v>85</v>
      </c>
      <c r="AY206" s="23" t="s">
        <v>195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23" t="s">
        <v>83</v>
      </c>
      <c r="BK206" s="184">
        <f>ROUND(I206*H206,2)</f>
        <v>0</v>
      </c>
      <c r="BL206" s="23" t="s">
        <v>201</v>
      </c>
      <c r="BM206" s="23" t="s">
        <v>1340</v>
      </c>
    </row>
    <row r="207" spans="2:65" s="10" customFormat="1" ht="29.85" customHeight="1">
      <c r="B207" s="159"/>
      <c r="D207" s="160" t="s">
        <v>74</v>
      </c>
      <c r="E207" s="170" t="s">
        <v>220</v>
      </c>
      <c r="F207" s="170" t="s">
        <v>390</v>
      </c>
      <c r="I207" s="162"/>
      <c r="J207" s="171">
        <f>BK207</f>
        <v>0</v>
      </c>
      <c r="L207" s="159"/>
      <c r="M207" s="164"/>
      <c r="N207" s="165"/>
      <c r="O207" s="165"/>
      <c r="P207" s="166">
        <f>P208+P229</f>
        <v>0</v>
      </c>
      <c r="Q207" s="165"/>
      <c r="R207" s="166">
        <f>R208+R229</f>
        <v>94.971849999999989</v>
      </c>
      <c r="S207" s="165"/>
      <c r="T207" s="167">
        <f>T208+T229</f>
        <v>0</v>
      </c>
      <c r="AR207" s="160" t="s">
        <v>83</v>
      </c>
      <c r="AT207" s="168" t="s">
        <v>74</v>
      </c>
      <c r="AU207" s="168" t="s">
        <v>83</v>
      </c>
      <c r="AY207" s="160" t="s">
        <v>195</v>
      </c>
      <c r="BK207" s="169">
        <f>BK208+BK229</f>
        <v>0</v>
      </c>
    </row>
    <row r="208" spans="2:65" s="10" customFormat="1" ht="14.85" customHeight="1">
      <c r="B208" s="159"/>
      <c r="D208" s="160" t="s">
        <v>74</v>
      </c>
      <c r="E208" s="170" t="s">
        <v>391</v>
      </c>
      <c r="F208" s="170" t="s">
        <v>392</v>
      </c>
      <c r="I208" s="162"/>
      <c r="J208" s="171">
        <f>BK208</f>
        <v>0</v>
      </c>
      <c r="L208" s="159"/>
      <c r="M208" s="164"/>
      <c r="N208" s="165"/>
      <c r="O208" s="165"/>
      <c r="P208" s="166">
        <f>SUM(P209:P228)</f>
        <v>0</v>
      </c>
      <c r="Q208" s="165"/>
      <c r="R208" s="166">
        <f>SUM(R209:R228)</f>
        <v>92.456949999999992</v>
      </c>
      <c r="S208" s="165"/>
      <c r="T208" s="167">
        <f>SUM(T209:T228)</f>
        <v>0</v>
      </c>
      <c r="AR208" s="160" t="s">
        <v>83</v>
      </c>
      <c r="AT208" s="168" t="s">
        <v>74</v>
      </c>
      <c r="AU208" s="168" t="s">
        <v>85</v>
      </c>
      <c r="AY208" s="160" t="s">
        <v>195</v>
      </c>
      <c r="BK208" s="169">
        <f>SUM(BK209:BK228)</f>
        <v>0</v>
      </c>
    </row>
    <row r="209" spans="2:65" s="1" customFormat="1" ht="16.5" customHeight="1">
      <c r="B209" s="172"/>
      <c r="C209" s="173" t="s">
        <v>398</v>
      </c>
      <c r="D209" s="173" t="s">
        <v>197</v>
      </c>
      <c r="E209" s="174" t="s">
        <v>394</v>
      </c>
      <c r="F209" s="175" t="s">
        <v>395</v>
      </c>
      <c r="G209" s="176" t="s">
        <v>264</v>
      </c>
      <c r="H209" s="177">
        <v>89.98</v>
      </c>
      <c r="I209" s="178"/>
      <c r="J209" s="179">
        <f>ROUND(I209*H209,2)</f>
        <v>0</v>
      </c>
      <c r="K209" s="175"/>
      <c r="L209" s="40"/>
      <c r="M209" s="180" t="s">
        <v>5</v>
      </c>
      <c r="N209" s="181" t="s">
        <v>46</v>
      </c>
      <c r="O209" s="41"/>
      <c r="P209" s="182">
        <f>O209*H209</f>
        <v>0</v>
      </c>
      <c r="Q209" s="182">
        <v>0.29699999999999999</v>
      </c>
      <c r="R209" s="182">
        <f>Q209*H209</f>
        <v>26.724060000000001</v>
      </c>
      <c r="S209" s="182">
        <v>0</v>
      </c>
      <c r="T209" s="183">
        <f>S209*H209</f>
        <v>0</v>
      </c>
      <c r="AR209" s="23" t="s">
        <v>201</v>
      </c>
      <c r="AT209" s="23" t="s">
        <v>197</v>
      </c>
      <c r="AU209" s="23" t="s">
        <v>211</v>
      </c>
      <c r="AY209" s="23" t="s">
        <v>195</v>
      </c>
      <c r="BE209" s="184">
        <f>IF(N209="základní",J209,0)</f>
        <v>0</v>
      </c>
      <c r="BF209" s="184">
        <f>IF(N209="snížená",J209,0)</f>
        <v>0</v>
      </c>
      <c r="BG209" s="184">
        <f>IF(N209="zákl. přenesená",J209,0)</f>
        <v>0</v>
      </c>
      <c r="BH209" s="184">
        <f>IF(N209="sníž. přenesená",J209,0)</f>
        <v>0</v>
      </c>
      <c r="BI209" s="184">
        <f>IF(N209="nulová",J209,0)</f>
        <v>0</v>
      </c>
      <c r="BJ209" s="23" t="s">
        <v>83</v>
      </c>
      <c r="BK209" s="184">
        <f>ROUND(I209*H209,2)</f>
        <v>0</v>
      </c>
      <c r="BL209" s="23" t="s">
        <v>201</v>
      </c>
      <c r="BM209" s="23" t="s">
        <v>1341</v>
      </c>
    </row>
    <row r="210" spans="2:65" s="1" customFormat="1" ht="54">
      <c r="B210" s="40"/>
      <c r="D210" s="186" t="s">
        <v>209</v>
      </c>
      <c r="F210" s="194" t="s">
        <v>397</v>
      </c>
      <c r="I210" s="195"/>
      <c r="L210" s="40"/>
      <c r="M210" s="196"/>
      <c r="N210" s="41"/>
      <c r="O210" s="41"/>
      <c r="P210" s="41"/>
      <c r="Q210" s="41"/>
      <c r="R210" s="41"/>
      <c r="S210" s="41"/>
      <c r="T210" s="69"/>
      <c r="AT210" s="23" t="s">
        <v>209</v>
      </c>
      <c r="AU210" s="23" t="s">
        <v>211</v>
      </c>
    </row>
    <row r="211" spans="2:65" s="11" customFormat="1">
      <c r="B211" s="185"/>
      <c r="D211" s="186" t="s">
        <v>203</v>
      </c>
      <c r="E211" s="187" t="s">
        <v>5</v>
      </c>
      <c r="F211" s="188" t="s">
        <v>1320</v>
      </c>
      <c r="H211" s="189">
        <v>80.8</v>
      </c>
      <c r="I211" s="190"/>
      <c r="L211" s="185"/>
      <c r="M211" s="191"/>
      <c r="N211" s="192"/>
      <c r="O211" s="192"/>
      <c r="P211" s="192"/>
      <c r="Q211" s="192"/>
      <c r="R211" s="192"/>
      <c r="S211" s="192"/>
      <c r="T211" s="193"/>
      <c r="AT211" s="187" t="s">
        <v>203</v>
      </c>
      <c r="AU211" s="187" t="s">
        <v>211</v>
      </c>
      <c r="AV211" s="11" t="s">
        <v>85</v>
      </c>
      <c r="AW211" s="11" t="s">
        <v>39</v>
      </c>
      <c r="AX211" s="11" t="s">
        <v>75</v>
      </c>
      <c r="AY211" s="187" t="s">
        <v>195</v>
      </c>
    </row>
    <row r="212" spans="2:65" s="11" customFormat="1">
      <c r="B212" s="185"/>
      <c r="D212" s="186" t="s">
        <v>203</v>
      </c>
      <c r="E212" s="187" t="s">
        <v>5</v>
      </c>
      <c r="F212" s="188" t="s">
        <v>1321</v>
      </c>
      <c r="H212" s="189">
        <v>9.18</v>
      </c>
      <c r="I212" s="190"/>
      <c r="L212" s="185"/>
      <c r="M212" s="191"/>
      <c r="N212" s="192"/>
      <c r="O212" s="192"/>
      <c r="P212" s="192"/>
      <c r="Q212" s="192"/>
      <c r="R212" s="192"/>
      <c r="S212" s="192"/>
      <c r="T212" s="193"/>
      <c r="AT212" s="187" t="s">
        <v>203</v>
      </c>
      <c r="AU212" s="187" t="s">
        <v>211</v>
      </c>
      <c r="AV212" s="11" t="s">
        <v>85</v>
      </c>
      <c r="AW212" s="11" t="s">
        <v>39</v>
      </c>
      <c r="AX212" s="11" t="s">
        <v>75</v>
      </c>
      <c r="AY212" s="187" t="s">
        <v>195</v>
      </c>
    </row>
    <row r="213" spans="2:65" s="13" customFormat="1">
      <c r="B213" s="205"/>
      <c r="D213" s="186" t="s">
        <v>203</v>
      </c>
      <c r="E213" s="206" t="s">
        <v>5</v>
      </c>
      <c r="F213" s="207" t="s">
        <v>254</v>
      </c>
      <c r="H213" s="208">
        <v>89.98</v>
      </c>
      <c r="I213" s="209"/>
      <c r="L213" s="205"/>
      <c r="M213" s="210"/>
      <c r="N213" s="211"/>
      <c r="O213" s="211"/>
      <c r="P213" s="211"/>
      <c r="Q213" s="211"/>
      <c r="R213" s="211"/>
      <c r="S213" s="211"/>
      <c r="T213" s="212"/>
      <c r="AT213" s="206" t="s">
        <v>203</v>
      </c>
      <c r="AU213" s="206" t="s">
        <v>211</v>
      </c>
      <c r="AV213" s="13" t="s">
        <v>201</v>
      </c>
      <c r="AW213" s="13" t="s">
        <v>39</v>
      </c>
      <c r="AX213" s="13" t="s">
        <v>83</v>
      </c>
      <c r="AY213" s="206" t="s">
        <v>195</v>
      </c>
    </row>
    <row r="214" spans="2:65" s="1" customFormat="1" ht="16.5" customHeight="1">
      <c r="B214" s="172"/>
      <c r="C214" s="173" t="s">
        <v>403</v>
      </c>
      <c r="D214" s="173" t="s">
        <v>197</v>
      </c>
      <c r="E214" s="174" t="s">
        <v>399</v>
      </c>
      <c r="F214" s="175" t="s">
        <v>400</v>
      </c>
      <c r="G214" s="176" t="s">
        <v>264</v>
      </c>
      <c r="H214" s="177">
        <v>89.98</v>
      </c>
      <c r="I214" s="178"/>
      <c r="J214" s="179">
        <f>ROUND(I214*H214,2)</f>
        <v>0</v>
      </c>
      <c r="K214" s="175"/>
      <c r="L214" s="40"/>
      <c r="M214" s="180" t="s">
        <v>5</v>
      </c>
      <c r="N214" s="181" t="s">
        <v>46</v>
      </c>
      <c r="O214" s="41"/>
      <c r="P214" s="182">
        <f>O214*H214</f>
        <v>0</v>
      </c>
      <c r="Q214" s="182">
        <v>0.29160000000000003</v>
      </c>
      <c r="R214" s="182">
        <f>Q214*H214</f>
        <v>26.238168000000002</v>
      </c>
      <c r="S214" s="182">
        <v>0</v>
      </c>
      <c r="T214" s="183">
        <f>S214*H214</f>
        <v>0</v>
      </c>
      <c r="AR214" s="23" t="s">
        <v>201</v>
      </c>
      <c r="AT214" s="23" t="s">
        <v>197</v>
      </c>
      <c r="AU214" s="23" t="s">
        <v>211</v>
      </c>
      <c r="AY214" s="23" t="s">
        <v>195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23" t="s">
        <v>83</v>
      </c>
      <c r="BK214" s="184">
        <f>ROUND(I214*H214,2)</f>
        <v>0</v>
      </c>
      <c r="BL214" s="23" t="s">
        <v>201</v>
      </c>
      <c r="BM214" s="23" t="s">
        <v>1342</v>
      </c>
    </row>
    <row r="215" spans="2:65" s="1" customFormat="1" ht="54">
      <c r="B215" s="40"/>
      <c r="D215" s="186" t="s">
        <v>209</v>
      </c>
      <c r="F215" s="194" t="s">
        <v>402</v>
      </c>
      <c r="I215" s="195"/>
      <c r="L215" s="40"/>
      <c r="M215" s="196"/>
      <c r="N215" s="41"/>
      <c r="O215" s="41"/>
      <c r="P215" s="41"/>
      <c r="Q215" s="41"/>
      <c r="R215" s="41"/>
      <c r="S215" s="41"/>
      <c r="T215" s="69"/>
      <c r="AT215" s="23" t="s">
        <v>209</v>
      </c>
      <c r="AU215" s="23" t="s">
        <v>211</v>
      </c>
    </row>
    <row r="216" spans="2:65" s="1" customFormat="1" ht="16.5" customHeight="1">
      <c r="B216" s="172"/>
      <c r="C216" s="173" t="s">
        <v>408</v>
      </c>
      <c r="D216" s="173" t="s">
        <v>197</v>
      </c>
      <c r="E216" s="174" t="s">
        <v>404</v>
      </c>
      <c r="F216" s="175" t="s">
        <v>405</v>
      </c>
      <c r="G216" s="176" t="s">
        <v>264</v>
      </c>
      <c r="H216" s="177">
        <v>125.97199999999999</v>
      </c>
      <c r="I216" s="178"/>
      <c r="J216" s="179">
        <f>ROUND(I216*H216,2)</f>
        <v>0</v>
      </c>
      <c r="K216" s="175"/>
      <c r="L216" s="40"/>
      <c r="M216" s="180" t="s">
        <v>5</v>
      </c>
      <c r="N216" s="181" t="s">
        <v>46</v>
      </c>
      <c r="O216" s="41"/>
      <c r="P216" s="182">
        <f>O216*H216</f>
        <v>0</v>
      </c>
      <c r="Q216" s="182">
        <v>0.108</v>
      </c>
      <c r="R216" s="182">
        <f>Q216*H216</f>
        <v>13.604975999999999</v>
      </c>
      <c r="S216" s="182">
        <v>0</v>
      </c>
      <c r="T216" s="183">
        <f>S216*H216</f>
        <v>0</v>
      </c>
      <c r="AR216" s="23" t="s">
        <v>201</v>
      </c>
      <c r="AT216" s="23" t="s">
        <v>197</v>
      </c>
      <c r="AU216" s="23" t="s">
        <v>211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1343</v>
      </c>
    </row>
    <row r="217" spans="2:65" s="1" customFormat="1" ht="40.5">
      <c r="B217" s="40"/>
      <c r="D217" s="186" t="s">
        <v>209</v>
      </c>
      <c r="F217" s="194" t="s">
        <v>407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211</v>
      </c>
    </row>
    <row r="218" spans="2:65" s="11" customFormat="1">
      <c r="B218" s="185"/>
      <c r="D218" s="186" t="s">
        <v>203</v>
      </c>
      <c r="E218" s="187" t="s">
        <v>5</v>
      </c>
      <c r="F218" s="188" t="s">
        <v>1344</v>
      </c>
      <c r="H218" s="189">
        <v>113.12</v>
      </c>
      <c r="I218" s="190"/>
      <c r="L218" s="185"/>
      <c r="M218" s="191"/>
      <c r="N218" s="192"/>
      <c r="O218" s="192"/>
      <c r="P218" s="192"/>
      <c r="Q218" s="192"/>
      <c r="R218" s="192"/>
      <c r="S218" s="192"/>
      <c r="T218" s="193"/>
      <c r="AT218" s="187" t="s">
        <v>203</v>
      </c>
      <c r="AU218" s="187" t="s">
        <v>211</v>
      </c>
      <c r="AV218" s="11" t="s">
        <v>85</v>
      </c>
      <c r="AW218" s="11" t="s">
        <v>39</v>
      </c>
      <c r="AX218" s="11" t="s">
        <v>75</v>
      </c>
      <c r="AY218" s="187" t="s">
        <v>195</v>
      </c>
    </row>
    <row r="219" spans="2:65" s="11" customFormat="1">
      <c r="B219" s="185"/>
      <c r="D219" s="186" t="s">
        <v>203</v>
      </c>
      <c r="E219" s="187" t="s">
        <v>5</v>
      </c>
      <c r="F219" s="188" t="s">
        <v>1330</v>
      </c>
      <c r="H219" s="189">
        <v>12.852</v>
      </c>
      <c r="I219" s="190"/>
      <c r="L219" s="185"/>
      <c r="M219" s="191"/>
      <c r="N219" s="192"/>
      <c r="O219" s="192"/>
      <c r="P219" s="192"/>
      <c r="Q219" s="192"/>
      <c r="R219" s="192"/>
      <c r="S219" s="192"/>
      <c r="T219" s="193"/>
      <c r="AT219" s="187" t="s">
        <v>203</v>
      </c>
      <c r="AU219" s="187" t="s">
        <v>211</v>
      </c>
      <c r="AV219" s="11" t="s">
        <v>85</v>
      </c>
      <c r="AW219" s="11" t="s">
        <v>39</v>
      </c>
      <c r="AX219" s="11" t="s">
        <v>75</v>
      </c>
      <c r="AY219" s="187" t="s">
        <v>195</v>
      </c>
    </row>
    <row r="220" spans="2:65" s="13" customFormat="1">
      <c r="B220" s="205"/>
      <c r="D220" s="186" t="s">
        <v>203</v>
      </c>
      <c r="E220" s="206" t="s">
        <v>5</v>
      </c>
      <c r="F220" s="207" t="s">
        <v>254</v>
      </c>
      <c r="H220" s="208">
        <v>125.97199999999999</v>
      </c>
      <c r="I220" s="209"/>
      <c r="L220" s="205"/>
      <c r="M220" s="210"/>
      <c r="N220" s="211"/>
      <c r="O220" s="211"/>
      <c r="P220" s="211"/>
      <c r="Q220" s="211"/>
      <c r="R220" s="211"/>
      <c r="S220" s="211"/>
      <c r="T220" s="212"/>
      <c r="AT220" s="206" t="s">
        <v>203</v>
      </c>
      <c r="AU220" s="206" t="s">
        <v>211</v>
      </c>
      <c r="AV220" s="13" t="s">
        <v>201</v>
      </c>
      <c r="AW220" s="13" t="s">
        <v>39</v>
      </c>
      <c r="AX220" s="13" t="s">
        <v>83</v>
      </c>
      <c r="AY220" s="206" t="s">
        <v>195</v>
      </c>
    </row>
    <row r="221" spans="2:65" s="1" customFormat="1" ht="16.5" customHeight="1">
      <c r="B221" s="172"/>
      <c r="C221" s="173" t="s">
        <v>410</v>
      </c>
      <c r="D221" s="173" t="s">
        <v>197</v>
      </c>
      <c r="E221" s="174" t="s">
        <v>404</v>
      </c>
      <c r="F221" s="175" t="s">
        <v>405</v>
      </c>
      <c r="G221" s="176" t="s">
        <v>264</v>
      </c>
      <c r="H221" s="177">
        <v>125.97199999999999</v>
      </c>
      <c r="I221" s="178"/>
      <c r="J221" s="179">
        <f>ROUND(I221*H221,2)</f>
        <v>0</v>
      </c>
      <c r="K221" s="175"/>
      <c r="L221" s="40"/>
      <c r="M221" s="180" t="s">
        <v>5</v>
      </c>
      <c r="N221" s="181" t="s">
        <v>46</v>
      </c>
      <c r="O221" s="41"/>
      <c r="P221" s="182">
        <f>O221*H221</f>
        <v>0</v>
      </c>
      <c r="Q221" s="182">
        <v>0.108</v>
      </c>
      <c r="R221" s="182">
        <f>Q221*H221</f>
        <v>13.604975999999999</v>
      </c>
      <c r="S221" s="182">
        <v>0</v>
      </c>
      <c r="T221" s="183">
        <f>S221*H221</f>
        <v>0</v>
      </c>
      <c r="AR221" s="23" t="s">
        <v>201</v>
      </c>
      <c r="AT221" s="23" t="s">
        <v>197</v>
      </c>
      <c r="AU221" s="23" t="s">
        <v>211</v>
      </c>
      <c r="AY221" s="23" t="s">
        <v>195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23" t="s">
        <v>83</v>
      </c>
      <c r="BK221" s="184">
        <f>ROUND(I221*H221,2)</f>
        <v>0</v>
      </c>
      <c r="BL221" s="23" t="s">
        <v>201</v>
      </c>
      <c r="BM221" s="23" t="s">
        <v>1345</v>
      </c>
    </row>
    <row r="222" spans="2:65" s="1" customFormat="1" ht="40.5">
      <c r="B222" s="40"/>
      <c r="D222" s="186" t="s">
        <v>209</v>
      </c>
      <c r="F222" s="194" t="s">
        <v>407</v>
      </c>
      <c r="I222" s="195"/>
      <c r="L222" s="40"/>
      <c r="M222" s="196"/>
      <c r="N222" s="41"/>
      <c r="O222" s="41"/>
      <c r="P222" s="41"/>
      <c r="Q222" s="41"/>
      <c r="R222" s="41"/>
      <c r="S222" s="41"/>
      <c r="T222" s="69"/>
      <c r="AT222" s="23" t="s">
        <v>209</v>
      </c>
      <c r="AU222" s="23" t="s">
        <v>211</v>
      </c>
    </row>
    <row r="223" spans="2:65" s="1" customFormat="1" ht="16.5" customHeight="1">
      <c r="B223" s="172"/>
      <c r="C223" s="173" t="s">
        <v>414</v>
      </c>
      <c r="D223" s="173" t="s">
        <v>197</v>
      </c>
      <c r="E223" s="174" t="s">
        <v>1346</v>
      </c>
      <c r="F223" s="175" t="s">
        <v>1347</v>
      </c>
      <c r="G223" s="176" t="s">
        <v>264</v>
      </c>
      <c r="H223" s="177">
        <v>64.599999999999994</v>
      </c>
      <c r="I223" s="178"/>
      <c r="J223" s="179">
        <f>ROUND(I223*H223,2)</f>
        <v>0</v>
      </c>
      <c r="K223" s="175"/>
      <c r="L223" s="40"/>
      <c r="M223" s="180" t="s">
        <v>5</v>
      </c>
      <c r="N223" s="181" t="s">
        <v>46</v>
      </c>
      <c r="O223" s="41"/>
      <c r="P223" s="182">
        <f>O223*H223</f>
        <v>0</v>
      </c>
      <c r="Q223" s="182">
        <v>0.18906999999999999</v>
      </c>
      <c r="R223" s="182">
        <f>Q223*H223</f>
        <v>12.213921999999998</v>
      </c>
      <c r="S223" s="182">
        <v>0</v>
      </c>
      <c r="T223" s="183">
        <f>S223*H223</f>
        <v>0</v>
      </c>
      <c r="AR223" s="23" t="s">
        <v>201</v>
      </c>
      <c r="AT223" s="23" t="s">
        <v>197</v>
      </c>
      <c r="AU223" s="23" t="s">
        <v>211</v>
      </c>
      <c r="AY223" s="23" t="s">
        <v>195</v>
      </c>
      <c r="BE223" s="184">
        <f>IF(N223="základní",J223,0)</f>
        <v>0</v>
      </c>
      <c r="BF223" s="184">
        <f>IF(N223="snížená",J223,0)</f>
        <v>0</v>
      </c>
      <c r="BG223" s="184">
        <f>IF(N223="zákl. přenesená",J223,0)</f>
        <v>0</v>
      </c>
      <c r="BH223" s="184">
        <f>IF(N223="sníž. přenesená",J223,0)</f>
        <v>0</v>
      </c>
      <c r="BI223" s="184">
        <f>IF(N223="nulová",J223,0)</f>
        <v>0</v>
      </c>
      <c r="BJ223" s="23" t="s">
        <v>83</v>
      </c>
      <c r="BK223" s="184">
        <f>ROUND(I223*H223,2)</f>
        <v>0</v>
      </c>
      <c r="BL223" s="23" t="s">
        <v>201</v>
      </c>
      <c r="BM223" s="23" t="s">
        <v>1348</v>
      </c>
    </row>
    <row r="224" spans="2:65" s="1" customFormat="1" ht="27">
      <c r="B224" s="40"/>
      <c r="D224" s="186" t="s">
        <v>209</v>
      </c>
      <c r="F224" s="194" t="s">
        <v>1349</v>
      </c>
      <c r="I224" s="195"/>
      <c r="L224" s="40"/>
      <c r="M224" s="196"/>
      <c r="N224" s="41"/>
      <c r="O224" s="41"/>
      <c r="P224" s="41"/>
      <c r="Q224" s="41"/>
      <c r="R224" s="41"/>
      <c r="S224" s="41"/>
      <c r="T224" s="69"/>
      <c r="AT224" s="23" t="s">
        <v>209</v>
      </c>
      <c r="AU224" s="23" t="s">
        <v>211</v>
      </c>
    </row>
    <row r="225" spans="2:65" s="11" customFormat="1">
      <c r="B225" s="185"/>
      <c r="D225" s="186" t="s">
        <v>203</v>
      </c>
      <c r="E225" s="187" t="s">
        <v>5</v>
      </c>
      <c r="F225" s="188" t="s">
        <v>1350</v>
      </c>
      <c r="H225" s="189">
        <v>64.599999999999994</v>
      </c>
      <c r="I225" s="190"/>
      <c r="L225" s="185"/>
      <c r="M225" s="191"/>
      <c r="N225" s="192"/>
      <c r="O225" s="192"/>
      <c r="P225" s="192"/>
      <c r="Q225" s="192"/>
      <c r="R225" s="192"/>
      <c r="S225" s="192"/>
      <c r="T225" s="193"/>
      <c r="AT225" s="187" t="s">
        <v>203</v>
      </c>
      <c r="AU225" s="187" t="s">
        <v>211</v>
      </c>
      <c r="AV225" s="11" t="s">
        <v>85</v>
      </c>
      <c r="AW225" s="11" t="s">
        <v>39</v>
      </c>
      <c r="AX225" s="11" t="s">
        <v>83</v>
      </c>
      <c r="AY225" s="187" t="s">
        <v>195</v>
      </c>
    </row>
    <row r="226" spans="2:65" s="1" customFormat="1" ht="25.5" customHeight="1">
      <c r="B226" s="172"/>
      <c r="C226" s="173" t="s">
        <v>419</v>
      </c>
      <c r="D226" s="173" t="s">
        <v>197</v>
      </c>
      <c r="E226" s="174" t="s">
        <v>1351</v>
      </c>
      <c r="F226" s="175" t="s">
        <v>1352</v>
      </c>
      <c r="G226" s="176" t="s">
        <v>207</v>
      </c>
      <c r="H226" s="177">
        <v>0.6</v>
      </c>
      <c r="I226" s="178"/>
      <c r="J226" s="179">
        <f>ROUND(I226*H226,2)</f>
        <v>0</v>
      </c>
      <c r="K226" s="175"/>
      <c r="L226" s="40"/>
      <c r="M226" s="180" t="s">
        <v>5</v>
      </c>
      <c r="N226" s="181" t="s">
        <v>46</v>
      </c>
      <c r="O226" s="41"/>
      <c r="P226" s="182">
        <f>O226*H226</f>
        <v>0</v>
      </c>
      <c r="Q226" s="182">
        <v>0.11808</v>
      </c>
      <c r="R226" s="182">
        <f>Q226*H226</f>
        <v>7.0847999999999994E-2</v>
      </c>
      <c r="S226" s="182">
        <v>0</v>
      </c>
      <c r="T226" s="183">
        <f>S226*H226</f>
        <v>0</v>
      </c>
      <c r="AR226" s="23" t="s">
        <v>201</v>
      </c>
      <c r="AT226" s="23" t="s">
        <v>197</v>
      </c>
      <c r="AU226" s="23" t="s">
        <v>211</v>
      </c>
      <c r="AY226" s="23" t="s">
        <v>195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23" t="s">
        <v>83</v>
      </c>
      <c r="BK226" s="184">
        <f>ROUND(I226*H226,2)</f>
        <v>0</v>
      </c>
      <c r="BL226" s="23" t="s">
        <v>201</v>
      </c>
      <c r="BM226" s="23" t="s">
        <v>1353</v>
      </c>
    </row>
    <row r="227" spans="2:65" s="1" customFormat="1" ht="54">
      <c r="B227" s="40"/>
      <c r="D227" s="186" t="s">
        <v>209</v>
      </c>
      <c r="F227" s="194" t="s">
        <v>1354</v>
      </c>
      <c r="I227" s="195"/>
      <c r="L227" s="40"/>
      <c r="M227" s="196"/>
      <c r="N227" s="41"/>
      <c r="O227" s="41"/>
      <c r="P227" s="41"/>
      <c r="Q227" s="41"/>
      <c r="R227" s="41"/>
      <c r="S227" s="41"/>
      <c r="T227" s="69"/>
      <c r="AT227" s="23" t="s">
        <v>209</v>
      </c>
      <c r="AU227" s="23" t="s">
        <v>211</v>
      </c>
    </row>
    <row r="228" spans="2:65" s="1" customFormat="1" ht="16.5" customHeight="1">
      <c r="B228" s="172"/>
      <c r="C228" s="173" t="s">
        <v>424</v>
      </c>
      <c r="D228" s="173" t="s">
        <v>197</v>
      </c>
      <c r="E228" s="174" t="s">
        <v>345</v>
      </c>
      <c r="F228" s="175" t="s">
        <v>346</v>
      </c>
      <c r="G228" s="176" t="s">
        <v>303</v>
      </c>
      <c r="H228" s="177">
        <v>92.456999999999994</v>
      </c>
      <c r="I228" s="178"/>
      <c r="J228" s="179">
        <f>ROUND(I228*H228,2)</f>
        <v>0</v>
      </c>
      <c r="K228" s="175"/>
      <c r="L228" s="40"/>
      <c r="M228" s="180" t="s">
        <v>5</v>
      </c>
      <c r="N228" s="181" t="s">
        <v>46</v>
      </c>
      <c r="O228" s="41"/>
      <c r="P228" s="182">
        <f>O228*H228</f>
        <v>0</v>
      </c>
      <c r="Q228" s="182">
        <v>0</v>
      </c>
      <c r="R228" s="182">
        <f>Q228*H228</f>
        <v>0</v>
      </c>
      <c r="S228" s="182">
        <v>0</v>
      </c>
      <c r="T228" s="183">
        <f>S228*H228</f>
        <v>0</v>
      </c>
      <c r="AR228" s="23" t="s">
        <v>201</v>
      </c>
      <c r="AT228" s="23" t="s">
        <v>197</v>
      </c>
      <c r="AU228" s="23" t="s">
        <v>211</v>
      </c>
      <c r="AY228" s="23" t="s">
        <v>195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23" t="s">
        <v>83</v>
      </c>
      <c r="BK228" s="184">
        <f>ROUND(I228*H228,2)</f>
        <v>0</v>
      </c>
      <c r="BL228" s="23" t="s">
        <v>201</v>
      </c>
      <c r="BM228" s="23" t="s">
        <v>1355</v>
      </c>
    </row>
    <row r="229" spans="2:65" s="10" customFormat="1" ht="22.35" customHeight="1">
      <c r="B229" s="159"/>
      <c r="D229" s="160" t="s">
        <v>74</v>
      </c>
      <c r="E229" s="170" t="s">
        <v>412</v>
      </c>
      <c r="F229" s="170" t="s">
        <v>413</v>
      </c>
      <c r="I229" s="162"/>
      <c r="J229" s="171">
        <f>BK229</f>
        <v>0</v>
      </c>
      <c r="L229" s="159"/>
      <c r="M229" s="164"/>
      <c r="N229" s="165"/>
      <c r="O229" s="165"/>
      <c r="P229" s="166">
        <f>SUM(P230:P233)</f>
        <v>0</v>
      </c>
      <c r="Q229" s="165"/>
      <c r="R229" s="166">
        <f>SUM(R230:R233)</f>
        <v>2.5148999999999999</v>
      </c>
      <c r="S229" s="165"/>
      <c r="T229" s="167">
        <f>SUM(T230:T233)</f>
        <v>0</v>
      </c>
      <c r="AR229" s="160" t="s">
        <v>83</v>
      </c>
      <c r="AT229" s="168" t="s">
        <v>74</v>
      </c>
      <c r="AU229" s="168" t="s">
        <v>85</v>
      </c>
      <c r="AY229" s="160" t="s">
        <v>195</v>
      </c>
      <c r="BK229" s="169">
        <f>SUM(BK230:BK233)</f>
        <v>0</v>
      </c>
    </row>
    <row r="230" spans="2:65" s="1" customFormat="1" ht="25.5" customHeight="1">
      <c r="B230" s="172"/>
      <c r="C230" s="173" t="s">
        <v>428</v>
      </c>
      <c r="D230" s="173" t="s">
        <v>197</v>
      </c>
      <c r="E230" s="174" t="s">
        <v>415</v>
      </c>
      <c r="F230" s="175" t="s">
        <v>416</v>
      </c>
      <c r="G230" s="176" t="s">
        <v>264</v>
      </c>
      <c r="H230" s="177">
        <v>24.9</v>
      </c>
      <c r="I230" s="178"/>
      <c r="J230" s="179">
        <f>ROUND(I230*H230,2)</f>
        <v>0</v>
      </c>
      <c r="K230" s="175"/>
      <c r="L230" s="40"/>
      <c r="M230" s="180" t="s">
        <v>5</v>
      </c>
      <c r="N230" s="181" t="s">
        <v>46</v>
      </c>
      <c r="O230" s="41"/>
      <c r="P230" s="182">
        <f>O230*H230</f>
        <v>0</v>
      </c>
      <c r="Q230" s="182">
        <v>0.10100000000000001</v>
      </c>
      <c r="R230" s="182">
        <f>Q230*H230</f>
        <v>2.5148999999999999</v>
      </c>
      <c r="S230" s="182">
        <v>0</v>
      </c>
      <c r="T230" s="183">
        <f>S230*H230</f>
        <v>0</v>
      </c>
      <c r="AR230" s="23" t="s">
        <v>201</v>
      </c>
      <c r="AT230" s="23" t="s">
        <v>197</v>
      </c>
      <c r="AU230" s="23" t="s">
        <v>211</v>
      </c>
      <c r="AY230" s="23" t="s">
        <v>195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23" t="s">
        <v>83</v>
      </c>
      <c r="BK230" s="184">
        <f>ROUND(I230*H230,2)</f>
        <v>0</v>
      </c>
      <c r="BL230" s="23" t="s">
        <v>201</v>
      </c>
      <c r="BM230" s="23" t="s">
        <v>1356</v>
      </c>
    </row>
    <row r="231" spans="2:65" s="1" customFormat="1" ht="81">
      <c r="B231" s="40"/>
      <c r="D231" s="186" t="s">
        <v>209</v>
      </c>
      <c r="F231" s="194" t="s">
        <v>418</v>
      </c>
      <c r="I231" s="195"/>
      <c r="L231" s="40"/>
      <c r="M231" s="196"/>
      <c r="N231" s="41"/>
      <c r="O231" s="41"/>
      <c r="P231" s="41"/>
      <c r="Q231" s="41"/>
      <c r="R231" s="41"/>
      <c r="S231" s="41"/>
      <c r="T231" s="69"/>
      <c r="AT231" s="23" t="s">
        <v>209</v>
      </c>
      <c r="AU231" s="23" t="s">
        <v>211</v>
      </c>
    </row>
    <row r="232" spans="2:65" s="11" customFormat="1">
      <c r="B232" s="185"/>
      <c r="D232" s="186" t="s">
        <v>203</v>
      </c>
      <c r="E232" s="187" t="s">
        <v>5</v>
      </c>
      <c r="F232" s="188" t="s">
        <v>1318</v>
      </c>
      <c r="H232" s="189">
        <v>24.9</v>
      </c>
      <c r="I232" s="190"/>
      <c r="L232" s="185"/>
      <c r="M232" s="191"/>
      <c r="N232" s="192"/>
      <c r="O232" s="192"/>
      <c r="P232" s="192"/>
      <c r="Q232" s="192"/>
      <c r="R232" s="192"/>
      <c r="S232" s="192"/>
      <c r="T232" s="193"/>
      <c r="AT232" s="187" t="s">
        <v>203</v>
      </c>
      <c r="AU232" s="187" t="s">
        <v>211</v>
      </c>
      <c r="AV232" s="11" t="s">
        <v>85</v>
      </c>
      <c r="AW232" s="11" t="s">
        <v>39</v>
      </c>
      <c r="AX232" s="11" t="s">
        <v>83</v>
      </c>
      <c r="AY232" s="187" t="s">
        <v>195</v>
      </c>
    </row>
    <row r="233" spans="2:65" s="1" customFormat="1" ht="16.5" customHeight="1">
      <c r="B233" s="172"/>
      <c r="C233" s="173" t="s">
        <v>433</v>
      </c>
      <c r="D233" s="173" t="s">
        <v>197</v>
      </c>
      <c r="E233" s="174" t="s">
        <v>345</v>
      </c>
      <c r="F233" s="175" t="s">
        <v>346</v>
      </c>
      <c r="G233" s="176" t="s">
        <v>303</v>
      </c>
      <c r="H233" s="177">
        <v>2.5150000000000001</v>
      </c>
      <c r="I233" s="178"/>
      <c r="J233" s="179">
        <f>ROUND(I233*H233,2)</f>
        <v>0</v>
      </c>
      <c r="K233" s="175"/>
      <c r="L233" s="40"/>
      <c r="M233" s="180" t="s">
        <v>5</v>
      </c>
      <c r="N233" s="181" t="s">
        <v>46</v>
      </c>
      <c r="O233" s="41"/>
      <c r="P233" s="182">
        <f>O233*H233</f>
        <v>0</v>
      </c>
      <c r="Q233" s="182">
        <v>0</v>
      </c>
      <c r="R233" s="182">
        <f>Q233*H233</f>
        <v>0</v>
      </c>
      <c r="S233" s="182">
        <v>0</v>
      </c>
      <c r="T233" s="183">
        <f>S233*H233</f>
        <v>0</v>
      </c>
      <c r="AR233" s="23" t="s">
        <v>201</v>
      </c>
      <c r="AT233" s="23" t="s">
        <v>197</v>
      </c>
      <c r="AU233" s="23" t="s">
        <v>211</v>
      </c>
      <c r="AY233" s="23" t="s">
        <v>195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23" t="s">
        <v>83</v>
      </c>
      <c r="BK233" s="184">
        <f>ROUND(I233*H233,2)</f>
        <v>0</v>
      </c>
      <c r="BL233" s="23" t="s">
        <v>201</v>
      </c>
      <c r="BM233" s="23" t="s">
        <v>1357</v>
      </c>
    </row>
    <row r="234" spans="2:65" s="10" customFormat="1" ht="29.85" customHeight="1">
      <c r="B234" s="159"/>
      <c r="D234" s="160" t="s">
        <v>74</v>
      </c>
      <c r="E234" s="170" t="s">
        <v>255</v>
      </c>
      <c r="F234" s="170" t="s">
        <v>421</v>
      </c>
      <c r="I234" s="162"/>
      <c r="J234" s="171">
        <f>BK234</f>
        <v>0</v>
      </c>
      <c r="L234" s="159"/>
      <c r="M234" s="164"/>
      <c r="N234" s="165"/>
      <c r="O234" s="165"/>
      <c r="P234" s="166">
        <f>P235+P242+P291</f>
        <v>0</v>
      </c>
      <c r="Q234" s="165"/>
      <c r="R234" s="166">
        <f>R235+R242+R291</f>
        <v>3.8924638000000003</v>
      </c>
      <c r="S234" s="165"/>
      <c r="T234" s="167">
        <f>T235+T242+T291</f>
        <v>0</v>
      </c>
      <c r="AR234" s="160" t="s">
        <v>83</v>
      </c>
      <c r="AT234" s="168" t="s">
        <v>74</v>
      </c>
      <c r="AU234" s="168" t="s">
        <v>83</v>
      </c>
      <c r="AY234" s="160" t="s">
        <v>195</v>
      </c>
      <c r="BK234" s="169">
        <f>BK235+BK242+BK291</f>
        <v>0</v>
      </c>
    </row>
    <row r="235" spans="2:65" s="10" customFormat="1" ht="14.85" customHeight="1">
      <c r="B235" s="159"/>
      <c r="D235" s="160" t="s">
        <v>74</v>
      </c>
      <c r="E235" s="170" t="s">
        <v>422</v>
      </c>
      <c r="F235" s="170" t="s">
        <v>423</v>
      </c>
      <c r="I235" s="162"/>
      <c r="J235" s="171">
        <f>BK235</f>
        <v>0</v>
      </c>
      <c r="L235" s="159"/>
      <c r="M235" s="164"/>
      <c r="N235" s="165"/>
      <c r="O235" s="165"/>
      <c r="P235" s="166">
        <f>SUM(P236:P241)</f>
        <v>0</v>
      </c>
      <c r="Q235" s="165"/>
      <c r="R235" s="166">
        <f>SUM(R236:R241)</f>
        <v>4.9399999999999999E-2</v>
      </c>
      <c r="S235" s="165"/>
      <c r="T235" s="167">
        <f>SUM(T236:T241)</f>
        <v>0</v>
      </c>
      <c r="AR235" s="160" t="s">
        <v>83</v>
      </c>
      <c r="AT235" s="168" t="s">
        <v>74</v>
      </c>
      <c r="AU235" s="168" t="s">
        <v>85</v>
      </c>
      <c r="AY235" s="160" t="s">
        <v>195</v>
      </c>
      <c r="BK235" s="169">
        <f>SUM(BK236:BK241)</f>
        <v>0</v>
      </c>
    </row>
    <row r="236" spans="2:65" s="1" customFormat="1" ht="16.5" customHeight="1">
      <c r="B236" s="172"/>
      <c r="C236" s="173" t="s">
        <v>438</v>
      </c>
      <c r="D236" s="173" t="s">
        <v>197</v>
      </c>
      <c r="E236" s="174" t="s">
        <v>425</v>
      </c>
      <c r="F236" s="175" t="s">
        <v>426</v>
      </c>
      <c r="G236" s="176" t="s">
        <v>325</v>
      </c>
      <c r="H236" s="177">
        <v>4</v>
      </c>
      <c r="I236" s="178"/>
      <c r="J236" s="179">
        <f>ROUND(I236*H236,2)</f>
        <v>0</v>
      </c>
      <c r="K236" s="175"/>
      <c r="L236" s="40"/>
      <c r="M236" s="180" t="s">
        <v>5</v>
      </c>
      <c r="N236" s="181" t="s">
        <v>46</v>
      </c>
      <c r="O236" s="41"/>
      <c r="P236" s="182">
        <f>O236*H236</f>
        <v>0</v>
      </c>
      <c r="Q236" s="182">
        <v>1.1999999999999999E-3</v>
      </c>
      <c r="R236" s="182">
        <f>Q236*H236</f>
        <v>4.7999999999999996E-3</v>
      </c>
      <c r="S236" s="182">
        <v>0</v>
      </c>
      <c r="T236" s="183">
        <f>S236*H236</f>
        <v>0</v>
      </c>
      <c r="AR236" s="23" t="s">
        <v>201</v>
      </c>
      <c r="AT236" s="23" t="s">
        <v>197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1358</v>
      </c>
    </row>
    <row r="237" spans="2:65" s="1" customFormat="1" ht="25.5" customHeight="1">
      <c r="B237" s="172"/>
      <c r="C237" s="213" t="s">
        <v>443</v>
      </c>
      <c r="D237" s="213" t="s">
        <v>316</v>
      </c>
      <c r="E237" s="214" t="s">
        <v>429</v>
      </c>
      <c r="F237" s="215" t="s">
        <v>430</v>
      </c>
      <c r="G237" s="216" t="s">
        <v>325</v>
      </c>
      <c r="H237" s="217">
        <v>2</v>
      </c>
      <c r="I237" s="218"/>
      <c r="J237" s="219">
        <f>ROUND(I237*H237,2)</f>
        <v>0</v>
      </c>
      <c r="K237" s="215"/>
      <c r="L237" s="220"/>
      <c r="M237" s="221" t="s">
        <v>5</v>
      </c>
      <c r="N237" s="222" t="s">
        <v>46</v>
      </c>
      <c r="O237" s="41"/>
      <c r="P237" s="182">
        <f>O237*H237</f>
        <v>0</v>
      </c>
      <c r="Q237" s="182">
        <v>1.2200000000000001E-2</v>
      </c>
      <c r="R237" s="182">
        <f>Q237*H237</f>
        <v>2.4400000000000002E-2</v>
      </c>
      <c r="S237" s="182">
        <v>0</v>
      </c>
      <c r="T237" s="183">
        <f>S237*H237</f>
        <v>0</v>
      </c>
      <c r="AR237" s="23" t="s">
        <v>255</v>
      </c>
      <c r="AT237" s="23" t="s">
        <v>316</v>
      </c>
      <c r="AU237" s="23" t="s">
        <v>211</v>
      </c>
      <c r="AY237" s="23" t="s">
        <v>195</v>
      </c>
      <c r="BE237" s="184">
        <f>IF(N237="základní",J237,0)</f>
        <v>0</v>
      </c>
      <c r="BF237" s="184">
        <f>IF(N237="snížená",J237,0)</f>
        <v>0</v>
      </c>
      <c r="BG237" s="184">
        <f>IF(N237="zákl. přenesená",J237,0)</f>
        <v>0</v>
      </c>
      <c r="BH237" s="184">
        <f>IF(N237="sníž. přenesená",J237,0)</f>
        <v>0</v>
      </c>
      <c r="BI237" s="184">
        <f>IF(N237="nulová",J237,0)</f>
        <v>0</v>
      </c>
      <c r="BJ237" s="23" t="s">
        <v>83</v>
      </c>
      <c r="BK237" s="184">
        <f>ROUND(I237*H237,2)</f>
        <v>0</v>
      </c>
      <c r="BL237" s="23" t="s">
        <v>201</v>
      </c>
      <c r="BM237" s="23" t="s">
        <v>1359</v>
      </c>
    </row>
    <row r="238" spans="2:65" s="1" customFormat="1" ht="40.5">
      <c r="B238" s="40"/>
      <c r="D238" s="186" t="s">
        <v>209</v>
      </c>
      <c r="F238" s="194" t="s">
        <v>432</v>
      </c>
      <c r="I238" s="195"/>
      <c r="L238" s="40"/>
      <c r="M238" s="196"/>
      <c r="N238" s="41"/>
      <c r="O238" s="41"/>
      <c r="P238" s="41"/>
      <c r="Q238" s="41"/>
      <c r="R238" s="41"/>
      <c r="S238" s="41"/>
      <c r="T238" s="69"/>
      <c r="AT238" s="23" t="s">
        <v>209</v>
      </c>
      <c r="AU238" s="23" t="s">
        <v>211</v>
      </c>
    </row>
    <row r="239" spans="2:65" s="1" customFormat="1" ht="25.5" customHeight="1">
      <c r="B239" s="172"/>
      <c r="C239" s="213" t="s">
        <v>447</v>
      </c>
      <c r="D239" s="213" t="s">
        <v>316</v>
      </c>
      <c r="E239" s="214" t="s">
        <v>434</v>
      </c>
      <c r="F239" s="215" t="s">
        <v>435</v>
      </c>
      <c r="G239" s="216" t="s">
        <v>325</v>
      </c>
      <c r="H239" s="217">
        <v>2</v>
      </c>
      <c r="I239" s="218"/>
      <c r="J239" s="219">
        <f>ROUND(I239*H239,2)</f>
        <v>0</v>
      </c>
      <c r="K239" s="215"/>
      <c r="L239" s="220"/>
      <c r="M239" s="221" t="s">
        <v>5</v>
      </c>
      <c r="N239" s="222" t="s">
        <v>46</v>
      </c>
      <c r="O239" s="41"/>
      <c r="P239" s="182">
        <f>O239*H239</f>
        <v>0</v>
      </c>
      <c r="Q239" s="182">
        <v>1.01E-2</v>
      </c>
      <c r="R239" s="182">
        <f>Q239*H239</f>
        <v>2.0199999999999999E-2</v>
      </c>
      <c r="S239" s="182">
        <v>0</v>
      </c>
      <c r="T239" s="183">
        <f>S239*H239</f>
        <v>0</v>
      </c>
      <c r="AR239" s="23" t="s">
        <v>255</v>
      </c>
      <c r="AT239" s="23" t="s">
        <v>316</v>
      </c>
      <c r="AU239" s="23" t="s">
        <v>211</v>
      </c>
      <c r="AY239" s="23" t="s">
        <v>195</v>
      </c>
      <c r="BE239" s="184">
        <f>IF(N239="základní",J239,0)</f>
        <v>0</v>
      </c>
      <c r="BF239" s="184">
        <f>IF(N239="snížená",J239,0)</f>
        <v>0</v>
      </c>
      <c r="BG239" s="184">
        <f>IF(N239="zákl. přenesená",J239,0)</f>
        <v>0</v>
      </c>
      <c r="BH239" s="184">
        <f>IF(N239="sníž. přenesená",J239,0)</f>
        <v>0</v>
      </c>
      <c r="BI239" s="184">
        <f>IF(N239="nulová",J239,0)</f>
        <v>0</v>
      </c>
      <c r="BJ239" s="23" t="s">
        <v>83</v>
      </c>
      <c r="BK239" s="184">
        <f>ROUND(I239*H239,2)</f>
        <v>0</v>
      </c>
      <c r="BL239" s="23" t="s">
        <v>201</v>
      </c>
      <c r="BM239" s="23" t="s">
        <v>1360</v>
      </c>
    </row>
    <row r="240" spans="2:65" s="1" customFormat="1" ht="67.5">
      <c r="B240" s="40"/>
      <c r="D240" s="186" t="s">
        <v>209</v>
      </c>
      <c r="F240" s="194" t="s">
        <v>437</v>
      </c>
      <c r="I240" s="195"/>
      <c r="L240" s="40"/>
      <c r="M240" s="196"/>
      <c r="N240" s="41"/>
      <c r="O240" s="41"/>
      <c r="P240" s="41"/>
      <c r="Q240" s="41"/>
      <c r="R240" s="41"/>
      <c r="S240" s="41"/>
      <c r="T240" s="69"/>
      <c r="AT240" s="23" t="s">
        <v>209</v>
      </c>
      <c r="AU240" s="23" t="s">
        <v>211</v>
      </c>
    </row>
    <row r="241" spans="2:65" s="1" customFormat="1" ht="16.5" customHeight="1">
      <c r="B241" s="172"/>
      <c r="C241" s="173" t="s">
        <v>452</v>
      </c>
      <c r="D241" s="173" t="s">
        <v>197</v>
      </c>
      <c r="E241" s="174" t="s">
        <v>457</v>
      </c>
      <c r="F241" s="175" t="s">
        <v>458</v>
      </c>
      <c r="G241" s="176" t="s">
        <v>303</v>
      </c>
      <c r="H241" s="177">
        <v>4.9000000000000002E-2</v>
      </c>
      <c r="I241" s="178"/>
      <c r="J241" s="179">
        <f>ROUND(I241*H241,2)</f>
        <v>0</v>
      </c>
      <c r="K241" s="175"/>
      <c r="L241" s="40"/>
      <c r="M241" s="180" t="s">
        <v>5</v>
      </c>
      <c r="N241" s="181" t="s">
        <v>46</v>
      </c>
      <c r="O241" s="41"/>
      <c r="P241" s="182">
        <f>O241*H241</f>
        <v>0</v>
      </c>
      <c r="Q241" s="182">
        <v>0</v>
      </c>
      <c r="R241" s="182">
        <f>Q241*H241</f>
        <v>0</v>
      </c>
      <c r="S241" s="182">
        <v>0</v>
      </c>
      <c r="T241" s="183">
        <f>S241*H241</f>
        <v>0</v>
      </c>
      <c r="AR241" s="23" t="s">
        <v>201</v>
      </c>
      <c r="AT241" s="23" t="s">
        <v>197</v>
      </c>
      <c r="AU241" s="23" t="s">
        <v>211</v>
      </c>
      <c r="AY241" s="23" t="s">
        <v>195</v>
      </c>
      <c r="BE241" s="184">
        <f>IF(N241="základní",J241,0)</f>
        <v>0</v>
      </c>
      <c r="BF241" s="184">
        <f>IF(N241="snížená",J241,0)</f>
        <v>0</v>
      </c>
      <c r="BG241" s="184">
        <f>IF(N241="zákl. přenesená",J241,0)</f>
        <v>0</v>
      </c>
      <c r="BH241" s="184">
        <f>IF(N241="sníž. přenesená",J241,0)</f>
        <v>0</v>
      </c>
      <c r="BI241" s="184">
        <f>IF(N241="nulová",J241,0)</f>
        <v>0</v>
      </c>
      <c r="BJ241" s="23" t="s">
        <v>83</v>
      </c>
      <c r="BK241" s="184">
        <f>ROUND(I241*H241,2)</f>
        <v>0</v>
      </c>
      <c r="BL241" s="23" t="s">
        <v>201</v>
      </c>
      <c r="BM241" s="23" t="s">
        <v>1361</v>
      </c>
    </row>
    <row r="242" spans="2:65" s="10" customFormat="1" ht="22.35" customHeight="1">
      <c r="B242" s="159"/>
      <c r="D242" s="160" t="s">
        <v>74</v>
      </c>
      <c r="E242" s="170" t="s">
        <v>460</v>
      </c>
      <c r="F242" s="170" t="s">
        <v>461</v>
      </c>
      <c r="I242" s="162"/>
      <c r="J242" s="171">
        <f>BK242</f>
        <v>0</v>
      </c>
      <c r="L242" s="159"/>
      <c r="M242" s="164"/>
      <c r="N242" s="165"/>
      <c r="O242" s="165"/>
      <c r="P242" s="166">
        <f>SUM(P243:P290)</f>
        <v>0</v>
      </c>
      <c r="Q242" s="165"/>
      <c r="R242" s="166">
        <f>SUM(R243:R290)</f>
        <v>0.4346738</v>
      </c>
      <c r="S242" s="165"/>
      <c r="T242" s="167">
        <f>SUM(T243:T290)</f>
        <v>0</v>
      </c>
      <c r="AR242" s="160" t="s">
        <v>83</v>
      </c>
      <c r="AT242" s="168" t="s">
        <v>74</v>
      </c>
      <c r="AU242" s="168" t="s">
        <v>85</v>
      </c>
      <c r="AY242" s="160" t="s">
        <v>195</v>
      </c>
      <c r="BK242" s="169">
        <f>SUM(BK243:BK290)</f>
        <v>0</v>
      </c>
    </row>
    <row r="243" spans="2:65" s="1" customFormat="1" ht="25.5" customHeight="1">
      <c r="B243" s="172"/>
      <c r="C243" s="173" t="s">
        <v>456</v>
      </c>
      <c r="D243" s="173" t="s">
        <v>197</v>
      </c>
      <c r="E243" s="174" t="s">
        <v>481</v>
      </c>
      <c r="F243" s="175" t="s">
        <v>482</v>
      </c>
      <c r="G243" s="176" t="s">
        <v>207</v>
      </c>
      <c r="H243" s="177">
        <v>40.22</v>
      </c>
      <c r="I243" s="178"/>
      <c r="J243" s="179">
        <f>ROUND(I243*H243,2)</f>
        <v>0</v>
      </c>
      <c r="K243" s="175"/>
      <c r="L243" s="40"/>
      <c r="M243" s="180" t="s">
        <v>5</v>
      </c>
      <c r="N243" s="181" t="s">
        <v>46</v>
      </c>
      <c r="O243" s="41"/>
      <c r="P243" s="182">
        <f>O243*H243</f>
        <v>0</v>
      </c>
      <c r="Q243" s="182">
        <v>0</v>
      </c>
      <c r="R243" s="182">
        <f>Q243*H243</f>
        <v>0</v>
      </c>
      <c r="S243" s="182">
        <v>0</v>
      </c>
      <c r="T243" s="183">
        <f>S243*H243</f>
        <v>0</v>
      </c>
      <c r="AR243" s="23" t="s">
        <v>201</v>
      </c>
      <c r="AT243" s="23" t="s">
        <v>197</v>
      </c>
      <c r="AU243" s="23" t="s">
        <v>211</v>
      </c>
      <c r="AY243" s="23" t="s">
        <v>195</v>
      </c>
      <c r="BE243" s="184">
        <f>IF(N243="základní",J243,0)</f>
        <v>0</v>
      </c>
      <c r="BF243" s="184">
        <f>IF(N243="snížená",J243,0)</f>
        <v>0</v>
      </c>
      <c r="BG243" s="184">
        <f>IF(N243="zákl. přenesená",J243,0)</f>
        <v>0</v>
      </c>
      <c r="BH243" s="184">
        <f>IF(N243="sníž. přenesená",J243,0)</f>
        <v>0</v>
      </c>
      <c r="BI243" s="184">
        <f>IF(N243="nulová",J243,0)</f>
        <v>0</v>
      </c>
      <c r="BJ243" s="23" t="s">
        <v>83</v>
      </c>
      <c r="BK243" s="184">
        <f>ROUND(I243*H243,2)</f>
        <v>0</v>
      </c>
      <c r="BL243" s="23" t="s">
        <v>201</v>
      </c>
      <c r="BM243" s="23" t="s">
        <v>1362</v>
      </c>
    </row>
    <row r="244" spans="2:65" s="1" customFormat="1" ht="27">
      <c r="B244" s="40"/>
      <c r="D244" s="186" t="s">
        <v>209</v>
      </c>
      <c r="F244" s="194" t="s">
        <v>484</v>
      </c>
      <c r="I244" s="195"/>
      <c r="L244" s="40"/>
      <c r="M244" s="196"/>
      <c r="N244" s="41"/>
      <c r="O244" s="41"/>
      <c r="P244" s="41"/>
      <c r="Q244" s="41"/>
      <c r="R244" s="41"/>
      <c r="S244" s="41"/>
      <c r="T244" s="69"/>
      <c r="AT244" s="23" t="s">
        <v>209</v>
      </c>
      <c r="AU244" s="23" t="s">
        <v>211</v>
      </c>
    </row>
    <row r="245" spans="2:65" s="1" customFormat="1" ht="16.5" customHeight="1">
      <c r="B245" s="172"/>
      <c r="C245" s="213" t="s">
        <v>462</v>
      </c>
      <c r="D245" s="213" t="s">
        <v>316</v>
      </c>
      <c r="E245" s="214" t="s">
        <v>486</v>
      </c>
      <c r="F245" s="215" t="s">
        <v>487</v>
      </c>
      <c r="G245" s="216" t="s">
        <v>207</v>
      </c>
      <c r="H245" s="217">
        <v>40.22</v>
      </c>
      <c r="I245" s="218"/>
      <c r="J245" s="219">
        <f>ROUND(I245*H245,2)</f>
        <v>0</v>
      </c>
      <c r="K245" s="215"/>
      <c r="L245" s="220"/>
      <c r="M245" s="221" t="s">
        <v>5</v>
      </c>
      <c r="N245" s="222" t="s">
        <v>46</v>
      </c>
      <c r="O245" s="41"/>
      <c r="P245" s="182">
        <f>O245*H245</f>
        <v>0</v>
      </c>
      <c r="Q245" s="182">
        <v>2.7E-4</v>
      </c>
      <c r="R245" s="182">
        <f>Q245*H245</f>
        <v>1.08594E-2</v>
      </c>
      <c r="S245" s="182">
        <v>0</v>
      </c>
      <c r="T245" s="183">
        <f>S245*H245</f>
        <v>0</v>
      </c>
      <c r="AR245" s="23" t="s">
        <v>255</v>
      </c>
      <c r="AT245" s="23" t="s">
        <v>316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1363</v>
      </c>
    </row>
    <row r="246" spans="2:65" s="1" customFormat="1" ht="27">
      <c r="B246" s="40"/>
      <c r="D246" s="186" t="s">
        <v>209</v>
      </c>
      <c r="F246" s="194" t="s">
        <v>489</v>
      </c>
      <c r="I246" s="195"/>
      <c r="L246" s="40"/>
      <c r="M246" s="196"/>
      <c r="N246" s="41"/>
      <c r="O246" s="41"/>
      <c r="P246" s="41"/>
      <c r="Q246" s="41"/>
      <c r="R246" s="41"/>
      <c r="S246" s="41"/>
      <c r="T246" s="69"/>
      <c r="AT246" s="23" t="s">
        <v>209</v>
      </c>
      <c r="AU246" s="23" t="s">
        <v>211</v>
      </c>
    </row>
    <row r="247" spans="2:65" s="1" customFormat="1" ht="25.5" customHeight="1">
      <c r="B247" s="172"/>
      <c r="C247" s="173" t="s">
        <v>466</v>
      </c>
      <c r="D247" s="173" t="s">
        <v>197</v>
      </c>
      <c r="E247" s="174" t="s">
        <v>1057</v>
      </c>
      <c r="F247" s="175" t="s">
        <v>1058</v>
      </c>
      <c r="G247" s="176" t="s">
        <v>207</v>
      </c>
      <c r="H247" s="177">
        <v>3.28</v>
      </c>
      <c r="I247" s="178"/>
      <c r="J247" s="179">
        <f>ROUND(I247*H247,2)</f>
        <v>0</v>
      </c>
      <c r="K247" s="175"/>
      <c r="L247" s="40"/>
      <c r="M247" s="180" t="s">
        <v>5</v>
      </c>
      <c r="N247" s="181" t="s">
        <v>46</v>
      </c>
      <c r="O247" s="41"/>
      <c r="P247" s="182">
        <f>O247*H247</f>
        <v>0</v>
      </c>
      <c r="Q247" s="182">
        <v>0</v>
      </c>
      <c r="R247" s="182">
        <f>Q247*H247</f>
        <v>0</v>
      </c>
      <c r="S247" s="182">
        <v>0</v>
      </c>
      <c r="T247" s="183">
        <f>S247*H247</f>
        <v>0</v>
      </c>
      <c r="AR247" s="23" t="s">
        <v>201</v>
      </c>
      <c r="AT247" s="23" t="s">
        <v>197</v>
      </c>
      <c r="AU247" s="23" t="s">
        <v>211</v>
      </c>
      <c r="AY247" s="23" t="s">
        <v>195</v>
      </c>
      <c r="BE247" s="184">
        <f>IF(N247="základní",J247,0)</f>
        <v>0</v>
      </c>
      <c r="BF247" s="184">
        <f>IF(N247="snížená",J247,0)</f>
        <v>0</v>
      </c>
      <c r="BG247" s="184">
        <f>IF(N247="zákl. přenesená",J247,0)</f>
        <v>0</v>
      </c>
      <c r="BH247" s="184">
        <f>IF(N247="sníž. přenesená",J247,0)</f>
        <v>0</v>
      </c>
      <c r="BI247" s="184">
        <f>IF(N247="nulová",J247,0)</f>
        <v>0</v>
      </c>
      <c r="BJ247" s="23" t="s">
        <v>83</v>
      </c>
      <c r="BK247" s="184">
        <f>ROUND(I247*H247,2)</f>
        <v>0</v>
      </c>
      <c r="BL247" s="23" t="s">
        <v>201</v>
      </c>
      <c r="BM247" s="23" t="s">
        <v>1364</v>
      </c>
    </row>
    <row r="248" spans="2:65" s="1" customFormat="1" ht="27">
      <c r="B248" s="40"/>
      <c r="D248" s="186" t="s">
        <v>209</v>
      </c>
      <c r="F248" s="194" t="s">
        <v>484</v>
      </c>
      <c r="I248" s="195"/>
      <c r="L248" s="40"/>
      <c r="M248" s="196"/>
      <c r="N248" s="41"/>
      <c r="O248" s="41"/>
      <c r="P248" s="41"/>
      <c r="Q248" s="41"/>
      <c r="R248" s="41"/>
      <c r="S248" s="41"/>
      <c r="T248" s="69"/>
      <c r="AT248" s="23" t="s">
        <v>209</v>
      </c>
      <c r="AU248" s="23" t="s">
        <v>211</v>
      </c>
    </row>
    <row r="249" spans="2:65" s="1" customFormat="1" ht="16.5" customHeight="1">
      <c r="B249" s="172"/>
      <c r="C249" s="213" t="s">
        <v>471</v>
      </c>
      <c r="D249" s="213" t="s">
        <v>316</v>
      </c>
      <c r="E249" s="214" t="s">
        <v>1060</v>
      </c>
      <c r="F249" s="215" t="s">
        <v>1061</v>
      </c>
      <c r="G249" s="216" t="s">
        <v>207</v>
      </c>
      <c r="H249" s="217">
        <v>3.28</v>
      </c>
      <c r="I249" s="218"/>
      <c r="J249" s="219">
        <f>ROUND(I249*H249,2)</f>
        <v>0</v>
      </c>
      <c r="K249" s="215"/>
      <c r="L249" s="220"/>
      <c r="M249" s="221" t="s">
        <v>5</v>
      </c>
      <c r="N249" s="222" t="s">
        <v>46</v>
      </c>
      <c r="O249" s="41"/>
      <c r="P249" s="182">
        <f>O249*H249</f>
        <v>0</v>
      </c>
      <c r="Q249" s="182">
        <v>4.2000000000000002E-4</v>
      </c>
      <c r="R249" s="182">
        <f>Q249*H249</f>
        <v>1.3775999999999999E-3</v>
      </c>
      <c r="S249" s="182">
        <v>0</v>
      </c>
      <c r="T249" s="183">
        <f>S249*H249</f>
        <v>0</v>
      </c>
      <c r="AR249" s="23" t="s">
        <v>255</v>
      </c>
      <c r="AT249" s="23" t="s">
        <v>316</v>
      </c>
      <c r="AU249" s="23" t="s">
        <v>211</v>
      </c>
      <c r="AY249" s="23" t="s">
        <v>195</v>
      </c>
      <c r="BE249" s="184">
        <f>IF(N249="základní",J249,0)</f>
        <v>0</v>
      </c>
      <c r="BF249" s="184">
        <f>IF(N249="snížená",J249,0)</f>
        <v>0</v>
      </c>
      <c r="BG249" s="184">
        <f>IF(N249="zákl. přenesená",J249,0)</f>
        <v>0</v>
      </c>
      <c r="BH249" s="184">
        <f>IF(N249="sníž. přenesená",J249,0)</f>
        <v>0</v>
      </c>
      <c r="BI249" s="184">
        <f>IF(N249="nulová",J249,0)</f>
        <v>0</v>
      </c>
      <c r="BJ249" s="23" t="s">
        <v>83</v>
      </c>
      <c r="BK249" s="184">
        <f>ROUND(I249*H249,2)</f>
        <v>0</v>
      </c>
      <c r="BL249" s="23" t="s">
        <v>201</v>
      </c>
      <c r="BM249" s="23" t="s">
        <v>1365</v>
      </c>
    </row>
    <row r="250" spans="2:65" s="1" customFormat="1" ht="27">
      <c r="B250" s="40"/>
      <c r="D250" s="186" t="s">
        <v>209</v>
      </c>
      <c r="F250" s="194" t="s">
        <v>489</v>
      </c>
      <c r="I250" s="195"/>
      <c r="L250" s="40"/>
      <c r="M250" s="196"/>
      <c r="N250" s="41"/>
      <c r="O250" s="41"/>
      <c r="P250" s="41"/>
      <c r="Q250" s="41"/>
      <c r="R250" s="41"/>
      <c r="S250" s="41"/>
      <c r="T250" s="69"/>
      <c r="AT250" s="23" t="s">
        <v>209</v>
      </c>
      <c r="AU250" s="23" t="s">
        <v>211</v>
      </c>
    </row>
    <row r="251" spans="2:65" s="1" customFormat="1" ht="25.5" customHeight="1">
      <c r="B251" s="172"/>
      <c r="C251" s="173" t="s">
        <v>476</v>
      </c>
      <c r="D251" s="173" t="s">
        <v>197</v>
      </c>
      <c r="E251" s="174" t="s">
        <v>1366</v>
      </c>
      <c r="F251" s="175" t="s">
        <v>1367</v>
      </c>
      <c r="G251" s="176" t="s">
        <v>207</v>
      </c>
      <c r="H251" s="177">
        <v>21.78</v>
      </c>
      <c r="I251" s="178"/>
      <c r="J251" s="179">
        <f>ROUND(I251*H251,2)</f>
        <v>0</v>
      </c>
      <c r="K251" s="175"/>
      <c r="L251" s="40"/>
      <c r="M251" s="180" t="s">
        <v>5</v>
      </c>
      <c r="N251" s="181" t="s">
        <v>46</v>
      </c>
      <c r="O251" s="41"/>
      <c r="P251" s="182">
        <f>O251*H251</f>
        <v>0</v>
      </c>
      <c r="Q251" s="182">
        <v>0</v>
      </c>
      <c r="R251" s="182">
        <f>Q251*H251</f>
        <v>0</v>
      </c>
      <c r="S251" s="182">
        <v>0</v>
      </c>
      <c r="T251" s="183">
        <f>S251*H251</f>
        <v>0</v>
      </c>
      <c r="AR251" s="23" t="s">
        <v>201</v>
      </c>
      <c r="AT251" s="23" t="s">
        <v>197</v>
      </c>
      <c r="AU251" s="23" t="s">
        <v>211</v>
      </c>
      <c r="AY251" s="23" t="s">
        <v>195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23" t="s">
        <v>83</v>
      </c>
      <c r="BK251" s="184">
        <f>ROUND(I251*H251,2)</f>
        <v>0</v>
      </c>
      <c r="BL251" s="23" t="s">
        <v>201</v>
      </c>
      <c r="BM251" s="23" t="s">
        <v>1368</v>
      </c>
    </row>
    <row r="252" spans="2:65" s="1" customFormat="1" ht="16.5" customHeight="1">
      <c r="B252" s="172"/>
      <c r="C252" s="213" t="s">
        <v>480</v>
      </c>
      <c r="D252" s="213" t="s">
        <v>316</v>
      </c>
      <c r="E252" s="214" t="s">
        <v>1369</v>
      </c>
      <c r="F252" s="215" t="s">
        <v>1370</v>
      </c>
      <c r="G252" s="216" t="s">
        <v>207</v>
      </c>
      <c r="H252" s="217">
        <v>21.78</v>
      </c>
      <c r="I252" s="218"/>
      <c r="J252" s="219">
        <f>ROUND(I252*H252,2)</f>
        <v>0</v>
      </c>
      <c r="K252" s="215"/>
      <c r="L252" s="220"/>
      <c r="M252" s="221" t="s">
        <v>5</v>
      </c>
      <c r="N252" s="222" t="s">
        <v>46</v>
      </c>
      <c r="O252" s="41"/>
      <c r="P252" s="182">
        <f>O252*H252</f>
        <v>0</v>
      </c>
      <c r="Q252" s="182">
        <v>1.06E-3</v>
      </c>
      <c r="R252" s="182">
        <f>Q252*H252</f>
        <v>2.3086800000000001E-2</v>
      </c>
      <c r="S252" s="182">
        <v>0</v>
      </c>
      <c r="T252" s="183">
        <f>S252*H252</f>
        <v>0</v>
      </c>
      <c r="AR252" s="23" t="s">
        <v>255</v>
      </c>
      <c r="AT252" s="23" t="s">
        <v>316</v>
      </c>
      <c r="AU252" s="23" t="s">
        <v>211</v>
      </c>
      <c r="AY252" s="23" t="s">
        <v>195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23" t="s">
        <v>83</v>
      </c>
      <c r="BK252" s="184">
        <f>ROUND(I252*H252,2)</f>
        <v>0</v>
      </c>
      <c r="BL252" s="23" t="s">
        <v>201</v>
      </c>
      <c r="BM252" s="23" t="s">
        <v>1371</v>
      </c>
    </row>
    <row r="253" spans="2:65" s="1" customFormat="1" ht="25.5" customHeight="1">
      <c r="B253" s="172"/>
      <c r="C253" s="173" t="s">
        <v>485</v>
      </c>
      <c r="D253" s="173" t="s">
        <v>197</v>
      </c>
      <c r="E253" s="174" t="s">
        <v>463</v>
      </c>
      <c r="F253" s="175" t="s">
        <v>464</v>
      </c>
      <c r="G253" s="176" t="s">
        <v>207</v>
      </c>
      <c r="H253" s="177">
        <v>154</v>
      </c>
      <c r="I253" s="178"/>
      <c r="J253" s="179">
        <f>ROUND(I253*H253,2)</f>
        <v>0</v>
      </c>
      <c r="K253" s="175"/>
      <c r="L253" s="40"/>
      <c r="M253" s="180" t="s">
        <v>5</v>
      </c>
      <c r="N253" s="181" t="s">
        <v>46</v>
      </c>
      <c r="O253" s="41"/>
      <c r="P253" s="182">
        <f>O253*H253</f>
        <v>0</v>
      </c>
      <c r="Q253" s="182">
        <v>0</v>
      </c>
      <c r="R253" s="182">
        <f>Q253*H253</f>
        <v>0</v>
      </c>
      <c r="S253" s="182">
        <v>0</v>
      </c>
      <c r="T253" s="183">
        <f>S253*H253</f>
        <v>0</v>
      </c>
      <c r="AR253" s="23" t="s">
        <v>201</v>
      </c>
      <c r="AT253" s="23" t="s">
        <v>197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1372</v>
      </c>
    </row>
    <row r="254" spans="2:65" s="1" customFormat="1" ht="16.5" customHeight="1">
      <c r="B254" s="172"/>
      <c r="C254" s="213" t="s">
        <v>490</v>
      </c>
      <c r="D254" s="213" t="s">
        <v>316</v>
      </c>
      <c r="E254" s="214" t="s">
        <v>467</v>
      </c>
      <c r="F254" s="215" t="s">
        <v>468</v>
      </c>
      <c r="G254" s="216" t="s">
        <v>207</v>
      </c>
      <c r="H254" s="217">
        <v>154</v>
      </c>
      <c r="I254" s="218"/>
      <c r="J254" s="219">
        <f>ROUND(I254*H254,2)</f>
        <v>0</v>
      </c>
      <c r="K254" s="215"/>
      <c r="L254" s="220"/>
      <c r="M254" s="221" t="s">
        <v>5</v>
      </c>
      <c r="N254" s="222" t="s">
        <v>46</v>
      </c>
      <c r="O254" s="41"/>
      <c r="P254" s="182">
        <f>O254*H254</f>
        <v>0</v>
      </c>
      <c r="Q254" s="182">
        <v>2.1099999999999999E-3</v>
      </c>
      <c r="R254" s="182">
        <f>Q254*H254</f>
        <v>0.32494000000000001</v>
      </c>
      <c r="S254" s="182">
        <v>0</v>
      </c>
      <c r="T254" s="183">
        <f>S254*H254</f>
        <v>0</v>
      </c>
      <c r="AR254" s="23" t="s">
        <v>255</v>
      </c>
      <c r="AT254" s="23" t="s">
        <v>316</v>
      </c>
      <c r="AU254" s="23" t="s">
        <v>211</v>
      </c>
      <c r="AY254" s="23" t="s">
        <v>195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23" t="s">
        <v>83</v>
      </c>
      <c r="BK254" s="184">
        <f>ROUND(I254*H254,2)</f>
        <v>0</v>
      </c>
      <c r="BL254" s="23" t="s">
        <v>201</v>
      </c>
      <c r="BM254" s="23" t="s">
        <v>1373</v>
      </c>
    </row>
    <row r="255" spans="2:65" s="1" customFormat="1" ht="27">
      <c r="B255" s="40"/>
      <c r="D255" s="186" t="s">
        <v>209</v>
      </c>
      <c r="F255" s="194" t="s">
        <v>470</v>
      </c>
      <c r="I255" s="195"/>
      <c r="L255" s="40"/>
      <c r="M255" s="196"/>
      <c r="N255" s="41"/>
      <c r="O255" s="41"/>
      <c r="P255" s="41"/>
      <c r="Q255" s="41"/>
      <c r="R255" s="41"/>
      <c r="S255" s="41"/>
      <c r="T255" s="69"/>
      <c r="AT255" s="23" t="s">
        <v>209</v>
      </c>
      <c r="AU255" s="23" t="s">
        <v>211</v>
      </c>
    </row>
    <row r="256" spans="2:65" s="1" customFormat="1" ht="16.5" customHeight="1">
      <c r="B256" s="172"/>
      <c r="C256" s="173" t="s">
        <v>494</v>
      </c>
      <c r="D256" s="173" t="s">
        <v>197</v>
      </c>
      <c r="E256" s="174" t="s">
        <v>491</v>
      </c>
      <c r="F256" s="175" t="s">
        <v>492</v>
      </c>
      <c r="G256" s="176" t="s">
        <v>325</v>
      </c>
      <c r="H256" s="177">
        <v>8</v>
      </c>
      <c r="I256" s="178"/>
      <c r="J256" s="179">
        <f>ROUND(I256*H256,2)</f>
        <v>0</v>
      </c>
      <c r="K256" s="175"/>
      <c r="L256" s="40"/>
      <c r="M256" s="180" t="s">
        <v>5</v>
      </c>
      <c r="N256" s="181" t="s">
        <v>46</v>
      </c>
      <c r="O256" s="41"/>
      <c r="P256" s="182">
        <f>O256*H256</f>
        <v>0</v>
      </c>
      <c r="Q256" s="182">
        <v>0</v>
      </c>
      <c r="R256" s="182">
        <f>Q256*H256</f>
        <v>0</v>
      </c>
      <c r="S256" s="182">
        <v>0</v>
      </c>
      <c r="T256" s="183">
        <f>S256*H256</f>
        <v>0</v>
      </c>
      <c r="AR256" s="23" t="s">
        <v>201</v>
      </c>
      <c r="AT256" s="23" t="s">
        <v>197</v>
      </c>
      <c r="AU256" s="23" t="s">
        <v>211</v>
      </c>
      <c r="AY256" s="23" t="s">
        <v>195</v>
      </c>
      <c r="BE256" s="184">
        <f>IF(N256="základní",J256,0)</f>
        <v>0</v>
      </c>
      <c r="BF256" s="184">
        <f>IF(N256="snížená",J256,0)</f>
        <v>0</v>
      </c>
      <c r="BG256" s="184">
        <f>IF(N256="zákl. přenesená",J256,0)</f>
        <v>0</v>
      </c>
      <c r="BH256" s="184">
        <f>IF(N256="sníž. přenesená",J256,0)</f>
        <v>0</v>
      </c>
      <c r="BI256" s="184">
        <f>IF(N256="nulová",J256,0)</f>
        <v>0</v>
      </c>
      <c r="BJ256" s="23" t="s">
        <v>83</v>
      </c>
      <c r="BK256" s="184">
        <f>ROUND(I256*H256,2)</f>
        <v>0</v>
      </c>
      <c r="BL256" s="23" t="s">
        <v>201</v>
      </c>
      <c r="BM256" s="23" t="s">
        <v>1374</v>
      </c>
    </row>
    <row r="257" spans="2:65" s="1" customFormat="1" ht="16.5" customHeight="1">
      <c r="B257" s="172"/>
      <c r="C257" s="213" t="s">
        <v>499</v>
      </c>
      <c r="D257" s="213" t="s">
        <v>316</v>
      </c>
      <c r="E257" s="214" t="s">
        <v>495</v>
      </c>
      <c r="F257" s="215" t="s">
        <v>496</v>
      </c>
      <c r="G257" s="216" t="s">
        <v>325</v>
      </c>
      <c r="H257" s="217">
        <v>8</v>
      </c>
      <c r="I257" s="218"/>
      <c r="J257" s="219">
        <f>ROUND(I257*H257,2)</f>
        <v>0</v>
      </c>
      <c r="K257" s="215"/>
      <c r="L257" s="220"/>
      <c r="M257" s="221" t="s">
        <v>5</v>
      </c>
      <c r="N257" s="222" t="s">
        <v>46</v>
      </c>
      <c r="O257" s="41"/>
      <c r="P257" s="182">
        <f>O257*H257</f>
        <v>0</v>
      </c>
      <c r="Q257" s="182">
        <v>8.0000000000000007E-5</v>
      </c>
      <c r="R257" s="182">
        <f>Q257*H257</f>
        <v>6.4000000000000005E-4</v>
      </c>
      <c r="S257" s="182">
        <v>0</v>
      </c>
      <c r="T257" s="183">
        <f>S257*H257</f>
        <v>0</v>
      </c>
      <c r="AR257" s="23" t="s">
        <v>255</v>
      </c>
      <c r="AT257" s="23" t="s">
        <v>316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1375</v>
      </c>
    </row>
    <row r="258" spans="2:65" s="1" customFormat="1" ht="27">
      <c r="B258" s="40"/>
      <c r="D258" s="186" t="s">
        <v>209</v>
      </c>
      <c r="F258" s="194" t="s">
        <v>498</v>
      </c>
      <c r="I258" s="195"/>
      <c r="L258" s="40"/>
      <c r="M258" s="196"/>
      <c r="N258" s="41"/>
      <c r="O258" s="41"/>
      <c r="P258" s="41"/>
      <c r="Q258" s="41"/>
      <c r="R258" s="41"/>
      <c r="S258" s="41"/>
      <c r="T258" s="69"/>
      <c r="AT258" s="23" t="s">
        <v>209</v>
      </c>
      <c r="AU258" s="23" t="s">
        <v>211</v>
      </c>
    </row>
    <row r="259" spans="2:65" s="1" customFormat="1" ht="16.5" customHeight="1">
      <c r="B259" s="172"/>
      <c r="C259" s="213" t="s">
        <v>504</v>
      </c>
      <c r="D259" s="213" t="s">
        <v>316</v>
      </c>
      <c r="E259" s="214" t="s">
        <v>1067</v>
      </c>
      <c r="F259" s="215" t="s">
        <v>501</v>
      </c>
      <c r="G259" s="216" t="s">
        <v>325</v>
      </c>
      <c r="H259" s="217">
        <v>4</v>
      </c>
      <c r="I259" s="218"/>
      <c r="J259" s="219">
        <f>ROUND(I259*H259,2)</f>
        <v>0</v>
      </c>
      <c r="K259" s="215"/>
      <c r="L259" s="220"/>
      <c r="M259" s="221" t="s">
        <v>5</v>
      </c>
      <c r="N259" s="222" t="s">
        <v>46</v>
      </c>
      <c r="O259" s="41"/>
      <c r="P259" s="182">
        <f>O259*H259</f>
        <v>0</v>
      </c>
      <c r="Q259" s="182">
        <v>6.4999999999999997E-4</v>
      </c>
      <c r="R259" s="182">
        <f>Q259*H259</f>
        <v>2.5999999999999999E-3</v>
      </c>
      <c r="S259" s="182">
        <v>0</v>
      </c>
      <c r="T259" s="183">
        <f>S259*H259</f>
        <v>0</v>
      </c>
      <c r="AR259" s="23" t="s">
        <v>255</v>
      </c>
      <c r="AT259" s="23" t="s">
        <v>316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1376</v>
      </c>
    </row>
    <row r="260" spans="2:65" s="1" customFormat="1" ht="27">
      <c r="B260" s="40"/>
      <c r="D260" s="186" t="s">
        <v>209</v>
      </c>
      <c r="F260" s="194" t="s">
        <v>503</v>
      </c>
      <c r="I260" s="195"/>
      <c r="L260" s="40"/>
      <c r="M260" s="196"/>
      <c r="N260" s="41"/>
      <c r="O260" s="41"/>
      <c r="P260" s="41"/>
      <c r="Q260" s="41"/>
      <c r="R260" s="41"/>
      <c r="S260" s="41"/>
      <c r="T260" s="69"/>
      <c r="AT260" s="23" t="s">
        <v>209</v>
      </c>
      <c r="AU260" s="23" t="s">
        <v>211</v>
      </c>
    </row>
    <row r="261" spans="2:65" s="1" customFormat="1" ht="16.5" customHeight="1">
      <c r="B261" s="172"/>
      <c r="C261" s="173" t="s">
        <v>508</v>
      </c>
      <c r="D261" s="173" t="s">
        <v>197</v>
      </c>
      <c r="E261" s="174" t="s">
        <v>1069</v>
      </c>
      <c r="F261" s="175" t="s">
        <v>1070</v>
      </c>
      <c r="G261" s="176" t="s">
        <v>325</v>
      </c>
      <c r="H261" s="177">
        <v>2</v>
      </c>
      <c r="I261" s="178"/>
      <c r="J261" s="179">
        <f>ROUND(I261*H261,2)</f>
        <v>0</v>
      </c>
      <c r="K261" s="175"/>
      <c r="L261" s="40"/>
      <c r="M261" s="180" t="s">
        <v>5</v>
      </c>
      <c r="N261" s="181" t="s">
        <v>46</v>
      </c>
      <c r="O261" s="41"/>
      <c r="P261" s="182">
        <f>O261*H261</f>
        <v>0</v>
      </c>
      <c r="Q261" s="182">
        <v>0</v>
      </c>
      <c r="R261" s="182">
        <f>Q261*H261</f>
        <v>0</v>
      </c>
      <c r="S261" s="182">
        <v>0</v>
      </c>
      <c r="T261" s="183">
        <f>S261*H261</f>
        <v>0</v>
      </c>
      <c r="AR261" s="23" t="s">
        <v>201</v>
      </c>
      <c r="AT261" s="23" t="s">
        <v>197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1377</v>
      </c>
    </row>
    <row r="262" spans="2:65" s="1" customFormat="1" ht="16.5" customHeight="1">
      <c r="B262" s="172"/>
      <c r="C262" s="213" t="s">
        <v>391</v>
      </c>
      <c r="D262" s="213" t="s">
        <v>316</v>
      </c>
      <c r="E262" s="214" t="s">
        <v>1072</v>
      </c>
      <c r="F262" s="215" t="s">
        <v>1073</v>
      </c>
      <c r="G262" s="216" t="s">
        <v>325</v>
      </c>
      <c r="H262" s="217">
        <v>2</v>
      </c>
      <c r="I262" s="218"/>
      <c r="J262" s="219">
        <f>ROUND(I262*H262,2)</f>
        <v>0</v>
      </c>
      <c r="K262" s="215"/>
      <c r="L262" s="220"/>
      <c r="M262" s="221" t="s">
        <v>5</v>
      </c>
      <c r="N262" s="222" t="s">
        <v>46</v>
      </c>
      <c r="O262" s="41"/>
      <c r="P262" s="182">
        <f>O262*H262</f>
        <v>0</v>
      </c>
      <c r="Q262" s="182">
        <v>1.1E-4</v>
      </c>
      <c r="R262" s="182">
        <f>Q262*H262</f>
        <v>2.2000000000000001E-4</v>
      </c>
      <c r="S262" s="182">
        <v>0</v>
      </c>
      <c r="T262" s="183">
        <f>S262*H262</f>
        <v>0</v>
      </c>
      <c r="AR262" s="23" t="s">
        <v>255</v>
      </c>
      <c r="AT262" s="23" t="s">
        <v>316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1378</v>
      </c>
    </row>
    <row r="263" spans="2:65" s="1" customFormat="1" ht="27">
      <c r="B263" s="40"/>
      <c r="D263" s="186" t="s">
        <v>209</v>
      </c>
      <c r="F263" s="194" t="s">
        <v>498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16.5" customHeight="1">
      <c r="B264" s="172"/>
      <c r="C264" s="213" t="s">
        <v>412</v>
      </c>
      <c r="D264" s="213" t="s">
        <v>316</v>
      </c>
      <c r="E264" s="214" t="s">
        <v>1075</v>
      </c>
      <c r="F264" s="215" t="s">
        <v>1076</v>
      </c>
      <c r="G264" s="216" t="s">
        <v>325</v>
      </c>
      <c r="H264" s="217">
        <v>1</v>
      </c>
      <c r="I264" s="218"/>
      <c r="J264" s="219">
        <f>ROUND(I264*H264,2)</f>
        <v>0</v>
      </c>
      <c r="K264" s="215"/>
      <c r="L264" s="220"/>
      <c r="M264" s="221" t="s">
        <v>5</v>
      </c>
      <c r="N264" s="222" t="s">
        <v>46</v>
      </c>
      <c r="O264" s="41"/>
      <c r="P264" s="182">
        <f>O264*H264</f>
        <v>0</v>
      </c>
      <c r="Q264" s="182">
        <v>9.7000000000000005E-4</v>
      </c>
      <c r="R264" s="182">
        <f>Q264*H264</f>
        <v>9.7000000000000005E-4</v>
      </c>
      <c r="S264" s="182">
        <v>0</v>
      </c>
      <c r="T264" s="183">
        <f>S264*H264</f>
        <v>0</v>
      </c>
      <c r="AR264" s="23" t="s">
        <v>255</v>
      </c>
      <c r="AT264" s="23" t="s">
        <v>316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1379</v>
      </c>
    </row>
    <row r="265" spans="2:65" s="1" customFormat="1" ht="27">
      <c r="B265" s="40"/>
      <c r="D265" s="186" t="s">
        <v>209</v>
      </c>
      <c r="F265" s="194" t="s">
        <v>503</v>
      </c>
      <c r="I265" s="195"/>
      <c r="L265" s="40"/>
      <c r="M265" s="196"/>
      <c r="N265" s="41"/>
      <c r="O265" s="41"/>
      <c r="P265" s="41"/>
      <c r="Q265" s="41"/>
      <c r="R265" s="41"/>
      <c r="S265" s="41"/>
      <c r="T265" s="69"/>
      <c r="AT265" s="23" t="s">
        <v>209</v>
      </c>
      <c r="AU265" s="23" t="s">
        <v>211</v>
      </c>
    </row>
    <row r="266" spans="2:65" s="1" customFormat="1" ht="16.5" customHeight="1">
      <c r="B266" s="172"/>
      <c r="C266" s="173" t="s">
        <v>520</v>
      </c>
      <c r="D266" s="173" t="s">
        <v>197</v>
      </c>
      <c r="E266" s="174" t="s">
        <v>1380</v>
      </c>
      <c r="F266" s="175" t="s">
        <v>1381</v>
      </c>
      <c r="G266" s="176" t="s">
        <v>325</v>
      </c>
      <c r="H266" s="177">
        <v>4</v>
      </c>
      <c r="I266" s="178"/>
      <c r="J266" s="179">
        <f>ROUND(I266*H266,2)</f>
        <v>0</v>
      </c>
      <c r="K266" s="175"/>
      <c r="L266" s="40"/>
      <c r="M266" s="180" t="s">
        <v>5</v>
      </c>
      <c r="N266" s="181" t="s">
        <v>46</v>
      </c>
      <c r="O266" s="41"/>
      <c r="P266" s="182">
        <f>O266*H266</f>
        <v>0</v>
      </c>
      <c r="Q266" s="182">
        <v>0</v>
      </c>
      <c r="R266" s="182">
        <f>Q266*H266</f>
        <v>0</v>
      </c>
      <c r="S266" s="182">
        <v>0</v>
      </c>
      <c r="T266" s="183">
        <f>S266*H266</f>
        <v>0</v>
      </c>
      <c r="AR266" s="23" t="s">
        <v>201</v>
      </c>
      <c r="AT266" s="23" t="s">
        <v>197</v>
      </c>
      <c r="AU266" s="23" t="s">
        <v>211</v>
      </c>
      <c r="AY266" s="23" t="s">
        <v>195</v>
      </c>
      <c r="BE266" s="184">
        <f>IF(N266="základní",J266,0)</f>
        <v>0</v>
      </c>
      <c r="BF266" s="184">
        <f>IF(N266="snížená",J266,0)</f>
        <v>0</v>
      </c>
      <c r="BG266" s="184">
        <f>IF(N266="zákl. přenesená",J266,0)</f>
        <v>0</v>
      </c>
      <c r="BH266" s="184">
        <f>IF(N266="sníž. přenesená",J266,0)</f>
        <v>0</v>
      </c>
      <c r="BI266" s="184">
        <f>IF(N266="nulová",J266,0)</f>
        <v>0</v>
      </c>
      <c r="BJ266" s="23" t="s">
        <v>83</v>
      </c>
      <c r="BK266" s="184">
        <f>ROUND(I266*H266,2)</f>
        <v>0</v>
      </c>
      <c r="BL266" s="23" t="s">
        <v>201</v>
      </c>
      <c r="BM266" s="23" t="s">
        <v>1382</v>
      </c>
    </row>
    <row r="267" spans="2:65" s="1" customFormat="1" ht="16.5" customHeight="1">
      <c r="B267" s="172"/>
      <c r="C267" s="213" t="s">
        <v>524</v>
      </c>
      <c r="D267" s="213" t="s">
        <v>316</v>
      </c>
      <c r="E267" s="214" t="s">
        <v>1383</v>
      </c>
      <c r="F267" s="215" t="s">
        <v>1384</v>
      </c>
      <c r="G267" s="216" t="s">
        <v>325</v>
      </c>
      <c r="H267" s="217">
        <v>4</v>
      </c>
      <c r="I267" s="218"/>
      <c r="J267" s="219">
        <f>ROUND(I267*H267,2)</f>
        <v>0</v>
      </c>
      <c r="K267" s="215"/>
      <c r="L267" s="220"/>
      <c r="M267" s="221" t="s">
        <v>5</v>
      </c>
      <c r="N267" s="222" t="s">
        <v>46</v>
      </c>
      <c r="O267" s="41"/>
      <c r="P267" s="182">
        <f>O267*H267</f>
        <v>0</v>
      </c>
      <c r="Q267" s="182">
        <v>2.5999999999999998E-4</v>
      </c>
      <c r="R267" s="182">
        <f>Q267*H267</f>
        <v>1.0399999999999999E-3</v>
      </c>
      <c r="S267" s="182">
        <v>0</v>
      </c>
      <c r="T267" s="183">
        <f>S267*H267</f>
        <v>0</v>
      </c>
      <c r="AR267" s="23" t="s">
        <v>255</v>
      </c>
      <c r="AT267" s="23" t="s">
        <v>316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1385</v>
      </c>
    </row>
    <row r="268" spans="2:65" s="1" customFormat="1" ht="27">
      <c r="B268" s="40"/>
      <c r="D268" s="186" t="s">
        <v>209</v>
      </c>
      <c r="F268" s="194" t="s">
        <v>498</v>
      </c>
      <c r="I268" s="195"/>
      <c r="L268" s="40"/>
      <c r="M268" s="196"/>
      <c r="N268" s="41"/>
      <c r="O268" s="41"/>
      <c r="P268" s="41"/>
      <c r="Q268" s="41"/>
      <c r="R268" s="41"/>
      <c r="S268" s="41"/>
      <c r="T268" s="69"/>
      <c r="AT268" s="23" t="s">
        <v>209</v>
      </c>
      <c r="AU268" s="23" t="s">
        <v>211</v>
      </c>
    </row>
    <row r="269" spans="2:65" s="1" customFormat="1" ht="16.5" customHeight="1">
      <c r="B269" s="172"/>
      <c r="C269" s="213" t="s">
        <v>528</v>
      </c>
      <c r="D269" s="213" t="s">
        <v>316</v>
      </c>
      <c r="E269" s="214" t="s">
        <v>1386</v>
      </c>
      <c r="F269" s="215" t="s">
        <v>1387</v>
      </c>
      <c r="G269" s="216" t="s">
        <v>325</v>
      </c>
      <c r="H269" s="217">
        <v>2</v>
      </c>
      <c r="I269" s="218"/>
      <c r="J269" s="219">
        <f>ROUND(I269*H269,2)</f>
        <v>0</v>
      </c>
      <c r="K269" s="215"/>
      <c r="L269" s="220"/>
      <c r="M269" s="221" t="s">
        <v>5</v>
      </c>
      <c r="N269" s="222" t="s">
        <v>46</v>
      </c>
      <c r="O269" s="41"/>
      <c r="P269" s="182">
        <f>O269*H269</f>
        <v>0</v>
      </c>
      <c r="Q269" s="182">
        <v>2.3E-3</v>
      </c>
      <c r="R269" s="182">
        <f>Q269*H269</f>
        <v>4.5999999999999999E-3</v>
      </c>
      <c r="S269" s="182">
        <v>0</v>
      </c>
      <c r="T269" s="183">
        <f>S269*H269</f>
        <v>0</v>
      </c>
      <c r="AR269" s="23" t="s">
        <v>255</v>
      </c>
      <c r="AT269" s="23" t="s">
        <v>316</v>
      </c>
      <c r="AU269" s="23" t="s">
        <v>211</v>
      </c>
      <c r="AY269" s="23" t="s">
        <v>195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23" t="s">
        <v>83</v>
      </c>
      <c r="BK269" s="184">
        <f>ROUND(I269*H269,2)</f>
        <v>0</v>
      </c>
      <c r="BL269" s="23" t="s">
        <v>201</v>
      </c>
      <c r="BM269" s="23" t="s">
        <v>1388</v>
      </c>
    </row>
    <row r="270" spans="2:65" s="1" customFormat="1" ht="27">
      <c r="B270" s="40"/>
      <c r="D270" s="186" t="s">
        <v>209</v>
      </c>
      <c r="F270" s="194" t="s">
        <v>503</v>
      </c>
      <c r="I270" s="195"/>
      <c r="L270" s="40"/>
      <c r="M270" s="196"/>
      <c r="N270" s="41"/>
      <c r="O270" s="41"/>
      <c r="P270" s="41"/>
      <c r="Q270" s="41"/>
      <c r="R270" s="41"/>
      <c r="S270" s="41"/>
      <c r="T270" s="69"/>
      <c r="AT270" s="23" t="s">
        <v>209</v>
      </c>
      <c r="AU270" s="23" t="s">
        <v>211</v>
      </c>
    </row>
    <row r="271" spans="2:65" s="1" customFormat="1" ht="16.5" customHeight="1">
      <c r="B271" s="172"/>
      <c r="C271" s="173" t="s">
        <v>532</v>
      </c>
      <c r="D271" s="173" t="s">
        <v>197</v>
      </c>
      <c r="E271" s="174" t="s">
        <v>505</v>
      </c>
      <c r="F271" s="175" t="s">
        <v>506</v>
      </c>
      <c r="G271" s="176" t="s">
        <v>325</v>
      </c>
      <c r="H271" s="177">
        <v>22</v>
      </c>
      <c r="I271" s="178"/>
      <c r="J271" s="179">
        <f>ROUND(I271*H271,2)</f>
        <v>0</v>
      </c>
      <c r="K271" s="175"/>
      <c r="L271" s="40"/>
      <c r="M271" s="180" t="s">
        <v>5</v>
      </c>
      <c r="N271" s="181" t="s">
        <v>46</v>
      </c>
      <c r="O271" s="41"/>
      <c r="P271" s="182">
        <f>O271*H271</f>
        <v>0</v>
      </c>
      <c r="Q271" s="182">
        <v>0</v>
      </c>
      <c r="R271" s="182">
        <f>Q271*H271</f>
        <v>0</v>
      </c>
      <c r="S271" s="182">
        <v>0</v>
      </c>
      <c r="T271" s="183">
        <f>S271*H271</f>
        <v>0</v>
      </c>
      <c r="AR271" s="23" t="s">
        <v>201</v>
      </c>
      <c r="AT271" s="23" t="s">
        <v>197</v>
      </c>
      <c r="AU271" s="23" t="s">
        <v>211</v>
      </c>
      <c r="AY271" s="23" t="s">
        <v>195</v>
      </c>
      <c r="BE271" s="184">
        <f>IF(N271="základní",J271,0)</f>
        <v>0</v>
      </c>
      <c r="BF271" s="184">
        <f>IF(N271="snížená",J271,0)</f>
        <v>0</v>
      </c>
      <c r="BG271" s="184">
        <f>IF(N271="zákl. přenesená",J271,0)</f>
        <v>0</v>
      </c>
      <c r="BH271" s="184">
        <f>IF(N271="sníž. přenesená",J271,0)</f>
        <v>0</v>
      </c>
      <c r="BI271" s="184">
        <f>IF(N271="nulová",J271,0)</f>
        <v>0</v>
      </c>
      <c r="BJ271" s="23" t="s">
        <v>83</v>
      </c>
      <c r="BK271" s="184">
        <f>ROUND(I271*H271,2)</f>
        <v>0</v>
      </c>
      <c r="BL271" s="23" t="s">
        <v>201</v>
      </c>
      <c r="BM271" s="23" t="s">
        <v>1389</v>
      </c>
    </row>
    <row r="272" spans="2:65" s="1" customFormat="1" ht="16.5" customHeight="1">
      <c r="B272" s="172"/>
      <c r="C272" s="213" t="s">
        <v>537</v>
      </c>
      <c r="D272" s="213" t="s">
        <v>316</v>
      </c>
      <c r="E272" s="214" t="s">
        <v>513</v>
      </c>
      <c r="F272" s="215" t="s">
        <v>514</v>
      </c>
      <c r="G272" s="216" t="s">
        <v>325</v>
      </c>
      <c r="H272" s="217">
        <v>5</v>
      </c>
      <c r="I272" s="218"/>
      <c r="J272" s="219">
        <f>ROUND(I272*H272,2)</f>
        <v>0</v>
      </c>
      <c r="K272" s="215"/>
      <c r="L272" s="220"/>
      <c r="M272" s="221" t="s">
        <v>5</v>
      </c>
      <c r="N272" s="222" t="s">
        <v>46</v>
      </c>
      <c r="O272" s="41"/>
      <c r="P272" s="182">
        <f>O272*H272</f>
        <v>0</v>
      </c>
      <c r="Q272" s="182">
        <v>2E-3</v>
      </c>
      <c r="R272" s="182">
        <f>Q272*H272</f>
        <v>0.01</v>
      </c>
      <c r="S272" s="182">
        <v>0</v>
      </c>
      <c r="T272" s="183">
        <f>S272*H272</f>
        <v>0</v>
      </c>
      <c r="AR272" s="23" t="s">
        <v>255</v>
      </c>
      <c r="AT272" s="23" t="s">
        <v>316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1390</v>
      </c>
    </row>
    <row r="273" spans="2:65" s="1" customFormat="1" ht="16.5" customHeight="1">
      <c r="B273" s="172"/>
      <c r="C273" s="213" t="s">
        <v>543</v>
      </c>
      <c r="D273" s="213" t="s">
        <v>316</v>
      </c>
      <c r="E273" s="214" t="s">
        <v>516</v>
      </c>
      <c r="F273" s="215" t="s">
        <v>517</v>
      </c>
      <c r="G273" s="216" t="s">
        <v>325</v>
      </c>
      <c r="H273" s="217">
        <v>5</v>
      </c>
      <c r="I273" s="218"/>
      <c r="J273" s="219">
        <f>ROUND(I273*H273,2)</f>
        <v>0</v>
      </c>
      <c r="K273" s="215"/>
      <c r="L273" s="220"/>
      <c r="M273" s="221" t="s">
        <v>5</v>
      </c>
      <c r="N273" s="222" t="s">
        <v>46</v>
      </c>
      <c r="O273" s="41"/>
      <c r="P273" s="182">
        <f>O273*H273</f>
        <v>0</v>
      </c>
      <c r="Q273" s="182">
        <v>2E-3</v>
      </c>
      <c r="R273" s="182">
        <f>Q273*H273</f>
        <v>0.01</v>
      </c>
      <c r="S273" s="182">
        <v>0</v>
      </c>
      <c r="T273" s="183">
        <f>S273*H273</f>
        <v>0</v>
      </c>
      <c r="AR273" s="23" t="s">
        <v>255</v>
      </c>
      <c r="AT273" s="23" t="s">
        <v>316</v>
      </c>
      <c r="AU273" s="23" t="s">
        <v>211</v>
      </c>
      <c r="AY273" s="23" t="s">
        <v>195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23" t="s">
        <v>83</v>
      </c>
      <c r="BK273" s="184">
        <f>ROUND(I273*H273,2)</f>
        <v>0</v>
      </c>
      <c r="BL273" s="23" t="s">
        <v>201</v>
      </c>
      <c r="BM273" s="23" t="s">
        <v>1391</v>
      </c>
    </row>
    <row r="274" spans="2:65" s="1" customFormat="1" ht="27">
      <c r="B274" s="40"/>
      <c r="D274" s="186" t="s">
        <v>209</v>
      </c>
      <c r="F274" s="194" t="s">
        <v>519</v>
      </c>
      <c r="I274" s="195"/>
      <c r="L274" s="40"/>
      <c r="M274" s="196"/>
      <c r="N274" s="41"/>
      <c r="O274" s="41"/>
      <c r="P274" s="41"/>
      <c r="Q274" s="41"/>
      <c r="R274" s="41"/>
      <c r="S274" s="41"/>
      <c r="T274" s="69"/>
      <c r="AT274" s="23" t="s">
        <v>209</v>
      </c>
      <c r="AU274" s="23" t="s">
        <v>211</v>
      </c>
    </row>
    <row r="275" spans="2:65" s="1" customFormat="1" ht="16.5" customHeight="1">
      <c r="B275" s="172"/>
      <c r="C275" s="213" t="s">
        <v>547</v>
      </c>
      <c r="D275" s="213" t="s">
        <v>316</v>
      </c>
      <c r="E275" s="214" t="s">
        <v>521</v>
      </c>
      <c r="F275" s="215" t="s">
        <v>522</v>
      </c>
      <c r="G275" s="216" t="s">
        <v>325</v>
      </c>
      <c r="H275" s="217">
        <v>10</v>
      </c>
      <c r="I275" s="218"/>
      <c r="J275" s="219">
        <f>ROUND(I275*H275,2)</f>
        <v>0</v>
      </c>
      <c r="K275" s="215"/>
      <c r="L275" s="220"/>
      <c r="M275" s="221" t="s">
        <v>5</v>
      </c>
      <c r="N275" s="222" t="s">
        <v>46</v>
      </c>
      <c r="O275" s="41"/>
      <c r="P275" s="182">
        <f>O275*H275</f>
        <v>0</v>
      </c>
      <c r="Q275" s="182">
        <v>5.5999999999999995E-4</v>
      </c>
      <c r="R275" s="182">
        <f>Q275*H275</f>
        <v>5.5999999999999991E-3</v>
      </c>
      <c r="S275" s="182">
        <v>0</v>
      </c>
      <c r="T275" s="183">
        <f>S275*H275</f>
        <v>0</v>
      </c>
      <c r="AR275" s="23" t="s">
        <v>255</v>
      </c>
      <c r="AT275" s="23" t="s">
        <v>316</v>
      </c>
      <c r="AU275" s="23" t="s">
        <v>211</v>
      </c>
      <c r="AY275" s="23" t="s">
        <v>195</v>
      </c>
      <c r="BE275" s="184">
        <f>IF(N275="základní",J275,0)</f>
        <v>0</v>
      </c>
      <c r="BF275" s="184">
        <f>IF(N275="snížená",J275,0)</f>
        <v>0</v>
      </c>
      <c r="BG275" s="184">
        <f>IF(N275="zákl. přenesená",J275,0)</f>
        <v>0</v>
      </c>
      <c r="BH275" s="184">
        <f>IF(N275="sníž. přenesená",J275,0)</f>
        <v>0</v>
      </c>
      <c r="BI275" s="184">
        <f>IF(N275="nulová",J275,0)</f>
        <v>0</v>
      </c>
      <c r="BJ275" s="23" t="s">
        <v>83</v>
      </c>
      <c r="BK275" s="184">
        <f>ROUND(I275*H275,2)</f>
        <v>0</v>
      </c>
      <c r="BL275" s="23" t="s">
        <v>201</v>
      </c>
      <c r="BM275" s="23" t="s">
        <v>1392</v>
      </c>
    </row>
    <row r="276" spans="2:65" s="1" customFormat="1" ht="27">
      <c r="B276" s="40"/>
      <c r="D276" s="186" t="s">
        <v>209</v>
      </c>
      <c r="F276" s="194" t="s">
        <v>519</v>
      </c>
      <c r="I276" s="195"/>
      <c r="L276" s="40"/>
      <c r="M276" s="196"/>
      <c r="N276" s="41"/>
      <c r="O276" s="41"/>
      <c r="P276" s="41"/>
      <c r="Q276" s="41"/>
      <c r="R276" s="41"/>
      <c r="S276" s="41"/>
      <c r="T276" s="69"/>
      <c r="AT276" s="23" t="s">
        <v>209</v>
      </c>
      <c r="AU276" s="23" t="s">
        <v>211</v>
      </c>
    </row>
    <row r="277" spans="2:65" s="1" customFormat="1" ht="16.5" customHeight="1">
      <c r="B277" s="172"/>
      <c r="C277" s="213" t="s">
        <v>552</v>
      </c>
      <c r="D277" s="213" t="s">
        <v>316</v>
      </c>
      <c r="E277" s="214" t="s">
        <v>525</v>
      </c>
      <c r="F277" s="215" t="s">
        <v>526</v>
      </c>
      <c r="G277" s="216" t="s">
        <v>325</v>
      </c>
      <c r="H277" s="217">
        <v>2</v>
      </c>
      <c r="I277" s="218"/>
      <c r="J277" s="219">
        <f>ROUND(I277*H277,2)</f>
        <v>0</v>
      </c>
      <c r="K277" s="215"/>
      <c r="L277" s="220"/>
      <c r="M277" s="221" t="s">
        <v>5</v>
      </c>
      <c r="N277" s="222" t="s">
        <v>46</v>
      </c>
      <c r="O277" s="41"/>
      <c r="P277" s="182">
        <f>O277*H277</f>
        <v>0</v>
      </c>
      <c r="Q277" s="182">
        <v>9.6000000000000002E-4</v>
      </c>
      <c r="R277" s="182">
        <f>Q277*H277</f>
        <v>1.92E-3</v>
      </c>
      <c r="S277" s="182">
        <v>0</v>
      </c>
      <c r="T277" s="183">
        <f>S277*H277</f>
        <v>0</v>
      </c>
      <c r="AR277" s="23" t="s">
        <v>255</v>
      </c>
      <c r="AT277" s="23" t="s">
        <v>316</v>
      </c>
      <c r="AU277" s="23" t="s">
        <v>211</v>
      </c>
      <c r="AY277" s="23" t="s">
        <v>195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23" t="s">
        <v>83</v>
      </c>
      <c r="BK277" s="184">
        <f>ROUND(I277*H277,2)</f>
        <v>0</v>
      </c>
      <c r="BL277" s="23" t="s">
        <v>201</v>
      </c>
      <c r="BM277" s="23" t="s">
        <v>1393</v>
      </c>
    </row>
    <row r="278" spans="2:65" s="1" customFormat="1" ht="27">
      <c r="B278" s="40"/>
      <c r="D278" s="186" t="s">
        <v>209</v>
      </c>
      <c r="F278" s="194" t="s">
        <v>519</v>
      </c>
      <c r="I278" s="195"/>
      <c r="L278" s="40"/>
      <c r="M278" s="196"/>
      <c r="N278" s="41"/>
      <c r="O278" s="41"/>
      <c r="P278" s="41"/>
      <c r="Q278" s="41"/>
      <c r="R278" s="41"/>
      <c r="S278" s="41"/>
      <c r="T278" s="69"/>
      <c r="AT278" s="23" t="s">
        <v>209</v>
      </c>
      <c r="AU278" s="23" t="s">
        <v>211</v>
      </c>
    </row>
    <row r="279" spans="2:65" s="1" customFormat="1" ht="25.5" customHeight="1">
      <c r="B279" s="172"/>
      <c r="C279" s="173" t="s">
        <v>557</v>
      </c>
      <c r="D279" s="173" t="s">
        <v>197</v>
      </c>
      <c r="E279" s="174" t="s">
        <v>529</v>
      </c>
      <c r="F279" s="175" t="s">
        <v>1083</v>
      </c>
      <c r="G279" s="176" t="s">
        <v>325</v>
      </c>
      <c r="H279" s="177">
        <v>5</v>
      </c>
      <c r="I279" s="178"/>
      <c r="J279" s="179">
        <f>ROUND(I279*H279,2)</f>
        <v>0</v>
      </c>
      <c r="K279" s="175"/>
      <c r="L279" s="40"/>
      <c r="M279" s="180" t="s">
        <v>5</v>
      </c>
      <c r="N279" s="181" t="s">
        <v>46</v>
      </c>
      <c r="O279" s="41"/>
      <c r="P279" s="182">
        <f>O279*H279</f>
        <v>0</v>
      </c>
      <c r="Q279" s="182">
        <v>0</v>
      </c>
      <c r="R279" s="182">
        <f>Q279*H279</f>
        <v>0</v>
      </c>
      <c r="S279" s="182">
        <v>0</v>
      </c>
      <c r="T279" s="183">
        <f>S279*H279</f>
        <v>0</v>
      </c>
      <c r="AR279" s="23" t="s">
        <v>201</v>
      </c>
      <c r="AT279" s="23" t="s">
        <v>197</v>
      </c>
      <c r="AU279" s="23" t="s">
        <v>211</v>
      </c>
      <c r="AY279" s="23" t="s">
        <v>195</v>
      </c>
      <c r="BE279" s="184">
        <f>IF(N279="základní",J279,0)</f>
        <v>0</v>
      </c>
      <c r="BF279" s="184">
        <f>IF(N279="snížená",J279,0)</f>
        <v>0</v>
      </c>
      <c r="BG279" s="184">
        <f>IF(N279="zákl. přenesená",J279,0)</f>
        <v>0</v>
      </c>
      <c r="BH279" s="184">
        <f>IF(N279="sníž. přenesená",J279,0)</f>
        <v>0</v>
      </c>
      <c r="BI279" s="184">
        <f>IF(N279="nulová",J279,0)</f>
        <v>0</v>
      </c>
      <c r="BJ279" s="23" t="s">
        <v>83</v>
      </c>
      <c r="BK279" s="184">
        <f>ROUND(I279*H279,2)</f>
        <v>0</v>
      </c>
      <c r="BL279" s="23" t="s">
        <v>201</v>
      </c>
      <c r="BM279" s="23" t="s">
        <v>1394</v>
      </c>
    </row>
    <row r="280" spans="2:65" s="1" customFormat="1" ht="16.5" customHeight="1">
      <c r="B280" s="172"/>
      <c r="C280" s="213" t="s">
        <v>561</v>
      </c>
      <c r="D280" s="213" t="s">
        <v>316</v>
      </c>
      <c r="E280" s="214" t="s">
        <v>1085</v>
      </c>
      <c r="F280" s="215" t="s">
        <v>1086</v>
      </c>
      <c r="G280" s="216" t="s">
        <v>325</v>
      </c>
      <c r="H280" s="217">
        <v>1</v>
      </c>
      <c r="I280" s="218"/>
      <c r="J280" s="219">
        <f>ROUND(I280*H280,2)</f>
        <v>0</v>
      </c>
      <c r="K280" s="215"/>
      <c r="L280" s="220"/>
      <c r="M280" s="221" t="s">
        <v>5</v>
      </c>
      <c r="N280" s="222" t="s">
        <v>46</v>
      </c>
      <c r="O280" s="41"/>
      <c r="P280" s="182">
        <f>O280*H280</f>
        <v>0</v>
      </c>
      <c r="Q280" s="182">
        <v>2.5000000000000001E-3</v>
      </c>
      <c r="R280" s="182">
        <f>Q280*H280</f>
        <v>2.5000000000000001E-3</v>
      </c>
      <c r="S280" s="182">
        <v>0</v>
      </c>
      <c r="T280" s="183">
        <f>S280*H280</f>
        <v>0</v>
      </c>
      <c r="AR280" s="23" t="s">
        <v>255</v>
      </c>
      <c r="AT280" s="23" t="s">
        <v>316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1395</v>
      </c>
    </row>
    <row r="281" spans="2:65" s="1" customFormat="1" ht="54">
      <c r="B281" s="40"/>
      <c r="D281" s="186" t="s">
        <v>209</v>
      </c>
      <c r="F281" s="194" t="s">
        <v>1396</v>
      </c>
      <c r="I281" s="195"/>
      <c r="L281" s="40"/>
      <c r="M281" s="196"/>
      <c r="N281" s="41"/>
      <c r="O281" s="41"/>
      <c r="P281" s="41"/>
      <c r="Q281" s="41"/>
      <c r="R281" s="41"/>
      <c r="S281" s="41"/>
      <c r="T281" s="69"/>
      <c r="AT281" s="23" t="s">
        <v>209</v>
      </c>
      <c r="AU281" s="23" t="s">
        <v>211</v>
      </c>
    </row>
    <row r="282" spans="2:65" s="1" customFormat="1" ht="16.5" customHeight="1">
      <c r="B282" s="172"/>
      <c r="C282" s="213" t="s">
        <v>565</v>
      </c>
      <c r="D282" s="213" t="s">
        <v>316</v>
      </c>
      <c r="E282" s="214" t="s">
        <v>533</v>
      </c>
      <c r="F282" s="215" t="s">
        <v>534</v>
      </c>
      <c r="G282" s="216" t="s">
        <v>325</v>
      </c>
      <c r="H282" s="217">
        <v>4</v>
      </c>
      <c r="I282" s="218"/>
      <c r="J282" s="219">
        <f>ROUND(I282*H282,2)</f>
        <v>0</v>
      </c>
      <c r="K282" s="215"/>
      <c r="L282" s="220"/>
      <c r="M282" s="221" t="s">
        <v>5</v>
      </c>
      <c r="N282" s="222" t="s">
        <v>46</v>
      </c>
      <c r="O282" s="41"/>
      <c r="P282" s="182">
        <f>O282*H282</f>
        <v>0</v>
      </c>
      <c r="Q282" s="182">
        <v>2.5000000000000001E-3</v>
      </c>
      <c r="R282" s="182">
        <f>Q282*H282</f>
        <v>0.01</v>
      </c>
      <c r="S282" s="182">
        <v>0</v>
      </c>
      <c r="T282" s="183">
        <f>S282*H282</f>
        <v>0</v>
      </c>
      <c r="AR282" s="23" t="s">
        <v>255</v>
      </c>
      <c r="AT282" s="23" t="s">
        <v>316</v>
      </c>
      <c r="AU282" s="23" t="s">
        <v>211</v>
      </c>
      <c r="AY282" s="23" t="s">
        <v>195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23" t="s">
        <v>83</v>
      </c>
      <c r="BK282" s="184">
        <f>ROUND(I282*H282,2)</f>
        <v>0</v>
      </c>
      <c r="BL282" s="23" t="s">
        <v>201</v>
      </c>
      <c r="BM282" s="23" t="s">
        <v>1397</v>
      </c>
    </row>
    <row r="283" spans="2:65" s="1" customFormat="1" ht="54">
      <c r="B283" s="40"/>
      <c r="D283" s="186" t="s">
        <v>209</v>
      </c>
      <c r="F283" s="194" t="s">
        <v>536</v>
      </c>
      <c r="I283" s="195"/>
      <c r="L283" s="40"/>
      <c r="M283" s="196"/>
      <c r="N283" s="41"/>
      <c r="O283" s="41"/>
      <c r="P283" s="41"/>
      <c r="Q283" s="41"/>
      <c r="R283" s="41"/>
      <c r="S283" s="41"/>
      <c r="T283" s="69"/>
      <c r="AT283" s="23" t="s">
        <v>209</v>
      </c>
      <c r="AU283" s="23" t="s">
        <v>211</v>
      </c>
    </row>
    <row r="284" spans="2:65" s="1" customFormat="1" ht="25.5" customHeight="1">
      <c r="B284" s="172"/>
      <c r="C284" s="173" t="s">
        <v>569</v>
      </c>
      <c r="D284" s="173" t="s">
        <v>197</v>
      </c>
      <c r="E284" s="174" t="s">
        <v>1398</v>
      </c>
      <c r="F284" s="175" t="s">
        <v>1399</v>
      </c>
      <c r="G284" s="176" t="s">
        <v>325</v>
      </c>
      <c r="H284" s="177">
        <v>2</v>
      </c>
      <c r="I284" s="178"/>
      <c r="J284" s="179">
        <f>ROUND(I284*H284,2)</f>
        <v>0</v>
      </c>
      <c r="K284" s="175"/>
      <c r="L284" s="40"/>
      <c r="M284" s="180" t="s">
        <v>5</v>
      </c>
      <c r="N284" s="181" t="s">
        <v>46</v>
      </c>
      <c r="O284" s="41"/>
      <c r="P284" s="182">
        <f>O284*H284</f>
        <v>0</v>
      </c>
      <c r="Q284" s="182">
        <v>0</v>
      </c>
      <c r="R284" s="182">
        <f>Q284*H284</f>
        <v>0</v>
      </c>
      <c r="S284" s="182">
        <v>0</v>
      </c>
      <c r="T284" s="183">
        <f>S284*H284</f>
        <v>0</v>
      </c>
      <c r="AR284" s="23" t="s">
        <v>201</v>
      </c>
      <c r="AT284" s="23" t="s">
        <v>197</v>
      </c>
      <c r="AU284" s="23" t="s">
        <v>211</v>
      </c>
      <c r="AY284" s="23" t="s">
        <v>195</v>
      </c>
      <c r="BE284" s="184">
        <f>IF(N284="základní",J284,0)</f>
        <v>0</v>
      </c>
      <c r="BF284" s="184">
        <f>IF(N284="snížená",J284,0)</f>
        <v>0</v>
      </c>
      <c r="BG284" s="184">
        <f>IF(N284="zákl. přenesená",J284,0)</f>
        <v>0</v>
      </c>
      <c r="BH284" s="184">
        <f>IF(N284="sníž. přenesená",J284,0)</f>
        <v>0</v>
      </c>
      <c r="BI284" s="184">
        <f>IF(N284="nulová",J284,0)</f>
        <v>0</v>
      </c>
      <c r="BJ284" s="23" t="s">
        <v>83</v>
      </c>
      <c r="BK284" s="184">
        <f>ROUND(I284*H284,2)</f>
        <v>0</v>
      </c>
      <c r="BL284" s="23" t="s">
        <v>201</v>
      </c>
      <c r="BM284" s="23" t="s">
        <v>1400</v>
      </c>
    </row>
    <row r="285" spans="2:65" s="1" customFormat="1" ht="16.5" customHeight="1">
      <c r="B285" s="172"/>
      <c r="C285" s="213" t="s">
        <v>573</v>
      </c>
      <c r="D285" s="213" t="s">
        <v>316</v>
      </c>
      <c r="E285" s="214" t="s">
        <v>1401</v>
      </c>
      <c r="F285" s="215" t="s">
        <v>1402</v>
      </c>
      <c r="G285" s="216" t="s">
        <v>325</v>
      </c>
      <c r="H285" s="217">
        <v>2</v>
      </c>
      <c r="I285" s="218"/>
      <c r="J285" s="219">
        <f>ROUND(I285*H285,2)</f>
        <v>0</v>
      </c>
      <c r="K285" s="215"/>
      <c r="L285" s="220"/>
      <c r="M285" s="221" t="s">
        <v>5</v>
      </c>
      <c r="N285" s="222" t="s">
        <v>46</v>
      </c>
      <c r="O285" s="41"/>
      <c r="P285" s="182">
        <f>O285*H285</f>
        <v>0</v>
      </c>
      <c r="Q285" s="182">
        <v>2.5000000000000001E-3</v>
      </c>
      <c r="R285" s="182">
        <f>Q285*H285</f>
        <v>5.0000000000000001E-3</v>
      </c>
      <c r="S285" s="182">
        <v>0</v>
      </c>
      <c r="T285" s="183">
        <f>S285*H285</f>
        <v>0</v>
      </c>
      <c r="AR285" s="23" t="s">
        <v>255</v>
      </c>
      <c r="AT285" s="23" t="s">
        <v>316</v>
      </c>
      <c r="AU285" s="23" t="s">
        <v>211</v>
      </c>
      <c r="AY285" s="23" t="s">
        <v>195</v>
      </c>
      <c r="BE285" s="184">
        <f>IF(N285="základní",J285,0)</f>
        <v>0</v>
      </c>
      <c r="BF285" s="184">
        <f>IF(N285="snížená",J285,0)</f>
        <v>0</v>
      </c>
      <c r="BG285" s="184">
        <f>IF(N285="zákl. přenesená",J285,0)</f>
        <v>0</v>
      </c>
      <c r="BH285" s="184">
        <f>IF(N285="sníž. přenesená",J285,0)</f>
        <v>0</v>
      </c>
      <c r="BI285" s="184">
        <f>IF(N285="nulová",J285,0)</f>
        <v>0</v>
      </c>
      <c r="BJ285" s="23" t="s">
        <v>83</v>
      </c>
      <c r="BK285" s="184">
        <f>ROUND(I285*H285,2)</f>
        <v>0</v>
      </c>
      <c r="BL285" s="23" t="s">
        <v>201</v>
      </c>
      <c r="BM285" s="23" t="s">
        <v>1403</v>
      </c>
    </row>
    <row r="286" spans="2:65" s="1" customFormat="1" ht="54">
      <c r="B286" s="40"/>
      <c r="D286" s="186" t="s">
        <v>209</v>
      </c>
      <c r="F286" s="194" t="s">
        <v>1396</v>
      </c>
      <c r="I286" s="195"/>
      <c r="L286" s="40"/>
      <c r="M286" s="196"/>
      <c r="N286" s="41"/>
      <c r="O286" s="41"/>
      <c r="P286" s="41"/>
      <c r="Q286" s="41"/>
      <c r="R286" s="41"/>
      <c r="S286" s="41"/>
      <c r="T286" s="69"/>
      <c r="AT286" s="23" t="s">
        <v>209</v>
      </c>
      <c r="AU286" s="23" t="s">
        <v>211</v>
      </c>
    </row>
    <row r="287" spans="2:65" s="1" customFormat="1" ht="16.5" customHeight="1">
      <c r="B287" s="172"/>
      <c r="C287" s="173" t="s">
        <v>578</v>
      </c>
      <c r="D287" s="173" t="s">
        <v>197</v>
      </c>
      <c r="E287" s="174" t="s">
        <v>472</v>
      </c>
      <c r="F287" s="175" t="s">
        <v>473</v>
      </c>
      <c r="G287" s="176" t="s">
        <v>207</v>
      </c>
      <c r="H287" s="177">
        <v>6</v>
      </c>
      <c r="I287" s="178"/>
      <c r="J287" s="179">
        <f>ROUND(I287*H287,2)</f>
        <v>0</v>
      </c>
      <c r="K287" s="175"/>
      <c r="L287" s="40"/>
      <c r="M287" s="180" t="s">
        <v>5</v>
      </c>
      <c r="N287" s="181" t="s">
        <v>46</v>
      </c>
      <c r="O287" s="41"/>
      <c r="P287" s="182">
        <f>O287*H287</f>
        <v>0</v>
      </c>
      <c r="Q287" s="182">
        <v>4.6999999999999999E-4</v>
      </c>
      <c r="R287" s="182">
        <f>Q287*H287</f>
        <v>2.82E-3</v>
      </c>
      <c r="S287" s="182">
        <v>0</v>
      </c>
      <c r="T287" s="183">
        <f>S287*H287</f>
        <v>0</v>
      </c>
      <c r="AR287" s="23" t="s">
        <v>201</v>
      </c>
      <c r="AT287" s="23" t="s">
        <v>197</v>
      </c>
      <c r="AU287" s="23" t="s">
        <v>211</v>
      </c>
      <c r="AY287" s="23" t="s">
        <v>195</v>
      </c>
      <c r="BE287" s="184">
        <f>IF(N287="základní",J287,0)</f>
        <v>0</v>
      </c>
      <c r="BF287" s="184">
        <f>IF(N287="snížená",J287,0)</f>
        <v>0</v>
      </c>
      <c r="BG287" s="184">
        <f>IF(N287="zákl. přenesená",J287,0)</f>
        <v>0</v>
      </c>
      <c r="BH287" s="184">
        <f>IF(N287="sníž. přenesená",J287,0)</f>
        <v>0</v>
      </c>
      <c r="BI287" s="184">
        <f>IF(N287="nulová",J287,0)</f>
        <v>0</v>
      </c>
      <c r="BJ287" s="23" t="s">
        <v>83</v>
      </c>
      <c r="BK287" s="184">
        <f>ROUND(I287*H287,2)</f>
        <v>0</v>
      </c>
      <c r="BL287" s="23" t="s">
        <v>201</v>
      </c>
      <c r="BM287" s="23" t="s">
        <v>1404</v>
      </c>
    </row>
    <row r="288" spans="2:65" s="1" customFormat="1" ht="40.5">
      <c r="B288" s="40"/>
      <c r="D288" s="186" t="s">
        <v>209</v>
      </c>
      <c r="F288" s="194" t="s">
        <v>1405</v>
      </c>
      <c r="I288" s="195"/>
      <c r="L288" s="40"/>
      <c r="M288" s="196"/>
      <c r="N288" s="41"/>
      <c r="O288" s="41"/>
      <c r="P288" s="41"/>
      <c r="Q288" s="41"/>
      <c r="R288" s="41"/>
      <c r="S288" s="41"/>
      <c r="T288" s="69"/>
      <c r="AT288" s="23" t="s">
        <v>209</v>
      </c>
      <c r="AU288" s="23" t="s">
        <v>211</v>
      </c>
    </row>
    <row r="289" spans="2:65" s="1" customFormat="1" ht="16.5" customHeight="1">
      <c r="B289" s="172"/>
      <c r="C289" s="213" t="s">
        <v>582</v>
      </c>
      <c r="D289" s="213" t="s">
        <v>316</v>
      </c>
      <c r="E289" s="214" t="s">
        <v>477</v>
      </c>
      <c r="F289" s="215" t="s">
        <v>478</v>
      </c>
      <c r="G289" s="216" t="s">
        <v>207</v>
      </c>
      <c r="H289" s="217">
        <v>6</v>
      </c>
      <c r="I289" s="218"/>
      <c r="J289" s="219">
        <f>ROUND(I289*H289,2)</f>
        <v>0</v>
      </c>
      <c r="K289" s="215"/>
      <c r="L289" s="220"/>
      <c r="M289" s="221" t="s">
        <v>5</v>
      </c>
      <c r="N289" s="222" t="s">
        <v>46</v>
      </c>
      <c r="O289" s="41"/>
      <c r="P289" s="182">
        <f>O289*H289</f>
        <v>0</v>
      </c>
      <c r="Q289" s="182">
        <v>2.7499999999999998E-3</v>
      </c>
      <c r="R289" s="182">
        <f>Q289*H289</f>
        <v>1.6500000000000001E-2</v>
      </c>
      <c r="S289" s="182">
        <v>0</v>
      </c>
      <c r="T289" s="183">
        <f>S289*H289</f>
        <v>0</v>
      </c>
      <c r="AR289" s="23" t="s">
        <v>255</v>
      </c>
      <c r="AT289" s="23" t="s">
        <v>316</v>
      </c>
      <c r="AU289" s="23" t="s">
        <v>211</v>
      </c>
      <c r="AY289" s="23" t="s">
        <v>195</v>
      </c>
      <c r="BE289" s="184">
        <f>IF(N289="základní",J289,0)</f>
        <v>0</v>
      </c>
      <c r="BF289" s="184">
        <f>IF(N289="snížená",J289,0)</f>
        <v>0</v>
      </c>
      <c r="BG289" s="184">
        <f>IF(N289="zákl. přenesená",J289,0)</f>
        <v>0</v>
      </c>
      <c r="BH289" s="184">
        <f>IF(N289="sníž. přenesená",J289,0)</f>
        <v>0</v>
      </c>
      <c r="BI289" s="184">
        <f>IF(N289="nulová",J289,0)</f>
        <v>0</v>
      </c>
      <c r="BJ289" s="23" t="s">
        <v>83</v>
      </c>
      <c r="BK289" s="184">
        <f>ROUND(I289*H289,2)</f>
        <v>0</v>
      </c>
      <c r="BL289" s="23" t="s">
        <v>201</v>
      </c>
      <c r="BM289" s="23" t="s">
        <v>1406</v>
      </c>
    </row>
    <row r="290" spans="2:65" s="1" customFormat="1" ht="16.5" customHeight="1">
      <c r="B290" s="172"/>
      <c r="C290" s="173" t="s">
        <v>587</v>
      </c>
      <c r="D290" s="173" t="s">
        <v>197</v>
      </c>
      <c r="E290" s="174" t="s">
        <v>538</v>
      </c>
      <c r="F290" s="175" t="s">
        <v>539</v>
      </c>
      <c r="G290" s="176" t="s">
        <v>303</v>
      </c>
      <c r="H290" s="177">
        <v>0.435</v>
      </c>
      <c r="I290" s="178"/>
      <c r="J290" s="179">
        <f>ROUND(I290*H290,2)</f>
        <v>0</v>
      </c>
      <c r="K290" s="175"/>
      <c r="L290" s="40"/>
      <c r="M290" s="180" t="s">
        <v>5</v>
      </c>
      <c r="N290" s="181" t="s">
        <v>46</v>
      </c>
      <c r="O290" s="41"/>
      <c r="P290" s="182">
        <f>O290*H290</f>
        <v>0</v>
      </c>
      <c r="Q290" s="182">
        <v>0</v>
      </c>
      <c r="R290" s="182">
        <f>Q290*H290</f>
        <v>0</v>
      </c>
      <c r="S290" s="182">
        <v>0</v>
      </c>
      <c r="T290" s="183">
        <f>S290*H290</f>
        <v>0</v>
      </c>
      <c r="AR290" s="23" t="s">
        <v>201</v>
      </c>
      <c r="AT290" s="23" t="s">
        <v>197</v>
      </c>
      <c r="AU290" s="23" t="s">
        <v>211</v>
      </c>
      <c r="AY290" s="23" t="s">
        <v>195</v>
      </c>
      <c r="BE290" s="184">
        <f>IF(N290="základní",J290,0)</f>
        <v>0</v>
      </c>
      <c r="BF290" s="184">
        <f>IF(N290="snížená",J290,0)</f>
        <v>0</v>
      </c>
      <c r="BG290" s="184">
        <f>IF(N290="zákl. přenesená",J290,0)</f>
        <v>0</v>
      </c>
      <c r="BH290" s="184">
        <f>IF(N290="sníž. přenesená",J290,0)</f>
        <v>0</v>
      </c>
      <c r="BI290" s="184">
        <f>IF(N290="nulová",J290,0)</f>
        <v>0</v>
      </c>
      <c r="BJ290" s="23" t="s">
        <v>83</v>
      </c>
      <c r="BK290" s="184">
        <f>ROUND(I290*H290,2)</f>
        <v>0</v>
      </c>
      <c r="BL290" s="23" t="s">
        <v>201</v>
      </c>
      <c r="BM290" s="23" t="s">
        <v>1407</v>
      </c>
    </row>
    <row r="291" spans="2:65" s="10" customFormat="1" ht="22.35" customHeight="1">
      <c r="B291" s="159"/>
      <c r="D291" s="160" t="s">
        <v>74</v>
      </c>
      <c r="E291" s="170" t="s">
        <v>541</v>
      </c>
      <c r="F291" s="170" t="s">
        <v>542</v>
      </c>
      <c r="I291" s="162"/>
      <c r="J291" s="171">
        <f>BK291</f>
        <v>0</v>
      </c>
      <c r="L291" s="159"/>
      <c r="M291" s="164"/>
      <c r="N291" s="165"/>
      <c r="O291" s="165"/>
      <c r="P291" s="166">
        <f>SUM(P292:P329)</f>
        <v>0</v>
      </c>
      <c r="Q291" s="165"/>
      <c r="R291" s="166">
        <f>SUM(R292:R329)</f>
        <v>3.4083900000000003</v>
      </c>
      <c r="S291" s="165"/>
      <c r="T291" s="167">
        <f>SUM(T292:T329)</f>
        <v>0</v>
      </c>
      <c r="AR291" s="160" t="s">
        <v>83</v>
      </c>
      <c r="AT291" s="168" t="s">
        <v>74</v>
      </c>
      <c r="AU291" s="168" t="s">
        <v>85</v>
      </c>
      <c r="AY291" s="160" t="s">
        <v>195</v>
      </c>
      <c r="BK291" s="169">
        <f>SUM(BK292:BK329)</f>
        <v>0</v>
      </c>
    </row>
    <row r="292" spans="2:65" s="1" customFormat="1" ht="16.5" customHeight="1">
      <c r="B292" s="172"/>
      <c r="C292" s="173" t="s">
        <v>591</v>
      </c>
      <c r="D292" s="173" t="s">
        <v>197</v>
      </c>
      <c r="E292" s="174" t="s">
        <v>544</v>
      </c>
      <c r="F292" s="175" t="s">
        <v>545</v>
      </c>
      <c r="G292" s="176" t="s">
        <v>325</v>
      </c>
      <c r="H292" s="177">
        <v>4</v>
      </c>
      <c r="I292" s="178"/>
      <c r="J292" s="179">
        <f>ROUND(I292*H292,2)</f>
        <v>0</v>
      </c>
      <c r="K292" s="175"/>
      <c r="L292" s="40"/>
      <c r="M292" s="180" t="s">
        <v>5</v>
      </c>
      <c r="N292" s="181" t="s">
        <v>46</v>
      </c>
      <c r="O292" s="41"/>
      <c r="P292" s="182">
        <f>O292*H292</f>
        <v>0</v>
      </c>
      <c r="Q292" s="182">
        <v>8.0000000000000004E-4</v>
      </c>
      <c r="R292" s="182">
        <f>Q292*H292</f>
        <v>3.2000000000000002E-3</v>
      </c>
      <c r="S292" s="182">
        <v>0</v>
      </c>
      <c r="T292" s="183">
        <f>S292*H292</f>
        <v>0</v>
      </c>
      <c r="AR292" s="23" t="s">
        <v>201</v>
      </c>
      <c r="AT292" s="23" t="s">
        <v>197</v>
      </c>
      <c r="AU292" s="23" t="s">
        <v>211</v>
      </c>
      <c r="AY292" s="23" t="s">
        <v>195</v>
      </c>
      <c r="BE292" s="184">
        <f>IF(N292="základní",J292,0)</f>
        <v>0</v>
      </c>
      <c r="BF292" s="184">
        <f>IF(N292="snížená",J292,0)</f>
        <v>0</v>
      </c>
      <c r="BG292" s="184">
        <f>IF(N292="zákl. přenesená",J292,0)</f>
        <v>0</v>
      </c>
      <c r="BH292" s="184">
        <f>IF(N292="sníž. přenesená",J292,0)</f>
        <v>0</v>
      </c>
      <c r="BI292" s="184">
        <f>IF(N292="nulová",J292,0)</f>
        <v>0</v>
      </c>
      <c r="BJ292" s="23" t="s">
        <v>83</v>
      </c>
      <c r="BK292" s="184">
        <f>ROUND(I292*H292,2)</f>
        <v>0</v>
      </c>
      <c r="BL292" s="23" t="s">
        <v>201</v>
      </c>
      <c r="BM292" s="23" t="s">
        <v>1408</v>
      </c>
    </row>
    <row r="293" spans="2:65" s="1" customFormat="1" ht="16.5" customHeight="1">
      <c r="B293" s="172"/>
      <c r="C293" s="213" t="s">
        <v>595</v>
      </c>
      <c r="D293" s="213" t="s">
        <v>316</v>
      </c>
      <c r="E293" s="214" t="s">
        <v>548</v>
      </c>
      <c r="F293" s="215" t="s">
        <v>549</v>
      </c>
      <c r="G293" s="216" t="s">
        <v>325</v>
      </c>
      <c r="H293" s="217">
        <v>4</v>
      </c>
      <c r="I293" s="218"/>
      <c r="J293" s="219">
        <f>ROUND(I293*H293,2)</f>
        <v>0</v>
      </c>
      <c r="K293" s="215"/>
      <c r="L293" s="220"/>
      <c r="M293" s="221" t="s">
        <v>5</v>
      </c>
      <c r="N293" s="222" t="s">
        <v>46</v>
      </c>
      <c r="O293" s="41"/>
      <c r="P293" s="182">
        <f>O293*H293</f>
        <v>0</v>
      </c>
      <c r="Q293" s="182">
        <v>1.4999999999999999E-2</v>
      </c>
      <c r="R293" s="182">
        <f>Q293*H293</f>
        <v>0.06</v>
      </c>
      <c r="S293" s="182">
        <v>0</v>
      </c>
      <c r="T293" s="183">
        <f>S293*H293</f>
        <v>0</v>
      </c>
      <c r="AR293" s="23" t="s">
        <v>255</v>
      </c>
      <c r="AT293" s="23" t="s">
        <v>316</v>
      </c>
      <c r="AU293" s="23" t="s">
        <v>211</v>
      </c>
      <c r="AY293" s="23" t="s">
        <v>195</v>
      </c>
      <c r="BE293" s="184">
        <f>IF(N293="základní",J293,0)</f>
        <v>0</v>
      </c>
      <c r="BF293" s="184">
        <f>IF(N293="snížená",J293,0)</f>
        <v>0</v>
      </c>
      <c r="BG293" s="184">
        <f>IF(N293="zákl. přenesená",J293,0)</f>
        <v>0</v>
      </c>
      <c r="BH293" s="184">
        <f>IF(N293="sníž. přenesená",J293,0)</f>
        <v>0</v>
      </c>
      <c r="BI293" s="184">
        <f>IF(N293="nulová",J293,0)</f>
        <v>0</v>
      </c>
      <c r="BJ293" s="23" t="s">
        <v>83</v>
      </c>
      <c r="BK293" s="184">
        <f>ROUND(I293*H293,2)</f>
        <v>0</v>
      </c>
      <c r="BL293" s="23" t="s">
        <v>201</v>
      </c>
      <c r="BM293" s="23" t="s">
        <v>1409</v>
      </c>
    </row>
    <row r="294" spans="2:65" s="1" customFormat="1" ht="40.5">
      <c r="B294" s="40"/>
      <c r="D294" s="186" t="s">
        <v>209</v>
      </c>
      <c r="F294" s="194" t="s">
        <v>551</v>
      </c>
      <c r="I294" s="195"/>
      <c r="L294" s="40"/>
      <c r="M294" s="196"/>
      <c r="N294" s="41"/>
      <c r="O294" s="41"/>
      <c r="P294" s="41"/>
      <c r="Q294" s="41"/>
      <c r="R294" s="41"/>
      <c r="S294" s="41"/>
      <c r="T294" s="69"/>
      <c r="AT294" s="23" t="s">
        <v>209</v>
      </c>
      <c r="AU294" s="23" t="s">
        <v>211</v>
      </c>
    </row>
    <row r="295" spans="2:65" s="1" customFormat="1" ht="16.5" customHeight="1">
      <c r="B295" s="172"/>
      <c r="C295" s="213" t="s">
        <v>600</v>
      </c>
      <c r="D295" s="213" t="s">
        <v>316</v>
      </c>
      <c r="E295" s="214" t="s">
        <v>553</v>
      </c>
      <c r="F295" s="215" t="s">
        <v>554</v>
      </c>
      <c r="G295" s="216" t="s">
        <v>325</v>
      </c>
      <c r="H295" s="217">
        <v>4</v>
      </c>
      <c r="I295" s="218"/>
      <c r="J295" s="219">
        <f>ROUND(I295*H295,2)</f>
        <v>0</v>
      </c>
      <c r="K295" s="215"/>
      <c r="L295" s="220"/>
      <c r="M295" s="221" t="s">
        <v>5</v>
      </c>
      <c r="N295" s="222" t="s">
        <v>46</v>
      </c>
      <c r="O295" s="41"/>
      <c r="P295" s="182">
        <f>O295*H295</f>
        <v>0</v>
      </c>
      <c r="Q295" s="182">
        <v>6.8999999999999999E-3</v>
      </c>
      <c r="R295" s="182">
        <f>Q295*H295</f>
        <v>2.76E-2</v>
      </c>
      <c r="S295" s="182">
        <v>0</v>
      </c>
      <c r="T295" s="183">
        <f>S295*H295</f>
        <v>0</v>
      </c>
      <c r="AR295" s="23" t="s">
        <v>255</v>
      </c>
      <c r="AT295" s="23" t="s">
        <v>316</v>
      </c>
      <c r="AU295" s="23" t="s">
        <v>211</v>
      </c>
      <c r="AY295" s="23" t="s">
        <v>195</v>
      </c>
      <c r="BE295" s="184">
        <f>IF(N295="základní",J295,0)</f>
        <v>0</v>
      </c>
      <c r="BF295" s="184">
        <f>IF(N295="snížená",J295,0)</f>
        <v>0</v>
      </c>
      <c r="BG295" s="184">
        <f>IF(N295="zákl. přenesená",J295,0)</f>
        <v>0</v>
      </c>
      <c r="BH295" s="184">
        <f>IF(N295="sníž. přenesená",J295,0)</f>
        <v>0</v>
      </c>
      <c r="BI295" s="184">
        <f>IF(N295="nulová",J295,0)</f>
        <v>0</v>
      </c>
      <c r="BJ295" s="23" t="s">
        <v>83</v>
      </c>
      <c r="BK295" s="184">
        <f>ROUND(I295*H295,2)</f>
        <v>0</v>
      </c>
      <c r="BL295" s="23" t="s">
        <v>201</v>
      </c>
      <c r="BM295" s="23" t="s">
        <v>1410</v>
      </c>
    </row>
    <row r="296" spans="2:65" s="1" customFormat="1" ht="27">
      <c r="B296" s="40"/>
      <c r="D296" s="186" t="s">
        <v>209</v>
      </c>
      <c r="F296" s="194" t="s">
        <v>556</v>
      </c>
      <c r="I296" s="195"/>
      <c r="L296" s="40"/>
      <c r="M296" s="196"/>
      <c r="N296" s="41"/>
      <c r="O296" s="41"/>
      <c r="P296" s="41"/>
      <c r="Q296" s="41"/>
      <c r="R296" s="41"/>
      <c r="S296" s="41"/>
      <c r="T296" s="69"/>
      <c r="AT296" s="23" t="s">
        <v>209</v>
      </c>
      <c r="AU296" s="23" t="s">
        <v>211</v>
      </c>
    </row>
    <row r="297" spans="2:65" s="1" customFormat="1" ht="16.5" customHeight="1">
      <c r="B297" s="172"/>
      <c r="C297" s="173" t="s">
        <v>604</v>
      </c>
      <c r="D297" s="173" t="s">
        <v>197</v>
      </c>
      <c r="E297" s="174" t="s">
        <v>570</v>
      </c>
      <c r="F297" s="175" t="s">
        <v>571</v>
      </c>
      <c r="G297" s="176" t="s">
        <v>325</v>
      </c>
      <c r="H297" s="177">
        <v>2</v>
      </c>
      <c r="I297" s="178"/>
      <c r="J297" s="179">
        <f>ROUND(I297*H297,2)</f>
        <v>0</v>
      </c>
      <c r="K297" s="175"/>
      <c r="L297" s="40"/>
      <c r="M297" s="180" t="s">
        <v>5</v>
      </c>
      <c r="N297" s="181" t="s">
        <v>46</v>
      </c>
      <c r="O297" s="41"/>
      <c r="P297" s="182">
        <f>O297*H297</f>
        <v>0</v>
      </c>
      <c r="Q297" s="182">
        <v>3.4000000000000002E-4</v>
      </c>
      <c r="R297" s="182">
        <f>Q297*H297</f>
        <v>6.8000000000000005E-4</v>
      </c>
      <c r="S297" s="182">
        <v>0</v>
      </c>
      <c r="T297" s="183">
        <f>S297*H297</f>
        <v>0</v>
      </c>
      <c r="AR297" s="23" t="s">
        <v>201</v>
      </c>
      <c r="AT297" s="23" t="s">
        <v>197</v>
      </c>
      <c r="AU297" s="23" t="s">
        <v>211</v>
      </c>
      <c r="AY297" s="23" t="s">
        <v>195</v>
      </c>
      <c r="BE297" s="184">
        <f>IF(N297="základní",J297,0)</f>
        <v>0</v>
      </c>
      <c r="BF297" s="184">
        <f>IF(N297="snížená",J297,0)</f>
        <v>0</v>
      </c>
      <c r="BG297" s="184">
        <f>IF(N297="zákl. přenesená",J297,0)</f>
        <v>0</v>
      </c>
      <c r="BH297" s="184">
        <f>IF(N297="sníž. přenesená",J297,0)</f>
        <v>0</v>
      </c>
      <c r="BI297" s="184">
        <f>IF(N297="nulová",J297,0)</f>
        <v>0</v>
      </c>
      <c r="BJ297" s="23" t="s">
        <v>83</v>
      </c>
      <c r="BK297" s="184">
        <f>ROUND(I297*H297,2)</f>
        <v>0</v>
      </c>
      <c r="BL297" s="23" t="s">
        <v>201</v>
      </c>
      <c r="BM297" s="23" t="s">
        <v>1411</v>
      </c>
    </row>
    <row r="298" spans="2:65" s="1" customFormat="1" ht="16.5" customHeight="1">
      <c r="B298" s="172"/>
      <c r="C298" s="213" t="s">
        <v>608</v>
      </c>
      <c r="D298" s="213" t="s">
        <v>316</v>
      </c>
      <c r="E298" s="214" t="s">
        <v>574</v>
      </c>
      <c r="F298" s="215" t="s">
        <v>575</v>
      </c>
      <c r="G298" s="216" t="s">
        <v>325</v>
      </c>
      <c r="H298" s="217">
        <v>2</v>
      </c>
      <c r="I298" s="218"/>
      <c r="J298" s="219">
        <f>ROUND(I298*H298,2)</f>
        <v>0</v>
      </c>
      <c r="K298" s="215"/>
      <c r="L298" s="220"/>
      <c r="M298" s="221" t="s">
        <v>5</v>
      </c>
      <c r="N298" s="222" t="s">
        <v>46</v>
      </c>
      <c r="O298" s="41"/>
      <c r="P298" s="182">
        <f>O298*H298</f>
        <v>0</v>
      </c>
      <c r="Q298" s="182">
        <v>3.7499999999999999E-2</v>
      </c>
      <c r="R298" s="182">
        <f>Q298*H298</f>
        <v>7.4999999999999997E-2</v>
      </c>
      <c r="S298" s="182">
        <v>0</v>
      </c>
      <c r="T298" s="183">
        <f>S298*H298</f>
        <v>0</v>
      </c>
      <c r="AR298" s="23" t="s">
        <v>255</v>
      </c>
      <c r="AT298" s="23" t="s">
        <v>316</v>
      </c>
      <c r="AU298" s="23" t="s">
        <v>211</v>
      </c>
      <c r="AY298" s="23" t="s">
        <v>195</v>
      </c>
      <c r="BE298" s="184">
        <f>IF(N298="základní",J298,0)</f>
        <v>0</v>
      </c>
      <c r="BF298" s="184">
        <f>IF(N298="snížená",J298,0)</f>
        <v>0</v>
      </c>
      <c r="BG298" s="184">
        <f>IF(N298="zákl. přenesená",J298,0)</f>
        <v>0</v>
      </c>
      <c r="BH298" s="184">
        <f>IF(N298="sníž. přenesená",J298,0)</f>
        <v>0</v>
      </c>
      <c r="BI298" s="184">
        <f>IF(N298="nulová",J298,0)</f>
        <v>0</v>
      </c>
      <c r="BJ298" s="23" t="s">
        <v>83</v>
      </c>
      <c r="BK298" s="184">
        <f>ROUND(I298*H298,2)</f>
        <v>0</v>
      </c>
      <c r="BL298" s="23" t="s">
        <v>201</v>
      </c>
      <c r="BM298" s="23" t="s">
        <v>1412</v>
      </c>
    </row>
    <row r="299" spans="2:65" s="1" customFormat="1" ht="94.5">
      <c r="B299" s="40"/>
      <c r="D299" s="186" t="s">
        <v>209</v>
      </c>
      <c r="F299" s="194" t="s">
        <v>577</v>
      </c>
      <c r="I299" s="195"/>
      <c r="L299" s="40"/>
      <c r="M299" s="196"/>
      <c r="N299" s="41"/>
      <c r="O299" s="41"/>
      <c r="P299" s="41"/>
      <c r="Q299" s="41"/>
      <c r="R299" s="41"/>
      <c r="S299" s="41"/>
      <c r="T299" s="69"/>
      <c r="AT299" s="23" t="s">
        <v>209</v>
      </c>
      <c r="AU299" s="23" t="s">
        <v>211</v>
      </c>
    </row>
    <row r="300" spans="2:65" s="1" customFormat="1" ht="16.5" customHeight="1">
      <c r="B300" s="172"/>
      <c r="C300" s="173" t="s">
        <v>613</v>
      </c>
      <c r="D300" s="173" t="s">
        <v>197</v>
      </c>
      <c r="E300" s="174" t="s">
        <v>579</v>
      </c>
      <c r="F300" s="175" t="s">
        <v>580</v>
      </c>
      <c r="G300" s="176" t="s">
        <v>325</v>
      </c>
      <c r="H300" s="177">
        <v>7</v>
      </c>
      <c r="I300" s="178"/>
      <c r="J300" s="179">
        <f>ROUND(I300*H300,2)</f>
        <v>0</v>
      </c>
      <c r="K300" s="175"/>
      <c r="L300" s="40"/>
      <c r="M300" s="180" t="s">
        <v>5</v>
      </c>
      <c r="N300" s="181" t="s">
        <v>46</v>
      </c>
      <c r="O300" s="41"/>
      <c r="P300" s="182">
        <f>O300*H300</f>
        <v>0</v>
      </c>
      <c r="Q300" s="182">
        <v>6.3829999999999998E-2</v>
      </c>
      <c r="R300" s="182">
        <f>Q300*H300</f>
        <v>0.44680999999999998</v>
      </c>
      <c r="S300" s="182">
        <v>0</v>
      </c>
      <c r="T300" s="183">
        <f>S300*H300</f>
        <v>0</v>
      </c>
      <c r="AR300" s="23" t="s">
        <v>201</v>
      </c>
      <c r="AT300" s="23" t="s">
        <v>197</v>
      </c>
      <c r="AU300" s="23" t="s">
        <v>211</v>
      </c>
      <c r="AY300" s="23" t="s">
        <v>195</v>
      </c>
      <c r="BE300" s="184">
        <f>IF(N300="základní",J300,0)</f>
        <v>0</v>
      </c>
      <c r="BF300" s="184">
        <f>IF(N300="snížená",J300,0)</f>
        <v>0</v>
      </c>
      <c r="BG300" s="184">
        <f>IF(N300="zákl. přenesená",J300,0)</f>
        <v>0</v>
      </c>
      <c r="BH300" s="184">
        <f>IF(N300="sníž. přenesená",J300,0)</f>
        <v>0</v>
      </c>
      <c r="BI300" s="184">
        <f>IF(N300="nulová",J300,0)</f>
        <v>0</v>
      </c>
      <c r="BJ300" s="23" t="s">
        <v>83</v>
      </c>
      <c r="BK300" s="184">
        <f>ROUND(I300*H300,2)</f>
        <v>0</v>
      </c>
      <c r="BL300" s="23" t="s">
        <v>201</v>
      </c>
      <c r="BM300" s="23" t="s">
        <v>1413</v>
      </c>
    </row>
    <row r="301" spans="2:65" s="1" customFormat="1" ht="16.5" customHeight="1">
      <c r="B301" s="172"/>
      <c r="C301" s="213" t="s">
        <v>618</v>
      </c>
      <c r="D301" s="213" t="s">
        <v>316</v>
      </c>
      <c r="E301" s="214" t="s">
        <v>583</v>
      </c>
      <c r="F301" s="215" t="s">
        <v>584</v>
      </c>
      <c r="G301" s="216" t="s">
        <v>325</v>
      </c>
      <c r="H301" s="217">
        <v>7</v>
      </c>
      <c r="I301" s="218"/>
      <c r="J301" s="219">
        <f>ROUND(I301*H301,2)</f>
        <v>0</v>
      </c>
      <c r="K301" s="215"/>
      <c r="L301" s="220"/>
      <c r="M301" s="221" t="s">
        <v>5</v>
      </c>
      <c r="N301" s="222" t="s">
        <v>46</v>
      </c>
      <c r="O301" s="41"/>
      <c r="P301" s="182">
        <f>O301*H301</f>
        <v>0</v>
      </c>
      <c r="Q301" s="182">
        <v>7.3000000000000001E-3</v>
      </c>
      <c r="R301" s="182">
        <f>Q301*H301</f>
        <v>5.11E-2</v>
      </c>
      <c r="S301" s="182">
        <v>0</v>
      </c>
      <c r="T301" s="183">
        <f>S301*H301</f>
        <v>0</v>
      </c>
      <c r="AR301" s="23" t="s">
        <v>255</v>
      </c>
      <c r="AT301" s="23" t="s">
        <v>316</v>
      </c>
      <c r="AU301" s="23" t="s">
        <v>211</v>
      </c>
      <c r="AY301" s="23" t="s">
        <v>195</v>
      </c>
      <c r="BE301" s="184">
        <f>IF(N301="základní",J301,0)</f>
        <v>0</v>
      </c>
      <c r="BF301" s="184">
        <f>IF(N301="snížená",J301,0)</f>
        <v>0</v>
      </c>
      <c r="BG301" s="184">
        <f>IF(N301="zákl. přenesená",J301,0)</f>
        <v>0</v>
      </c>
      <c r="BH301" s="184">
        <f>IF(N301="sníž. přenesená",J301,0)</f>
        <v>0</v>
      </c>
      <c r="BI301" s="184">
        <f>IF(N301="nulová",J301,0)</f>
        <v>0</v>
      </c>
      <c r="BJ301" s="23" t="s">
        <v>83</v>
      </c>
      <c r="BK301" s="184">
        <f>ROUND(I301*H301,2)</f>
        <v>0</v>
      </c>
      <c r="BL301" s="23" t="s">
        <v>201</v>
      </c>
      <c r="BM301" s="23" t="s">
        <v>1414</v>
      </c>
    </row>
    <row r="302" spans="2:65" s="1" customFormat="1" ht="40.5">
      <c r="B302" s="40"/>
      <c r="D302" s="186" t="s">
        <v>209</v>
      </c>
      <c r="F302" s="194" t="s">
        <v>586</v>
      </c>
      <c r="I302" s="195"/>
      <c r="L302" s="40"/>
      <c r="M302" s="196"/>
      <c r="N302" s="41"/>
      <c r="O302" s="41"/>
      <c r="P302" s="41"/>
      <c r="Q302" s="41"/>
      <c r="R302" s="41"/>
      <c r="S302" s="41"/>
      <c r="T302" s="69"/>
      <c r="AT302" s="23" t="s">
        <v>209</v>
      </c>
      <c r="AU302" s="23" t="s">
        <v>211</v>
      </c>
    </row>
    <row r="303" spans="2:65" s="1" customFormat="1" ht="16.5" customHeight="1">
      <c r="B303" s="172"/>
      <c r="C303" s="213" t="s">
        <v>623</v>
      </c>
      <c r="D303" s="213" t="s">
        <v>316</v>
      </c>
      <c r="E303" s="214" t="s">
        <v>588</v>
      </c>
      <c r="F303" s="215" t="s">
        <v>589</v>
      </c>
      <c r="G303" s="216" t="s">
        <v>325</v>
      </c>
      <c r="H303" s="217">
        <v>7</v>
      </c>
      <c r="I303" s="218"/>
      <c r="J303" s="219">
        <f>ROUND(I303*H303,2)</f>
        <v>0</v>
      </c>
      <c r="K303" s="215"/>
      <c r="L303" s="220"/>
      <c r="M303" s="221" t="s">
        <v>5</v>
      </c>
      <c r="N303" s="222" t="s">
        <v>46</v>
      </c>
      <c r="O303" s="41"/>
      <c r="P303" s="182">
        <f>O303*H303</f>
        <v>0</v>
      </c>
      <c r="Q303" s="182">
        <v>3.5000000000000001E-3</v>
      </c>
      <c r="R303" s="182">
        <f>Q303*H303</f>
        <v>2.4500000000000001E-2</v>
      </c>
      <c r="S303" s="182">
        <v>0</v>
      </c>
      <c r="T303" s="183">
        <f>S303*H303</f>
        <v>0</v>
      </c>
      <c r="AR303" s="23" t="s">
        <v>255</v>
      </c>
      <c r="AT303" s="23" t="s">
        <v>316</v>
      </c>
      <c r="AU303" s="23" t="s">
        <v>211</v>
      </c>
      <c r="AY303" s="23" t="s">
        <v>195</v>
      </c>
      <c r="BE303" s="184">
        <f>IF(N303="základní",J303,0)</f>
        <v>0</v>
      </c>
      <c r="BF303" s="184">
        <f>IF(N303="snížená",J303,0)</f>
        <v>0</v>
      </c>
      <c r="BG303" s="184">
        <f>IF(N303="zákl. přenesená",J303,0)</f>
        <v>0</v>
      </c>
      <c r="BH303" s="184">
        <f>IF(N303="sníž. přenesená",J303,0)</f>
        <v>0</v>
      </c>
      <c r="BI303" s="184">
        <f>IF(N303="nulová",J303,0)</f>
        <v>0</v>
      </c>
      <c r="BJ303" s="23" t="s">
        <v>83</v>
      </c>
      <c r="BK303" s="184">
        <f>ROUND(I303*H303,2)</f>
        <v>0</v>
      </c>
      <c r="BL303" s="23" t="s">
        <v>201</v>
      </c>
      <c r="BM303" s="23" t="s">
        <v>1415</v>
      </c>
    </row>
    <row r="304" spans="2:65" s="1" customFormat="1" ht="27">
      <c r="B304" s="40"/>
      <c r="D304" s="186" t="s">
        <v>209</v>
      </c>
      <c r="F304" s="194" t="s">
        <v>512</v>
      </c>
      <c r="I304" s="195"/>
      <c r="L304" s="40"/>
      <c r="M304" s="196"/>
      <c r="N304" s="41"/>
      <c r="O304" s="41"/>
      <c r="P304" s="41"/>
      <c r="Q304" s="41"/>
      <c r="R304" s="41"/>
      <c r="S304" s="41"/>
      <c r="T304" s="69"/>
      <c r="AT304" s="23" t="s">
        <v>209</v>
      </c>
      <c r="AU304" s="23" t="s">
        <v>211</v>
      </c>
    </row>
    <row r="305" spans="2:65" s="1" customFormat="1" ht="16.5" customHeight="1">
      <c r="B305" s="172"/>
      <c r="C305" s="173" t="s">
        <v>628</v>
      </c>
      <c r="D305" s="173" t="s">
        <v>197</v>
      </c>
      <c r="E305" s="174" t="s">
        <v>592</v>
      </c>
      <c r="F305" s="175" t="s">
        <v>593</v>
      </c>
      <c r="G305" s="176" t="s">
        <v>325</v>
      </c>
      <c r="H305" s="177">
        <v>4</v>
      </c>
      <c r="I305" s="178"/>
      <c r="J305" s="179">
        <f>ROUND(I305*H305,2)</f>
        <v>0</v>
      </c>
      <c r="K305" s="175"/>
      <c r="L305" s="40"/>
      <c r="M305" s="180" t="s">
        <v>5</v>
      </c>
      <c r="N305" s="181" t="s">
        <v>46</v>
      </c>
      <c r="O305" s="41"/>
      <c r="P305" s="182">
        <f>O305*H305</f>
        <v>0</v>
      </c>
      <c r="Q305" s="182">
        <v>0.12303</v>
      </c>
      <c r="R305" s="182">
        <f>Q305*H305</f>
        <v>0.49212</v>
      </c>
      <c r="S305" s="182">
        <v>0</v>
      </c>
      <c r="T305" s="183">
        <f>S305*H305</f>
        <v>0</v>
      </c>
      <c r="AR305" s="23" t="s">
        <v>201</v>
      </c>
      <c r="AT305" s="23" t="s">
        <v>197</v>
      </c>
      <c r="AU305" s="23" t="s">
        <v>211</v>
      </c>
      <c r="AY305" s="23" t="s">
        <v>195</v>
      </c>
      <c r="BE305" s="184">
        <f>IF(N305="základní",J305,0)</f>
        <v>0</v>
      </c>
      <c r="BF305" s="184">
        <f>IF(N305="snížená",J305,0)</f>
        <v>0</v>
      </c>
      <c r="BG305" s="184">
        <f>IF(N305="zákl. přenesená",J305,0)</f>
        <v>0</v>
      </c>
      <c r="BH305" s="184">
        <f>IF(N305="sníž. přenesená",J305,0)</f>
        <v>0</v>
      </c>
      <c r="BI305" s="184">
        <f>IF(N305="nulová",J305,0)</f>
        <v>0</v>
      </c>
      <c r="BJ305" s="23" t="s">
        <v>83</v>
      </c>
      <c r="BK305" s="184">
        <f>ROUND(I305*H305,2)</f>
        <v>0</v>
      </c>
      <c r="BL305" s="23" t="s">
        <v>201</v>
      </c>
      <c r="BM305" s="23" t="s">
        <v>1416</v>
      </c>
    </row>
    <row r="306" spans="2:65" s="1" customFormat="1" ht="16.5" customHeight="1">
      <c r="B306" s="172"/>
      <c r="C306" s="213" t="s">
        <v>633</v>
      </c>
      <c r="D306" s="213" t="s">
        <v>316</v>
      </c>
      <c r="E306" s="214" t="s">
        <v>596</v>
      </c>
      <c r="F306" s="215" t="s">
        <v>597</v>
      </c>
      <c r="G306" s="216" t="s">
        <v>325</v>
      </c>
      <c r="H306" s="217">
        <v>4</v>
      </c>
      <c r="I306" s="218"/>
      <c r="J306" s="219">
        <f>ROUND(I306*H306,2)</f>
        <v>0</v>
      </c>
      <c r="K306" s="215"/>
      <c r="L306" s="220"/>
      <c r="M306" s="221" t="s">
        <v>5</v>
      </c>
      <c r="N306" s="222" t="s">
        <v>46</v>
      </c>
      <c r="O306" s="41"/>
      <c r="P306" s="182">
        <f>O306*H306</f>
        <v>0</v>
      </c>
      <c r="Q306" s="182">
        <v>1.3299999999999999E-2</v>
      </c>
      <c r="R306" s="182">
        <f>Q306*H306</f>
        <v>5.3199999999999997E-2</v>
      </c>
      <c r="S306" s="182">
        <v>0</v>
      </c>
      <c r="T306" s="183">
        <f>S306*H306</f>
        <v>0</v>
      </c>
      <c r="AR306" s="23" t="s">
        <v>255</v>
      </c>
      <c r="AT306" s="23" t="s">
        <v>316</v>
      </c>
      <c r="AU306" s="23" t="s">
        <v>211</v>
      </c>
      <c r="AY306" s="23" t="s">
        <v>195</v>
      </c>
      <c r="BE306" s="184">
        <f>IF(N306="základní",J306,0)</f>
        <v>0</v>
      </c>
      <c r="BF306" s="184">
        <f>IF(N306="snížená",J306,0)</f>
        <v>0</v>
      </c>
      <c r="BG306" s="184">
        <f>IF(N306="zákl. přenesená",J306,0)</f>
        <v>0</v>
      </c>
      <c r="BH306" s="184">
        <f>IF(N306="sníž. přenesená",J306,0)</f>
        <v>0</v>
      </c>
      <c r="BI306" s="184">
        <f>IF(N306="nulová",J306,0)</f>
        <v>0</v>
      </c>
      <c r="BJ306" s="23" t="s">
        <v>83</v>
      </c>
      <c r="BK306" s="184">
        <f>ROUND(I306*H306,2)</f>
        <v>0</v>
      </c>
      <c r="BL306" s="23" t="s">
        <v>201</v>
      </c>
      <c r="BM306" s="23" t="s">
        <v>1417</v>
      </c>
    </row>
    <row r="307" spans="2:65" s="1" customFormat="1" ht="54">
      <c r="B307" s="40"/>
      <c r="D307" s="186" t="s">
        <v>209</v>
      </c>
      <c r="F307" s="194" t="s">
        <v>599</v>
      </c>
      <c r="I307" s="195"/>
      <c r="L307" s="40"/>
      <c r="M307" s="196"/>
      <c r="N307" s="41"/>
      <c r="O307" s="41"/>
      <c r="P307" s="41"/>
      <c r="Q307" s="41"/>
      <c r="R307" s="41"/>
      <c r="S307" s="41"/>
      <c r="T307" s="69"/>
      <c r="AT307" s="23" t="s">
        <v>209</v>
      </c>
      <c r="AU307" s="23" t="s">
        <v>211</v>
      </c>
    </row>
    <row r="308" spans="2:65" s="1" customFormat="1" ht="16.5" customHeight="1">
      <c r="B308" s="172"/>
      <c r="C308" s="173" t="s">
        <v>637</v>
      </c>
      <c r="D308" s="173" t="s">
        <v>197</v>
      </c>
      <c r="E308" s="174" t="s">
        <v>605</v>
      </c>
      <c r="F308" s="175" t="s">
        <v>606</v>
      </c>
      <c r="G308" s="176" t="s">
        <v>325</v>
      </c>
      <c r="H308" s="177">
        <v>2</v>
      </c>
      <c r="I308" s="178"/>
      <c r="J308" s="179">
        <f>ROUND(I308*H308,2)</f>
        <v>0</v>
      </c>
      <c r="K308" s="175"/>
      <c r="L308" s="40"/>
      <c r="M308" s="180" t="s">
        <v>5</v>
      </c>
      <c r="N308" s="181" t="s">
        <v>46</v>
      </c>
      <c r="O308" s="41"/>
      <c r="P308" s="182">
        <f>O308*H308</f>
        <v>0</v>
      </c>
      <c r="Q308" s="182">
        <v>0.32906000000000002</v>
      </c>
      <c r="R308" s="182">
        <f>Q308*H308</f>
        <v>0.65812000000000004</v>
      </c>
      <c r="S308" s="182">
        <v>0</v>
      </c>
      <c r="T308" s="183">
        <f>S308*H308</f>
        <v>0</v>
      </c>
      <c r="AR308" s="23" t="s">
        <v>201</v>
      </c>
      <c r="AT308" s="23" t="s">
        <v>197</v>
      </c>
      <c r="AU308" s="23" t="s">
        <v>211</v>
      </c>
      <c r="AY308" s="23" t="s">
        <v>195</v>
      </c>
      <c r="BE308" s="184">
        <f>IF(N308="základní",J308,0)</f>
        <v>0</v>
      </c>
      <c r="BF308" s="184">
        <f>IF(N308="snížená",J308,0)</f>
        <v>0</v>
      </c>
      <c r="BG308" s="184">
        <f>IF(N308="zákl. přenesená",J308,0)</f>
        <v>0</v>
      </c>
      <c r="BH308" s="184">
        <f>IF(N308="sníž. přenesená",J308,0)</f>
        <v>0</v>
      </c>
      <c r="BI308" s="184">
        <f>IF(N308="nulová",J308,0)</f>
        <v>0</v>
      </c>
      <c r="BJ308" s="23" t="s">
        <v>83</v>
      </c>
      <c r="BK308" s="184">
        <f>ROUND(I308*H308,2)</f>
        <v>0</v>
      </c>
      <c r="BL308" s="23" t="s">
        <v>201</v>
      </c>
      <c r="BM308" s="23" t="s">
        <v>1418</v>
      </c>
    </row>
    <row r="309" spans="2:65" s="1" customFormat="1" ht="16.5" customHeight="1">
      <c r="B309" s="172"/>
      <c r="C309" s="213" t="s">
        <v>422</v>
      </c>
      <c r="D309" s="213" t="s">
        <v>316</v>
      </c>
      <c r="E309" s="214" t="s">
        <v>609</v>
      </c>
      <c r="F309" s="215" t="s">
        <v>610</v>
      </c>
      <c r="G309" s="216" t="s">
        <v>325</v>
      </c>
      <c r="H309" s="217">
        <v>2</v>
      </c>
      <c r="I309" s="218"/>
      <c r="J309" s="219">
        <f>ROUND(I309*H309,2)</f>
        <v>0</v>
      </c>
      <c r="K309" s="215"/>
      <c r="L309" s="220"/>
      <c r="M309" s="221" t="s">
        <v>5</v>
      </c>
      <c r="N309" s="222" t="s">
        <v>46</v>
      </c>
      <c r="O309" s="41"/>
      <c r="P309" s="182">
        <f>O309*H309</f>
        <v>0</v>
      </c>
      <c r="Q309" s="182">
        <v>2.9499999999999998E-2</v>
      </c>
      <c r="R309" s="182">
        <f>Q309*H309</f>
        <v>5.8999999999999997E-2</v>
      </c>
      <c r="S309" s="182">
        <v>0</v>
      </c>
      <c r="T309" s="183">
        <f>S309*H309</f>
        <v>0</v>
      </c>
      <c r="AR309" s="23" t="s">
        <v>255</v>
      </c>
      <c r="AT309" s="23" t="s">
        <v>316</v>
      </c>
      <c r="AU309" s="23" t="s">
        <v>211</v>
      </c>
      <c r="AY309" s="23" t="s">
        <v>195</v>
      </c>
      <c r="BE309" s="184">
        <f>IF(N309="základní",J309,0)</f>
        <v>0</v>
      </c>
      <c r="BF309" s="184">
        <f>IF(N309="snížená",J309,0)</f>
        <v>0</v>
      </c>
      <c r="BG309" s="184">
        <f>IF(N309="zákl. přenesená",J309,0)</f>
        <v>0</v>
      </c>
      <c r="BH309" s="184">
        <f>IF(N309="sníž. přenesená",J309,0)</f>
        <v>0</v>
      </c>
      <c r="BI309" s="184">
        <f>IF(N309="nulová",J309,0)</f>
        <v>0</v>
      </c>
      <c r="BJ309" s="23" t="s">
        <v>83</v>
      </c>
      <c r="BK309" s="184">
        <f>ROUND(I309*H309,2)</f>
        <v>0</v>
      </c>
      <c r="BL309" s="23" t="s">
        <v>201</v>
      </c>
      <c r="BM309" s="23" t="s">
        <v>1419</v>
      </c>
    </row>
    <row r="310" spans="2:65" s="1" customFormat="1" ht="40.5">
      <c r="B310" s="40"/>
      <c r="D310" s="186" t="s">
        <v>209</v>
      </c>
      <c r="F310" s="194" t="s">
        <v>612</v>
      </c>
      <c r="I310" s="195"/>
      <c r="L310" s="40"/>
      <c r="M310" s="196"/>
      <c r="N310" s="41"/>
      <c r="O310" s="41"/>
      <c r="P310" s="41"/>
      <c r="Q310" s="41"/>
      <c r="R310" s="41"/>
      <c r="S310" s="41"/>
      <c r="T310" s="69"/>
      <c r="AT310" s="23" t="s">
        <v>209</v>
      </c>
      <c r="AU310" s="23" t="s">
        <v>211</v>
      </c>
    </row>
    <row r="311" spans="2:65" s="1" customFormat="1" ht="16.5" customHeight="1">
      <c r="B311" s="172"/>
      <c r="C311" s="173" t="s">
        <v>645</v>
      </c>
      <c r="D311" s="173" t="s">
        <v>197</v>
      </c>
      <c r="E311" s="174" t="s">
        <v>614</v>
      </c>
      <c r="F311" s="175" t="s">
        <v>615</v>
      </c>
      <c r="G311" s="176" t="s">
        <v>207</v>
      </c>
      <c r="H311" s="177">
        <v>154</v>
      </c>
      <c r="I311" s="178"/>
      <c r="J311" s="179">
        <f>ROUND(I311*H311,2)</f>
        <v>0</v>
      </c>
      <c r="K311" s="175"/>
      <c r="L311" s="40"/>
      <c r="M311" s="180" t="s">
        <v>5</v>
      </c>
      <c r="N311" s="181" t="s">
        <v>46</v>
      </c>
      <c r="O311" s="41"/>
      <c r="P311" s="182">
        <f>O311*H311</f>
        <v>0</v>
      </c>
      <c r="Q311" s="182">
        <v>0</v>
      </c>
      <c r="R311" s="182">
        <f>Q311*H311</f>
        <v>0</v>
      </c>
      <c r="S311" s="182">
        <v>0</v>
      </c>
      <c r="T311" s="183">
        <f>S311*H311</f>
        <v>0</v>
      </c>
      <c r="AR311" s="23" t="s">
        <v>201</v>
      </c>
      <c r="AT311" s="23" t="s">
        <v>197</v>
      </c>
      <c r="AU311" s="23" t="s">
        <v>211</v>
      </c>
      <c r="AY311" s="23" t="s">
        <v>195</v>
      </c>
      <c r="BE311" s="184">
        <f>IF(N311="základní",J311,0)</f>
        <v>0</v>
      </c>
      <c r="BF311" s="184">
        <f>IF(N311="snížená",J311,0)</f>
        <v>0</v>
      </c>
      <c r="BG311" s="184">
        <f>IF(N311="zákl. přenesená",J311,0)</f>
        <v>0</v>
      </c>
      <c r="BH311" s="184">
        <f>IF(N311="sníž. přenesená",J311,0)</f>
        <v>0</v>
      </c>
      <c r="BI311" s="184">
        <f>IF(N311="nulová",J311,0)</f>
        <v>0</v>
      </c>
      <c r="BJ311" s="23" t="s">
        <v>83</v>
      </c>
      <c r="BK311" s="184">
        <f>ROUND(I311*H311,2)</f>
        <v>0</v>
      </c>
      <c r="BL311" s="23" t="s">
        <v>201</v>
      </c>
      <c r="BM311" s="23" t="s">
        <v>1420</v>
      </c>
    </row>
    <row r="312" spans="2:65" s="1" customFormat="1" ht="67.5">
      <c r="B312" s="40"/>
      <c r="D312" s="186" t="s">
        <v>209</v>
      </c>
      <c r="F312" s="194" t="s">
        <v>617</v>
      </c>
      <c r="I312" s="195"/>
      <c r="L312" s="40"/>
      <c r="M312" s="196"/>
      <c r="N312" s="41"/>
      <c r="O312" s="41"/>
      <c r="P312" s="41"/>
      <c r="Q312" s="41"/>
      <c r="R312" s="41"/>
      <c r="S312" s="41"/>
      <c r="T312" s="69"/>
      <c r="AT312" s="23" t="s">
        <v>209</v>
      </c>
      <c r="AU312" s="23" t="s">
        <v>211</v>
      </c>
    </row>
    <row r="313" spans="2:65" s="1" customFormat="1" ht="16.5" customHeight="1">
      <c r="B313" s="172"/>
      <c r="C313" s="173" t="s">
        <v>460</v>
      </c>
      <c r="D313" s="173" t="s">
        <v>197</v>
      </c>
      <c r="E313" s="174" t="s">
        <v>619</v>
      </c>
      <c r="F313" s="175" t="s">
        <v>620</v>
      </c>
      <c r="G313" s="176" t="s">
        <v>325</v>
      </c>
      <c r="H313" s="177">
        <v>1</v>
      </c>
      <c r="I313" s="178"/>
      <c r="J313" s="179">
        <f>ROUND(I313*H313,2)</f>
        <v>0</v>
      </c>
      <c r="K313" s="175"/>
      <c r="L313" s="40"/>
      <c r="M313" s="180" t="s">
        <v>5</v>
      </c>
      <c r="N313" s="181" t="s">
        <v>46</v>
      </c>
      <c r="O313" s="41"/>
      <c r="P313" s="182">
        <f>O313*H313</f>
        <v>0</v>
      </c>
      <c r="Q313" s="182">
        <v>0</v>
      </c>
      <c r="R313" s="182">
        <f>Q313*H313</f>
        <v>0</v>
      </c>
      <c r="S313" s="182">
        <v>0</v>
      </c>
      <c r="T313" s="183">
        <f>S313*H313</f>
        <v>0</v>
      </c>
      <c r="AR313" s="23" t="s">
        <v>201</v>
      </c>
      <c r="AT313" s="23" t="s">
        <v>197</v>
      </c>
      <c r="AU313" s="23" t="s">
        <v>211</v>
      </c>
      <c r="AY313" s="23" t="s">
        <v>195</v>
      </c>
      <c r="BE313" s="184">
        <f>IF(N313="základní",J313,0)</f>
        <v>0</v>
      </c>
      <c r="BF313" s="184">
        <f>IF(N313="snížená",J313,0)</f>
        <v>0</v>
      </c>
      <c r="BG313" s="184">
        <f>IF(N313="zákl. přenesená",J313,0)</f>
        <v>0</v>
      </c>
      <c r="BH313" s="184">
        <f>IF(N313="sníž. přenesená",J313,0)</f>
        <v>0</v>
      </c>
      <c r="BI313" s="184">
        <f>IF(N313="nulová",J313,0)</f>
        <v>0</v>
      </c>
      <c r="BJ313" s="23" t="s">
        <v>83</v>
      </c>
      <c r="BK313" s="184">
        <f>ROUND(I313*H313,2)</f>
        <v>0</v>
      </c>
      <c r="BL313" s="23" t="s">
        <v>201</v>
      </c>
      <c r="BM313" s="23" t="s">
        <v>1421</v>
      </c>
    </row>
    <row r="314" spans="2:65" s="1" customFormat="1" ht="27">
      <c r="B314" s="40"/>
      <c r="D314" s="186" t="s">
        <v>209</v>
      </c>
      <c r="F314" s="194" t="s">
        <v>622</v>
      </c>
      <c r="I314" s="195"/>
      <c r="L314" s="40"/>
      <c r="M314" s="196"/>
      <c r="N314" s="41"/>
      <c r="O314" s="41"/>
      <c r="P314" s="41"/>
      <c r="Q314" s="41"/>
      <c r="R314" s="41"/>
      <c r="S314" s="41"/>
      <c r="T314" s="69"/>
      <c r="AT314" s="23" t="s">
        <v>209</v>
      </c>
      <c r="AU314" s="23" t="s">
        <v>211</v>
      </c>
    </row>
    <row r="315" spans="2:65" s="1" customFormat="1" ht="16.5" customHeight="1">
      <c r="B315" s="172"/>
      <c r="C315" s="173" t="s">
        <v>654</v>
      </c>
      <c r="D315" s="173" t="s">
        <v>197</v>
      </c>
      <c r="E315" s="174" t="s">
        <v>624</v>
      </c>
      <c r="F315" s="175" t="s">
        <v>625</v>
      </c>
      <c r="G315" s="176" t="s">
        <v>207</v>
      </c>
      <c r="H315" s="177">
        <v>154</v>
      </c>
      <c r="I315" s="178"/>
      <c r="J315" s="179">
        <f>ROUND(I315*H315,2)</f>
        <v>0</v>
      </c>
      <c r="K315" s="175"/>
      <c r="L315" s="40"/>
      <c r="M315" s="180" t="s">
        <v>5</v>
      </c>
      <c r="N315" s="181" t="s">
        <v>46</v>
      </c>
      <c r="O315" s="41"/>
      <c r="P315" s="182">
        <f>O315*H315</f>
        <v>0</v>
      </c>
      <c r="Q315" s="182">
        <v>0</v>
      </c>
      <c r="R315" s="182">
        <f>Q315*H315</f>
        <v>0</v>
      </c>
      <c r="S315" s="182">
        <v>0</v>
      </c>
      <c r="T315" s="183">
        <f>S315*H315</f>
        <v>0</v>
      </c>
      <c r="AR315" s="23" t="s">
        <v>201</v>
      </c>
      <c r="AT315" s="23" t="s">
        <v>197</v>
      </c>
      <c r="AU315" s="23" t="s">
        <v>211</v>
      </c>
      <c r="AY315" s="23" t="s">
        <v>195</v>
      </c>
      <c r="BE315" s="184">
        <f>IF(N315="základní",J315,0)</f>
        <v>0</v>
      </c>
      <c r="BF315" s="184">
        <f>IF(N315="snížená",J315,0)</f>
        <v>0</v>
      </c>
      <c r="BG315" s="184">
        <f>IF(N315="zákl. přenesená",J315,0)</f>
        <v>0</v>
      </c>
      <c r="BH315" s="184">
        <f>IF(N315="sníž. přenesená",J315,0)</f>
        <v>0</v>
      </c>
      <c r="BI315" s="184">
        <f>IF(N315="nulová",J315,0)</f>
        <v>0</v>
      </c>
      <c r="BJ315" s="23" t="s">
        <v>83</v>
      </c>
      <c r="BK315" s="184">
        <f>ROUND(I315*H315,2)</f>
        <v>0</v>
      </c>
      <c r="BL315" s="23" t="s">
        <v>201</v>
      </c>
      <c r="BM315" s="23" t="s">
        <v>1422</v>
      </c>
    </row>
    <row r="316" spans="2:65" s="1" customFormat="1" ht="27">
      <c r="B316" s="40"/>
      <c r="D316" s="186" t="s">
        <v>209</v>
      </c>
      <c r="F316" s="194" t="s">
        <v>627</v>
      </c>
      <c r="I316" s="195"/>
      <c r="L316" s="40"/>
      <c r="M316" s="196"/>
      <c r="N316" s="41"/>
      <c r="O316" s="41"/>
      <c r="P316" s="41"/>
      <c r="Q316" s="41"/>
      <c r="R316" s="41"/>
      <c r="S316" s="41"/>
      <c r="T316" s="69"/>
      <c r="AT316" s="23" t="s">
        <v>209</v>
      </c>
      <c r="AU316" s="23" t="s">
        <v>211</v>
      </c>
    </row>
    <row r="317" spans="2:65" s="1" customFormat="1" ht="16.5" customHeight="1">
      <c r="B317" s="172"/>
      <c r="C317" s="173" t="s">
        <v>541</v>
      </c>
      <c r="D317" s="173" t="s">
        <v>197</v>
      </c>
      <c r="E317" s="174" t="s">
        <v>629</v>
      </c>
      <c r="F317" s="175" t="s">
        <v>630</v>
      </c>
      <c r="G317" s="176" t="s">
        <v>325</v>
      </c>
      <c r="H317" s="177">
        <v>3</v>
      </c>
      <c r="I317" s="178"/>
      <c r="J317" s="179">
        <f>ROUND(I317*H317,2)</f>
        <v>0</v>
      </c>
      <c r="K317" s="175"/>
      <c r="L317" s="40"/>
      <c r="M317" s="180" t="s">
        <v>5</v>
      </c>
      <c r="N317" s="181" t="s">
        <v>46</v>
      </c>
      <c r="O317" s="41"/>
      <c r="P317" s="182">
        <f>O317*H317</f>
        <v>0</v>
      </c>
      <c r="Q317" s="182">
        <v>0.46009</v>
      </c>
      <c r="R317" s="182">
        <f>Q317*H317</f>
        <v>1.3802699999999999</v>
      </c>
      <c r="S317" s="182">
        <v>0</v>
      </c>
      <c r="T317" s="183">
        <f>S317*H317</f>
        <v>0</v>
      </c>
      <c r="AR317" s="23" t="s">
        <v>201</v>
      </c>
      <c r="AT317" s="23" t="s">
        <v>197</v>
      </c>
      <c r="AU317" s="23" t="s">
        <v>211</v>
      </c>
      <c r="AY317" s="23" t="s">
        <v>195</v>
      </c>
      <c r="BE317" s="184">
        <f>IF(N317="základní",J317,0)</f>
        <v>0</v>
      </c>
      <c r="BF317" s="184">
        <f>IF(N317="snížená",J317,0)</f>
        <v>0</v>
      </c>
      <c r="BG317" s="184">
        <f>IF(N317="zákl. přenesená",J317,0)</f>
        <v>0</v>
      </c>
      <c r="BH317" s="184">
        <f>IF(N317="sníž. přenesená",J317,0)</f>
        <v>0</v>
      </c>
      <c r="BI317" s="184">
        <f>IF(N317="nulová",J317,0)</f>
        <v>0</v>
      </c>
      <c r="BJ317" s="23" t="s">
        <v>83</v>
      </c>
      <c r="BK317" s="184">
        <f>ROUND(I317*H317,2)</f>
        <v>0</v>
      </c>
      <c r="BL317" s="23" t="s">
        <v>201</v>
      </c>
      <c r="BM317" s="23" t="s">
        <v>1423</v>
      </c>
    </row>
    <row r="318" spans="2:65" s="1" customFormat="1" ht="27">
      <c r="B318" s="40"/>
      <c r="D318" s="186" t="s">
        <v>209</v>
      </c>
      <c r="F318" s="194" t="s">
        <v>632</v>
      </c>
      <c r="I318" s="195"/>
      <c r="L318" s="40"/>
      <c r="M318" s="196"/>
      <c r="N318" s="41"/>
      <c r="O318" s="41"/>
      <c r="P318" s="41"/>
      <c r="Q318" s="41"/>
      <c r="R318" s="41"/>
      <c r="S318" s="41"/>
      <c r="T318" s="69"/>
      <c r="AT318" s="23" t="s">
        <v>209</v>
      </c>
      <c r="AU318" s="23" t="s">
        <v>211</v>
      </c>
    </row>
    <row r="319" spans="2:65" s="1" customFormat="1" ht="16.5" customHeight="1">
      <c r="B319" s="172"/>
      <c r="C319" s="173" t="s">
        <v>663</v>
      </c>
      <c r="D319" s="173" t="s">
        <v>197</v>
      </c>
      <c r="E319" s="174" t="s">
        <v>634</v>
      </c>
      <c r="F319" s="175" t="s">
        <v>635</v>
      </c>
      <c r="G319" s="176" t="s">
        <v>207</v>
      </c>
      <c r="H319" s="177">
        <v>154</v>
      </c>
      <c r="I319" s="178"/>
      <c r="J319" s="179">
        <f>ROUND(I319*H319,2)</f>
        <v>0</v>
      </c>
      <c r="K319" s="175"/>
      <c r="L319" s="40"/>
      <c r="M319" s="180" t="s">
        <v>5</v>
      </c>
      <c r="N319" s="181" t="s">
        <v>46</v>
      </c>
      <c r="O319" s="41"/>
      <c r="P319" s="182">
        <f>O319*H319</f>
        <v>0</v>
      </c>
      <c r="Q319" s="182">
        <v>9.0000000000000006E-5</v>
      </c>
      <c r="R319" s="182">
        <f>Q319*H319</f>
        <v>1.3860000000000001E-2</v>
      </c>
      <c r="S319" s="182">
        <v>0</v>
      </c>
      <c r="T319" s="183">
        <f>S319*H319</f>
        <v>0</v>
      </c>
      <c r="AR319" s="23" t="s">
        <v>201</v>
      </c>
      <c r="AT319" s="23" t="s">
        <v>197</v>
      </c>
      <c r="AU319" s="23" t="s">
        <v>211</v>
      </c>
      <c r="AY319" s="23" t="s">
        <v>195</v>
      </c>
      <c r="BE319" s="184">
        <f>IF(N319="základní",J319,0)</f>
        <v>0</v>
      </c>
      <c r="BF319" s="184">
        <f>IF(N319="snížená",J319,0)</f>
        <v>0</v>
      </c>
      <c r="BG319" s="184">
        <f>IF(N319="zákl. přenesená",J319,0)</f>
        <v>0</v>
      </c>
      <c r="BH319" s="184">
        <f>IF(N319="sníž. přenesená",J319,0)</f>
        <v>0</v>
      </c>
      <c r="BI319" s="184">
        <f>IF(N319="nulová",J319,0)</f>
        <v>0</v>
      </c>
      <c r="BJ319" s="23" t="s">
        <v>83</v>
      </c>
      <c r="BK319" s="184">
        <f>ROUND(I319*H319,2)</f>
        <v>0</v>
      </c>
      <c r="BL319" s="23" t="s">
        <v>201</v>
      </c>
      <c r="BM319" s="23" t="s">
        <v>1424</v>
      </c>
    </row>
    <row r="320" spans="2:65" s="1" customFormat="1" ht="16.5" customHeight="1">
      <c r="B320" s="172"/>
      <c r="C320" s="173" t="s">
        <v>661</v>
      </c>
      <c r="D320" s="173" t="s">
        <v>197</v>
      </c>
      <c r="E320" s="174" t="s">
        <v>638</v>
      </c>
      <c r="F320" s="175" t="s">
        <v>639</v>
      </c>
      <c r="G320" s="176" t="s">
        <v>207</v>
      </c>
      <c r="H320" s="177">
        <v>310</v>
      </c>
      <c r="I320" s="178"/>
      <c r="J320" s="179">
        <f>ROUND(I320*H320,2)</f>
        <v>0</v>
      </c>
      <c r="K320" s="175"/>
      <c r="L320" s="40"/>
      <c r="M320" s="180" t="s">
        <v>5</v>
      </c>
      <c r="N320" s="181" t="s">
        <v>46</v>
      </c>
      <c r="O320" s="41"/>
      <c r="P320" s="182">
        <f>O320*H320</f>
        <v>0</v>
      </c>
      <c r="Q320" s="182">
        <v>1.9000000000000001E-4</v>
      </c>
      <c r="R320" s="182">
        <f>Q320*H320</f>
        <v>5.8900000000000001E-2</v>
      </c>
      <c r="S320" s="182">
        <v>0</v>
      </c>
      <c r="T320" s="183">
        <f>S320*H320</f>
        <v>0</v>
      </c>
      <c r="AR320" s="23" t="s">
        <v>201</v>
      </c>
      <c r="AT320" s="23" t="s">
        <v>197</v>
      </c>
      <c r="AU320" s="23" t="s">
        <v>211</v>
      </c>
      <c r="AY320" s="23" t="s">
        <v>195</v>
      </c>
      <c r="BE320" s="184">
        <f>IF(N320="základní",J320,0)</f>
        <v>0</v>
      </c>
      <c r="BF320" s="184">
        <f>IF(N320="snížená",J320,0)</f>
        <v>0</v>
      </c>
      <c r="BG320" s="184">
        <f>IF(N320="zákl. přenesená",J320,0)</f>
        <v>0</v>
      </c>
      <c r="BH320" s="184">
        <f>IF(N320="sníž. přenesená",J320,0)</f>
        <v>0</v>
      </c>
      <c r="BI320" s="184">
        <f>IF(N320="nulová",J320,0)</f>
        <v>0</v>
      </c>
      <c r="BJ320" s="23" t="s">
        <v>83</v>
      </c>
      <c r="BK320" s="184">
        <f>ROUND(I320*H320,2)</f>
        <v>0</v>
      </c>
      <c r="BL320" s="23" t="s">
        <v>201</v>
      </c>
      <c r="BM320" s="23" t="s">
        <v>1425</v>
      </c>
    </row>
    <row r="321" spans="2:65" s="1" customFormat="1" ht="54">
      <c r="B321" s="40"/>
      <c r="D321" s="186" t="s">
        <v>209</v>
      </c>
      <c r="F321" s="194" t="s">
        <v>641</v>
      </c>
      <c r="I321" s="195"/>
      <c r="L321" s="40"/>
      <c r="M321" s="196"/>
      <c r="N321" s="41"/>
      <c r="O321" s="41"/>
      <c r="P321" s="41"/>
      <c r="Q321" s="41"/>
      <c r="R321" s="41"/>
      <c r="S321" s="41"/>
      <c r="T321" s="69"/>
      <c r="AT321" s="23" t="s">
        <v>209</v>
      </c>
      <c r="AU321" s="23" t="s">
        <v>211</v>
      </c>
    </row>
    <row r="322" spans="2:65" s="1" customFormat="1" ht="16.5" customHeight="1">
      <c r="B322" s="172"/>
      <c r="C322" s="173" t="s">
        <v>675</v>
      </c>
      <c r="D322" s="173" t="s">
        <v>197</v>
      </c>
      <c r="E322" s="174" t="s">
        <v>642</v>
      </c>
      <c r="F322" s="175" t="s">
        <v>643</v>
      </c>
      <c r="G322" s="176" t="s">
        <v>325</v>
      </c>
      <c r="H322" s="177">
        <v>13</v>
      </c>
      <c r="I322" s="178"/>
      <c r="J322" s="179">
        <f>ROUND(I322*H322,2)</f>
        <v>0</v>
      </c>
      <c r="K322" s="175"/>
      <c r="L322" s="40"/>
      <c r="M322" s="180" t="s">
        <v>5</v>
      </c>
      <c r="N322" s="181" t="s">
        <v>46</v>
      </c>
      <c r="O322" s="41"/>
      <c r="P322" s="182">
        <f>O322*H322</f>
        <v>0</v>
      </c>
      <c r="Q322" s="182">
        <v>3.1E-4</v>
      </c>
      <c r="R322" s="182">
        <f>Q322*H322</f>
        <v>4.0299999999999997E-3</v>
      </c>
      <c r="S322" s="182">
        <v>0</v>
      </c>
      <c r="T322" s="183">
        <f>S322*H322</f>
        <v>0</v>
      </c>
      <c r="AR322" s="23" t="s">
        <v>201</v>
      </c>
      <c r="AT322" s="23" t="s">
        <v>197</v>
      </c>
      <c r="AU322" s="23" t="s">
        <v>211</v>
      </c>
      <c r="AY322" s="23" t="s">
        <v>195</v>
      </c>
      <c r="BE322" s="184">
        <f>IF(N322="základní",J322,0)</f>
        <v>0</v>
      </c>
      <c r="BF322" s="184">
        <f>IF(N322="snížená",J322,0)</f>
        <v>0</v>
      </c>
      <c r="BG322" s="184">
        <f>IF(N322="zákl. přenesená",J322,0)</f>
        <v>0</v>
      </c>
      <c r="BH322" s="184">
        <f>IF(N322="sníž. přenesená",J322,0)</f>
        <v>0</v>
      </c>
      <c r="BI322" s="184">
        <f>IF(N322="nulová",J322,0)</f>
        <v>0</v>
      </c>
      <c r="BJ322" s="23" t="s">
        <v>83</v>
      </c>
      <c r="BK322" s="184">
        <f>ROUND(I322*H322,2)</f>
        <v>0</v>
      </c>
      <c r="BL322" s="23" t="s">
        <v>201</v>
      </c>
      <c r="BM322" s="23" t="s">
        <v>1426</v>
      </c>
    </row>
    <row r="323" spans="2:65" s="1" customFormat="1" ht="16.5" customHeight="1">
      <c r="B323" s="172"/>
      <c r="C323" s="173" t="s">
        <v>681</v>
      </c>
      <c r="D323" s="173" t="s">
        <v>197</v>
      </c>
      <c r="E323" s="174" t="s">
        <v>646</v>
      </c>
      <c r="F323" s="175" t="s">
        <v>647</v>
      </c>
      <c r="G323" s="176" t="s">
        <v>325</v>
      </c>
      <c r="H323" s="177">
        <v>2</v>
      </c>
      <c r="I323" s="178"/>
      <c r="J323" s="179">
        <f>ROUND(I323*H323,2)</f>
        <v>0</v>
      </c>
      <c r="K323" s="175"/>
      <c r="L323" s="40"/>
      <c r="M323" s="180" t="s">
        <v>5</v>
      </c>
      <c r="N323" s="181" t="s">
        <v>46</v>
      </c>
      <c r="O323" s="41"/>
      <c r="P323" s="182">
        <f>O323*H323</f>
        <v>0</v>
      </c>
      <c r="Q323" s="182">
        <v>0</v>
      </c>
      <c r="R323" s="182">
        <f>Q323*H323</f>
        <v>0</v>
      </c>
      <c r="S323" s="182">
        <v>0</v>
      </c>
      <c r="T323" s="183">
        <f>S323*H323</f>
        <v>0</v>
      </c>
      <c r="AR323" s="23" t="s">
        <v>201</v>
      </c>
      <c r="AT323" s="23" t="s">
        <v>197</v>
      </c>
      <c r="AU323" s="23" t="s">
        <v>211</v>
      </c>
      <c r="AY323" s="23" t="s">
        <v>195</v>
      </c>
      <c r="BE323" s="184">
        <f>IF(N323="základní",J323,0)</f>
        <v>0</v>
      </c>
      <c r="BF323" s="184">
        <f>IF(N323="snížená",J323,0)</f>
        <v>0</v>
      </c>
      <c r="BG323" s="184">
        <f>IF(N323="zákl. přenesená",J323,0)</f>
        <v>0</v>
      </c>
      <c r="BH323" s="184">
        <f>IF(N323="sníž. přenesená",J323,0)</f>
        <v>0</v>
      </c>
      <c r="BI323" s="184">
        <f>IF(N323="nulová",J323,0)</f>
        <v>0</v>
      </c>
      <c r="BJ323" s="23" t="s">
        <v>83</v>
      </c>
      <c r="BK323" s="184">
        <f>ROUND(I323*H323,2)</f>
        <v>0</v>
      </c>
      <c r="BL323" s="23" t="s">
        <v>201</v>
      </c>
      <c r="BM323" s="23" t="s">
        <v>1427</v>
      </c>
    </row>
    <row r="324" spans="2:65" s="1" customFormat="1" ht="27">
      <c r="B324" s="40"/>
      <c r="D324" s="186" t="s">
        <v>209</v>
      </c>
      <c r="F324" s="194" t="s">
        <v>649</v>
      </c>
      <c r="I324" s="195"/>
      <c r="L324" s="40"/>
      <c r="M324" s="196"/>
      <c r="N324" s="41"/>
      <c r="O324" s="41"/>
      <c r="P324" s="41"/>
      <c r="Q324" s="41"/>
      <c r="R324" s="41"/>
      <c r="S324" s="41"/>
      <c r="T324" s="69"/>
      <c r="AT324" s="23" t="s">
        <v>209</v>
      </c>
      <c r="AU324" s="23" t="s">
        <v>211</v>
      </c>
    </row>
    <row r="325" spans="2:65" s="1" customFormat="1" ht="16.5" customHeight="1">
      <c r="B325" s="172"/>
      <c r="C325" s="173" t="s">
        <v>685</v>
      </c>
      <c r="D325" s="173" t="s">
        <v>197</v>
      </c>
      <c r="E325" s="174" t="s">
        <v>650</v>
      </c>
      <c r="F325" s="175" t="s">
        <v>651</v>
      </c>
      <c r="G325" s="176" t="s">
        <v>325</v>
      </c>
      <c r="H325" s="177">
        <v>7</v>
      </c>
      <c r="I325" s="178"/>
      <c r="J325" s="179">
        <f>ROUND(I325*H325,2)</f>
        <v>0</v>
      </c>
      <c r="K325" s="175"/>
      <c r="L325" s="40"/>
      <c r="M325" s="180" t="s">
        <v>5</v>
      </c>
      <c r="N325" s="181" t="s">
        <v>46</v>
      </c>
      <c r="O325" s="41"/>
      <c r="P325" s="182">
        <f>O325*H325</f>
        <v>0</v>
      </c>
      <c r="Q325" s="182">
        <v>0</v>
      </c>
      <c r="R325" s="182">
        <f>Q325*H325</f>
        <v>0</v>
      </c>
      <c r="S325" s="182">
        <v>0</v>
      </c>
      <c r="T325" s="183">
        <f>S325*H325</f>
        <v>0</v>
      </c>
      <c r="AR325" s="23" t="s">
        <v>201</v>
      </c>
      <c r="AT325" s="23" t="s">
        <v>197</v>
      </c>
      <c r="AU325" s="23" t="s">
        <v>211</v>
      </c>
      <c r="AY325" s="23" t="s">
        <v>195</v>
      </c>
      <c r="BE325" s="184">
        <f>IF(N325="základní",J325,0)</f>
        <v>0</v>
      </c>
      <c r="BF325" s="184">
        <f>IF(N325="snížená",J325,0)</f>
        <v>0</v>
      </c>
      <c r="BG325" s="184">
        <f>IF(N325="zákl. přenesená",J325,0)</f>
        <v>0</v>
      </c>
      <c r="BH325" s="184">
        <f>IF(N325="sníž. přenesená",J325,0)</f>
        <v>0</v>
      </c>
      <c r="BI325" s="184">
        <f>IF(N325="nulová",J325,0)</f>
        <v>0</v>
      </c>
      <c r="BJ325" s="23" t="s">
        <v>83</v>
      </c>
      <c r="BK325" s="184">
        <f>ROUND(I325*H325,2)</f>
        <v>0</v>
      </c>
      <c r="BL325" s="23" t="s">
        <v>201</v>
      </c>
      <c r="BM325" s="23" t="s">
        <v>1428</v>
      </c>
    </row>
    <row r="326" spans="2:65" s="1" customFormat="1" ht="27">
      <c r="B326" s="40"/>
      <c r="D326" s="186" t="s">
        <v>209</v>
      </c>
      <c r="F326" s="194" t="s">
        <v>653</v>
      </c>
      <c r="I326" s="195"/>
      <c r="L326" s="40"/>
      <c r="M326" s="196"/>
      <c r="N326" s="41"/>
      <c r="O326" s="41"/>
      <c r="P326" s="41"/>
      <c r="Q326" s="41"/>
      <c r="R326" s="41"/>
      <c r="S326" s="41"/>
      <c r="T326" s="69"/>
      <c r="AT326" s="23" t="s">
        <v>209</v>
      </c>
      <c r="AU326" s="23" t="s">
        <v>211</v>
      </c>
    </row>
    <row r="327" spans="2:65" s="1" customFormat="1" ht="16.5" customHeight="1">
      <c r="B327" s="172"/>
      <c r="C327" s="173" t="s">
        <v>689</v>
      </c>
      <c r="D327" s="173" t="s">
        <v>197</v>
      </c>
      <c r="E327" s="174" t="s">
        <v>655</v>
      </c>
      <c r="F327" s="175" t="s">
        <v>656</v>
      </c>
      <c r="G327" s="176" t="s">
        <v>325</v>
      </c>
      <c r="H327" s="177">
        <v>2</v>
      </c>
      <c r="I327" s="178"/>
      <c r="J327" s="179">
        <f>ROUND(I327*H327,2)</f>
        <v>0</v>
      </c>
      <c r="K327" s="175"/>
      <c r="L327" s="40"/>
      <c r="M327" s="180" t="s">
        <v>5</v>
      </c>
      <c r="N327" s="181" t="s">
        <v>46</v>
      </c>
      <c r="O327" s="41"/>
      <c r="P327" s="182">
        <f>O327*H327</f>
        <v>0</v>
      </c>
      <c r="Q327" s="182">
        <v>0</v>
      </c>
      <c r="R327" s="182">
        <f>Q327*H327</f>
        <v>0</v>
      </c>
      <c r="S327" s="182">
        <v>0</v>
      </c>
      <c r="T327" s="183">
        <f>S327*H327</f>
        <v>0</v>
      </c>
      <c r="AR327" s="23" t="s">
        <v>201</v>
      </c>
      <c r="AT327" s="23" t="s">
        <v>197</v>
      </c>
      <c r="AU327" s="23" t="s">
        <v>211</v>
      </c>
      <c r="AY327" s="23" t="s">
        <v>195</v>
      </c>
      <c r="BE327" s="184">
        <f>IF(N327="základní",J327,0)</f>
        <v>0</v>
      </c>
      <c r="BF327" s="184">
        <f>IF(N327="snížená",J327,0)</f>
        <v>0</v>
      </c>
      <c r="BG327" s="184">
        <f>IF(N327="zákl. přenesená",J327,0)</f>
        <v>0</v>
      </c>
      <c r="BH327" s="184">
        <f>IF(N327="sníž. přenesená",J327,0)</f>
        <v>0</v>
      </c>
      <c r="BI327" s="184">
        <f>IF(N327="nulová",J327,0)</f>
        <v>0</v>
      </c>
      <c r="BJ327" s="23" t="s">
        <v>83</v>
      </c>
      <c r="BK327" s="184">
        <f>ROUND(I327*H327,2)</f>
        <v>0</v>
      </c>
      <c r="BL327" s="23" t="s">
        <v>201</v>
      </c>
      <c r="BM327" s="23" t="s">
        <v>1429</v>
      </c>
    </row>
    <row r="328" spans="2:65" s="1" customFormat="1" ht="27">
      <c r="B328" s="40"/>
      <c r="D328" s="186" t="s">
        <v>209</v>
      </c>
      <c r="F328" s="194" t="s">
        <v>658</v>
      </c>
      <c r="I328" s="195"/>
      <c r="L328" s="40"/>
      <c r="M328" s="196"/>
      <c r="N328" s="41"/>
      <c r="O328" s="41"/>
      <c r="P328" s="41"/>
      <c r="Q328" s="41"/>
      <c r="R328" s="41"/>
      <c r="S328" s="41"/>
      <c r="T328" s="69"/>
      <c r="AT328" s="23" t="s">
        <v>209</v>
      </c>
      <c r="AU328" s="23" t="s">
        <v>211</v>
      </c>
    </row>
    <row r="329" spans="2:65" s="1" customFormat="1" ht="16.5" customHeight="1">
      <c r="B329" s="172"/>
      <c r="C329" s="173" t="s">
        <v>1123</v>
      </c>
      <c r="D329" s="173" t="s">
        <v>197</v>
      </c>
      <c r="E329" s="174" t="s">
        <v>538</v>
      </c>
      <c r="F329" s="175" t="s">
        <v>539</v>
      </c>
      <c r="G329" s="176" t="s">
        <v>303</v>
      </c>
      <c r="H329" s="177">
        <v>3.4079999999999999</v>
      </c>
      <c r="I329" s="178"/>
      <c r="J329" s="179">
        <f>ROUND(I329*H329,2)</f>
        <v>0</v>
      </c>
      <c r="K329" s="175"/>
      <c r="L329" s="40"/>
      <c r="M329" s="180" t="s">
        <v>5</v>
      </c>
      <c r="N329" s="181" t="s">
        <v>46</v>
      </c>
      <c r="O329" s="4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AR329" s="23" t="s">
        <v>201</v>
      </c>
      <c r="AT329" s="23" t="s">
        <v>197</v>
      </c>
      <c r="AU329" s="23" t="s">
        <v>211</v>
      </c>
      <c r="AY329" s="23" t="s">
        <v>195</v>
      </c>
      <c r="BE329" s="184">
        <f>IF(N329="základní",J329,0)</f>
        <v>0</v>
      </c>
      <c r="BF329" s="184">
        <f>IF(N329="snížená",J329,0)</f>
        <v>0</v>
      </c>
      <c r="BG329" s="184">
        <f>IF(N329="zákl. přenesená",J329,0)</f>
        <v>0</v>
      </c>
      <c r="BH329" s="184">
        <f>IF(N329="sníž. přenesená",J329,0)</f>
        <v>0</v>
      </c>
      <c r="BI329" s="184">
        <f>IF(N329="nulová",J329,0)</f>
        <v>0</v>
      </c>
      <c r="BJ329" s="23" t="s">
        <v>83</v>
      </c>
      <c r="BK329" s="184">
        <f>ROUND(I329*H329,2)</f>
        <v>0</v>
      </c>
      <c r="BL329" s="23" t="s">
        <v>201</v>
      </c>
      <c r="BM329" s="23" t="s">
        <v>1430</v>
      </c>
    </row>
    <row r="330" spans="2:65" s="10" customFormat="1" ht="29.85" customHeight="1">
      <c r="B330" s="159"/>
      <c r="D330" s="160" t="s">
        <v>74</v>
      </c>
      <c r="E330" s="170" t="s">
        <v>261</v>
      </c>
      <c r="F330" s="170" t="s">
        <v>660</v>
      </c>
      <c r="I330" s="162"/>
      <c r="J330" s="171">
        <f>BK330</f>
        <v>0</v>
      </c>
      <c r="L330" s="159"/>
      <c r="M330" s="164"/>
      <c r="N330" s="165"/>
      <c r="O330" s="165"/>
      <c r="P330" s="166">
        <f>P331+P337</f>
        <v>0</v>
      </c>
      <c r="Q330" s="165"/>
      <c r="R330" s="166">
        <f>R331+R337</f>
        <v>0</v>
      </c>
      <c r="S330" s="165"/>
      <c r="T330" s="167">
        <f>T331+T337</f>
        <v>0</v>
      </c>
      <c r="AR330" s="160" t="s">
        <v>83</v>
      </c>
      <c r="AT330" s="168" t="s">
        <v>74</v>
      </c>
      <c r="AU330" s="168" t="s">
        <v>83</v>
      </c>
      <c r="AY330" s="160" t="s">
        <v>195</v>
      </c>
      <c r="BK330" s="169">
        <f>BK331+BK337</f>
        <v>0</v>
      </c>
    </row>
    <row r="331" spans="2:65" s="10" customFormat="1" ht="14.85" customHeight="1">
      <c r="B331" s="159"/>
      <c r="D331" s="160" t="s">
        <v>74</v>
      </c>
      <c r="E331" s="170" t="s">
        <v>661</v>
      </c>
      <c r="F331" s="170" t="s">
        <v>662</v>
      </c>
      <c r="I331" s="162"/>
      <c r="J331" s="171">
        <f>BK331</f>
        <v>0</v>
      </c>
      <c r="L331" s="159"/>
      <c r="M331" s="164"/>
      <c r="N331" s="165"/>
      <c r="O331" s="165"/>
      <c r="P331" s="166">
        <f>SUM(P332:P336)</f>
        <v>0</v>
      </c>
      <c r="Q331" s="165"/>
      <c r="R331" s="166">
        <f>SUM(R332:R336)</f>
        <v>0</v>
      </c>
      <c r="S331" s="165"/>
      <c r="T331" s="167">
        <f>SUM(T332:T336)</f>
        <v>0</v>
      </c>
      <c r="AR331" s="160" t="s">
        <v>83</v>
      </c>
      <c r="AT331" s="168" t="s">
        <v>74</v>
      </c>
      <c r="AU331" s="168" t="s">
        <v>85</v>
      </c>
      <c r="AY331" s="160" t="s">
        <v>195</v>
      </c>
      <c r="BK331" s="169">
        <f>SUM(BK332:BK336)</f>
        <v>0</v>
      </c>
    </row>
    <row r="332" spans="2:65" s="1" customFormat="1" ht="16.5" customHeight="1">
      <c r="B332" s="172"/>
      <c r="C332" s="173" t="s">
        <v>670</v>
      </c>
      <c r="D332" s="173" t="s">
        <v>197</v>
      </c>
      <c r="E332" s="174" t="s">
        <v>664</v>
      </c>
      <c r="F332" s="175" t="s">
        <v>665</v>
      </c>
      <c r="G332" s="176" t="s">
        <v>207</v>
      </c>
      <c r="H332" s="177">
        <v>182.76</v>
      </c>
      <c r="I332" s="178"/>
      <c r="J332" s="179">
        <f>ROUND(I332*H332,2)</f>
        <v>0</v>
      </c>
      <c r="K332" s="175"/>
      <c r="L332" s="40"/>
      <c r="M332" s="180" t="s">
        <v>5</v>
      </c>
      <c r="N332" s="181" t="s">
        <v>46</v>
      </c>
      <c r="O332" s="41"/>
      <c r="P332" s="182">
        <f>O332*H332</f>
        <v>0</v>
      </c>
      <c r="Q332" s="182">
        <v>0</v>
      </c>
      <c r="R332" s="182">
        <f>Q332*H332</f>
        <v>0</v>
      </c>
      <c r="S332" s="182">
        <v>0</v>
      </c>
      <c r="T332" s="183">
        <f>S332*H332</f>
        <v>0</v>
      </c>
      <c r="AR332" s="23" t="s">
        <v>201</v>
      </c>
      <c r="AT332" s="23" t="s">
        <v>197</v>
      </c>
      <c r="AU332" s="23" t="s">
        <v>211</v>
      </c>
      <c r="AY332" s="23" t="s">
        <v>195</v>
      </c>
      <c r="BE332" s="184">
        <f>IF(N332="základní",J332,0)</f>
        <v>0</v>
      </c>
      <c r="BF332" s="184">
        <f>IF(N332="snížená",J332,0)</f>
        <v>0</v>
      </c>
      <c r="BG332" s="184">
        <f>IF(N332="zákl. přenesená",J332,0)</f>
        <v>0</v>
      </c>
      <c r="BH332" s="184">
        <f>IF(N332="sníž. přenesená",J332,0)</f>
        <v>0</v>
      </c>
      <c r="BI332" s="184">
        <f>IF(N332="nulová",J332,0)</f>
        <v>0</v>
      </c>
      <c r="BJ332" s="23" t="s">
        <v>83</v>
      </c>
      <c r="BK332" s="184">
        <f>ROUND(I332*H332,2)</f>
        <v>0</v>
      </c>
      <c r="BL332" s="23" t="s">
        <v>201</v>
      </c>
      <c r="BM332" s="23" t="s">
        <v>1431</v>
      </c>
    </row>
    <row r="333" spans="2:65" s="1" customFormat="1" ht="27">
      <c r="B333" s="40"/>
      <c r="D333" s="186" t="s">
        <v>209</v>
      </c>
      <c r="F333" s="194" t="s">
        <v>667</v>
      </c>
      <c r="I333" s="195"/>
      <c r="L333" s="40"/>
      <c r="M333" s="196"/>
      <c r="N333" s="41"/>
      <c r="O333" s="41"/>
      <c r="P333" s="41"/>
      <c r="Q333" s="41"/>
      <c r="R333" s="41"/>
      <c r="S333" s="41"/>
      <c r="T333" s="69"/>
      <c r="AT333" s="23" t="s">
        <v>209</v>
      </c>
      <c r="AU333" s="23" t="s">
        <v>211</v>
      </c>
    </row>
    <row r="334" spans="2:65" s="11" customFormat="1">
      <c r="B334" s="185"/>
      <c r="D334" s="186" t="s">
        <v>203</v>
      </c>
      <c r="E334" s="187" t="s">
        <v>5</v>
      </c>
      <c r="F334" s="188" t="s">
        <v>1432</v>
      </c>
      <c r="H334" s="189">
        <v>18.36</v>
      </c>
      <c r="I334" s="190"/>
      <c r="L334" s="185"/>
      <c r="M334" s="191"/>
      <c r="N334" s="192"/>
      <c r="O334" s="192"/>
      <c r="P334" s="192"/>
      <c r="Q334" s="192"/>
      <c r="R334" s="192"/>
      <c r="S334" s="192"/>
      <c r="T334" s="193"/>
      <c r="AT334" s="187" t="s">
        <v>203</v>
      </c>
      <c r="AU334" s="187" t="s">
        <v>211</v>
      </c>
      <c r="AV334" s="11" t="s">
        <v>85</v>
      </c>
      <c r="AW334" s="11" t="s">
        <v>39</v>
      </c>
      <c r="AX334" s="11" t="s">
        <v>75</v>
      </c>
      <c r="AY334" s="187" t="s">
        <v>195</v>
      </c>
    </row>
    <row r="335" spans="2:65" s="11" customFormat="1">
      <c r="B335" s="185"/>
      <c r="D335" s="186" t="s">
        <v>203</v>
      </c>
      <c r="E335" s="187" t="s">
        <v>5</v>
      </c>
      <c r="F335" s="188" t="s">
        <v>1433</v>
      </c>
      <c r="H335" s="189">
        <v>164.4</v>
      </c>
      <c r="I335" s="190"/>
      <c r="L335" s="185"/>
      <c r="M335" s="191"/>
      <c r="N335" s="192"/>
      <c r="O335" s="192"/>
      <c r="P335" s="192"/>
      <c r="Q335" s="192"/>
      <c r="R335" s="192"/>
      <c r="S335" s="192"/>
      <c r="T335" s="193"/>
      <c r="AT335" s="187" t="s">
        <v>203</v>
      </c>
      <c r="AU335" s="187" t="s">
        <v>211</v>
      </c>
      <c r="AV335" s="11" t="s">
        <v>85</v>
      </c>
      <c r="AW335" s="11" t="s">
        <v>39</v>
      </c>
      <c r="AX335" s="11" t="s">
        <v>75</v>
      </c>
      <c r="AY335" s="187" t="s">
        <v>195</v>
      </c>
    </row>
    <row r="336" spans="2:65" s="13" customFormat="1">
      <c r="B336" s="205"/>
      <c r="D336" s="186" t="s">
        <v>203</v>
      </c>
      <c r="E336" s="206" t="s">
        <v>5</v>
      </c>
      <c r="F336" s="207" t="s">
        <v>254</v>
      </c>
      <c r="H336" s="208">
        <v>182.76</v>
      </c>
      <c r="I336" s="209"/>
      <c r="L336" s="205"/>
      <c r="M336" s="210"/>
      <c r="N336" s="211"/>
      <c r="O336" s="211"/>
      <c r="P336" s="211"/>
      <c r="Q336" s="211"/>
      <c r="R336" s="211"/>
      <c r="S336" s="211"/>
      <c r="T336" s="212"/>
      <c r="AT336" s="206" t="s">
        <v>203</v>
      </c>
      <c r="AU336" s="206" t="s">
        <v>211</v>
      </c>
      <c r="AV336" s="13" t="s">
        <v>201</v>
      </c>
      <c r="AW336" s="13" t="s">
        <v>39</v>
      </c>
      <c r="AX336" s="13" t="s">
        <v>83</v>
      </c>
      <c r="AY336" s="206" t="s">
        <v>195</v>
      </c>
    </row>
    <row r="337" spans="2:65" s="10" customFormat="1" ht="22.35" customHeight="1">
      <c r="B337" s="159"/>
      <c r="D337" s="160" t="s">
        <v>74</v>
      </c>
      <c r="E337" s="170" t="s">
        <v>670</v>
      </c>
      <c r="F337" s="170" t="s">
        <v>671</v>
      </c>
      <c r="I337" s="162"/>
      <c r="J337" s="171">
        <f>BK337</f>
        <v>0</v>
      </c>
      <c r="L337" s="159"/>
      <c r="M337" s="164"/>
      <c r="N337" s="165"/>
      <c r="O337" s="165"/>
      <c r="P337" s="166">
        <f>SUM(P338:P347)</f>
        <v>0</v>
      </c>
      <c r="Q337" s="165"/>
      <c r="R337" s="166">
        <f>SUM(R338:R347)</f>
        <v>0</v>
      </c>
      <c r="S337" s="165"/>
      <c r="T337" s="167">
        <f>SUM(T338:T347)</f>
        <v>0</v>
      </c>
      <c r="AR337" s="160" t="s">
        <v>83</v>
      </c>
      <c r="AT337" s="168" t="s">
        <v>74</v>
      </c>
      <c r="AU337" s="168" t="s">
        <v>85</v>
      </c>
      <c r="AY337" s="160" t="s">
        <v>195</v>
      </c>
      <c r="BK337" s="169">
        <f>SUM(BK338:BK347)</f>
        <v>0</v>
      </c>
    </row>
    <row r="338" spans="2:65" s="1" customFormat="1" ht="16.5" customHeight="1">
      <c r="B338" s="172"/>
      <c r="C338" s="173" t="s">
        <v>1126</v>
      </c>
      <c r="D338" s="173" t="s">
        <v>197</v>
      </c>
      <c r="E338" s="174" t="s">
        <v>672</v>
      </c>
      <c r="F338" s="175" t="s">
        <v>673</v>
      </c>
      <c r="G338" s="176" t="s">
        <v>303</v>
      </c>
      <c r="H338" s="177">
        <v>97.525999999999996</v>
      </c>
      <c r="I338" s="178"/>
      <c r="J338" s="179">
        <f>ROUND(I338*H338,2)</f>
        <v>0</v>
      </c>
      <c r="K338" s="175"/>
      <c r="L338" s="40"/>
      <c r="M338" s="180" t="s">
        <v>5</v>
      </c>
      <c r="N338" s="181" t="s">
        <v>46</v>
      </c>
      <c r="O338" s="41"/>
      <c r="P338" s="182">
        <f>O338*H338</f>
        <v>0</v>
      </c>
      <c r="Q338" s="182">
        <v>0</v>
      </c>
      <c r="R338" s="182">
        <f>Q338*H338</f>
        <v>0</v>
      </c>
      <c r="S338" s="182">
        <v>0</v>
      </c>
      <c r="T338" s="183">
        <f>S338*H338</f>
        <v>0</v>
      </c>
      <c r="AR338" s="23" t="s">
        <v>201</v>
      </c>
      <c r="AT338" s="23" t="s">
        <v>197</v>
      </c>
      <c r="AU338" s="23" t="s">
        <v>211</v>
      </c>
      <c r="AY338" s="23" t="s">
        <v>195</v>
      </c>
      <c r="BE338" s="184">
        <f>IF(N338="základní",J338,0)</f>
        <v>0</v>
      </c>
      <c r="BF338" s="184">
        <f>IF(N338="snížená",J338,0)</f>
        <v>0</v>
      </c>
      <c r="BG338" s="184">
        <f>IF(N338="zákl. přenesená",J338,0)</f>
        <v>0</v>
      </c>
      <c r="BH338" s="184">
        <f>IF(N338="sníž. přenesená",J338,0)</f>
        <v>0</v>
      </c>
      <c r="BI338" s="184">
        <f>IF(N338="nulová",J338,0)</f>
        <v>0</v>
      </c>
      <c r="BJ338" s="23" t="s">
        <v>83</v>
      </c>
      <c r="BK338" s="184">
        <f>ROUND(I338*H338,2)</f>
        <v>0</v>
      </c>
      <c r="BL338" s="23" t="s">
        <v>201</v>
      </c>
      <c r="BM338" s="23" t="s">
        <v>1434</v>
      </c>
    </row>
    <row r="339" spans="2:65" s="1" customFormat="1" ht="16.5" customHeight="1">
      <c r="B339" s="172"/>
      <c r="C339" s="173" t="s">
        <v>1435</v>
      </c>
      <c r="D339" s="173" t="s">
        <v>197</v>
      </c>
      <c r="E339" s="174" t="s">
        <v>676</v>
      </c>
      <c r="F339" s="175" t="s">
        <v>677</v>
      </c>
      <c r="G339" s="176" t="s">
        <v>303</v>
      </c>
      <c r="H339" s="177">
        <v>877.73400000000004</v>
      </c>
      <c r="I339" s="178"/>
      <c r="J339" s="179">
        <f>ROUND(I339*H339,2)</f>
        <v>0</v>
      </c>
      <c r="K339" s="175"/>
      <c r="L339" s="40"/>
      <c r="M339" s="180" t="s">
        <v>5</v>
      </c>
      <c r="N339" s="181" t="s">
        <v>46</v>
      </c>
      <c r="O339" s="41"/>
      <c r="P339" s="182">
        <f>O339*H339</f>
        <v>0</v>
      </c>
      <c r="Q339" s="182">
        <v>0</v>
      </c>
      <c r="R339" s="182">
        <f>Q339*H339</f>
        <v>0</v>
      </c>
      <c r="S339" s="182">
        <v>0</v>
      </c>
      <c r="T339" s="183">
        <f>S339*H339</f>
        <v>0</v>
      </c>
      <c r="AR339" s="23" t="s">
        <v>201</v>
      </c>
      <c r="AT339" s="23" t="s">
        <v>197</v>
      </c>
      <c r="AU339" s="23" t="s">
        <v>211</v>
      </c>
      <c r="AY339" s="23" t="s">
        <v>195</v>
      </c>
      <c r="BE339" s="184">
        <f>IF(N339="základní",J339,0)</f>
        <v>0</v>
      </c>
      <c r="BF339" s="184">
        <f>IF(N339="snížená",J339,0)</f>
        <v>0</v>
      </c>
      <c r="BG339" s="184">
        <f>IF(N339="zákl. přenesená",J339,0)</f>
        <v>0</v>
      </c>
      <c r="BH339" s="184">
        <f>IF(N339="sníž. přenesená",J339,0)</f>
        <v>0</v>
      </c>
      <c r="BI339" s="184">
        <f>IF(N339="nulová",J339,0)</f>
        <v>0</v>
      </c>
      <c r="BJ339" s="23" t="s">
        <v>83</v>
      </c>
      <c r="BK339" s="184">
        <f>ROUND(I339*H339,2)</f>
        <v>0</v>
      </c>
      <c r="BL339" s="23" t="s">
        <v>201</v>
      </c>
      <c r="BM339" s="23" t="s">
        <v>1436</v>
      </c>
    </row>
    <row r="340" spans="2:65" s="1" customFormat="1" ht="54">
      <c r="B340" s="40"/>
      <c r="D340" s="186" t="s">
        <v>209</v>
      </c>
      <c r="F340" s="194" t="s">
        <v>679</v>
      </c>
      <c r="I340" s="195"/>
      <c r="L340" s="40"/>
      <c r="M340" s="196"/>
      <c r="N340" s="41"/>
      <c r="O340" s="41"/>
      <c r="P340" s="41"/>
      <c r="Q340" s="41"/>
      <c r="R340" s="41"/>
      <c r="S340" s="41"/>
      <c r="T340" s="69"/>
      <c r="AT340" s="23" t="s">
        <v>209</v>
      </c>
      <c r="AU340" s="23" t="s">
        <v>211</v>
      </c>
    </row>
    <row r="341" spans="2:65" s="11" customFormat="1">
      <c r="B341" s="185"/>
      <c r="D341" s="186" t="s">
        <v>203</v>
      </c>
      <c r="F341" s="188" t="s">
        <v>1437</v>
      </c>
      <c r="H341" s="189">
        <v>877.73400000000004</v>
      </c>
      <c r="I341" s="190"/>
      <c r="L341" s="185"/>
      <c r="M341" s="191"/>
      <c r="N341" s="192"/>
      <c r="O341" s="192"/>
      <c r="P341" s="192"/>
      <c r="Q341" s="192"/>
      <c r="R341" s="192"/>
      <c r="S341" s="192"/>
      <c r="T341" s="193"/>
      <c r="AT341" s="187" t="s">
        <v>203</v>
      </c>
      <c r="AU341" s="187" t="s">
        <v>211</v>
      </c>
      <c r="AV341" s="11" t="s">
        <v>85</v>
      </c>
      <c r="AW341" s="11" t="s">
        <v>6</v>
      </c>
      <c r="AX341" s="11" t="s">
        <v>83</v>
      </c>
      <c r="AY341" s="187" t="s">
        <v>195</v>
      </c>
    </row>
    <row r="342" spans="2:65" s="1" customFormat="1" ht="16.5" customHeight="1">
      <c r="B342" s="172"/>
      <c r="C342" s="173" t="s">
        <v>1438</v>
      </c>
      <c r="D342" s="173" t="s">
        <v>197</v>
      </c>
      <c r="E342" s="174" t="s">
        <v>682</v>
      </c>
      <c r="F342" s="175" t="s">
        <v>683</v>
      </c>
      <c r="G342" s="176" t="s">
        <v>303</v>
      </c>
      <c r="H342" s="177">
        <v>97.525999999999996</v>
      </c>
      <c r="I342" s="178"/>
      <c r="J342" s="179">
        <f>ROUND(I342*H342,2)</f>
        <v>0</v>
      </c>
      <c r="K342" s="175"/>
      <c r="L342" s="40"/>
      <c r="M342" s="180" t="s">
        <v>5</v>
      </c>
      <c r="N342" s="181" t="s">
        <v>46</v>
      </c>
      <c r="O342" s="41"/>
      <c r="P342" s="182">
        <f>O342*H342</f>
        <v>0</v>
      </c>
      <c r="Q342" s="182">
        <v>0</v>
      </c>
      <c r="R342" s="182">
        <f>Q342*H342</f>
        <v>0</v>
      </c>
      <c r="S342" s="182">
        <v>0</v>
      </c>
      <c r="T342" s="183">
        <f>S342*H342</f>
        <v>0</v>
      </c>
      <c r="AR342" s="23" t="s">
        <v>201</v>
      </c>
      <c r="AT342" s="23" t="s">
        <v>197</v>
      </c>
      <c r="AU342" s="23" t="s">
        <v>211</v>
      </c>
      <c r="AY342" s="23" t="s">
        <v>195</v>
      </c>
      <c r="BE342" s="184">
        <f>IF(N342="základní",J342,0)</f>
        <v>0</v>
      </c>
      <c r="BF342" s="184">
        <f>IF(N342="snížená",J342,0)</f>
        <v>0</v>
      </c>
      <c r="BG342" s="184">
        <f>IF(N342="zákl. přenesená",J342,0)</f>
        <v>0</v>
      </c>
      <c r="BH342" s="184">
        <f>IF(N342="sníž. přenesená",J342,0)</f>
        <v>0</v>
      </c>
      <c r="BI342" s="184">
        <f>IF(N342="nulová",J342,0)</f>
        <v>0</v>
      </c>
      <c r="BJ342" s="23" t="s">
        <v>83</v>
      </c>
      <c r="BK342" s="184">
        <f>ROUND(I342*H342,2)</f>
        <v>0</v>
      </c>
      <c r="BL342" s="23" t="s">
        <v>201</v>
      </c>
      <c r="BM342" s="23" t="s">
        <v>1439</v>
      </c>
    </row>
    <row r="343" spans="2:65" s="1" customFormat="1" ht="25.5" customHeight="1">
      <c r="B343" s="172"/>
      <c r="C343" s="173" t="s">
        <v>1440</v>
      </c>
      <c r="D343" s="173" t="s">
        <v>197</v>
      </c>
      <c r="E343" s="174" t="s">
        <v>686</v>
      </c>
      <c r="F343" s="175" t="s">
        <v>687</v>
      </c>
      <c r="G343" s="176" t="s">
        <v>303</v>
      </c>
      <c r="H343" s="177">
        <v>39.807000000000002</v>
      </c>
      <c r="I343" s="178"/>
      <c r="J343" s="179">
        <f>ROUND(I343*H343,2)</f>
        <v>0</v>
      </c>
      <c r="K343" s="175"/>
      <c r="L343" s="40"/>
      <c r="M343" s="180" t="s">
        <v>5</v>
      </c>
      <c r="N343" s="181" t="s">
        <v>46</v>
      </c>
      <c r="O343" s="41"/>
      <c r="P343" s="182">
        <f>O343*H343</f>
        <v>0</v>
      </c>
      <c r="Q343" s="182">
        <v>0</v>
      </c>
      <c r="R343" s="182">
        <f>Q343*H343</f>
        <v>0</v>
      </c>
      <c r="S343" s="182">
        <v>0</v>
      </c>
      <c r="T343" s="183">
        <f>S343*H343</f>
        <v>0</v>
      </c>
      <c r="AR343" s="23" t="s">
        <v>201</v>
      </c>
      <c r="AT343" s="23" t="s">
        <v>197</v>
      </c>
      <c r="AU343" s="23" t="s">
        <v>211</v>
      </c>
      <c r="AY343" s="23" t="s">
        <v>195</v>
      </c>
      <c r="BE343" s="184">
        <f>IF(N343="základní",J343,0)</f>
        <v>0</v>
      </c>
      <c r="BF343" s="184">
        <f>IF(N343="snížená",J343,0)</f>
        <v>0</v>
      </c>
      <c r="BG343" s="184">
        <f>IF(N343="zákl. přenesená",J343,0)</f>
        <v>0</v>
      </c>
      <c r="BH343" s="184">
        <f>IF(N343="sníž. přenesená",J343,0)</f>
        <v>0</v>
      </c>
      <c r="BI343" s="184">
        <f>IF(N343="nulová",J343,0)</f>
        <v>0</v>
      </c>
      <c r="BJ343" s="23" t="s">
        <v>83</v>
      </c>
      <c r="BK343" s="184">
        <f>ROUND(I343*H343,2)</f>
        <v>0</v>
      </c>
      <c r="BL343" s="23" t="s">
        <v>201</v>
      </c>
      <c r="BM343" s="23" t="s">
        <v>1441</v>
      </c>
    </row>
    <row r="344" spans="2:65" s="1" customFormat="1" ht="27">
      <c r="B344" s="40"/>
      <c r="D344" s="186" t="s">
        <v>209</v>
      </c>
      <c r="F344" s="194" t="s">
        <v>305</v>
      </c>
      <c r="I344" s="195"/>
      <c r="L344" s="40"/>
      <c r="M344" s="196"/>
      <c r="N344" s="41"/>
      <c r="O344" s="41"/>
      <c r="P344" s="41"/>
      <c r="Q344" s="41"/>
      <c r="R344" s="41"/>
      <c r="S344" s="41"/>
      <c r="T344" s="69"/>
      <c r="AT344" s="23" t="s">
        <v>209</v>
      </c>
      <c r="AU344" s="23" t="s">
        <v>211</v>
      </c>
    </row>
    <row r="345" spans="2:65" s="1" customFormat="1" ht="16.5" customHeight="1">
      <c r="B345" s="172"/>
      <c r="C345" s="173" t="s">
        <v>1442</v>
      </c>
      <c r="D345" s="173" t="s">
        <v>197</v>
      </c>
      <c r="E345" s="174" t="s">
        <v>690</v>
      </c>
      <c r="F345" s="175" t="s">
        <v>691</v>
      </c>
      <c r="G345" s="176" t="s">
        <v>303</v>
      </c>
      <c r="H345" s="177">
        <v>57.719000000000001</v>
      </c>
      <c r="I345" s="178"/>
      <c r="J345" s="179">
        <f>ROUND(I345*H345,2)</f>
        <v>0</v>
      </c>
      <c r="K345" s="175"/>
      <c r="L345" s="40"/>
      <c r="M345" s="180" t="s">
        <v>5</v>
      </c>
      <c r="N345" s="181" t="s">
        <v>46</v>
      </c>
      <c r="O345" s="41"/>
      <c r="P345" s="182">
        <f>O345*H345</f>
        <v>0</v>
      </c>
      <c r="Q345" s="182">
        <v>0</v>
      </c>
      <c r="R345" s="182">
        <f>Q345*H345</f>
        <v>0</v>
      </c>
      <c r="S345" s="182">
        <v>0</v>
      </c>
      <c r="T345" s="183">
        <f>S345*H345</f>
        <v>0</v>
      </c>
      <c r="AR345" s="23" t="s">
        <v>201</v>
      </c>
      <c r="AT345" s="23" t="s">
        <v>197</v>
      </c>
      <c r="AU345" s="23" t="s">
        <v>211</v>
      </c>
      <c r="AY345" s="23" t="s">
        <v>195</v>
      </c>
      <c r="BE345" s="184">
        <f>IF(N345="základní",J345,0)</f>
        <v>0</v>
      </c>
      <c r="BF345" s="184">
        <f>IF(N345="snížená",J345,0)</f>
        <v>0</v>
      </c>
      <c r="BG345" s="184">
        <f>IF(N345="zákl. přenesená",J345,0)</f>
        <v>0</v>
      </c>
      <c r="BH345" s="184">
        <f>IF(N345="sníž. přenesená",J345,0)</f>
        <v>0</v>
      </c>
      <c r="BI345" s="184">
        <f>IF(N345="nulová",J345,0)</f>
        <v>0</v>
      </c>
      <c r="BJ345" s="23" t="s">
        <v>83</v>
      </c>
      <c r="BK345" s="184">
        <f>ROUND(I345*H345,2)</f>
        <v>0</v>
      </c>
      <c r="BL345" s="23" t="s">
        <v>201</v>
      </c>
      <c r="BM345" s="23" t="s">
        <v>1443</v>
      </c>
    </row>
    <row r="346" spans="2:65" s="1" customFormat="1" ht="27">
      <c r="B346" s="40"/>
      <c r="D346" s="186" t="s">
        <v>209</v>
      </c>
      <c r="F346" s="194" t="s">
        <v>305</v>
      </c>
      <c r="I346" s="195"/>
      <c r="L346" s="40"/>
      <c r="M346" s="196"/>
      <c r="N346" s="41"/>
      <c r="O346" s="41"/>
      <c r="P346" s="41"/>
      <c r="Q346" s="41"/>
      <c r="R346" s="41"/>
      <c r="S346" s="41"/>
      <c r="T346" s="69"/>
      <c r="AT346" s="23" t="s">
        <v>209</v>
      </c>
      <c r="AU346" s="23" t="s">
        <v>211</v>
      </c>
    </row>
    <row r="347" spans="2:65" s="11" customFormat="1">
      <c r="B347" s="185"/>
      <c r="D347" s="186" t="s">
        <v>203</v>
      </c>
      <c r="E347" s="187" t="s">
        <v>5</v>
      </c>
      <c r="F347" s="188" t="s">
        <v>1444</v>
      </c>
      <c r="H347" s="189">
        <v>57.719000000000001</v>
      </c>
      <c r="I347" s="190"/>
      <c r="L347" s="185"/>
      <c r="M347" s="223"/>
      <c r="N347" s="224"/>
      <c r="O347" s="224"/>
      <c r="P347" s="224"/>
      <c r="Q347" s="224"/>
      <c r="R347" s="224"/>
      <c r="S347" s="224"/>
      <c r="T347" s="225"/>
      <c r="AT347" s="187" t="s">
        <v>203</v>
      </c>
      <c r="AU347" s="187" t="s">
        <v>211</v>
      </c>
      <c r="AV347" s="11" t="s">
        <v>85</v>
      </c>
      <c r="AW347" s="11" t="s">
        <v>39</v>
      </c>
      <c r="AX347" s="11" t="s">
        <v>83</v>
      </c>
      <c r="AY347" s="187" t="s">
        <v>195</v>
      </c>
    </row>
    <row r="348" spans="2:65" s="1" customFormat="1" ht="6.95" customHeight="1">
      <c r="B348" s="55"/>
      <c r="C348" s="56"/>
      <c r="D348" s="56"/>
      <c r="E348" s="56"/>
      <c r="F348" s="56"/>
      <c r="G348" s="56"/>
      <c r="H348" s="56"/>
      <c r="I348" s="126"/>
      <c r="J348" s="56"/>
      <c r="K348" s="56"/>
      <c r="L348" s="40"/>
    </row>
  </sheetData>
  <autoFilter ref="C89:K347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88"/>
  <sheetViews>
    <sheetView showGridLines="0" workbookViewId="0">
      <pane ySplit="1" topLeftCell="A253" activePane="bottomLeft" state="frozen"/>
      <selection pane="bottomLeft" activeCell="K91" sqref="K91:K287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103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1445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ROUND(J90,2)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ROUND(SUM(BE90:BE287), 2)</f>
        <v>0</v>
      </c>
      <c r="G30" s="41"/>
      <c r="H30" s="41"/>
      <c r="I30" s="118">
        <v>0.21</v>
      </c>
      <c r="J30" s="117">
        <f>ROUND(ROUND((SUM(BE90:BE287)),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ROUND(SUM(BF90:BF287), 2)</f>
        <v>0</v>
      </c>
      <c r="G31" s="41"/>
      <c r="H31" s="41"/>
      <c r="I31" s="118">
        <v>0.15</v>
      </c>
      <c r="J31" s="117">
        <f>ROUND(ROUND((SUM(BF90:BF287)),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ROUND(SUM(BG90:BG287),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ROUND(SUM(BH90:BH287),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ROUND(SUM(BI90:BI287),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18_2017_07 - SO 07 Ul. Matušínského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J90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J91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J92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J146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J160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J172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J173</f>
        <v>0</v>
      </c>
      <c r="K62" s="147"/>
    </row>
    <row r="63" spans="2:47" s="8" customFormat="1" ht="14.85" customHeight="1">
      <c r="B63" s="141"/>
      <c r="C63" s="142"/>
      <c r="D63" s="143" t="s">
        <v>171</v>
      </c>
      <c r="E63" s="144"/>
      <c r="F63" s="144"/>
      <c r="G63" s="144"/>
      <c r="H63" s="144"/>
      <c r="I63" s="145"/>
      <c r="J63" s="146">
        <f>J189</f>
        <v>0</v>
      </c>
      <c r="K63" s="147"/>
    </row>
    <row r="64" spans="2:47" s="8" customFormat="1" ht="19.899999999999999" customHeight="1">
      <c r="B64" s="141"/>
      <c r="C64" s="142"/>
      <c r="D64" s="143" t="s">
        <v>172</v>
      </c>
      <c r="E64" s="144"/>
      <c r="F64" s="144"/>
      <c r="G64" s="144"/>
      <c r="H64" s="144"/>
      <c r="I64" s="145"/>
      <c r="J64" s="146">
        <f>J194</f>
        <v>0</v>
      </c>
      <c r="K64" s="147"/>
    </row>
    <row r="65" spans="2:12" s="8" customFormat="1" ht="14.85" customHeight="1">
      <c r="B65" s="141"/>
      <c r="C65" s="142"/>
      <c r="D65" s="143" t="s">
        <v>173</v>
      </c>
      <c r="E65" s="144"/>
      <c r="F65" s="144"/>
      <c r="G65" s="144"/>
      <c r="H65" s="144"/>
      <c r="I65" s="145"/>
      <c r="J65" s="146">
        <f>J195</f>
        <v>0</v>
      </c>
      <c r="K65" s="147"/>
    </row>
    <row r="66" spans="2:12" s="8" customFormat="1" ht="14.85" customHeight="1">
      <c r="B66" s="141"/>
      <c r="C66" s="142"/>
      <c r="D66" s="143" t="s">
        <v>174</v>
      </c>
      <c r="E66" s="144"/>
      <c r="F66" s="144"/>
      <c r="G66" s="144"/>
      <c r="H66" s="144"/>
      <c r="I66" s="145"/>
      <c r="J66" s="146">
        <f>J205</f>
        <v>0</v>
      </c>
      <c r="K66" s="147"/>
    </row>
    <row r="67" spans="2:12" s="8" customFormat="1" ht="14.85" customHeight="1">
      <c r="B67" s="141"/>
      <c r="C67" s="142"/>
      <c r="D67" s="143" t="s">
        <v>175</v>
      </c>
      <c r="E67" s="144"/>
      <c r="F67" s="144"/>
      <c r="G67" s="144"/>
      <c r="H67" s="144"/>
      <c r="I67" s="145"/>
      <c r="J67" s="146">
        <f>J234</f>
        <v>0</v>
      </c>
      <c r="K67" s="147"/>
    </row>
    <row r="68" spans="2:12" s="8" customFormat="1" ht="19.899999999999999" customHeight="1">
      <c r="B68" s="141"/>
      <c r="C68" s="142"/>
      <c r="D68" s="143" t="s">
        <v>176</v>
      </c>
      <c r="E68" s="144"/>
      <c r="F68" s="144"/>
      <c r="G68" s="144"/>
      <c r="H68" s="144"/>
      <c r="I68" s="145"/>
      <c r="J68" s="146">
        <f>J270</f>
        <v>0</v>
      </c>
      <c r="K68" s="147"/>
    </row>
    <row r="69" spans="2:12" s="8" customFormat="1" ht="14.85" customHeight="1">
      <c r="B69" s="141"/>
      <c r="C69" s="142"/>
      <c r="D69" s="143" t="s">
        <v>177</v>
      </c>
      <c r="E69" s="144"/>
      <c r="F69" s="144"/>
      <c r="G69" s="144"/>
      <c r="H69" s="144"/>
      <c r="I69" s="145"/>
      <c r="J69" s="146">
        <f>J271</f>
        <v>0</v>
      </c>
      <c r="K69" s="147"/>
    </row>
    <row r="70" spans="2:12" s="8" customFormat="1" ht="14.85" customHeight="1">
      <c r="B70" s="141"/>
      <c r="C70" s="142"/>
      <c r="D70" s="143" t="s">
        <v>178</v>
      </c>
      <c r="E70" s="144"/>
      <c r="F70" s="144"/>
      <c r="G70" s="144"/>
      <c r="H70" s="144"/>
      <c r="I70" s="145"/>
      <c r="J70" s="146">
        <f>J277</f>
        <v>0</v>
      </c>
      <c r="K70" s="147"/>
    </row>
    <row r="71" spans="2:12" s="1" customFormat="1" ht="21.75" customHeight="1">
      <c r="B71" s="40"/>
      <c r="C71" s="41"/>
      <c r="D71" s="41"/>
      <c r="E71" s="41"/>
      <c r="F71" s="41"/>
      <c r="G71" s="41"/>
      <c r="H71" s="41"/>
      <c r="I71" s="105"/>
      <c r="J71" s="41"/>
      <c r="K71" s="44"/>
    </row>
    <row r="72" spans="2:12" s="1" customFormat="1" ht="6.95" customHeight="1">
      <c r="B72" s="55"/>
      <c r="C72" s="56"/>
      <c r="D72" s="56"/>
      <c r="E72" s="56"/>
      <c r="F72" s="56"/>
      <c r="G72" s="56"/>
      <c r="H72" s="56"/>
      <c r="I72" s="126"/>
      <c r="J72" s="56"/>
      <c r="K72" s="57"/>
    </row>
    <row r="76" spans="2:12" s="1" customFormat="1" ht="6.95" customHeight="1">
      <c r="B76" s="58"/>
      <c r="C76" s="59"/>
      <c r="D76" s="59"/>
      <c r="E76" s="59"/>
      <c r="F76" s="59"/>
      <c r="G76" s="59"/>
      <c r="H76" s="59"/>
      <c r="I76" s="127"/>
      <c r="J76" s="59"/>
      <c r="K76" s="59"/>
      <c r="L76" s="40"/>
    </row>
    <row r="77" spans="2:12" s="1" customFormat="1" ht="36.950000000000003" customHeight="1">
      <c r="B77" s="40"/>
      <c r="C77" s="60" t="s">
        <v>179</v>
      </c>
      <c r="L77" s="40"/>
    </row>
    <row r="78" spans="2:12" s="1" customFormat="1" ht="6.95" customHeight="1">
      <c r="B78" s="40"/>
      <c r="L78" s="40"/>
    </row>
    <row r="79" spans="2:12" s="1" customFormat="1" ht="14.45" customHeight="1">
      <c r="B79" s="40"/>
      <c r="C79" s="62" t="s">
        <v>19</v>
      </c>
      <c r="L79" s="40"/>
    </row>
    <row r="80" spans="2:12" s="1" customFormat="1" ht="16.5" customHeight="1">
      <c r="B80" s="40"/>
      <c r="E80" s="345" t="str">
        <f>E7</f>
        <v>Rekonstrukce vodovodu a kanalizace, oblast Radvanice a Bartovice</v>
      </c>
      <c r="F80" s="346"/>
      <c r="G80" s="346"/>
      <c r="H80" s="346"/>
      <c r="L80" s="40"/>
    </row>
    <row r="81" spans="2:65" s="1" customFormat="1" ht="14.45" customHeight="1">
      <c r="B81" s="40"/>
      <c r="C81" s="62" t="s">
        <v>158</v>
      </c>
      <c r="L81" s="40"/>
    </row>
    <row r="82" spans="2:65" s="1" customFormat="1" ht="17.25" customHeight="1">
      <c r="B82" s="40"/>
      <c r="E82" s="318" t="str">
        <f>E9</f>
        <v>18_2017_07 - SO 07 Ul. Matušínského - vodovod</v>
      </c>
      <c r="F82" s="347"/>
      <c r="G82" s="347"/>
      <c r="H82" s="347"/>
      <c r="L82" s="40"/>
    </row>
    <row r="83" spans="2:65" s="1" customFormat="1" ht="6.95" customHeight="1">
      <c r="B83" s="40"/>
      <c r="L83" s="40"/>
    </row>
    <row r="84" spans="2:65" s="1" customFormat="1" ht="18" customHeight="1">
      <c r="B84" s="40"/>
      <c r="C84" s="62" t="s">
        <v>23</v>
      </c>
      <c r="F84" s="148" t="str">
        <f>F12</f>
        <v>Ostrava</v>
      </c>
      <c r="I84" s="149" t="s">
        <v>25</v>
      </c>
      <c r="J84" s="66" t="str">
        <f>IF(J12="","",J12)</f>
        <v>11.12.2017</v>
      </c>
      <c r="L84" s="40"/>
    </row>
    <row r="85" spans="2:65" s="1" customFormat="1" ht="6.95" customHeight="1">
      <c r="B85" s="40"/>
      <c r="L85" s="40"/>
    </row>
    <row r="86" spans="2:65" s="1" customFormat="1" ht="15">
      <c r="B86" s="40"/>
      <c r="C86" s="62" t="s">
        <v>27</v>
      </c>
      <c r="F86" s="148" t="str">
        <f>E15</f>
        <v>Statutární město Ostrava</v>
      </c>
      <c r="I86" s="149" t="s">
        <v>35</v>
      </c>
      <c r="J86" s="148" t="str">
        <f>E21</f>
        <v>Ing. Renata Fuková</v>
      </c>
      <c r="L86" s="40"/>
    </row>
    <row r="87" spans="2:65" s="1" customFormat="1" ht="14.45" customHeight="1">
      <c r="B87" s="40"/>
      <c r="C87" s="62" t="s">
        <v>33</v>
      </c>
      <c r="F87" s="148" t="str">
        <f>IF(E18="","",E18)</f>
        <v/>
      </c>
      <c r="L87" s="40"/>
    </row>
    <row r="88" spans="2:65" s="1" customFormat="1" ht="10.35" customHeight="1">
      <c r="B88" s="40"/>
      <c r="L88" s="40"/>
    </row>
    <row r="89" spans="2:65" s="9" customFormat="1" ht="29.25" customHeight="1">
      <c r="B89" s="150"/>
      <c r="C89" s="151" t="s">
        <v>180</v>
      </c>
      <c r="D89" s="152" t="s">
        <v>60</v>
      </c>
      <c r="E89" s="152" t="s">
        <v>56</v>
      </c>
      <c r="F89" s="152" t="s">
        <v>181</v>
      </c>
      <c r="G89" s="152" t="s">
        <v>182</v>
      </c>
      <c r="H89" s="152" t="s">
        <v>183</v>
      </c>
      <c r="I89" s="153" t="s">
        <v>184</v>
      </c>
      <c r="J89" s="152" t="s">
        <v>162</v>
      </c>
      <c r="K89" s="154" t="s">
        <v>185</v>
      </c>
      <c r="L89" s="150"/>
      <c r="M89" s="72" t="s">
        <v>186</v>
      </c>
      <c r="N89" s="73" t="s">
        <v>45</v>
      </c>
      <c r="O89" s="73" t="s">
        <v>187</v>
      </c>
      <c r="P89" s="73" t="s">
        <v>188</v>
      </c>
      <c r="Q89" s="73" t="s">
        <v>189</v>
      </c>
      <c r="R89" s="73" t="s">
        <v>190</v>
      </c>
      <c r="S89" s="73" t="s">
        <v>191</v>
      </c>
      <c r="T89" s="74" t="s">
        <v>192</v>
      </c>
    </row>
    <row r="90" spans="2:65" s="1" customFormat="1" ht="29.25" customHeight="1">
      <c r="B90" s="40"/>
      <c r="C90" s="76" t="s">
        <v>163</v>
      </c>
      <c r="J90" s="155">
        <f>BK90</f>
        <v>0</v>
      </c>
      <c r="L90" s="40"/>
      <c r="M90" s="75"/>
      <c r="N90" s="67"/>
      <c r="O90" s="67"/>
      <c r="P90" s="156">
        <f>P91</f>
        <v>0</v>
      </c>
      <c r="Q90" s="67"/>
      <c r="R90" s="156">
        <f>R91</f>
        <v>415.51970608000005</v>
      </c>
      <c r="S90" s="67"/>
      <c r="T90" s="157">
        <f>T91</f>
        <v>117.67762400000001</v>
      </c>
      <c r="AT90" s="23" t="s">
        <v>74</v>
      </c>
      <c r="AU90" s="23" t="s">
        <v>164</v>
      </c>
      <c r="BK90" s="158">
        <f>BK91</f>
        <v>0</v>
      </c>
    </row>
    <row r="91" spans="2:65" s="10" customFormat="1" ht="37.35" customHeight="1">
      <c r="B91" s="159"/>
      <c r="D91" s="160" t="s">
        <v>74</v>
      </c>
      <c r="E91" s="161" t="s">
        <v>193</v>
      </c>
      <c r="F91" s="161" t="s">
        <v>194</v>
      </c>
      <c r="I91" s="162"/>
      <c r="J91" s="163">
        <f>BK91</f>
        <v>0</v>
      </c>
      <c r="L91" s="159"/>
      <c r="M91" s="164"/>
      <c r="N91" s="165"/>
      <c r="O91" s="165"/>
      <c r="P91" s="166">
        <f>P92+P146+P160+P172+P194+P270</f>
        <v>0</v>
      </c>
      <c r="Q91" s="165"/>
      <c r="R91" s="166">
        <f>R92+R146+R160+R172+R194+R270</f>
        <v>415.51970608000005</v>
      </c>
      <c r="S91" s="165"/>
      <c r="T91" s="167">
        <f>T92+T146+T160+T172+T194+T270</f>
        <v>117.67762400000001</v>
      </c>
      <c r="AR91" s="160" t="s">
        <v>83</v>
      </c>
      <c r="AT91" s="168" t="s">
        <v>74</v>
      </c>
      <c r="AU91" s="168" t="s">
        <v>75</v>
      </c>
      <c r="AY91" s="160" t="s">
        <v>195</v>
      </c>
      <c r="BK91" s="169">
        <f>BK92+BK146+BK160+BK172+BK194+BK270</f>
        <v>0</v>
      </c>
    </row>
    <row r="92" spans="2:65" s="10" customFormat="1" ht="19.899999999999999" customHeight="1">
      <c r="B92" s="159"/>
      <c r="D92" s="160" t="s">
        <v>74</v>
      </c>
      <c r="E92" s="170" t="s">
        <v>83</v>
      </c>
      <c r="F92" s="170" t="s">
        <v>196</v>
      </c>
      <c r="I92" s="162"/>
      <c r="J92" s="171">
        <f>BK92</f>
        <v>0</v>
      </c>
      <c r="L92" s="159"/>
      <c r="M92" s="164"/>
      <c r="N92" s="165"/>
      <c r="O92" s="165"/>
      <c r="P92" s="166">
        <f>SUM(P93:P145)</f>
        <v>0</v>
      </c>
      <c r="Q92" s="165"/>
      <c r="R92" s="166">
        <f>SUM(R93:R145)</f>
        <v>166.3490458</v>
      </c>
      <c r="S92" s="165"/>
      <c r="T92" s="167">
        <f>SUM(T93:T145)</f>
        <v>0</v>
      </c>
      <c r="AR92" s="160" t="s">
        <v>83</v>
      </c>
      <c r="AT92" s="168" t="s">
        <v>74</v>
      </c>
      <c r="AU92" s="168" t="s">
        <v>83</v>
      </c>
      <c r="AY92" s="160" t="s">
        <v>195</v>
      </c>
      <c r="BK92" s="169">
        <f>SUM(BK93:BK145)</f>
        <v>0</v>
      </c>
    </row>
    <row r="93" spans="2:65" s="1" customFormat="1" ht="25.5" customHeight="1">
      <c r="B93" s="172"/>
      <c r="C93" s="173" t="s">
        <v>83</v>
      </c>
      <c r="D93" s="173" t="s">
        <v>197</v>
      </c>
      <c r="E93" s="174" t="s">
        <v>212</v>
      </c>
      <c r="F93" s="175" t="s">
        <v>213</v>
      </c>
      <c r="G93" s="176" t="s">
        <v>207</v>
      </c>
      <c r="H93" s="177">
        <v>7</v>
      </c>
      <c r="I93" s="178"/>
      <c r="J93" s="179">
        <f>ROUND(I93*H93,2)</f>
        <v>0</v>
      </c>
      <c r="K93" s="175"/>
      <c r="L93" s="40"/>
      <c r="M93" s="180" t="s">
        <v>5</v>
      </c>
      <c r="N93" s="181" t="s">
        <v>46</v>
      </c>
      <c r="O93" s="41"/>
      <c r="P93" s="182">
        <f>O93*H93</f>
        <v>0</v>
      </c>
      <c r="Q93" s="182">
        <v>8.6800000000000002E-3</v>
      </c>
      <c r="R93" s="182">
        <f>Q93*H93</f>
        <v>6.0760000000000002E-2</v>
      </c>
      <c r="S93" s="182">
        <v>0</v>
      </c>
      <c r="T93" s="183">
        <f>S93*H93</f>
        <v>0</v>
      </c>
      <c r="AR93" s="23" t="s">
        <v>201</v>
      </c>
      <c r="AT93" s="23" t="s">
        <v>197</v>
      </c>
      <c r="AU93" s="23" t="s">
        <v>85</v>
      </c>
      <c r="AY93" s="23" t="s">
        <v>195</v>
      </c>
      <c r="BE93" s="184">
        <f>IF(N93="základní",J93,0)</f>
        <v>0</v>
      </c>
      <c r="BF93" s="184">
        <f>IF(N93="snížená",J93,0)</f>
        <v>0</v>
      </c>
      <c r="BG93" s="184">
        <f>IF(N93="zákl. přenesená",J93,0)</f>
        <v>0</v>
      </c>
      <c r="BH93" s="184">
        <f>IF(N93="sníž. přenesená",J93,0)</f>
        <v>0</v>
      </c>
      <c r="BI93" s="184">
        <f>IF(N93="nulová",J93,0)</f>
        <v>0</v>
      </c>
      <c r="BJ93" s="23" t="s">
        <v>83</v>
      </c>
      <c r="BK93" s="184">
        <f>ROUND(I93*H93,2)</f>
        <v>0</v>
      </c>
      <c r="BL93" s="23" t="s">
        <v>201</v>
      </c>
      <c r="BM93" s="23" t="s">
        <v>1446</v>
      </c>
    </row>
    <row r="94" spans="2:65" s="1" customFormat="1" ht="94.5">
      <c r="B94" s="40"/>
      <c r="D94" s="186" t="s">
        <v>209</v>
      </c>
      <c r="F94" s="194" t="s">
        <v>215</v>
      </c>
      <c r="I94" s="195"/>
      <c r="L94" s="40"/>
      <c r="M94" s="196"/>
      <c r="N94" s="41"/>
      <c r="O94" s="41"/>
      <c r="P94" s="41"/>
      <c r="Q94" s="41"/>
      <c r="R94" s="41"/>
      <c r="S94" s="41"/>
      <c r="T94" s="69"/>
      <c r="AT94" s="23" t="s">
        <v>209</v>
      </c>
      <c r="AU94" s="23" t="s">
        <v>85</v>
      </c>
    </row>
    <row r="95" spans="2:65" s="1" customFormat="1" ht="16.5" customHeight="1">
      <c r="B95" s="172"/>
      <c r="C95" s="173" t="s">
        <v>85</v>
      </c>
      <c r="D95" s="173" t="s">
        <v>197</v>
      </c>
      <c r="E95" s="174" t="s">
        <v>216</v>
      </c>
      <c r="F95" s="175" t="s">
        <v>217</v>
      </c>
      <c r="G95" s="176" t="s">
        <v>207</v>
      </c>
      <c r="H95" s="177">
        <v>5</v>
      </c>
      <c r="I95" s="178"/>
      <c r="J95" s="179">
        <f>ROUND(I95*H95,2)</f>
        <v>0</v>
      </c>
      <c r="K95" s="175"/>
      <c r="L95" s="40"/>
      <c r="M95" s="180" t="s">
        <v>5</v>
      </c>
      <c r="N95" s="181" t="s">
        <v>46</v>
      </c>
      <c r="O95" s="41"/>
      <c r="P95" s="182">
        <f>O95*H95</f>
        <v>0</v>
      </c>
      <c r="Q95" s="182">
        <v>1.068E-2</v>
      </c>
      <c r="R95" s="182">
        <f>Q95*H95</f>
        <v>5.3400000000000003E-2</v>
      </c>
      <c r="S95" s="182">
        <v>0</v>
      </c>
      <c r="T95" s="183">
        <f>S95*H95</f>
        <v>0</v>
      </c>
      <c r="AR95" s="23" t="s">
        <v>201</v>
      </c>
      <c r="AT95" s="23" t="s">
        <v>197</v>
      </c>
      <c r="AU95" s="23" t="s">
        <v>85</v>
      </c>
      <c r="AY95" s="23" t="s">
        <v>195</v>
      </c>
      <c r="BE95" s="184">
        <f>IF(N95="základní",J95,0)</f>
        <v>0</v>
      </c>
      <c r="BF95" s="184">
        <f>IF(N95="snížená",J95,0)</f>
        <v>0</v>
      </c>
      <c r="BG95" s="184">
        <f>IF(N95="zákl. přenesená",J95,0)</f>
        <v>0</v>
      </c>
      <c r="BH95" s="184">
        <f>IF(N95="sníž. přenesená",J95,0)</f>
        <v>0</v>
      </c>
      <c r="BI95" s="184">
        <f>IF(N95="nulová",J95,0)</f>
        <v>0</v>
      </c>
      <c r="BJ95" s="23" t="s">
        <v>83</v>
      </c>
      <c r="BK95" s="184">
        <f>ROUND(I95*H95,2)</f>
        <v>0</v>
      </c>
      <c r="BL95" s="23" t="s">
        <v>201</v>
      </c>
      <c r="BM95" s="23" t="s">
        <v>1447</v>
      </c>
    </row>
    <row r="96" spans="2:65" s="1" customFormat="1" ht="81">
      <c r="B96" s="40"/>
      <c r="D96" s="186" t="s">
        <v>209</v>
      </c>
      <c r="F96" s="194" t="s">
        <v>219</v>
      </c>
      <c r="I96" s="195"/>
      <c r="L96" s="40"/>
      <c r="M96" s="196"/>
      <c r="N96" s="41"/>
      <c r="O96" s="41"/>
      <c r="P96" s="41"/>
      <c r="Q96" s="41"/>
      <c r="R96" s="41"/>
      <c r="S96" s="41"/>
      <c r="T96" s="69"/>
      <c r="AT96" s="23" t="s">
        <v>209</v>
      </c>
      <c r="AU96" s="23" t="s">
        <v>85</v>
      </c>
    </row>
    <row r="97" spans="2:65" s="1" customFormat="1" ht="16.5" customHeight="1">
      <c r="B97" s="172"/>
      <c r="C97" s="173" t="s">
        <v>211</v>
      </c>
      <c r="D97" s="173" t="s">
        <v>197</v>
      </c>
      <c r="E97" s="174" t="s">
        <v>221</v>
      </c>
      <c r="F97" s="175" t="s">
        <v>222</v>
      </c>
      <c r="G97" s="176" t="s">
        <v>207</v>
      </c>
      <c r="H97" s="177">
        <v>5</v>
      </c>
      <c r="I97" s="178"/>
      <c r="J97" s="179">
        <f>ROUND(I97*H97,2)</f>
        <v>0</v>
      </c>
      <c r="K97" s="175"/>
      <c r="L97" s="40"/>
      <c r="M97" s="180" t="s">
        <v>5</v>
      </c>
      <c r="N97" s="181" t="s">
        <v>46</v>
      </c>
      <c r="O97" s="41"/>
      <c r="P97" s="182">
        <f>O97*H97</f>
        <v>0</v>
      </c>
      <c r="Q97" s="182">
        <v>3.6900000000000002E-2</v>
      </c>
      <c r="R97" s="182">
        <f>Q97*H97</f>
        <v>0.1845</v>
      </c>
      <c r="S97" s="182">
        <v>0</v>
      </c>
      <c r="T97" s="183">
        <f>S97*H97</f>
        <v>0</v>
      </c>
      <c r="AR97" s="23" t="s">
        <v>201</v>
      </c>
      <c r="AT97" s="23" t="s">
        <v>197</v>
      </c>
      <c r="AU97" s="23" t="s">
        <v>85</v>
      </c>
      <c r="AY97" s="23" t="s">
        <v>195</v>
      </c>
      <c r="BE97" s="184">
        <f>IF(N97="základní",J97,0)</f>
        <v>0</v>
      </c>
      <c r="BF97" s="184">
        <f>IF(N97="snížená",J97,0)</f>
        <v>0</v>
      </c>
      <c r="BG97" s="184">
        <f>IF(N97="zákl. přenesená",J97,0)</f>
        <v>0</v>
      </c>
      <c r="BH97" s="184">
        <f>IF(N97="sníž. přenesená",J97,0)</f>
        <v>0</v>
      </c>
      <c r="BI97" s="184">
        <f>IF(N97="nulová",J97,0)</f>
        <v>0</v>
      </c>
      <c r="BJ97" s="23" t="s">
        <v>83</v>
      </c>
      <c r="BK97" s="184">
        <f>ROUND(I97*H97,2)</f>
        <v>0</v>
      </c>
      <c r="BL97" s="23" t="s">
        <v>201</v>
      </c>
      <c r="BM97" s="23" t="s">
        <v>1448</v>
      </c>
    </row>
    <row r="98" spans="2:65" s="1" customFormat="1" ht="94.5">
      <c r="B98" s="40"/>
      <c r="D98" s="186" t="s">
        <v>209</v>
      </c>
      <c r="F98" s="194" t="s">
        <v>224</v>
      </c>
      <c r="I98" s="195"/>
      <c r="L98" s="40"/>
      <c r="M98" s="196"/>
      <c r="N98" s="41"/>
      <c r="O98" s="41"/>
      <c r="P98" s="41"/>
      <c r="Q98" s="41"/>
      <c r="R98" s="41"/>
      <c r="S98" s="41"/>
      <c r="T98" s="69"/>
      <c r="AT98" s="23" t="s">
        <v>209</v>
      </c>
      <c r="AU98" s="23" t="s">
        <v>85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226</v>
      </c>
      <c r="F99" s="175" t="s">
        <v>227</v>
      </c>
      <c r="G99" s="176" t="s">
        <v>228</v>
      </c>
      <c r="H99" s="177">
        <v>77.674000000000007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0</v>
      </c>
      <c r="R99" s="182">
        <f>Q99*H99</f>
        <v>0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1449</v>
      </c>
    </row>
    <row r="100" spans="2:65" s="1" customFormat="1" ht="40.5">
      <c r="B100" s="40"/>
      <c r="D100" s="186" t="s">
        <v>209</v>
      </c>
      <c r="F100" s="194" t="s">
        <v>230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1" customFormat="1">
      <c r="B101" s="185"/>
      <c r="D101" s="186" t="s">
        <v>203</v>
      </c>
      <c r="E101" s="187" t="s">
        <v>5</v>
      </c>
      <c r="F101" s="188" t="s">
        <v>1450</v>
      </c>
      <c r="H101" s="189">
        <v>77.674000000000007</v>
      </c>
      <c r="I101" s="190"/>
      <c r="L101" s="185"/>
      <c r="M101" s="191"/>
      <c r="N101" s="192"/>
      <c r="O101" s="192"/>
      <c r="P101" s="192"/>
      <c r="Q101" s="192"/>
      <c r="R101" s="192"/>
      <c r="S101" s="192"/>
      <c r="T101" s="193"/>
      <c r="AT101" s="187" t="s">
        <v>203</v>
      </c>
      <c r="AU101" s="187" t="s">
        <v>85</v>
      </c>
      <c r="AV101" s="11" t="s">
        <v>85</v>
      </c>
      <c r="AW101" s="11" t="s">
        <v>39</v>
      </c>
      <c r="AX101" s="11" t="s">
        <v>83</v>
      </c>
      <c r="AY101" s="187" t="s">
        <v>195</v>
      </c>
    </row>
    <row r="102" spans="2:65" s="1" customFormat="1" ht="16.5" customHeight="1">
      <c r="B102" s="172"/>
      <c r="C102" s="173" t="s">
        <v>220</v>
      </c>
      <c r="D102" s="173" t="s">
        <v>197</v>
      </c>
      <c r="E102" s="174" t="s">
        <v>233</v>
      </c>
      <c r="F102" s="175" t="s">
        <v>234</v>
      </c>
      <c r="G102" s="176" t="s">
        <v>228</v>
      </c>
      <c r="H102" s="177">
        <v>155.34800000000001</v>
      </c>
      <c r="I102" s="178"/>
      <c r="J102" s="179">
        <f>ROUND(I102*H102,2)</f>
        <v>0</v>
      </c>
      <c r="K102" s="175"/>
      <c r="L102" s="40"/>
      <c r="M102" s="180" t="s">
        <v>5</v>
      </c>
      <c r="N102" s="181" t="s">
        <v>46</v>
      </c>
      <c r="O102" s="41"/>
      <c r="P102" s="182">
        <f>O102*H102</f>
        <v>0</v>
      </c>
      <c r="Q102" s="182">
        <v>0</v>
      </c>
      <c r="R102" s="182">
        <f>Q102*H102</f>
        <v>0</v>
      </c>
      <c r="S102" s="182">
        <v>0</v>
      </c>
      <c r="T102" s="183">
        <f>S102*H102</f>
        <v>0</v>
      </c>
      <c r="AR102" s="23" t="s">
        <v>201</v>
      </c>
      <c r="AT102" s="23" t="s">
        <v>197</v>
      </c>
      <c r="AU102" s="23" t="s">
        <v>85</v>
      </c>
      <c r="AY102" s="23" t="s">
        <v>195</v>
      </c>
      <c r="BE102" s="184">
        <f>IF(N102="základní",J102,0)</f>
        <v>0</v>
      </c>
      <c r="BF102" s="184">
        <f>IF(N102="snížená",J102,0)</f>
        <v>0</v>
      </c>
      <c r="BG102" s="184">
        <f>IF(N102="zákl. přenesená",J102,0)</f>
        <v>0</v>
      </c>
      <c r="BH102" s="184">
        <f>IF(N102="sníž. přenesená",J102,0)</f>
        <v>0</v>
      </c>
      <c r="BI102" s="184">
        <f>IF(N102="nulová",J102,0)</f>
        <v>0</v>
      </c>
      <c r="BJ102" s="23" t="s">
        <v>83</v>
      </c>
      <c r="BK102" s="184">
        <f>ROUND(I102*H102,2)</f>
        <v>0</v>
      </c>
      <c r="BL102" s="23" t="s">
        <v>201</v>
      </c>
      <c r="BM102" s="23" t="s">
        <v>1451</v>
      </c>
    </row>
    <row r="103" spans="2:65" s="1" customFormat="1" ht="40.5">
      <c r="B103" s="40"/>
      <c r="D103" s="186" t="s">
        <v>209</v>
      </c>
      <c r="F103" s="194" t="s">
        <v>236</v>
      </c>
      <c r="I103" s="195"/>
      <c r="L103" s="40"/>
      <c r="M103" s="196"/>
      <c r="N103" s="41"/>
      <c r="O103" s="41"/>
      <c r="P103" s="41"/>
      <c r="Q103" s="41"/>
      <c r="R103" s="41"/>
      <c r="S103" s="41"/>
      <c r="T103" s="69"/>
      <c r="AT103" s="23" t="s">
        <v>209</v>
      </c>
      <c r="AU103" s="23" t="s">
        <v>85</v>
      </c>
    </row>
    <row r="104" spans="2:65" s="11" customFormat="1">
      <c r="B104" s="185"/>
      <c r="D104" s="186" t="s">
        <v>203</v>
      </c>
      <c r="E104" s="187" t="s">
        <v>5</v>
      </c>
      <c r="F104" s="188" t="s">
        <v>1452</v>
      </c>
      <c r="H104" s="189">
        <v>50.453000000000003</v>
      </c>
      <c r="I104" s="190"/>
      <c r="L104" s="185"/>
      <c r="M104" s="191"/>
      <c r="N104" s="192"/>
      <c r="O104" s="192"/>
      <c r="P104" s="192"/>
      <c r="Q104" s="192"/>
      <c r="R104" s="192"/>
      <c r="S104" s="192"/>
      <c r="T104" s="193"/>
      <c r="AT104" s="187" t="s">
        <v>203</v>
      </c>
      <c r="AU104" s="187" t="s">
        <v>85</v>
      </c>
      <c r="AV104" s="11" t="s">
        <v>85</v>
      </c>
      <c r="AW104" s="11" t="s">
        <v>39</v>
      </c>
      <c r="AX104" s="11" t="s">
        <v>75</v>
      </c>
      <c r="AY104" s="187" t="s">
        <v>195</v>
      </c>
    </row>
    <row r="105" spans="2:65" s="11" customFormat="1">
      <c r="B105" s="185"/>
      <c r="D105" s="186" t="s">
        <v>203</v>
      </c>
      <c r="E105" s="187" t="s">
        <v>5</v>
      </c>
      <c r="F105" s="188" t="s">
        <v>1453</v>
      </c>
      <c r="H105" s="189">
        <v>7.4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75</v>
      </c>
      <c r="AY105" s="187" t="s">
        <v>195</v>
      </c>
    </row>
    <row r="106" spans="2:65" s="11" customFormat="1">
      <c r="B106" s="185"/>
      <c r="D106" s="186" t="s">
        <v>203</v>
      </c>
      <c r="E106" s="187" t="s">
        <v>5</v>
      </c>
      <c r="F106" s="188" t="s">
        <v>1454</v>
      </c>
      <c r="H106" s="189">
        <v>114.745</v>
      </c>
      <c r="I106" s="190"/>
      <c r="L106" s="185"/>
      <c r="M106" s="191"/>
      <c r="N106" s="192"/>
      <c r="O106" s="192"/>
      <c r="P106" s="192"/>
      <c r="Q106" s="192"/>
      <c r="R106" s="192"/>
      <c r="S106" s="192"/>
      <c r="T106" s="193"/>
      <c r="AT106" s="187" t="s">
        <v>203</v>
      </c>
      <c r="AU106" s="187" t="s">
        <v>85</v>
      </c>
      <c r="AV106" s="11" t="s">
        <v>85</v>
      </c>
      <c r="AW106" s="11" t="s">
        <v>39</v>
      </c>
      <c r="AX106" s="11" t="s">
        <v>75</v>
      </c>
      <c r="AY106" s="187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1455</v>
      </c>
      <c r="H107" s="189">
        <v>10.286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2" customFormat="1">
      <c r="B108" s="197"/>
      <c r="D108" s="186" t="s">
        <v>203</v>
      </c>
      <c r="E108" s="198" t="s">
        <v>5</v>
      </c>
      <c r="F108" s="199" t="s">
        <v>1456</v>
      </c>
      <c r="H108" s="200">
        <v>182.88399999999999</v>
      </c>
      <c r="I108" s="201"/>
      <c r="L108" s="197"/>
      <c r="M108" s="202"/>
      <c r="N108" s="203"/>
      <c r="O108" s="203"/>
      <c r="P108" s="203"/>
      <c r="Q108" s="203"/>
      <c r="R108" s="203"/>
      <c r="S108" s="203"/>
      <c r="T108" s="204"/>
      <c r="AT108" s="198" t="s">
        <v>203</v>
      </c>
      <c r="AU108" s="198" t="s">
        <v>85</v>
      </c>
      <c r="AV108" s="12" t="s">
        <v>211</v>
      </c>
      <c r="AW108" s="12" t="s">
        <v>39</v>
      </c>
      <c r="AX108" s="12" t="s">
        <v>75</v>
      </c>
      <c r="AY108" s="198" t="s">
        <v>195</v>
      </c>
    </row>
    <row r="109" spans="2:65" s="11" customFormat="1">
      <c r="B109" s="185"/>
      <c r="D109" s="186" t="s">
        <v>203</v>
      </c>
      <c r="E109" s="187" t="s">
        <v>5</v>
      </c>
      <c r="F109" s="188" t="s">
        <v>1457</v>
      </c>
      <c r="H109" s="189">
        <v>26.076000000000001</v>
      </c>
      <c r="I109" s="190"/>
      <c r="L109" s="185"/>
      <c r="M109" s="191"/>
      <c r="N109" s="192"/>
      <c r="O109" s="192"/>
      <c r="P109" s="192"/>
      <c r="Q109" s="192"/>
      <c r="R109" s="192"/>
      <c r="S109" s="192"/>
      <c r="T109" s="193"/>
      <c r="AT109" s="187" t="s">
        <v>203</v>
      </c>
      <c r="AU109" s="187" t="s">
        <v>85</v>
      </c>
      <c r="AV109" s="11" t="s">
        <v>85</v>
      </c>
      <c r="AW109" s="11" t="s">
        <v>39</v>
      </c>
      <c r="AX109" s="11" t="s">
        <v>75</v>
      </c>
      <c r="AY109" s="187" t="s">
        <v>195</v>
      </c>
    </row>
    <row r="110" spans="2:65" s="12" customFormat="1">
      <c r="B110" s="197"/>
      <c r="D110" s="186" t="s">
        <v>203</v>
      </c>
      <c r="E110" s="198" t="s">
        <v>5</v>
      </c>
      <c r="F110" s="199" t="s">
        <v>250</v>
      </c>
      <c r="H110" s="200">
        <v>26.076000000000001</v>
      </c>
      <c r="I110" s="201"/>
      <c r="L110" s="197"/>
      <c r="M110" s="202"/>
      <c r="N110" s="203"/>
      <c r="O110" s="203"/>
      <c r="P110" s="203"/>
      <c r="Q110" s="203"/>
      <c r="R110" s="203"/>
      <c r="S110" s="203"/>
      <c r="T110" s="204"/>
      <c r="AT110" s="198" t="s">
        <v>203</v>
      </c>
      <c r="AU110" s="198" t="s">
        <v>85</v>
      </c>
      <c r="AV110" s="12" t="s">
        <v>211</v>
      </c>
      <c r="AW110" s="12" t="s">
        <v>39</v>
      </c>
      <c r="AX110" s="12" t="s">
        <v>75</v>
      </c>
      <c r="AY110" s="198" t="s">
        <v>195</v>
      </c>
    </row>
    <row r="111" spans="2:65" s="11" customFormat="1">
      <c r="B111" s="185"/>
      <c r="D111" s="186" t="s">
        <v>203</v>
      </c>
      <c r="E111" s="187" t="s">
        <v>5</v>
      </c>
      <c r="F111" s="188" t="s">
        <v>1458</v>
      </c>
      <c r="H111" s="189">
        <v>-49.61</v>
      </c>
      <c r="I111" s="190"/>
      <c r="L111" s="185"/>
      <c r="M111" s="191"/>
      <c r="N111" s="192"/>
      <c r="O111" s="192"/>
      <c r="P111" s="192"/>
      <c r="Q111" s="192"/>
      <c r="R111" s="192"/>
      <c r="S111" s="192"/>
      <c r="T111" s="193"/>
      <c r="AT111" s="187" t="s">
        <v>203</v>
      </c>
      <c r="AU111" s="187" t="s">
        <v>85</v>
      </c>
      <c r="AV111" s="11" t="s">
        <v>85</v>
      </c>
      <c r="AW111" s="11" t="s">
        <v>39</v>
      </c>
      <c r="AX111" s="11" t="s">
        <v>75</v>
      </c>
      <c r="AY111" s="187" t="s">
        <v>195</v>
      </c>
    </row>
    <row r="112" spans="2:65" s="11" customFormat="1">
      <c r="B112" s="185"/>
      <c r="D112" s="186" t="s">
        <v>203</v>
      </c>
      <c r="E112" s="187" t="s">
        <v>5</v>
      </c>
      <c r="F112" s="188" t="s">
        <v>1459</v>
      </c>
      <c r="H112" s="189">
        <v>-4.0019999999999998</v>
      </c>
      <c r="I112" s="190"/>
      <c r="L112" s="185"/>
      <c r="M112" s="191"/>
      <c r="N112" s="192"/>
      <c r="O112" s="192"/>
      <c r="P112" s="192"/>
      <c r="Q112" s="192"/>
      <c r="R112" s="192"/>
      <c r="S112" s="192"/>
      <c r="T112" s="193"/>
      <c r="AT112" s="187" t="s">
        <v>203</v>
      </c>
      <c r="AU112" s="187" t="s">
        <v>85</v>
      </c>
      <c r="AV112" s="11" t="s">
        <v>85</v>
      </c>
      <c r="AW112" s="11" t="s">
        <v>39</v>
      </c>
      <c r="AX112" s="11" t="s">
        <v>75</v>
      </c>
      <c r="AY112" s="187" t="s">
        <v>195</v>
      </c>
    </row>
    <row r="113" spans="2:65" s="12" customFormat="1">
      <c r="B113" s="197"/>
      <c r="D113" s="186" t="s">
        <v>203</v>
      </c>
      <c r="E113" s="198" t="s">
        <v>5</v>
      </c>
      <c r="F113" s="199" t="s">
        <v>253</v>
      </c>
      <c r="H113" s="200">
        <v>-53.612000000000002</v>
      </c>
      <c r="I113" s="201"/>
      <c r="L113" s="197"/>
      <c r="M113" s="202"/>
      <c r="N113" s="203"/>
      <c r="O113" s="203"/>
      <c r="P113" s="203"/>
      <c r="Q113" s="203"/>
      <c r="R113" s="203"/>
      <c r="S113" s="203"/>
      <c r="T113" s="204"/>
      <c r="AT113" s="198" t="s">
        <v>203</v>
      </c>
      <c r="AU113" s="198" t="s">
        <v>85</v>
      </c>
      <c r="AV113" s="12" t="s">
        <v>211</v>
      </c>
      <c r="AW113" s="12" t="s">
        <v>39</v>
      </c>
      <c r="AX113" s="12" t="s">
        <v>75</v>
      </c>
      <c r="AY113" s="198" t="s">
        <v>195</v>
      </c>
    </row>
    <row r="114" spans="2:65" s="13" customFormat="1">
      <c r="B114" s="205"/>
      <c r="D114" s="186" t="s">
        <v>203</v>
      </c>
      <c r="E114" s="206" t="s">
        <v>5</v>
      </c>
      <c r="F114" s="207" t="s">
        <v>254</v>
      </c>
      <c r="H114" s="208">
        <v>155.34800000000001</v>
      </c>
      <c r="I114" s="209"/>
      <c r="L114" s="205"/>
      <c r="M114" s="210"/>
      <c r="N114" s="211"/>
      <c r="O114" s="211"/>
      <c r="P114" s="211"/>
      <c r="Q114" s="211"/>
      <c r="R114" s="211"/>
      <c r="S114" s="211"/>
      <c r="T114" s="212"/>
      <c r="AT114" s="206" t="s">
        <v>203</v>
      </c>
      <c r="AU114" s="206" t="s">
        <v>85</v>
      </c>
      <c r="AV114" s="13" t="s">
        <v>201</v>
      </c>
      <c r="AW114" s="13" t="s">
        <v>39</v>
      </c>
      <c r="AX114" s="13" t="s">
        <v>83</v>
      </c>
      <c r="AY114" s="206" t="s">
        <v>195</v>
      </c>
    </row>
    <row r="115" spans="2:65" s="1" customFormat="1" ht="16.5" customHeight="1">
      <c r="B115" s="172"/>
      <c r="C115" s="173" t="s">
        <v>225</v>
      </c>
      <c r="D115" s="173" t="s">
        <v>197</v>
      </c>
      <c r="E115" s="174" t="s">
        <v>256</v>
      </c>
      <c r="F115" s="175" t="s">
        <v>257</v>
      </c>
      <c r="G115" s="176" t="s">
        <v>228</v>
      </c>
      <c r="H115" s="177">
        <v>77.674000000000007</v>
      </c>
      <c r="I115" s="178"/>
      <c r="J115" s="179">
        <f>ROUND(I115*H115,2)</f>
        <v>0</v>
      </c>
      <c r="K115" s="175"/>
      <c r="L115" s="40"/>
      <c r="M115" s="180" t="s">
        <v>5</v>
      </c>
      <c r="N115" s="181" t="s">
        <v>46</v>
      </c>
      <c r="O115" s="41"/>
      <c r="P115" s="182">
        <f>O115*H115</f>
        <v>0</v>
      </c>
      <c r="Q115" s="182">
        <v>0</v>
      </c>
      <c r="R115" s="182">
        <f>Q115*H115</f>
        <v>0</v>
      </c>
      <c r="S115" s="182">
        <v>0</v>
      </c>
      <c r="T115" s="183">
        <f>S115*H115</f>
        <v>0</v>
      </c>
      <c r="AR115" s="23" t="s">
        <v>201</v>
      </c>
      <c r="AT115" s="23" t="s">
        <v>197</v>
      </c>
      <c r="AU115" s="23" t="s">
        <v>85</v>
      </c>
      <c r="AY115" s="23" t="s">
        <v>195</v>
      </c>
      <c r="BE115" s="184">
        <f>IF(N115="základní",J115,0)</f>
        <v>0</v>
      </c>
      <c r="BF115" s="184">
        <f>IF(N115="snížená",J115,0)</f>
        <v>0</v>
      </c>
      <c r="BG115" s="184">
        <f>IF(N115="zákl. přenesená",J115,0)</f>
        <v>0</v>
      </c>
      <c r="BH115" s="184">
        <f>IF(N115="sníž. přenesená",J115,0)</f>
        <v>0</v>
      </c>
      <c r="BI115" s="184">
        <f>IF(N115="nulová",J115,0)</f>
        <v>0</v>
      </c>
      <c r="BJ115" s="23" t="s">
        <v>83</v>
      </c>
      <c r="BK115" s="184">
        <f>ROUND(I115*H115,2)</f>
        <v>0</v>
      </c>
      <c r="BL115" s="23" t="s">
        <v>201</v>
      </c>
      <c r="BM115" s="23" t="s">
        <v>1460</v>
      </c>
    </row>
    <row r="116" spans="2:65" s="1" customFormat="1" ht="54">
      <c r="B116" s="40"/>
      <c r="D116" s="186" t="s">
        <v>209</v>
      </c>
      <c r="F116" s="194" t="s">
        <v>259</v>
      </c>
      <c r="I116" s="195"/>
      <c r="L116" s="40"/>
      <c r="M116" s="196"/>
      <c r="N116" s="41"/>
      <c r="O116" s="41"/>
      <c r="P116" s="41"/>
      <c r="Q116" s="41"/>
      <c r="R116" s="41"/>
      <c r="S116" s="41"/>
      <c r="T116" s="69"/>
      <c r="AT116" s="23" t="s">
        <v>209</v>
      </c>
      <c r="AU116" s="23" t="s">
        <v>85</v>
      </c>
    </row>
    <row r="117" spans="2:65" s="11" customFormat="1">
      <c r="B117" s="185"/>
      <c r="D117" s="186" t="s">
        <v>203</v>
      </c>
      <c r="E117" s="187" t="s">
        <v>5</v>
      </c>
      <c r="F117" s="188" t="s">
        <v>1461</v>
      </c>
      <c r="H117" s="189">
        <v>77.674000000000007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83</v>
      </c>
      <c r="AY117" s="187" t="s">
        <v>195</v>
      </c>
    </row>
    <row r="118" spans="2:65" s="1" customFormat="1" ht="16.5" customHeight="1">
      <c r="B118" s="172"/>
      <c r="C118" s="173" t="s">
        <v>232</v>
      </c>
      <c r="D118" s="173" t="s">
        <v>197</v>
      </c>
      <c r="E118" s="174" t="s">
        <v>262</v>
      </c>
      <c r="F118" s="175" t="s">
        <v>263</v>
      </c>
      <c r="G118" s="176" t="s">
        <v>264</v>
      </c>
      <c r="H118" s="177">
        <v>114.745</v>
      </c>
      <c r="I118" s="178"/>
      <c r="J118" s="179">
        <f>ROUND(I118*H118,2)</f>
        <v>0</v>
      </c>
      <c r="K118" s="175"/>
      <c r="L118" s="40"/>
      <c r="M118" s="180" t="s">
        <v>5</v>
      </c>
      <c r="N118" s="181" t="s">
        <v>46</v>
      </c>
      <c r="O118" s="41"/>
      <c r="P118" s="182">
        <f>O118*H118</f>
        <v>0</v>
      </c>
      <c r="Q118" s="182">
        <v>8.4000000000000003E-4</v>
      </c>
      <c r="R118" s="182">
        <f>Q118*H118</f>
        <v>9.6385800000000008E-2</v>
      </c>
      <c r="S118" s="182">
        <v>0</v>
      </c>
      <c r="T118" s="183">
        <f>S118*H118</f>
        <v>0</v>
      </c>
      <c r="AR118" s="23" t="s">
        <v>201</v>
      </c>
      <c r="AT118" s="23" t="s">
        <v>197</v>
      </c>
      <c r="AU118" s="23" t="s">
        <v>85</v>
      </c>
      <c r="AY118" s="23" t="s">
        <v>195</v>
      </c>
      <c r="BE118" s="184">
        <f>IF(N118="základní",J118,0)</f>
        <v>0</v>
      </c>
      <c r="BF118" s="184">
        <f>IF(N118="snížená",J118,0)</f>
        <v>0</v>
      </c>
      <c r="BG118" s="184">
        <f>IF(N118="zákl. přenesená",J118,0)</f>
        <v>0</v>
      </c>
      <c r="BH118" s="184">
        <f>IF(N118="sníž. přenesená",J118,0)</f>
        <v>0</v>
      </c>
      <c r="BI118" s="184">
        <f>IF(N118="nulová",J118,0)</f>
        <v>0</v>
      </c>
      <c r="BJ118" s="23" t="s">
        <v>83</v>
      </c>
      <c r="BK118" s="184">
        <f>ROUND(I118*H118,2)</f>
        <v>0</v>
      </c>
      <c r="BL118" s="23" t="s">
        <v>201</v>
      </c>
      <c r="BM118" s="23" t="s">
        <v>1462</v>
      </c>
    </row>
    <row r="119" spans="2:65" s="1" customFormat="1" ht="54">
      <c r="B119" s="40"/>
      <c r="D119" s="186" t="s">
        <v>209</v>
      </c>
      <c r="F119" s="194" t="s">
        <v>266</v>
      </c>
      <c r="I119" s="195"/>
      <c r="L119" s="40"/>
      <c r="M119" s="196"/>
      <c r="N119" s="41"/>
      <c r="O119" s="41"/>
      <c r="P119" s="41"/>
      <c r="Q119" s="41"/>
      <c r="R119" s="41"/>
      <c r="S119" s="41"/>
      <c r="T119" s="69"/>
      <c r="AT119" s="23" t="s">
        <v>209</v>
      </c>
      <c r="AU119" s="23" t="s">
        <v>85</v>
      </c>
    </row>
    <row r="120" spans="2:65" s="11" customFormat="1">
      <c r="B120" s="185"/>
      <c r="D120" s="186" t="s">
        <v>203</v>
      </c>
      <c r="E120" s="187" t="s">
        <v>5</v>
      </c>
      <c r="F120" s="188" t="s">
        <v>1454</v>
      </c>
      <c r="H120" s="189">
        <v>114.745</v>
      </c>
      <c r="I120" s="190"/>
      <c r="L120" s="185"/>
      <c r="M120" s="191"/>
      <c r="N120" s="192"/>
      <c r="O120" s="192"/>
      <c r="P120" s="192"/>
      <c r="Q120" s="192"/>
      <c r="R120" s="192"/>
      <c r="S120" s="192"/>
      <c r="T120" s="193"/>
      <c r="AT120" s="187" t="s">
        <v>203</v>
      </c>
      <c r="AU120" s="187" t="s">
        <v>85</v>
      </c>
      <c r="AV120" s="11" t="s">
        <v>85</v>
      </c>
      <c r="AW120" s="11" t="s">
        <v>39</v>
      </c>
      <c r="AX120" s="11" t="s">
        <v>83</v>
      </c>
      <c r="AY120" s="187" t="s">
        <v>195</v>
      </c>
    </row>
    <row r="121" spans="2:65" s="1" customFormat="1" ht="16.5" customHeight="1">
      <c r="B121" s="172"/>
      <c r="C121" s="173" t="s">
        <v>255</v>
      </c>
      <c r="D121" s="173" t="s">
        <v>197</v>
      </c>
      <c r="E121" s="174" t="s">
        <v>275</v>
      </c>
      <c r="F121" s="175" t="s">
        <v>276</v>
      </c>
      <c r="G121" s="176" t="s">
        <v>264</v>
      </c>
      <c r="H121" s="177">
        <v>114.745</v>
      </c>
      <c r="I121" s="178"/>
      <c r="J121" s="179">
        <f>ROUND(I121*H121,2)</f>
        <v>0</v>
      </c>
      <c r="K121" s="175"/>
      <c r="L121" s="40"/>
      <c r="M121" s="180" t="s">
        <v>5</v>
      </c>
      <c r="N121" s="181" t="s">
        <v>46</v>
      </c>
      <c r="O121" s="41"/>
      <c r="P121" s="182">
        <f>O121*H121</f>
        <v>0</v>
      </c>
      <c r="Q121" s="182">
        <v>0</v>
      </c>
      <c r="R121" s="182">
        <f>Q121*H121</f>
        <v>0</v>
      </c>
      <c r="S121" s="182">
        <v>0</v>
      </c>
      <c r="T121" s="183">
        <f>S121*H121</f>
        <v>0</v>
      </c>
      <c r="AR121" s="23" t="s">
        <v>201</v>
      </c>
      <c r="AT121" s="23" t="s">
        <v>197</v>
      </c>
      <c r="AU121" s="23" t="s">
        <v>85</v>
      </c>
      <c r="AY121" s="23" t="s">
        <v>195</v>
      </c>
      <c r="BE121" s="184">
        <f>IF(N121="základní",J121,0)</f>
        <v>0</v>
      </c>
      <c r="BF121" s="184">
        <f>IF(N121="snížená",J121,0)</f>
        <v>0</v>
      </c>
      <c r="BG121" s="184">
        <f>IF(N121="zákl. přenesená",J121,0)</f>
        <v>0</v>
      </c>
      <c r="BH121" s="184">
        <f>IF(N121="sníž. přenesená",J121,0)</f>
        <v>0</v>
      </c>
      <c r="BI121" s="184">
        <f>IF(N121="nulová",J121,0)</f>
        <v>0</v>
      </c>
      <c r="BJ121" s="23" t="s">
        <v>83</v>
      </c>
      <c r="BK121" s="184">
        <f>ROUND(I121*H121,2)</f>
        <v>0</v>
      </c>
      <c r="BL121" s="23" t="s">
        <v>201</v>
      </c>
      <c r="BM121" s="23" t="s">
        <v>1463</v>
      </c>
    </row>
    <row r="122" spans="2:65" s="1" customFormat="1" ht="40.5">
      <c r="B122" s="40"/>
      <c r="D122" s="186" t="s">
        <v>209</v>
      </c>
      <c r="F122" s="194" t="s">
        <v>278</v>
      </c>
      <c r="I122" s="195"/>
      <c r="L122" s="40"/>
      <c r="M122" s="196"/>
      <c r="N122" s="41"/>
      <c r="O122" s="41"/>
      <c r="P122" s="41"/>
      <c r="Q122" s="41"/>
      <c r="R122" s="41"/>
      <c r="S122" s="41"/>
      <c r="T122" s="69"/>
      <c r="AT122" s="23" t="s">
        <v>209</v>
      </c>
      <c r="AU122" s="23" t="s">
        <v>85</v>
      </c>
    </row>
    <row r="123" spans="2:65" s="1" customFormat="1" ht="16.5" customHeight="1">
      <c r="B123" s="172"/>
      <c r="C123" s="173" t="s">
        <v>261</v>
      </c>
      <c r="D123" s="173" t="s">
        <v>197</v>
      </c>
      <c r="E123" s="174" t="s">
        <v>280</v>
      </c>
      <c r="F123" s="175" t="s">
        <v>281</v>
      </c>
      <c r="G123" s="176" t="s">
        <v>228</v>
      </c>
      <c r="H123" s="177">
        <v>155.34800000000001</v>
      </c>
      <c r="I123" s="178"/>
      <c r="J123" s="179">
        <f>ROUND(I123*H123,2)</f>
        <v>0</v>
      </c>
      <c r="K123" s="175"/>
      <c r="L123" s="40"/>
      <c r="M123" s="180" t="s">
        <v>5</v>
      </c>
      <c r="N123" s="181" t="s">
        <v>46</v>
      </c>
      <c r="O123" s="41"/>
      <c r="P123" s="182">
        <f>O123*H123</f>
        <v>0</v>
      </c>
      <c r="Q123" s="182">
        <v>0</v>
      </c>
      <c r="R123" s="182">
        <f>Q123*H123</f>
        <v>0</v>
      </c>
      <c r="S123" s="182">
        <v>0</v>
      </c>
      <c r="T123" s="183">
        <f>S123*H123</f>
        <v>0</v>
      </c>
      <c r="AR123" s="23" t="s">
        <v>201</v>
      </c>
      <c r="AT123" s="23" t="s">
        <v>197</v>
      </c>
      <c r="AU123" s="23" t="s">
        <v>85</v>
      </c>
      <c r="AY123" s="23" t="s">
        <v>195</v>
      </c>
      <c r="BE123" s="184">
        <f>IF(N123="základní",J123,0)</f>
        <v>0</v>
      </c>
      <c r="BF123" s="184">
        <f>IF(N123="snížená",J123,0)</f>
        <v>0</v>
      </c>
      <c r="BG123" s="184">
        <f>IF(N123="zákl. přenesená",J123,0)</f>
        <v>0</v>
      </c>
      <c r="BH123" s="184">
        <f>IF(N123="sníž. přenesená",J123,0)</f>
        <v>0</v>
      </c>
      <c r="BI123" s="184">
        <f>IF(N123="nulová",J123,0)</f>
        <v>0</v>
      </c>
      <c r="BJ123" s="23" t="s">
        <v>83</v>
      </c>
      <c r="BK123" s="184">
        <f>ROUND(I123*H123,2)</f>
        <v>0</v>
      </c>
      <c r="BL123" s="23" t="s">
        <v>201</v>
      </c>
      <c r="BM123" s="23" t="s">
        <v>1464</v>
      </c>
    </row>
    <row r="124" spans="2:65" s="1" customFormat="1" ht="54">
      <c r="B124" s="40"/>
      <c r="D124" s="186" t="s">
        <v>209</v>
      </c>
      <c r="F124" s="194" t="s">
        <v>283</v>
      </c>
      <c r="I124" s="195"/>
      <c r="L124" s="40"/>
      <c r="M124" s="196"/>
      <c r="N124" s="41"/>
      <c r="O124" s="41"/>
      <c r="P124" s="41"/>
      <c r="Q124" s="41"/>
      <c r="R124" s="41"/>
      <c r="S124" s="41"/>
      <c r="T124" s="69"/>
      <c r="AT124" s="23" t="s">
        <v>209</v>
      </c>
      <c r="AU124" s="23" t="s">
        <v>85</v>
      </c>
    </row>
    <row r="125" spans="2:65" s="1" customFormat="1" ht="16.5" customHeight="1">
      <c r="B125" s="172"/>
      <c r="C125" s="173" t="s">
        <v>274</v>
      </c>
      <c r="D125" s="173" t="s">
        <v>197</v>
      </c>
      <c r="E125" s="174" t="s">
        <v>285</v>
      </c>
      <c r="F125" s="175" t="s">
        <v>286</v>
      </c>
      <c r="G125" s="176" t="s">
        <v>228</v>
      </c>
      <c r="H125" s="177">
        <v>155.34800000000001</v>
      </c>
      <c r="I125" s="178"/>
      <c r="J125" s="179">
        <f>ROUND(I125*H125,2)</f>
        <v>0</v>
      </c>
      <c r="K125" s="175"/>
      <c r="L125" s="40"/>
      <c r="M125" s="180" t="s">
        <v>5</v>
      </c>
      <c r="N125" s="181" t="s">
        <v>46</v>
      </c>
      <c r="O125" s="41"/>
      <c r="P125" s="182">
        <f>O125*H125</f>
        <v>0</v>
      </c>
      <c r="Q125" s="182">
        <v>0</v>
      </c>
      <c r="R125" s="182">
        <f>Q125*H125</f>
        <v>0</v>
      </c>
      <c r="S125" s="182">
        <v>0</v>
      </c>
      <c r="T125" s="183">
        <f>S125*H125</f>
        <v>0</v>
      </c>
      <c r="AR125" s="23" t="s">
        <v>201</v>
      </c>
      <c r="AT125" s="23" t="s">
        <v>197</v>
      </c>
      <c r="AU125" s="23" t="s">
        <v>85</v>
      </c>
      <c r="AY125" s="23" t="s">
        <v>195</v>
      </c>
      <c r="BE125" s="184">
        <f>IF(N125="základní",J125,0)</f>
        <v>0</v>
      </c>
      <c r="BF125" s="184">
        <f>IF(N125="snížená",J125,0)</f>
        <v>0</v>
      </c>
      <c r="BG125" s="184">
        <f>IF(N125="zákl. přenesená",J125,0)</f>
        <v>0</v>
      </c>
      <c r="BH125" s="184">
        <f>IF(N125="sníž. přenesená",J125,0)</f>
        <v>0</v>
      </c>
      <c r="BI125" s="184">
        <f>IF(N125="nulová",J125,0)</f>
        <v>0</v>
      </c>
      <c r="BJ125" s="23" t="s">
        <v>83</v>
      </c>
      <c r="BK125" s="184">
        <f>ROUND(I125*H125,2)</f>
        <v>0</v>
      </c>
      <c r="BL125" s="23" t="s">
        <v>201</v>
      </c>
      <c r="BM125" s="23" t="s">
        <v>1465</v>
      </c>
    </row>
    <row r="126" spans="2:65" s="1" customFormat="1" ht="67.5">
      <c r="B126" s="40"/>
      <c r="D126" s="186" t="s">
        <v>209</v>
      </c>
      <c r="F126" s="194" t="s">
        <v>288</v>
      </c>
      <c r="I126" s="195"/>
      <c r="L126" s="40"/>
      <c r="M126" s="196"/>
      <c r="N126" s="41"/>
      <c r="O126" s="41"/>
      <c r="P126" s="41"/>
      <c r="Q126" s="41"/>
      <c r="R126" s="41"/>
      <c r="S126" s="41"/>
      <c r="T126" s="69"/>
      <c r="AT126" s="23" t="s">
        <v>209</v>
      </c>
      <c r="AU126" s="23" t="s">
        <v>85</v>
      </c>
    </row>
    <row r="127" spans="2:65" s="1" customFormat="1" ht="16.5" customHeight="1">
      <c r="B127" s="172"/>
      <c r="C127" s="173" t="s">
        <v>279</v>
      </c>
      <c r="D127" s="173" t="s">
        <v>197</v>
      </c>
      <c r="E127" s="174" t="s">
        <v>294</v>
      </c>
      <c r="F127" s="175" t="s">
        <v>295</v>
      </c>
      <c r="G127" s="176" t="s">
        <v>228</v>
      </c>
      <c r="H127" s="177">
        <v>155.34800000000001</v>
      </c>
      <c r="I127" s="178"/>
      <c r="J127" s="179">
        <f>ROUND(I127*H127,2)</f>
        <v>0</v>
      </c>
      <c r="K127" s="175"/>
      <c r="L127" s="40"/>
      <c r="M127" s="180" t="s">
        <v>5</v>
      </c>
      <c r="N127" s="181" t="s">
        <v>46</v>
      </c>
      <c r="O127" s="41"/>
      <c r="P127" s="182">
        <f>O127*H127</f>
        <v>0</v>
      </c>
      <c r="Q127" s="182">
        <v>0</v>
      </c>
      <c r="R127" s="182">
        <f>Q127*H127</f>
        <v>0</v>
      </c>
      <c r="S127" s="182">
        <v>0</v>
      </c>
      <c r="T127" s="183">
        <f>S127*H127</f>
        <v>0</v>
      </c>
      <c r="AR127" s="23" t="s">
        <v>201</v>
      </c>
      <c r="AT127" s="23" t="s">
        <v>197</v>
      </c>
      <c r="AU127" s="23" t="s">
        <v>85</v>
      </c>
      <c r="AY127" s="23" t="s">
        <v>195</v>
      </c>
      <c r="BE127" s="184">
        <f>IF(N127="základní",J127,0)</f>
        <v>0</v>
      </c>
      <c r="BF127" s="184">
        <f>IF(N127="snížená",J127,0)</f>
        <v>0</v>
      </c>
      <c r="BG127" s="184">
        <f>IF(N127="zákl. přenesená",J127,0)</f>
        <v>0</v>
      </c>
      <c r="BH127" s="184">
        <f>IF(N127="sníž. přenesená",J127,0)</f>
        <v>0</v>
      </c>
      <c r="BI127" s="184">
        <f>IF(N127="nulová",J127,0)</f>
        <v>0</v>
      </c>
      <c r="BJ127" s="23" t="s">
        <v>83</v>
      </c>
      <c r="BK127" s="184">
        <f>ROUND(I127*H127,2)</f>
        <v>0</v>
      </c>
      <c r="BL127" s="23" t="s">
        <v>201</v>
      </c>
      <c r="BM127" s="23" t="s">
        <v>1466</v>
      </c>
    </row>
    <row r="128" spans="2:65" s="1" customFormat="1" ht="16.5" customHeight="1">
      <c r="B128" s="172"/>
      <c r="C128" s="173" t="s">
        <v>284</v>
      </c>
      <c r="D128" s="173" t="s">
        <v>197</v>
      </c>
      <c r="E128" s="174" t="s">
        <v>298</v>
      </c>
      <c r="F128" s="175" t="s">
        <v>299</v>
      </c>
      <c r="G128" s="176" t="s">
        <v>228</v>
      </c>
      <c r="H128" s="177">
        <v>155.34800000000001</v>
      </c>
      <c r="I128" s="178"/>
      <c r="J128" s="179">
        <f>ROUND(I128*H128,2)</f>
        <v>0</v>
      </c>
      <c r="K128" s="175"/>
      <c r="L128" s="40"/>
      <c r="M128" s="180" t="s">
        <v>5</v>
      </c>
      <c r="N128" s="181" t="s">
        <v>46</v>
      </c>
      <c r="O128" s="41"/>
      <c r="P128" s="182">
        <f>O128*H128</f>
        <v>0</v>
      </c>
      <c r="Q128" s="182">
        <v>0</v>
      </c>
      <c r="R128" s="182">
        <f>Q128*H128</f>
        <v>0</v>
      </c>
      <c r="S128" s="182">
        <v>0</v>
      </c>
      <c r="T128" s="183">
        <f>S128*H128</f>
        <v>0</v>
      </c>
      <c r="AR128" s="23" t="s">
        <v>201</v>
      </c>
      <c r="AT128" s="23" t="s">
        <v>197</v>
      </c>
      <c r="AU128" s="23" t="s">
        <v>85</v>
      </c>
      <c r="AY128" s="23" t="s">
        <v>195</v>
      </c>
      <c r="BE128" s="184">
        <f>IF(N128="základní",J128,0)</f>
        <v>0</v>
      </c>
      <c r="BF128" s="184">
        <f>IF(N128="snížená",J128,0)</f>
        <v>0</v>
      </c>
      <c r="BG128" s="184">
        <f>IF(N128="zákl. přenesená",J128,0)</f>
        <v>0</v>
      </c>
      <c r="BH128" s="184">
        <f>IF(N128="sníž. přenesená",J128,0)</f>
        <v>0</v>
      </c>
      <c r="BI128" s="184">
        <f>IF(N128="nulová",J128,0)</f>
        <v>0</v>
      </c>
      <c r="BJ128" s="23" t="s">
        <v>83</v>
      </c>
      <c r="BK128" s="184">
        <f>ROUND(I128*H128,2)</f>
        <v>0</v>
      </c>
      <c r="BL128" s="23" t="s">
        <v>201</v>
      </c>
      <c r="BM128" s="23" t="s">
        <v>1467</v>
      </c>
    </row>
    <row r="129" spans="2:65" s="1" customFormat="1" ht="16.5" customHeight="1">
      <c r="B129" s="172"/>
      <c r="C129" s="173" t="s">
        <v>293</v>
      </c>
      <c r="D129" s="173" t="s">
        <v>197</v>
      </c>
      <c r="E129" s="174" t="s">
        <v>301</v>
      </c>
      <c r="F129" s="175" t="s">
        <v>302</v>
      </c>
      <c r="G129" s="176" t="s">
        <v>303</v>
      </c>
      <c r="H129" s="177">
        <v>256.32400000000001</v>
      </c>
      <c r="I129" s="178"/>
      <c r="J129" s="179">
        <f>ROUND(I129*H129,2)</f>
        <v>0</v>
      </c>
      <c r="K129" s="175"/>
      <c r="L129" s="40"/>
      <c r="M129" s="180" t="s">
        <v>5</v>
      </c>
      <c r="N129" s="181" t="s">
        <v>46</v>
      </c>
      <c r="O129" s="41"/>
      <c r="P129" s="182">
        <f>O129*H129</f>
        <v>0</v>
      </c>
      <c r="Q129" s="182">
        <v>0</v>
      </c>
      <c r="R129" s="182">
        <f>Q129*H129</f>
        <v>0</v>
      </c>
      <c r="S129" s="182">
        <v>0</v>
      </c>
      <c r="T129" s="183">
        <f>S129*H129</f>
        <v>0</v>
      </c>
      <c r="AR129" s="23" t="s">
        <v>201</v>
      </c>
      <c r="AT129" s="23" t="s">
        <v>197</v>
      </c>
      <c r="AU129" s="23" t="s">
        <v>85</v>
      </c>
      <c r="AY129" s="23" t="s">
        <v>195</v>
      </c>
      <c r="BE129" s="184">
        <f>IF(N129="základní",J129,0)</f>
        <v>0</v>
      </c>
      <c r="BF129" s="184">
        <f>IF(N129="snížená",J129,0)</f>
        <v>0</v>
      </c>
      <c r="BG129" s="184">
        <f>IF(N129="zákl. přenesená",J129,0)</f>
        <v>0</v>
      </c>
      <c r="BH129" s="184">
        <f>IF(N129="sníž. přenesená",J129,0)</f>
        <v>0</v>
      </c>
      <c r="BI129" s="184">
        <f>IF(N129="nulová",J129,0)</f>
        <v>0</v>
      </c>
      <c r="BJ129" s="23" t="s">
        <v>83</v>
      </c>
      <c r="BK129" s="184">
        <f>ROUND(I129*H129,2)</f>
        <v>0</v>
      </c>
      <c r="BL129" s="23" t="s">
        <v>201</v>
      </c>
      <c r="BM129" s="23" t="s">
        <v>1468</v>
      </c>
    </row>
    <row r="130" spans="2:65" s="1" customFormat="1" ht="27">
      <c r="B130" s="40"/>
      <c r="D130" s="186" t="s">
        <v>209</v>
      </c>
      <c r="F130" s="194" t="s">
        <v>305</v>
      </c>
      <c r="I130" s="195"/>
      <c r="L130" s="40"/>
      <c r="M130" s="196"/>
      <c r="N130" s="41"/>
      <c r="O130" s="41"/>
      <c r="P130" s="41"/>
      <c r="Q130" s="41"/>
      <c r="R130" s="41"/>
      <c r="S130" s="41"/>
      <c r="T130" s="69"/>
      <c r="AT130" s="23" t="s">
        <v>209</v>
      </c>
      <c r="AU130" s="23" t="s">
        <v>85</v>
      </c>
    </row>
    <row r="131" spans="2:65" s="11" customFormat="1">
      <c r="B131" s="185"/>
      <c r="D131" s="186" t="s">
        <v>203</v>
      </c>
      <c r="E131" s="187" t="s">
        <v>5</v>
      </c>
      <c r="F131" s="188" t="s">
        <v>1469</v>
      </c>
      <c r="H131" s="189">
        <v>256.32400000000001</v>
      </c>
      <c r="I131" s="190"/>
      <c r="L131" s="185"/>
      <c r="M131" s="191"/>
      <c r="N131" s="192"/>
      <c r="O131" s="192"/>
      <c r="P131" s="192"/>
      <c r="Q131" s="192"/>
      <c r="R131" s="192"/>
      <c r="S131" s="192"/>
      <c r="T131" s="193"/>
      <c r="AT131" s="187" t="s">
        <v>203</v>
      </c>
      <c r="AU131" s="187" t="s">
        <v>85</v>
      </c>
      <c r="AV131" s="11" t="s">
        <v>85</v>
      </c>
      <c r="AW131" s="11" t="s">
        <v>39</v>
      </c>
      <c r="AX131" s="11" t="s">
        <v>83</v>
      </c>
      <c r="AY131" s="187" t="s">
        <v>195</v>
      </c>
    </row>
    <row r="132" spans="2:65" s="1" customFormat="1" ht="16.5" customHeight="1">
      <c r="B132" s="172"/>
      <c r="C132" s="173" t="s">
        <v>297</v>
      </c>
      <c r="D132" s="173" t="s">
        <v>197</v>
      </c>
      <c r="E132" s="174" t="s">
        <v>308</v>
      </c>
      <c r="F132" s="175" t="s">
        <v>309</v>
      </c>
      <c r="G132" s="176" t="s">
        <v>228</v>
      </c>
      <c r="H132" s="177">
        <v>87.343999999999994</v>
      </c>
      <c r="I132" s="178"/>
      <c r="J132" s="179">
        <f>ROUND(I132*H132,2)</f>
        <v>0</v>
      </c>
      <c r="K132" s="175"/>
      <c r="L132" s="40"/>
      <c r="M132" s="180" t="s">
        <v>5</v>
      </c>
      <c r="N132" s="181" t="s">
        <v>46</v>
      </c>
      <c r="O132" s="41"/>
      <c r="P132" s="182">
        <f>O132*H132</f>
        <v>0</v>
      </c>
      <c r="Q132" s="182">
        <v>0</v>
      </c>
      <c r="R132" s="182">
        <f>Q132*H132</f>
        <v>0</v>
      </c>
      <c r="S132" s="182">
        <v>0</v>
      </c>
      <c r="T132" s="183">
        <f>S132*H132</f>
        <v>0</v>
      </c>
      <c r="AR132" s="23" t="s">
        <v>201</v>
      </c>
      <c r="AT132" s="23" t="s">
        <v>197</v>
      </c>
      <c r="AU132" s="23" t="s">
        <v>85</v>
      </c>
      <c r="AY132" s="23" t="s">
        <v>195</v>
      </c>
      <c r="BE132" s="184">
        <f>IF(N132="základní",J132,0)</f>
        <v>0</v>
      </c>
      <c r="BF132" s="184">
        <f>IF(N132="snížená",J132,0)</f>
        <v>0</v>
      </c>
      <c r="BG132" s="184">
        <f>IF(N132="zákl. přenesená",J132,0)</f>
        <v>0</v>
      </c>
      <c r="BH132" s="184">
        <f>IF(N132="sníž. přenesená",J132,0)</f>
        <v>0</v>
      </c>
      <c r="BI132" s="184">
        <f>IF(N132="nulová",J132,0)</f>
        <v>0</v>
      </c>
      <c r="BJ132" s="23" t="s">
        <v>83</v>
      </c>
      <c r="BK132" s="184">
        <f>ROUND(I132*H132,2)</f>
        <v>0</v>
      </c>
      <c r="BL132" s="23" t="s">
        <v>201</v>
      </c>
      <c r="BM132" s="23" t="s">
        <v>1470</v>
      </c>
    </row>
    <row r="133" spans="2:65" s="1" customFormat="1" ht="81">
      <c r="B133" s="40"/>
      <c r="D133" s="186" t="s">
        <v>209</v>
      </c>
      <c r="F133" s="194" t="s">
        <v>311</v>
      </c>
      <c r="I133" s="195"/>
      <c r="L133" s="40"/>
      <c r="M133" s="196"/>
      <c r="N133" s="41"/>
      <c r="O133" s="41"/>
      <c r="P133" s="41"/>
      <c r="Q133" s="41"/>
      <c r="R133" s="41"/>
      <c r="S133" s="41"/>
      <c r="T133" s="69"/>
      <c r="AT133" s="23" t="s">
        <v>209</v>
      </c>
      <c r="AU133" s="23" t="s">
        <v>85</v>
      </c>
    </row>
    <row r="134" spans="2:65" s="11" customFormat="1">
      <c r="B134" s="185"/>
      <c r="D134" s="186" t="s">
        <v>203</v>
      </c>
      <c r="E134" s="187" t="s">
        <v>5</v>
      </c>
      <c r="F134" s="188" t="s">
        <v>1471</v>
      </c>
      <c r="H134" s="189">
        <v>155.34800000000001</v>
      </c>
      <c r="I134" s="190"/>
      <c r="L134" s="185"/>
      <c r="M134" s="191"/>
      <c r="N134" s="192"/>
      <c r="O134" s="192"/>
      <c r="P134" s="192"/>
      <c r="Q134" s="192"/>
      <c r="R134" s="192"/>
      <c r="S134" s="192"/>
      <c r="T134" s="193"/>
      <c r="AT134" s="187" t="s">
        <v>203</v>
      </c>
      <c r="AU134" s="187" t="s">
        <v>85</v>
      </c>
      <c r="AV134" s="11" t="s">
        <v>85</v>
      </c>
      <c r="AW134" s="11" t="s">
        <v>39</v>
      </c>
      <c r="AX134" s="11" t="s">
        <v>75</v>
      </c>
      <c r="AY134" s="187" t="s">
        <v>195</v>
      </c>
    </row>
    <row r="135" spans="2:65" s="12" customFormat="1">
      <c r="B135" s="197"/>
      <c r="D135" s="186" t="s">
        <v>203</v>
      </c>
      <c r="E135" s="198" t="s">
        <v>5</v>
      </c>
      <c r="F135" s="199" t="s">
        <v>290</v>
      </c>
      <c r="H135" s="200">
        <v>155.34800000000001</v>
      </c>
      <c r="I135" s="201"/>
      <c r="L135" s="197"/>
      <c r="M135" s="202"/>
      <c r="N135" s="203"/>
      <c r="O135" s="203"/>
      <c r="P135" s="203"/>
      <c r="Q135" s="203"/>
      <c r="R135" s="203"/>
      <c r="S135" s="203"/>
      <c r="T135" s="204"/>
      <c r="AT135" s="198" t="s">
        <v>203</v>
      </c>
      <c r="AU135" s="198" t="s">
        <v>85</v>
      </c>
      <c r="AV135" s="12" t="s">
        <v>211</v>
      </c>
      <c r="AW135" s="12" t="s">
        <v>39</v>
      </c>
      <c r="AX135" s="12" t="s">
        <v>75</v>
      </c>
      <c r="AY135" s="198" t="s">
        <v>195</v>
      </c>
    </row>
    <row r="136" spans="2:65" s="11" customFormat="1">
      <c r="B136" s="185"/>
      <c r="D136" s="186" t="s">
        <v>203</v>
      </c>
      <c r="E136" s="187" t="s">
        <v>5</v>
      </c>
      <c r="F136" s="188" t="s">
        <v>1472</v>
      </c>
      <c r="H136" s="189">
        <v>-60.5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1" customFormat="1">
      <c r="B137" s="185"/>
      <c r="D137" s="186" t="s">
        <v>203</v>
      </c>
      <c r="E137" s="187" t="s">
        <v>5</v>
      </c>
      <c r="F137" s="188" t="s">
        <v>1473</v>
      </c>
      <c r="H137" s="189">
        <v>-7.5039999999999996</v>
      </c>
      <c r="I137" s="190"/>
      <c r="L137" s="185"/>
      <c r="M137" s="191"/>
      <c r="N137" s="192"/>
      <c r="O137" s="192"/>
      <c r="P137" s="192"/>
      <c r="Q137" s="192"/>
      <c r="R137" s="192"/>
      <c r="S137" s="192"/>
      <c r="T137" s="193"/>
      <c r="AT137" s="187" t="s">
        <v>203</v>
      </c>
      <c r="AU137" s="187" t="s">
        <v>85</v>
      </c>
      <c r="AV137" s="11" t="s">
        <v>85</v>
      </c>
      <c r="AW137" s="11" t="s">
        <v>39</v>
      </c>
      <c r="AX137" s="11" t="s">
        <v>75</v>
      </c>
      <c r="AY137" s="187" t="s">
        <v>195</v>
      </c>
    </row>
    <row r="138" spans="2:65" s="12" customFormat="1">
      <c r="B138" s="197"/>
      <c r="D138" s="186" t="s">
        <v>203</v>
      </c>
      <c r="E138" s="198" t="s">
        <v>5</v>
      </c>
      <c r="F138" s="199" t="s">
        <v>314</v>
      </c>
      <c r="H138" s="200">
        <v>-68.004000000000005</v>
      </c>
      <c r="I138" s="201"/>
      <c r="L138" s="197"/>
      <c r="M138" s="202"/>
      <c r="N138" s="203"/>
      <c r="O138" s="203"/>
      <c r="P138" s="203"/>
      <c r="Q138" s="203"/>
      <c r="R138" s="203"/>
      <c r="S138" s="203"/>
      <c r="T138" s="204"/>
      <c r="AT138" s="198" t="s">
        <v>203</v>
      </c>
      <c r="AU138" s="198" t="s">
        <v>85</v>
      </c>
      <c r="AV138" s="12" t="s">
        <v>211</v>
      </c>
      <c r="AW138" s="12" t="s">
        <v>39</v>
      </c>
      <c r="AX138" s="12" t="s">
        <v>75</v>
      </c>
      <c r="AY138" s="198" t="s">
        <v>195</v>
      </c>
    </row>
    <row r="139" spans="2:65" s="13" customFormat="1">
      <c r="B139" s="205"/>
      <c r="D139" s="186" t="s">
        <v>203</v>
      </c>
      <c r="E139" s="206" t="s">
        <v>5</v>
      </c>
      <c r="F139" s="207" t="s">
        <v>254</v>
      </c>
      <c r="H139" s="208">
        <v>87.343999999999994</v>
      </c>
      <c r="I139" s="209"/>
      <c r="L139" s="205"/>
      <c r="M139" s="210"/>
      <c r="N139" s="211"/>
      <c r="O139" s="211"/>
      <c r="P139" s="211"/>
      <c r="Q139" s="211"/>
      <c r="R139" s="211"/>
      <c r="S139" s="211"/>
      <c r="T139" s="212"/>
      <c r="AT139" s="206" t="s">
        <v>203</v>
      </c>
      <c r="AU139" s="206" t="s">
        <v>85</v>
      </c>
      <c r="AV139" s="13" t="s">
        <v>201</v>
      </c>
      <c r="AW139" s="13" t="s">
        <v>39</v>
      </c>
      <c r="AX139" s="13" t="s">
        <v>83</v>
      </c>
      <c r="AY139" s="206" t="s">
        <v>195</v>
      </c>
    </row>
    <row r="140" spans="2:65" s="1" customFormat="1" ht="16.5" customHeight="1">
      <c r="B140" s="172"/>
      <c r="C140" s="213" t="s">
        <v>11</v>
      </c>
      <c r="D140" s="213" t="s">
        <v>316</v>
      </c>
      <c r="E140" s="214" t="s">
        <v>317</v>
      </c>
      <c r="F140" s="215" t="s">
        <v>318</v>
      </c>
      <c r="G140" s="216" t="s">
        <v>303</v>
      </c>
      <c r="H140" s="217">
        <v>165.95400000000001</v>
      </c>
      <c r="I140" s="218"/>
      <c r="J140" s="219">
        <f>ROUND(I140*H140,2)</f>
        <v>0</v>
      </c>
      <c r="K140" s="215"/>
      <c r="L140" s="220"/>
      <c r="M140" s="221" t="s">
        <v>5</v>
      </c>
      <c r="N140" s="222" t="s">
        <v>46</v>
      </c>
      <c r="O140" s="41"/>
      <c r="P140" s="182">
        <f>O140*H140</f>
        <v>0</v>
      </c>
      <c r="Q140" s="182">
        <v>1</v>
      </c>
      <c r="R140" s="182">
        <f>Q140*H140</f>
        <v>165.95400000000001</v>
      </c>
      <c r="S140" s="182">
        <v>0</v>
      </c>
      <c r="T140" s="183">
        <f>S140*H140</f>
        <v>0</v>
      </c>
      <c r="AR140" s="23" t="s">
        <v>255</v>
      </c>
      <c r="AT140" s="23" t="s">
        <v>316</v>
      </c>
      <c r="AU140" s="23" t="s">
        <v>85</v>
      </c>
      <c r="AY140" s="23" t="s">
        <v>195</v>
      </c>
      <c r="BE140" s="184">
        <f>IF(N140="základní",J140,0)</f>
        <v>0</v>
      </c>
      <c r="BF140" s="184">
        <f>IF(N140="snížená",J140,0)</f>
        <v>0</v>
      </c>
      <c r="BG140" s="184">
        <f>IF(N140="zákl. přenesená",J140,0)</f>
        <v>0</v>
      </c>
      <c r="BH140" s="184">
        <f>IF(N140="sníž. přenesená",J140,0)</f>
        <v>0</v>
      </c>
      <c r="BI140" s="184">
        <f>IF(N140="nulová",J140,0)</f>
        <v>0</v>
      </c>
      <c r="BJ140" s="23" t="s">
        <v>83</v>
      </c>
      <c r="BK140" s="184">
        <f>ROUND(I140*H140,2)</f>
        <v>0</v>
      </c>
      <c r="BL140" s="23" t="s">
        <v>201</v>
      </c>
      <c r="BM140" s="23" t="s">
        <v>1474</v>
      </c>
    </row>
    <row r="141" spans="2:65" s="1" customFormat="1" ht="27">
      <c r="B141" s="40"/>
      <c r="D141" s="186" t="s">
        <v>209</v>
      </c>
      <c r="F141" s="194" t="s">
        <v>320</v>
      </c>
      <c r="I141" s="195"/>
      <c r="L141" s="40"/>
      <c r="M141" s="196"/>
      <c r="N141" s="41"/>
      <c r="O141" s="41"/>
      <c r="P141" s="41"/>
      <c r="Q141" s="41"/>
      <c r="R141" s="41"/>
      <c r="S141" s="41"/>
      <c r="T141" s="69"/>
      <c r="AT141" s="23" t="s">
        <v>209</v>
      </c>
      <c r="AU141" s="23" t="s">
        <v>85</v>
      </c>
    </row>
    <row r="142" spans="2:65" s="11" customFormat="1">
      <c r="B142" s="185"/>
      <c r="D142" s="186" t="s">
        <v>203</v>
      </c>
      <c r="E142" s="187" t="s">
        <v>5</v>
      </c>
      <c r="F142" s="188" t="s">
        <v>1475</v>
      </c>
      <c r="H142" s="189">
        <v>165.95400000000001</v>
      </c>
      <c r="I142" s="190"/>
      <c r="L142" s="185"/>
      <c r="M142" s="191"/>
      <c r="N142" s="192"/>
      <c r="O142" s="192"/>
      <c r="P142" s="192"/>
      <c r="Q142" s="192"/>
      <c r="R142" s="192"/>
      <c r="S142" s="192"/>
      <c r="T142" s="193"/>
      <c r="AT142" s="187" t="s">
        <v>203</v>
      </c>
      <c r="AU142" s="187" t="s">
        <v>85</v>
      </c>
      <c r="AV142" s="11" t="s">
        <v>85</v>
      </c>
      <c r="AW142" s="11" t="s">
        <v>39</v>
      </c>
      <c r="AX142" s="11" t="s">
        <v>83</v>
      </c>
      <c r="AY142" s="187" t="s">
        <v>195</v>
      </c>
    </row>
    <row r="143" spans="2:65" s="1" customFormat="1" ht="16.5" customHeight="1">
      <c r="B143" s="172"/>
      <c r="C143" s="173" t="s">
        <v>307</v>
      </c>
      <c r="D143" s="173" t="s">
        <v>197</v>
      </c>
      <c r="E143" s="174" t="s">
        <v>323</v>
      </c>
      <c r="F143" s="175" t="s">
        <v>324</v>
      </c>
      <c r="G143" s="176" t="s">
        <v>325</v>
      </c>
      <c r="H143" s="177">
        <v>5</v>
      </c>
      <c r="I143" s="178"/>
      <c r="J143" s="179">
        <f>ROUND(I143*H143,2)</f>
        <v>0</v>
      </c>
      <c r="K143" s="175"/>
      <c r="L143" s="40"/>
      <c r="M143" s="180" t="s">
        <v>5</v>
      </c>
      <c r="N143" s="181" t="s">
        <v>46</v>
      </c>
      <c r="O143" s="41"/>
      <c r="P143" s="182">
        <f>O143*H143</f>
        <v>0</v>
      </c>
      <c r="Q143" s="182">
        <v>0</v>
      </c>
      <c r="R143" s="182">
        <f>Q143*H143</f>
        <v>0</v>
      </c>
      <c r="S143" s="182">
        <v>0</v>
      </c>
      <c r="T143" s="183">
        <f>S143*H143</f>
        <v>0</v>
      </c>
      <c r="AR143" s="23" t="s">
        <v>201</v>
      </c>
      <c r="AT143" s="23" t="s">
        <v>197</v>
      </c>
      <c r="AU143" s="23" t="s">
        <v>85</v>
      </c>
      <c r="AY143" s="23" t="s">
        <v>195</v>
      </c>
      <c r="BE143" s="184">
        <f>IF(N143="základní",J143,0)</f>
        <v>0</v>
      </c>
      <c r="BF143" s="184">
        <f>IF(N143="snížená",J143,0)</f>
        <v>0</v>
      </c>
      <c r="BG143" s="184">
        <f>IF(N143="zákl. přenesená",J143,0)</f>
        <v>0</v>
      </c>
      <c r="BH143" s="184">
        <f>IF(N143="sníž. přenesená",J143,0)</f>
        <v>0</v>
      </c>
      <c r="BI143" s="184">
        <f>IF(N143="nulová",J143,0)</f>
        <v>0</v>
      </c>
      <c r="BJ143" s="23" t="s">
        <v>83</v>
      </c>
      <c r="BK143" s="184">
        <f>ROUND(I143*H143,2)</f>
        <v>0</v>
      </c>
      <c r="BL143" s="23" t="s">
        <v>201</v>
      </c>
      <c r="BM143" s="23" t="s">
        <v>1476</v>
      </c>
    </row>
    <row r="144" spans="2:65" s="1" customFormat="1" ht="121.5">
      <c r="B144" s="40"/>
      <c r="D144" s="186" t="s">
        <v>209</v>
      </c>
      <c r="F144" s="194" t="s">
        <v>327</v>
      </c>
      <c r="I144" s="195"/>
      <c r="L144" s="40"/>
      <c r="M144" s="196"/>
      <c r="N144" s="41"/>
      <c r="O144" s="41"/>
      <c r="P144" s="41"/>
      <c r="Q144" s="41"/>
      <c r="R144" s="41"/>
      <c r="S144" s="41"/>
      <c r="T144" s="69"/>
      <c r="AT144" s="23" t="s">
        <v>209</v>
      </c>
      <c r="AU144" s="23" t="s">
        <v>85</v>
      </c>
    </row>
    <row r="145" spans="2:65" s="1" customFormat="1" ht="16.5" customHeight="1">
      <c r="B145" s="172"/>
      <c r="C145" s="173" t="s">
        <v>315</v>
      </c>
      <c r="D145" s="173" t="s">
        <v>197</v>
      </c>
      <c r="E145" s="174" t="s">
        <v>345</v>
      </c>
      <c r="F145" s="175" t="s">
        <v>346</v>
      </c>
      <c r="G145" s="176" t="s">
        <v>303</v>
      </c>
      <c r="H145" s="177">
        <v>166.34899999999999</v>
      </c>
      <c r="I145" s="178"/>
      <c r="J145" s="179">
        <f>ROUND(I145*H145,2)</f>
        <v>0</v>
      </c>
      <c r="K145" s="175"/>
      <c r="L145" s="40"/>
      <c r="M145" s="180" t="s">
        <v>5</v>
      </c>
      <c r="N145" s="181" t="s">
        <v>46</v>
      </c>
      <c r="O145" s="41"/>
      <c r="P145" s="182">
        <f>O145*H145</f>
        <v>0</v>
      </c>
      <c r="Q145" s="182">
        <v>0</v>
      </c>
      <c r="R145" s="182">
        <f>Q145*H145</f>
        <v>0</v>
      </c>
      <c r="S145" s="182">
        <v>0</v>
      </c>
      <c r="T145" s="183">
        <f>S145*H145</f>
        <v>0</v>
      </c>
      <c r="AR145" s="23" t="s">
        <v>201</v>
      </c>
      <c r="AT145" s="23" t="s">
        <v>197</v>
      </c>
      <c r="AU145" s="23" t="s">
        <v>85</v>
      </c>
      <c r="AY145" s="23" t="s">
        <v>195</v>
      </c>
      <c r="BE145" s="184">
        <f>IF(N145="základní",J145,0)</f>
        <v>0</v>
      </c>
      <c r="BF145" s="184">
        <f>IF(N145="snížená",J145,0)</f>
        <v>0</v>
      </c>
      <c r="BG145" s="184">
        <f>IF(N145="zákl. přenesená",J145,0)</f>
        <v>0</v>
      </c>
      <c r="BH145" s="184">
        <f>IF(N145="sníž. přenesená",J145,0)</f>
        <v>0</v>
      </c>
      <c r="BI145" s="184">
        <f>IF(N145="nulová",J145,0)</f>
        <v>0</v>
      </c>
      <c r="BJ145" s="23" t="s">
        <v>83</v>
      </c>
      <c r="BK145" s="184">
        <f>ROUND(I145*H145,2)</f>
        <v>0</v>
      </c>
      <c r="BL145" s="23" t="s">
        <v>201</v>
      </c>
      <c r="BM145" s="23" t="s">
        <v>1477</v>
      </c>
    </row>
    <row r="146" spans="2:65" s="10" customFormat="1" ht="29.85" customHeight="1">
      <c r="B146" s="159"/>
      <c r="D146" s="160" t="s">
        <v>74</v>
      </c>
      <c r="E146" s="170" t="s">
        <v>279</v>
      </c>
      <c r="F146" s="170" t="s">
        <v>348</v>
      </c>
      <c r="I146" s="162"/>
      <c r="J146" s="171">
        <f>BK146</f>
        <v>0</v>
      </c>
      <c r="L146" s="159"/>
      <c r="M146" s="164"/>
      <c r="N146" s="165"/>
      <c r="O146" s="165"/>
      <c r="P146" s="166">
        <f>SUM(P147:P159)</f>
        <v>0</v>
      </c>
      <c r="Q146" s="165"/>
      <c r="R146" s="166">
        <f>SUM(R147:R159)</f>
        <v>0</v>
      </c>
      <c r="S146" s="165"/>
      <c r="T146" s="167">
        <f>SUM(T147:T159)</f>
        <v>117.67762400000001</v>
      </c>
      <c r="AR146" s="160" t="s">
        <v>83</v>
      </c>
      <c r="AT146" s="168" t="s">
        <v>74</v>
      </c>
      <c r="AU146" s="168" t="s">
        <v>83</v>
      </c>
      <c r="AY146" s="160" t="s">
        <v>195</v>
      </c>
      <c r="BK146" s="169">
        <f>SUM(BK147:BK159)</f>
        <v>0</v>
      </c>
    </row>
    <row r="147" spans="2:65" s="1" customFormat="1" ht="16.5" customHeight="1">
      <c r="B147" s="172"/>
      <c r="C147" s="173" t="s">
        <v>322</v>
      </c>
      <c r="D147" s="173" t="s">
        <v>197</v>
      </c>
      <c r="E147" s="174" t="s">
        <v>350</v>
      </c>
      <c r="F147" s="175" t="s">
        <v>351</v>
      </c>
      <c r="G147" s="176" t="s">
        <v>264</v>
      </c>
      <c r="H147" s="177">
        <v>9</v>
      </c>
      <c r="I147" s="178"/>
      <c r="J147" s="179">
        <f>ROUND(I147*H147,2)</f>
        <v>0</v>
      </c>
      <c r="K147" s="175"/>
      <c r="L147" s="40"/>
      <c r="M147" s="180" t="s">
        <v>5</v>
      </c>
      <c r="N147" s="181" t="s">
        <v>46</v>
      </c>
      <c r="O147" s="41"/>
      <c r="P147" s="182">
        <f>O147*H147</f>
        <v>0</v>
      </c>
      <c r="Q147" s="182">
        <v>0</v>
      </c>
      <c r="R147" s="182">
        <f>Q147*H147</f>
        <v>0</v>
      </c>
      <c r="S147" s="182">
        <v>0.255</v>
      </c>
      <c r="T147" s="183">
        <f>S147*H147</f>
        <v>2.2949999999999999</v>
      </c>
      <c r="AR147" s="23" t="s">
        <v>201</v>
      </c>
      <c r="AT147" s="23" t="s">
        <v>197</v>
      </c>
      <c r="AU147" s="23" t="s">
        <v>85</v>
      </c>
      <c r="AY147" s="23" t="s">
        <v>195</v>
      </c>
      <c r="BE147" s="184">
        <f>IF(N147="základní",J147,0)</f>
        <v>0</v>
      </c>
      <c r="BF147" s="184">
        <f>IF(N147="snížená",J147,0)</f>
        <v>0</v>
      </c>
      <c r="BG147" s="184">
        <f>IF(N147="zákl. přenesená",J147,0)</f>
        <v>0</v>
      </c>
      <c r="BH147" s="184">
        <f>IF(N147="sníž. přenesená",J147,0)</f>
        <v>0</v>
      </c>
      <c r="BI147" s="184">
        <f>IF(N147="nulová",J147,0)</f>
        <v>0</v>
      </c>
      <c r="BJ147" s="23" t="s">
        <v>83</v>
      </c>
      <c r="BK147" s="184">
        <f>ROUND(I147*H147,2)</f>
        <v>0</v>
      </c>
      <c r="BL147" s="23" t="s">
        <v>201</v>
      </c>
      <c r="BM147" s="23" t="s">
        <v>1478</v>
      </c>
    </row>
    <row r="148" spans="2:65" s="1" customFormat="1" ht="81">
      <c r="B148" s="40"/>
      <c r="D148" s="186" t="s">
        <v>209</v>
      </c>
      <c r="F148" s="194" t="s">
        <v>353</v>
      </c>
      <c r="I148" s="195"/>
      <c r="L148" s="40"/>
      <c r="M148" s="196"/>
      <c r="N148" s="41"/>
      <c r="O148" s="41"/>
      <c r="P148" s="41"/>
      <c r="Q148" s="41"/>
      <c r="R148" s="41"/>
      <c r="S148" s="41"/>
      <c r="T148" s="69"/>
      <c r="AT148" s="23" t="s">
        <v>209</v>
      </c>
      <c r="AU148" s="23" t="s">
        <v>85</v>
      </c>
    </row>
    <row r="149" spans="2:65" s="11" customFormat="1">
      <c r="B149" s="185"/>
      <c r="D149" s="186" t="s">
        <v>203</v>
      </c>
      <c r="E149" s="187" t="s">
        <v>5</v>
      </c>
      <c r="F149" s="188" t="s">
        <v>1479</v>
      </c>
      <c r="H149" s="189">
        <v>9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83</v>
      </c>
      <c r="AY149" s="187" t="s">
        <v>195</v>
      </c>
    </row>
    <row r="150" spans="2:65" s="1" customFormat="1" ht="16.5" customHeight="1">
      <c r="B150" s="172"/>
      <c r="C150" s="173" t="s">
        <v>328</v>
      </c>
      <c r="D150" s="173" t="s">
        <v>197</v>
      </c>
      <c r="E150" s="174" t="s">
        <v>356</v>
      </c>
      <c r="F150" s="175" t="s">
        <v>357</v>
      </c>
      <c r="G150" s="176" t="s">
        <v>264</v>
      </c>
      <c r="H150" s="177">
        <v>130.76</v>
      </c>
      <c r="I150" s="178"/>
      <c r="J150" s="179">
        <f>ROUND(I150*H150,2)</f>
        <v>0</v>
      </c>
      <c r="K150" s="175"/>
      <c r="L150" s="40"/>
      <c r="M150" s="180" t="s">
        <v>5</v>
      </c>
      <c r="N150" s="181" t="s">
        <v>46</v>
      </c>
      <c r="O150" s="41"/>
      <c r="P150" s="182">
        <f>O150*H150</f>
        <v>0</v>
      </c>
      <c r="Q150" s="182">
        <v>0</v>
      </c>
      <c r="R150" s="182">
        <f>Q150*H150</f>
        <v>0</v>
      </c>
      <c r="S150" s="182">
        <v>0.44</v>
      </c>
      <c r="T150" s="183">
        <f>S150*H150</f>
        <v>57.534399999999998</v>
      </c>
      <c r="AR150" s="23" t="s">
        <v>201</v>
      </c>
      <c r="AT150" s="23" t="s">
        <v>197</v>
      </c>
      <c r="AU150" s="23" t="s">
        <v>85</v>
      </c>
      <c r="AY150" s="23" t="s">
        <v>195</v>
      </c>
      <c r="BE150" s="184">
        <f>IF(N150="základní",J150,0)</f>
        <v>0</v>
      </c>
      <c r="BF150" s="184">
        <f>IF(N150="snížená",J150,0)</f>
        <v>0</v>
      </c>
      <c r="BG150" s="184">
        <f>IF(N150="zákl. přenesená",J150,0)</f>
        <v>0</v>
      </c>
      <c r="BH150" s="184">
        <f>IF(N150="sníž. přenesená",J150,0)</f>
        <v>0</v>
      </c>
      <c r="BI150" s="184">
        <f>IF(N150="nulová",J150,0)</f>
        <v>0</v>
      </c>
      <c r="BJ150" s="23" t="s">
        <v>83</v>
      </c>
      <c r="BK150" s="184">
        <f>ROUND(I150*H150,2)</f>
        <v>0</v>
      </c>
      <c r="BL150" s="23" t="s">
        <v>201</v>
      </c>
      <c r="BM150" s="23" t="s">
        <v>1480</v>
      </c>
    </row>
    <row r="151" spans="2:65" s="1" customFormat="1" ht="67.5">
      <c r="B151" s="40"/>
      <c r="D151" s="186" t="s">
        <v>209</v>
      </c>
      <c r="F151" s="194" t="s">
        <v>359</v>
      </c>
      <c r="I151" s="195"/>
      <c r="L151" s="40"/>
      <c r="M151" s="196"/>
      <c r="N151" s="41"/>
      <c r="O151" s="41"/>
      <c r="P151" s="41"/>
      <c r="Q151" s="41"/>
      <c r="R151" s="41"/>
      <c r="S151" s="41"/>
      <c r="T151" s="69"/>
      <c r="AT151" s="23" t="s">
        <v>209</v>
      </c>
      <c r="AU151" s="23" t="s">
        <v>85</v>
      </c>
    </row>
    <row r="152" spans="2:65" s="11" customFormat="1">
      <c r="B152" s="185"/>
      <c r="D152" s="186" t="s">
        <v>203</v>
      </c>
      <c r="E152" s="187" t="s">
        <v>5</v>
      </c>
      <c r="F152" s="188" t="s">
        <v>1481</v>
      </c>
      <c r="H152" s="189">
        <v>121</v>
      </c>
      <c r="I152" s="190"/>
      <c r="L152" s="185"/>
      <c r="M152" s="191"/>
      <c r="N152" s="192"/>
      <c r="O152" s="192"/>
      <c r="P152" s="192"/>
      <c r="Q152" s="192"/>
      <c r="R152" s="192"/>
      <c r="S152" s="192"/>
      <c r="T152" s="193"/>
      <c r="AT152" s="187" t="s">
        <v>203</v>
      </c>
      <c r="AU152" s="187" t="s">
        <v>85</v>
      </c>
      <c r="AV152" s="11" t="s">
        <v>85</v>
      </c>
      <c r="AW152" s="11" t="s">
        <v>39</v>
      </c>
      <c r="AX152" s="11" t="s">
        <v>75</v>
      </c>
      <c r="AY152" s="187" t="s">
        <v>195</v>
      </c>
    </row>
    <row r="153" spans="2:65" s="11" customFormat="1">
      <c r="B153" s="185"/>
      <c r="D153" s="186" t="s">
        <v>203</v>
      </c>
      <c r="E153" s="187" t="s">
        <v>5</v>
      </c>
      <c r="F153" s="188" t="s">
        <v>1482</v>
      </c>
      <c r="H153" s="189">
        <v>9.76</v>
      </c>
      <c r="I153" s="190"/>
      <c r="L153" s="185"/>
      <c r="M153" s="191"/>
      <c r="N153" s="192"/>
      <c r="O153" s="192"/>
      <c r="P153" s="192"/>
      <c r="Q153" s="192"/>
      <c r="R153" s="192"/>
      <c r="S153" s="192"/>
      <c r="T153" s="193"/>
      <c r="AT153" s="187" t="s">
        <v>203</v>
      </c>
      <c r="AU153" s="187" t="s">
        <v>85</v>
      </c>
      <c r="AV153" s="11" t="s">
        <v>85</v>
      </c>
      <c r="AW153" s="11" t="s">
        <v>39</v>
      </c>
      <c r="AX153" s="11" t="s">
        <v>75</v>
      </c>
      <c r="AY153" s="187" t="s">
        <v>195</v>
      </c>
    </row>
    <row r="154" spans="2:65" s="13" customFormat="1">
      <c r="B154" s="205"/>
      <c r="D154" s="186" t="s">
        <v>203</v>
      </c>
      <c r="E154" s="206" t="s">
        <v>5</v>
      </c>
      <c r="F154" s="207" t="s">
        <v>254</v>
      </c>
      <c r="H154" s="208">
        <v>130.76</v>
      </c>
      <c r="I154" s="209"/>
      <c r="L154" s="205"/>
      <c r="M154" s="210"/>
      <c r="N154" s="211"/>
      <c r="O154" s="211"/>
      <c r="P154" s="211"/>
      <c r="Q154" s="211"/>
      <c r="R154" s="211"/>
      <c r="S154" s="211"/>
      <c r="T154" s="212"/>
      <c r="AT154" s="206" t="s">
        <v>203</v>
      </c>
      <c r="AU154" s="206" t="s">
        <v>85</v>
      </c>
      <c r="AV154" s="13" t="s">
        <v>201</v>
      </c>
      <c r="AW154" s="13" t="s">
        <v>39</v>
      </c>
      <c r="AX154" s="13" t="s">
        <v>83</v>
      </c>
      <c r="AY154" s="206" t="s">
        <v>195</v>
      </c>
    </row>
    <row r="155" spans="2:65" s="1" customFormat="1" ht="16.5" customHeight="1">
      <c r="B155" s="172"/>
      <c r="C155" s="173" t="s">
        <v>334</v>
      </c>
      <c r="D155" s="173" t="s">
        <v>197</v>
      </c>
      <c r="E155" s="174" t="s">
        <v>363</v>
      </c>
      <c r="F155" s="175" t="s">
        <v>364</v>
      </c>
      <c r="G155" s="176" t="s">
        <v>264</v>
      </c>
      <c r="H155" s="177">
        <v>183.06399999999999</v>
      </c>
      <c r="I155" s="178"/>
      <c r="J155" s="179">
        <f>ROUND(I155*H155,2)</f>
        <v>0</v>
      </c>
      <c r="K155" s="175"/>
      <c r="L155" s="40"/>
      <c r="M155" s="180" t="s">
        <v>5</v>
      </c>
      <c r="N155" s="181" t="s">
        <v>46</v>
      </c>
      <c r="O155" s="41"/>
      <c r="P155" s="182">
        <f>O155*H155</f>
        <v>0</v>
      </c>
      <c r="Q155" s="182">
        <v>0</v>
      </c>
      <c r="R155" s="182">
        <f>Q155*H155</f>
        <v>0</v>
      </c>
      <c r="S155" s="182">
        <v>0.316</v>
      </c>
      <c r="T155" s="183">
        <f>S155*H155</f>
        <v>57.848224000000002</v>
      </c>
      <c r="AR155" s="23" t="s">
        <v>201</v>
      </c>
      <c r="AT155" s="23" t="s">
        <v>197</v>
      </c>
      <c r="AU155" s="23" t="s">
        <v>85</v>
      </c>
      <c r="AY155" s="23" t="s">
        <v>195</v>
      </c>
      <c r="BE155" s="184">
        <f>IF(N155="základní",J155,0)</f>
        <v>0</v>
      </c>
      <c r="BF155" s="184">
        <f>IF(N155="snížená",J155,0)</f>
        <v>0</v>
      </c>
      <c r="BG155" s="184">
        <f>IF(N155="zákl. přenesená",J155,0)</f>
        <v>0</v>
      </c>
      <c r="BH155" s="184">
        <f>IF(N155="sníž. přenesená",J155,0)</f>
        <v>0</v>
      </c>
      <c r="BI155" s="184">
        <f>IF(N155="nulová",J155,0)</f>
        <v>0</v>
      </c>
      <c r="BJ155" s="23" t="s">
        <v>83</v>
      </c>
      <c r="BK155" s="184">
        <f>ROUND(I155*H155,2)</f>
        <v>0</v>
      </c>
      <c r="BL155" s="23" t="s">
        <v>201</v>
      </c>
      <c r="BM155" s="23" t="s">
        <v>1483</v>
      </c>
    </row>
    <row r="156" spans="2:65" s="1" customFormat="1" ht="67.5">
      <c r="B156" s="40"/>
      <c r="D156" s="186" t="s">
        <v>209</v>
      </c>
      <c r="F156" s="194" t="s">
        <v>366</v>
      </c>
      <c r="I156" s="195"/>
      <c r="L156" s="40"/>
      <c r="M156" s="196"/>
      <c r="N156" s="41"/>
      <c r="O156" s="41"/>
      <c r="P156" s="41"/>
      <c r="Q156" s="41"/>
      <c r="R156" s="41"/>
      <c r="S156" s="41"/>
      <c r="T156" s="69"/>
      <c r="AT156" s="23" t="s">
        <v>209</v>
      </c>
      <c r="AU156" s="23" t="s">
        <v>85</v>
      </c>
    </row>
    <row r="157" spans="2:65" s="11" customFormat="1">
      <c r="B157" s="185"/>
      <c r="D157" s="186" t="s">
        <v>203</v>
      </c>
      <c r="E157" s="187" t="s">
        <v>5</v>
      </c>
      <c r="F157" s="188" t="s">
        <v>1484</v>
      </c>
      <c r="H157" s="189">
        <v>169.4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75</v>
      </c>
      <c r="AY157" s="187" t="s">
        <v>195</v>
      </c>
    </row>
    <row r="158" spans="2:65" s="11" customFormat="1">
      <c r="B158" s="185"/>
      <c r="D158" s="186" t="s">
        <v>203</v>
      </c>
      <c r="E158" s="187" t="s">
        <v>5</v>
      </c>
      <c r="F158" s="188" t="s">
        <v>1485</v>
      </c>
      <c r="H158" s="189">
        <v>13.664</v>
      </c>
      <c r="I158" s="190"/>
      <c r="L158" s="185"/>
      <c r="M158" s="191"/>
      <c r="N158" s="192"/>
      <c r="O158" s="192"/>
      <c r="P158" s="192"/>
      <c r="Q158" s="192"/>
      <c r="R158" s="192"/>
      <c r="S158" s="192"/>
      <c r="T158" s="193"/>
      <c r="AT158" s="187" t="s">
        <v>203</v>
      </c>
      <c r="AU158" s="187" t="s">
        <v>85</v>
      </c>
      <c r="AV158" s="11" t="s">
        <v>85</v>
      </c>
      <c r="AW158" s="11" t="s">
        <v>39</v>
      </c>
      <c r="AX158" s="11" t="s">
        <v>75</v>
      </c>
      <c r="AY158" s="187" t="s">
        <v>195</v>
      </c>
    </row>
    <row r="159" spans="2:65" s="13" customFormat="1">
      <c r="B159" s="205"/>
      <c r="D159" s="186" t="s">
        <v>203</v>
      </c>
      <c r="E159" s="206" t="s">
        <v>5</v>
      </c>
      <c r="F159" s="207" t="s">
        <v>254</v>
      </c>
      <c r="H159" s="208">
        <v>183.06399999999999</v>
      </c>
      <c r="I159" s="209"/>
      <c r="L159" s="205"/>
      <c r="M159" s="210"/>
      <c r="N159" s="211"/>
      <c r="O159" s="211"/>
      <c r="P159" s="211"/>
      <c r="Q159" s="211"/>
      <c r="R159" s="211"/>
      <c r="S159" s="211"/>
      <c r="T159" s="212"/>
      <c r="AT159" s="206" t="s">
        <v>203</v>
      </c>
      <c r="AU159" s="206" t="s">
        <v>85</v>
      </c>
      <c r="AV159" s="13" t="s">
        <v>201</v>
      </c>
      <c r="AW159" s="13" t="s">
        <v>39</v>
      </c>
      <c r="AX159" s="13" t="s">
        <v>83</v>
      </c>
      <c r="AY159" s="206" t="s">
        <v>195</v>
      </c>
    </row>
    <row r="160" spans="2:65" s="10" customFormat="1" ht="29.85" customHeight="1">
      <c r="B160" s="159"/>
      <c r="D160" s="160" t="s">
        <v>74</v>
      </c>
      <c r="E160" s="170" t="s">
        <v>201</v>
      </c>
      <c r="F160" s="170" t="s">
        <v>369</v>
      </c>
      <c r="I160" s="162"/>
      <c r="J160" s="171">
        <f>BK160</f>
        <v>0</v>
      </c>
      <c r="L160" s="159"/>
      <c r="M160" s="164"/>
      <c r="N160" s="165"/>
      <c r="O160" s="165"/>
      <c r="P160" s="166">
        <f>SUM(P161:P171)</f>
        <v>0</v>
      </c>
      <c r="Q160" s="165"/>
      <c r="R160" s="166">
        <f>SUM(R161:R171)</f>
        <v>128.89301508000003</v>
      </c>
      <c r="S160" s="165"/>
      <c r="T160" s="167">
        <f>SUM(T161:T171)</f>
        <v>0</v>
      </c>
      <c r="AR160" s="160" t="s">
        <v>83</v>
      </c>
      <c r="AT160" s="168" t="s">
        <v>74</v>
      </c>
      <c r="AU160" s="168" t="s">
        <v>83</v>
      </c>
      <c r="AY160" s="160" t="s">
        <v>195</v>
      </c>
      <c r="BK160" s="169">
        <f>SUM(BK161:BK171)</f>
        <v>0</v>
      </c>
    </row>
    <row r="161" spans="2:65" s="1" customFormat="1" ht="16.5" customHeight="1">
      <c r="B161" s="172"/>
      <c r="C161" s="173" t="s">
        <v>10</v>
      </c>
      <c r="D161" s="173" t="s">
        <v>197</v>
      </c>
      <c r="E161" s="174" t="s">
        <v>371</v>
      </c>
      <c r="F161" s="175" t="s">
        <v>372</v>
      </c>
      <c r="G161" s="176" t="s">
        <v>228</v>
      </c>
      <c r="H161" s="177">
        <v>68.004000000000005</v>
      </c>
      <c r="I161" s="178"/>
      <c r="J161" s="179">
        <f>ROUND(I161*H161,2)</f>
        <v>0</v>
      </c>
      <c r="K161" s="175"/>
      <c r="L161" s="40"/>
      <c r="M161" s="180" t="s">
        <v>5</v>
      </c>
      <c r="N161" s="181" t="s">
        <v>46</v>
      </c>
      <c r="O161" s="41"/>
      <c r="P161" s="182">
        <f>O161*H161</f>
        <v>0</v>
      </c>
      <c r="Q161" s="182">
        <v>1.8907700000000001</v>
      </c>
      <c r="R161" s="182">
        <f>Q161*H161</f>
        <v>128.57992308000001</v>
      </c>
      <c r="S161" s="182">
        <v>0</v>
      </c>
      <c r="T161" s="183">
        <f>S161*H161</f>
        <v>0</v>
      </c>
      <c r="AR161" s="23" t="s">
        <v>201</v>
      </c>
      <c r="AT161" s="23" t="s">
        <v>197</v>
      </c>
      <c r="AU161" s="23" t="s">
        <v>85</v>
      </c>
      <c r="AY161" s="23" t="s">
        <v>195</v>
      </c>
      <c r="BE161" s="184">
        <f>IF(N161="základní",J161,0)</f>
        <v>0</v>
      </c>
      <c r="BF161" s="184">
        <f>IF(N161="snížená",J161,0)</f>
        <v>0</v>
      </c>
      <c r="BG161" s="184">
        <f>IF(N161="zákl. přenesená",J161,0)</f>
        <v>0</v>
      </c>
      <c r="BH161" s="184">
        <f>IF(N161="sníž. přenesená",J161,0)</f>
        <v>0</v>
      </c>
      <c r="BI161" s="184">
        <f>IF(N161="nulová",J161,0)</f>
        <v>0</v>
      </c>
      <c r="BJ161" s="23" t="s">
        <v>83</v>
      </c>
      <c r="BK161" s="184">
        <f>ROUND(I161*H161,2)</f>
        <v>0</v>
      </c>
      <c r="BL161" s="23" t="s">
        <v>201</v>
      </c>
      <c r="BM161" s="23" t="s">
        <v>1486</v>
      </c>
    </row>
    <row r="162" spans="2:65" s="1" customFormat="1" ht="54">
      <c r="B162" s="40"/>
      <c r="D162" s="186" t="s">
        <v>209</v>
      </c>
      <c r="F162" s="194" t="s">
        <v>374</v>
      </c>
      <c r="I162" s="195"/>
      <c r="L162" s="40"/>
      <c r="M162" s="196"/>
      <c r="N162" s="41"/>
      <c r="O162" s="41"/>
      <c r="P162" s="41"/>
      <c r="Q162" s="41"/>
      <c r="R162" s="41"/>
      <c r="S162" s="41"/>
      <c r="T162" s="69"/>
      <c r="AT162" s="23" t="s">
        <v>209</v>
      </c>
      <c r="AU162" s="23" t="s">
        <v>85</v>
      </c>
    </row>
    <row r="163" spans="2:65" s="11" customFormat="1">
      <c r="B163" s="185"/>
      <c r="D163" s="186" t="s">
        <v>203</v>
      </c>
      <c r="E163" s="187" t="s">
        <v>5</v>
      </c>
      <c r="F163" s="188" t="s">
        <v>1487</v>
      </c>
      <c r="H163" s="189">
        <v>60.5</v>
      </c>
      <c r="I163" s="190"/>
      <c r="L163" s="185"/>
      <c r="M163" s="191"/>
      <c r="N163" s="192"/>
      <c r="O163" s="192"/>
      <c r="P163" s="192"/>
      <c r="Q163" s="192"/>
      <c r="R163" s="192"/>
      <c r="S163" s="192"/>
      <c r="T163" s="193"/>
      <c r="AT163" s="187" t="s">
        <v>203</v>
      </c>
      <c r="AU163" s="187" t="s">
        <v>85</v>
      </c>
      <c r="AV163" s="11" t="s">
        <v>85</v>
      </c>
      <c r="AW163" s="11" t="s">
        <v>39</v>
      </c>
      <c r="AX163" s="11" t="s">
        <v>75</v>
      </c>
      <c r="AY163" s="187" t="s">
        <v>195</v>
      </c>
    </row>
    <row r="164" spans="2:65" s="11" customFormat="1">
      <c r="B164" s="185"/>
      <c r="D164" s="186" t="s">
        <v>203</v>
      </c>
      <c r="E164" s="187" t="s">
        <v>5</v>
      </c>
      <c r="F164" s="188" t="s">
        <v>1488</v>
      </c>
      <c r="H164" s="189">
        <v>7.5039999999999996</v>
      </c>
      <c r="I164" s="190"/>
      <c r="L164" s="185"/>
      <c r="M164" s="191"/>
      <c r="N164" s="192"/>
      <c r="O164" s="192"/>
      <c r="P164" s="192"/>
      <c r="Q164" s="192"/>
      <c r="R164" s="192"/>
      <c r="S164" s="192"/>
      <c r="T164" s="193"/>
      <c r="AT164" s="187" t="s">
        <v>203</v>
      </c>
      <c r="AU164" s="187" t="s">
        <v>85</v>
      </c>
      <c r="AV164" s="11" t="s">
        <v>85</v>
      </c>
      <c r="AW164" s="11" t="s">
        <v>39</v>
      </c>
      <c r="AX164" s="11" t="s">
        <v>75</v>
      </c>
      <c r="AY164" s="187" t="s">
        <v>195</v>
      </c>
    </row>
    <row r="165" spans="2:65" s="12" customFormat="1">
      <c r="B165" s="197"/>
      <c r="D165" s="186" t="s">
        <v>203</v>
      </c>
      <c r="E165" s="198" t="s">
        <v>5</v>
      </c>
      <c r="F165" s="199" t="s">
        <v>314</v>
      </c>
      <c r="H165" s="200">
        <v>68.004000000000005</v>
      </c>
      <c r="I165" s="201"/>
      <c r="L165" s="197"/>
      <c r="M165" s="202"/>
      <c r="N165" s="203"/>
      <c r="O165" s="203"/>
      <c r="P165" s="203"/>
      <c r="Q165" s="203"/>
      <c r="R165" s="203"/>
      <c r="S165" s="203"/>
      <c r="T165" s="204"/>
      <c r="AT165" s="198" t="s">
        <v>203</v>
      </c>
      <c r="AU165" s="198" t="s">
        <v>85</v>
      </c>
      <c r="AV165" s="12" t="s">
        <v>211</v>
      </c>
      <c r="AW165" s="12" t="s">
        <v>39</v>
      </c>
      <c r="AX165" s="12" t="s">
        <v>83</v>
      </c>
      <c r="AY165" s="198" t="s">
        <v>195</v>
      </c>
    </row>
    <row r="166" spans="2:65" s="1" customFormat="1" ht="16.5" customHeight="1">
      <c r="B166" s="172"/>
      <c r="C166" s="173" t="s">
        <v>344</v>
      </c>
      <c r="D166" s="173" t="s">
        <v>197</v>
      </c>
      <c r="E166" s="174" t="s">
        <v>378</v>
      </c>
      <c r="F166" s="175" t="s">
        <v>379</v>
      </c>
      <c r="G166" s="176" t="s">
        <v>228</v>
      </c>
      <c r="H166" s="177">
        <v>0.13500000000000001</v>
      </c>
      <c r="I166" s="178"/>
      <c r="J166" s="179">
        <f>ROUND(I166*H166,2)</f>
        <v>0</v>
      </c>
      <c r="K166" s="175"/>
      <c r="L166" s="40"/>
      <c r="M166" s="180" t="s">
        <v>5</v>
      </c>
      <c r="N166" s="181" t="s">
        <v>46</v>
      </c>
      <c r="O166" s="41"/>
      <c r="P166" s="182">
        <f>O166*H166</f>
        <v>0</v>
      </c>
      <c r="Q166" s="182">
        <v>2.234</v>
      </c>
      <c r="R166" s="182">
        <f>Q166*H166</f>
        <v>0.30159000000000002</v>
      </c>
      <c r="S166" s="182">
        <v>0</v>
      </c>
      <c r="T166" s="183">
        <f>S166*H166</f>
        <v>0</v>
      </c>
      <c r="AR166" s="23" t="s">
        <v>201</v>
      </c>
      <c r="AT166" s="23" t="s">
        <v>197</v>
      </c>
      <c r="AU166" s="23" t="s">
        <v>85</v>
      </c>
      <c r="AY166" s="23" t="s">
        <v>195</v>
      </c>
      <c r="BE166" s="184">
        <f>IF(N166="základní",J166,0)</f>
        <v>0</v>
      </c>
      <c r="BF166" s="184">
        <f>IF(N166="snížená",J166,0)</f>
        <v>0</v>
      </c>
      <c r="BG166" s="184">
        <f>IF(N166="zákl. přenesená",J166,0)</f>
        <v>0</v>
      </c>
      <c r="BH166" s="184">
        <f>IF(N166="sníž. přenesená",J166,0)</f>
        <v>0</v>
      </c>
      <c r="BI166" s="184">
        <f>IF(N166="nulová",J166,0)</f>
        <v>0</v>
      </c>
      <c r="BJ166" s="23" t="s">
        <v>83</v>
      </c>
      <c r="BK166" s="184">
        <f>ROUND(I166*H166,2)</f>
        <v>0</v>
      </c>
      <c r="BL166" s="23" t="s">
        <v>201</v>
      </c>
      <c r="BM166" s="23" t="s">
        <v>1489</v>
      </c>
    </row>
    <row r="167" spans="2:65" s="1" customFormat="1" ht="40.5">
      <c r="B167" s="40"/>
      <c r="D167" s="186" t="s">
        <v>209</v>
      </c>
      <c r="F167" s="194" t="s">
        <v>381</v>
      </c>
      <c r="I167" s="195"/>
      <c r="L167" s="40"/>
      <c r="M167" s="196"/>
      <c r="N167" s="41"/>
      <c r="O167" s="41"/>
      <c r="P167" s="41"/>
      <c r="Q167" s="41"/>
      <c r="R167" s="41"/>
      <c r="S167" s="41"/>
      <c r="T167" s="69"/>
      <c r="AT167" s="23" t="s">
        <v>209</v>
      </c>
      <c r="AU167" s="23" t="s">
        <v>85</v>
      </c>
    </row>
    <row r="168" spans="2:65" s="11" customFormat="1">
      <c r="B168" s="185"/>
      <c r="D168" s="186" t="s">
        <v>203</v>
      </c>
      <c r="E168" s="187" t="s">
        <v>5</v>
      </c>
      <c r="F168" s="188" t="s">
        <v>1490</v>
      </c>
      <c r="H168" s="189">
        <v>0.13500000000000001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203</v>
      </c>
      <c r="AU168" s="187" t="s">
        <v>85</v>
      </c>
      <c r="AV168" s="11" t="s">
        <v>85</v>
      </c>
      <c r="AW168" s="11" t="s">
        <v>39</v>
      </c>
      <c r="AX168" s="11" t="s">
        <v>83</v>
      </c>
      <c r="AY168" s="187" t="s">
        <v>195</v>
      </c>
    </row>
    <row r="169" spans="2:65" s="1" customFormat="1" ht="16.5" customHeight="1">
      <c r="B169" s="172"/>
      <c r="C169" s="173" t="s">
        <v>349</v>
      </c>
      <c r="D169" s="173" t="s">
        <v>197</v>
      </c>
      <c r="E169" s="174" t="s">
        <v>384</v>
      </c>
      <c r="F169" s="175" t="s">
        <v>385</v>
      </c>
      <c r="G169" s="176" t="s">
        <v>264</v>
      </c>
      <c r="H169" s="177">
        <v>1.8</v>
      </c>
      <c r="I169" s="178"/>
      <c r="J169" s="179">
        <f>ROUND(I169*H169,2)</f>
        <v>0</v>
      </c>
      <c r="K169" s="175"/>
      <c r="L169" s="40"/>
      <c r="M169" s="180" t="s">
        <v>5</v>
      </c>
      <c r="N169" s="181" t="s">
        <v>46</v>
      </c>
      <c r="O169" s="41"/>
      <c r="P169" s="182">
        <f>O169*H169</f>
        <v>0</v>
      </c>
      <c r="Q169" s="182">
        <v>6.3899999999999998E-3</v>
      </c>
      <c r="R169" s="182">
        <f>Q169*H169</f>
        <v>1.1502E-2</v>
      </c>
      <c r="S169" s="182">
        <v>0</v>
      </c>
      <c r="T169" s="183">
        <f>S169*H169</f>
        <v>0</v>
      </c>
      <c r="AR169" s="23" t="s">
        <v>201</v>
      </c>
      <c r="AT169" s="23" t="s">
        <v>197</v>
      </c>
      <c r="AU169" s="23" t="s">
        <v>85</v>
      </c>
      <c r="AY169" s="23" t="s">
        <v>195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23" t="s">
        <v>83</v>
      </c>
      <c r="BK169" s="184">
        <f>ROUND(I169*H169,2)</f>
        <v>0</v>
      </c>
      <c r="BL169" s="23" t="s">
        <v>201</v>
      </c>
      <c r="BM169" s="23" t="s">
        <v>1491</v>
      </c>
    </row>
    <row r="170" spans="2:65" s="11" customFormat="1">
      <c r="B170" s="185"/>
      <c r="D170" s="186" t="s">
        <v>203</v>
      </c>
      <c r="E170" s="187" t="s">
        <v>5</v>
      </c>
      <c r="F170" s="188" t="s">
        <v>1492</v>
      </c>
      <c r="H170" s="189">
        <v>1.8</v>
      </c>
      <c r="I170" s="190"/>
      <c r="L170" s="185"/>
      <c r="M170" s="191"/>
      <c r="N170" s="192"/>
      <c r="O170" s="192"/>
      <c r="P170" s="192"/>
      <c r="Q170" s="192"/>
      <c r="R170" s="192"/>
      <c r="S170" s="192"/>
      <c r="T170" s="193"/>
      <c r="AT170" s="187" t="s">
        <v>203</v>
      </c>
      <c r="AU170" s="187" t="s">
        <v>85</v>
      </c>
      <c r="AV170" s="11" t="s">
        <v>85</v>
      </c>
      <c r="AW170" s="11" t="s">
        <v>39</v>
      </c>
      <c r="AX170" s="11" t="s">
        <v>83</v>
      </c>
      <c r="AY170" s="187" t="s">
        <v>195</v>
      </c>
    </row>
    <row r="171" spans="2:65" s="1" customFormat="1" ht="16.5" customHeight="1">
      <c r="B171" s="172"/>
      <c r="C171" s="173" t="s">
        <v>355</v>
      </c>
      <c r="D171" s="173" t="s">
        <v>197</v>
      </c>
      <c r="E171" s="174" t="s">
        <v>345</v>
      </c>
      <c r="F171" s="175" t="s">
        <v>346</v>
      </c>
      <c r="G171" s="176" t="s">
        <v>303</v>
      </c>
      <c r="H171" s="177">
        <v>128.893</v>
      </c>
      <c r="I171" s="178"/>
      <c r="J171" s="179">
        <f>ROUND(I171*H171,2)</f>
        <v>0</v>
      </c>
      <c r="K171" s="175"/>
      <c r="L171" s="40"/>
      <c r="M171" s="180" t="s">
        <v>5</v>
      </c>
      <c r="N171" s="181" t="s">
        <v>46</v>
      </c>
      <c r="O171" s="41"/>
      <c r="P171" s="182">
        <f>O171*H171</f>
        <v>0</v>
      </c>
      <c r="Q171" s="182">
        <v>0</v>
      </c>
      <c r="R171" s="182">
        <f>Q171*H171</f>
        <v>0</v>
      </c>
      <c r="S171" s="182">
        <v>0</v>
      </c>
      <c r="T171" s="183">
        <f>S171*H171</f>
        <v>0</v>
      </c>
      <c r="AR171" s="23" t="s">
        <v>201</v>
      </c>
      <c r="AT171" s="23" t="s">
        <v>197</v>
      </c>
      <c r="AU171" s="23" t="s">
        <v>85</v>
      </c>
      <c r="AY171" s="23" t="s">
        <v>195</v>
      </c>
      <c r="BE171" s="184">
        <f>IF(N171="základní",J171,0)</f>
        <v>0</v>
      </c>
      <c r="BF171" s="184">
        <f>IF(N171="snížená",J171,0)</f>
        <v>0</v>
      </c>
      <c r="BG171" s="184">
        <f>IF(N171="zákl. přenesená",J171,0)</f>
        <v>0</v>
      </c>
      <c r="BH171" s="184">
        <f>IF(N171="sníž. přenesená",J171,0)</f>
        <v>0</v>
      </c>
      <c r="BI171" s="184">
        <f>IF(N171="nulová",J171,0)</f>
        <v>0</v>
      </c>
      <c r="BJ171" s="23" t="s">
        <v>83</v>
      </c>
      <c r="BK171" s="184">
        <f>ROUND(I171*H171,2)</f>
        <v>0</v>
      </c>
      <c r="BL171" s="23" t="s">
        <v>201</v>
      </c>
      <c r="BM171" s="23" t="s">
        <v>1493</v>
      </c>
    </row>
    <row r="172" spans="2:65" s="10" customFormat="1" ht="29.85" customHeight="1">
      <c r="B172" s="159"/>
      <c r="D172" s="160" t="s">
        <v>74</v>
      </c>
      <c r="E172" s="170" t="s">
        <v>220</v>
      </c>
      <c r="F172" s="170" t="s">
        <v>390</v>
      </c>
      <c r="I172" s="162"/>
      <c r="J172" s="171">
        <f>BK172</f>
        <v>0</v>
      </c>
      <c r="L172" s="159"/>
      <c r="M172" s="164"/>
      <c r="N172" s="165"/>
      <c r="O172" s="165"/>
      <c r="P172" s="166">
        <f>P173+P189</f>
        <v>0</v>
      </c>
      <c r="Q172" s="165"/>
      <c r="R172" s="166">
        <f>R173+R189</f>
        <v>117.41615999999999</v>
      </c>
      <c r="S172" s="165"/>
      <c r="T172" s="167">
        <f>T173+T189</f>
        <v>0</v>
      </c>
      <c r="AR172" s="160" t="s">
        <v>83</v>
      </c>
      <c r="AT172" s="168" t="s">
        <v>74</v>
      </c>
      <c r="AU172" s="168" t="s">
        <v>83</v>
      </c>
      <c r="AY172" s="160" t="s">
        <v>195</v>
      </c>
      <c r="BK172" s="169">
        <f>BK173+BK189</f>
        <v>0</v>
      </c>
    </row>
    <row r="173" spans="2:65" s="10" customFormat="1" ht="14.85" customHeight="1">
      <c r="B173" s="159"/>
      <c r="D173" s="160" t="s">
        <v>74</v>
      </c>
      <c r="E173" s="170" t="s">
        <v>391</v>
      </c>
      <c r="F173" s="170" t="s">
        <v>392</v>
      </c>
      <c r="I173" s="162"/>
      <c r="J173" s="171">
        <f>BK173</f>
        <v>0</v>
      </c>
      <c r="L173" s="159"/>
      <c r="M173" s="164"/>
      <c r="N173" s="165"/>
      <c r="O173" s="165"/>
      <c r="P173" s="166">
        <f>SUM(P174:P188)</f>
        <v>0</v>
      </c>
      <c r="Q173" s="165"/>
      <c r="R173" s="166">
        <f>SUM(R174:R188)</f>
        <v>116.50715999999998</v>
      </c>
      <c r="S173" s="165"/>
      <c r="T173" s="167">
        <f>SUM(T174:T188)</f>
        <v>0</v>
      </c>
      <c r="AR173" s="160" t="s">
        <v>83</v>
      </c>
      <c r="AT173" s="168" t="s">
        <v>74</v>
      </c>
      <c r="AU173" s="168" t="s">
        <v>85</v>
      </c>
      <c r="AY173" s="160" t="s">
        <v>195</v>
      </c>
      <c r="BK173" s="169">
        <f>SUM(BK174:BK188)</f>
        <v>0</v>
      </c>
    </row>
    <row r="174" spans="2:65" s="1" customFormat="1" ht="16.5" customHeight="1">
      <c r="B174" s="172"/>
      <c r="C174" s="173" t="s">
        <v>362</v>
      </c>
      <c r="D174" s="173" t="s">
        <v>197</v>
      </c>
      <c r="E174" s="174" t="s">
        <v>394</v>
      </c>
      <c r="F174" s="175" t="s">
        <v>395</v>
      </c>
      <c r="G174" s="176" t="s">
        <v>264</v>
      </c>
      <c r="H174" s="177">
        <v>130.76</v>
      </c>
      <c r="I174" s="178"/>
      <c r="J174" s="179">
        <f>ROUND(I174*H174,2)</f>
        <v>0</v>
      </c>
      <c r="K174" s="175"/>
      <c r="L174" s="40"/>
      <c r="M174" s="180" t="s">
        <v>5</v>
      </c>
      <c r="N174" s="181" t="s">
        <v>46</v>
      </c>
      <c r="O174" s="41"/>
      <c r="P174" s="182">
        <f>O174*H174</f>
        <v>0</v>
      </c>
      <c r="Q174" s="182">
        <v>0.29699999999999999</v>
      </c>
      <c r="R174" s="182">
        <f>Q174*H174</f>
        <v>38.835719999999995</v>
      </c>
      <c r="S174" s="182">
        <v>0</v>
      </c>
      <c r="T174" s="183">
        <f>S174*H174</f>
        <v>0</v>
      </c>
      <c r="AR174" s="23" t="s">
        <v>201</v>
      </c>
      <c r="AT174" s="23" t="s">
        <v>197</v>
      </c>
      <c r="AU174" s="23" t="s">
        <v>211</v>
      </c>
      <c r="AY174" s="23" t="s">
        <v>195</v>
      </c>
      <c r="BE174" s="184">
        <f>IF(N174="základní",J174,0)</f>
        <v>0</v>
      </c>
      <c r="BF174" s="184">
        <f>IF(N174="snížená",J174,0)</f>
        <v>0</v>
      </c>
      <c r="BG174" s="184">
        <f>IF(N174="zákl. přenesená",J174,0)</f>
        <v>0</v>
      </c>
      <c r="BH174" s="184">
        <f>IF(N174="sníž. přenesená",J174,0)</f>
        <v>0</v>
      </c>
      <c r="BI174" s="184">
        <f>IF(N174="nulová",J174,0)</f>
        <v>0</v>
      </c>
      <c r="BJ174" s="23" t="s">
        <v>83</v>
      </c>
      <c r="BK174" s="184">
        <f>ROUND(I174*H174,2)</f>
        <v>0</v>
      </c>
      <c r="BL174" s="23" t="s">
        <v>201</v>
      </c>
      <c r="BM174" s="23" t="s">
        <v>1494</v>
      </c>
    </row>
    <row r="175" spans="2:65" s="1" customFormat="1" ht="54">
      <c r="B175" s="40"/>
      <c r="D175" s="186" t="s">
        <v>209</v>
      </c>
      <c r="F175" s="194" t="s">
        <v>397</v>
      </c>
      <c r="I175" s="195"/>
      <c r="L175" s="40"/>
      <c r="M175" s="196"/>
      <c r="N175" s="41"/>
      <c r="O175" s="41"/>
      <c r="P175" s="41"/>
      <c r="Q175" s="41"/>
      <c r="R175" s="41"/>
      <c r="S175" s="41"/>
      <c r="T175" s="69"/>
      <c r="AT175" s="23" t="s">
        <v>209</v>
      </c>
      <c r="AU175" s="23" t="s">
        <v>211</v>
      </c>
    </row>
    <row r="176" spans="2:65" s="11" customFormat="1">
      <c r="B176" s="185"/>
      <c r="D176" s="186" t="s">
        <v>203</v>
      </c>
      <c r="E176" s="187" t="s">
        <v>5</v>
      </c>
      <c r="F176" s="188" t="s">
        <v>1481</v>
      </c>
      <c r="H176" s="189">
        <v>121</v>
      </c>
      <c r="I176" s="190"/>
      <c r="L176" s="185"/>
      <c r="M176" s="191"/>
      <c r="N176" s="192"/>
      <c r="O176" s="192"/>
      <c r="P176" s="192"/>
      <c r="Q176" s="192"/>
      <c r="R176" s="192"/>
      <c r="S176" s="192"/>
      <c r="T176" s="193"/>
      <c r="AT176" s="187" t="s">
        <v>203</v>
      </c>
      <c r="AU176" s="187" t="s">
        <v>211</v>
      </c>
      <c r="AV176" s="11" t="s">
        <v>85</v>
      </c>
      <c r="AW176" s="11" t="s">
        <v>39</v>
      </c>
      <c r="AX176" s="11" t="s">
        <v>75</v>
      </c>
      <c r="AY176" s="187" t="s">
        <v>195</v>
      </c>
    </row>
    <row r="177" spans="2:65" s="11" customFormat="1">
      <c r="B177" s="185"/>
      <c r="D177" s="186" t="s">
        <v>203</v>
      </c>
      <c r="E177" s="187" t="s">
        <v>5</v>
      </c>
      <c r="F177" s="188" t="s">
        <v>1482</v>
      </c>
      <c r="H177" s="189">
        <v>9.76</v>
      </c>
      <c r="I177" s="190"/>
      <c r="L177" s="185"/>
      <c r="M177" s="191"/>
      <c r="N177" s="192"/>
      <c r="O177" s="192"/>
      <c r="P177" s="192"/>
      <c r="Q177" s="192"/>
      <c r="R177" s="192"/>
      <c r="S177" s="192"/>
      <c r="T177" s="193"/>
      <c r="AT177" s="187" t="s">
        <v>203</v>
      </c>
      <c r="AU177" s="187" t="s">
        <v>211</v>
      </c>
      <c r="AV177" s="11" t="s">
        <v>85</v>
      </c>
      <c r="AW177" s="11" t="s">
        <v>39</v>
      </c>
      <c r="AX177" s="11" t="s">
        <v>75</v>
      </c>
      <c r="AY177" s="187" t="s">
        <v>195</v>
      </c>
    </row>
    <row r="178" spans="2:65" s="13" customFormat="1">
      <c r="B178" s="205"/>
      <c r="D178" s="186" t="s">
        <v>203</v>
      </c>
      <c r="E178" s="206" t="s">
        <v>5</v>
      </c>
      <c r="F178" s="207" t="s">
        <v>254</v>
      </c>
      <c r="H178" s="208">
        <v>130.76</v>
      </c>
      <c r="I178" s="209"/>
      <c r="L178" s="205"/>
      <c r="M178" s="210"/>
      <c r="N178" s="211"/>
      <c r="O178" s="211"/>
      <c r="P178" s="211"/>
      <c r="Q178" s="211"/>
      <c r="R178" s="211"/>
      <c r="S178" s="211"/>
      <c r="T178" s="212"/>
      <c r="AT178" s="206" t="s">
        <v>203</v>
      </c>
      <c r="AU178" s="206" t="s">
        <v>211</v>
      </c>
      <c r="AV178" s="13" t="s">
        <v>201</v>
      </c>
      <c r="AW178" s="13" t="s">
        <v>39</v>
      </c>
      <c r="AX178" s="13" t="s">
        <v>83</v>
      </c>
      <c r="AY178" s="206" t="s">
        <v>195</v>
      </c>
    </row>
    <row r="179" spans="2:65" s="1" customFormat="1" ht="16.5" customHeight="1">
      <c r="B179" s="172"/>
      <c r="C179" s="173" t="s">
        <v>370</v>
      </c>
      <c r="D179" s="173" t="s">
        <v>197</v>
      </c>
      <c r="E179" s="174" t="s">
        <v>399</v>
      </c>
      <c r="F179" s="175" t="s">
        <v>400</v>
      </c>
      <c r="G179" s="176" t="s">
        <v>264</v>
      </c>
      <c r="H179" s="177">
        <v>130.76</v>
      </c>
      <c r="I179" s="178"/>
      <c r="J179" s="179">
        <f>ROUND(I179*H179,2)</f>
        <v>0</v>
      </c>
      <c r="K179" s="175"/>
      <c r="L179" s="40"/>
      <c r="M179" s="180" t="s">
        <v>5</v>
      </c>
      <c r="N179" s="181" t="s">
        <v>46</v>
      </c>
      <c r="O179" s="41"/>
      <c r="P179" s="182">
        <f>O179*H179</f>
        <v>0</v>
      </c>
      <c r="Q179" s="182">
        <v>0.29160000000000003</v>
      </c>
      <c r="R179" s="182">
        <f>Q179*H179</f>
        <v>38.129615999999999</v>
      </c>
      <c r="S179" s="182">
        <v>0</v>
      </c>
      <c r="T179" s="183">
        <f>S179*H179</f>
        <v>0</v>
      </c>
      <c r="AR179" s="23" t="s">
        <v>201</v>
      </c>
      <c r="AT179" s="23" t="s">
        <v>197</v>
      </c>
      <c r="AU179" s="23" t="s">
        <v>211</v>
      </c>
      <c r="AY179" s="23" t="s">
        <v>195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23" t="s">
        <v>83</v>
      </c>
      <c r="BK179" s="184">
        <f>ROUND(I179*H179,2)</f>
        <v>0</v>
      </c>
      <c r="BL179" s="23" t="s">
        <v>201</v>
      </c>
      <c r="BM179" s="23" t="s">
        <v>1495</v>
      </c>
    </row>
    <row r="180" spans="2:65" s="1" customFormat="1" ht="54">
      <c r="B180" s="40"/>
      <c r="D180" s="186" t="s">
        <v>209</v>
      </c>
      <c r="F180" s="194" t="s">
        <v>402</v>
      </c>
      <c r="I180" s="195"/>
      <c r="L180" s="40"/>
      <c r="M180" s="196"/>
      <c r="N180" s="41"/>
      <c r="O180" s="41"/>
      <c r="P180" s="41"/>
      <c r="Q180" s="41"/>
      <c r="R180" s="41"/>
      <c r="S180" s="41"/>
      <c r="T180" s="69"/>
      <c r="AT180" s="23" t="s">
        <v>209</v>
      </c>
      <c r="AU180" s="23" t="s">
        <v>211</v>
      </c>
    </row>
    <row r="181" spans="2:65" s="1" customFormat="1" ht="16.5" customHeight="1">
      <c r="B181" s="172"/>
      <c r="C181" s="173" t="s">
        <v>377</v>
      </c>
      <c r="D181" s="173" t="s">
        <v>197</v>
      </c>
      <c r="E181" s="174" t="s">
        <v>404</v>
      </c>
      <c r="F181" s="175" t="s">
        <v>405</v>
      </c>
      <c r="G181" s="176" t="s">
        <v>264</v>
      </c>
      <c r="H181" s="177">
        <v>183.06399999999999</v>
      </c>
      <c r="I181" s="178"/>
      <c r="J181" s="179">
        <f>ROUND(I181*H181,2)</f>
        <v>0</v>
      </c>
      <c r="K181" s="175"/>
      <c r="L181" s="40"/>
      <c r="M181" s="180" t="s">
        <v>5</v>
      </c>
      <c r="N181" s="181" t="s">
        <v>46</v>
      </c>
      <c r="O181" s="41"/>
      <c r="P181" s="182">
        <f>O181*H181</f>
        <v>0</v>
      </c>
      <c r="Q181" s="182">
        <v>0.108</v>
      </c>
      <c r="R181" s="182">
        <f>Q181*H181</f>
        <v>19.770911999999999</v>
      </c>
      <c r="S181" s="182">
        <v>0</v>
      </c>
      <c r="T181" s="183">
        <f>S181*H181</f>
        <v>0</v>
      </c>
      <c r="AR181" s="23" t="s">
        <v>201</v>
      </c>
      <c r="AT181" s="23" t="s">
        <v>197</v>
      </c>
      <c r="AU181" s="23" t="s">
        <v>211</v>
      </c>
      <c r="AY181" s="23" t="s">
        <v>195</v>
      </c>
      <c r="BE181" s="184">
        <f>IF(N181="základní",J181,0)</f>
        <v>0</v>
      </c>
      <c r="BF181" s="184">
        <f>IF(N181="snížená",J181,0)</f>
        <v>0</v>
      </c>
      <c r="BG181" s="184">
        <f>IF(N181="zákl. přenesená",J181,0)</f>
        <v>0</v>
      </c>
      <c r="BH181" s="184">
        <f>IF(N181="sníž. přenesená",J181,0)</f>
        <v>0</v>
      </c>
      <c r="BI181" s="184">
        <f>IF(N181="nulová",J181,0)</f>
        <v>0</v>
      </c>
      <c r="BJ181" s="23" t="s">
        <v>83</v>
      </c>
      <c r="BK181" s="184">
        <f>ROUND(I181*H181,2)</f>
        <v>0</v>
      </c>
      <c r="BL181" s="23" t="s">
        <v>201</v>
      </c>
      <c r="BM181" s="23" t="s">
        <v>1496</v>
      </c>
    </row>
    <row r="182" spans="2:65" s="1" customFormat="1" ht="40.5">
      <c r="B182" s="40"/>
      <c r="D182" s="186" t="s">
        <v>209</v>
      </c>
      <c r="F182" s="194" t="s">
        <v>407</v>
      </c>
      <c r="I182" s="195"/>
      <c r="L182" s="40"/>
      <c r="M182" s="196"/>
      <c r="N182" s="41"/>
      <c r="O182" s="41"/>
      <c r="P182" s="41"/>
      <c r="Q182" s="41"/>
      <c r="R182" s="41"/>
      <c r="S182" s="41"/>
      <c r="T182" s="69"/>
      <c r="AT182" s="23" t="s">
        <v>209</v>
      </c>
      <c r="AU182" s="23" t="s">
        <v>211</v>
      </c>
    </row>
    <row r="183" spans="2:65" s="11" customFormat="1">
      <c r="B183" s="185"/>
      <c r="D183" s="186" t="s">
        <v>203</v>
      </c>
      <c r="E183" s="187" t="s">
        <v>5</v>
      </c>
      <c r="F183" s="188" t="s">
        <v>1484</v>
      </c>
      <c r="H183" s="189">
        <v>169.4</v>
      </c>
      <c r="I183" s="190"/>
      <c r="L183" s="185"/>
      <c r="M183" s="191"/>
      <c r="N183" s="192"/>
      <c r="O183" s="192"/>
      <c r="P183" s="192"/>
      <c r="Q183" s="192"/>
      <c r="R183" s="192"/>
      <c r="S183" s="192"/>
      <c r="T183" s="193"/>
      <c r="AT183" s="187" t="s">
        <v>203</v>
      </c>
      <c r="AU183" s="187" t="s">
        <v>211</v>
      </c>
      <c r="AV183" s="11" t="s">
        <v>85</v>
      </c>
      <c r="AW183" s="11" t="s">
        <v>39</v>
      </c>
      <c r="AX183" s="11" t="s">
        <v>75</v>
      </c>
      <c r="AY183" s="187" t="s">
        <v>195</v>
      </c>
    </row>
    <row r="184" spans="2:65" s="11" customFormat="1">
      <c r="B184" s="185"/>
      <c r="D184" s="186" t="s">
        <v>203</v>
      </c>
      <c r="E184" s="187" t="s">
        <v>5</v>
      </c>
      <c r="F184" s="188" t="s">
        <v>1485</v>
      </c>
      <c r="H184" s="189">
        <v>13.664</v>
      </c>
      <c r="I184" s="190"/>
      <c r="L184" s="185"/>
      <c r="M184" s="191"/>
      <c r="N184" s="192"/>
      <c r="O184" s="192"/>
      <c r="P184" s="192"/>
      <c r="Q184" s="192"/>
      <c r="R184" s="192"/>
      <c r="S184" s="192"/>
      <c r="T184" s="193"/>
      <c r="AT184" s="187" t="s">
        <v>203</v>
      </c>
      <c r="AU184" s="187" t="s">
        <v>211</v>
      </c>
      <c r="AV184" s="11" t="s">
        <v>85</v>
      </c>
      <c r="AW184" s="11" t="s">
        <v>39</v>
      </c>
      <c r="AX184" s="11" t="s">
        <v>75</v>
      </c>
      <c r="AY184" s="187" t="s">
        <v>195</v>
      </c>
    </row>
    <row r="185" spans="2:65" s="13" customFormat="1">
      <c r="B185" s="205"/>
      <c r="D185" s="186" t="s">
        <v>203</v>
      </c>
      <c r="E185" s="206" t="s">
        <v>5</v>
      </c>
      <c r="F185" s="207" t="s">
        <v>254</v>
      </c>
      <c r="H185" s="208">
        <v>183.06399999999999</v>
      </c>
      <c r="I185" s="209"/>
      <c r="L185" s="205"/>
      <c r="M185" s="210"/>
      <c r="N185" s="211"/>
      <c r="O185" s="211"/>
      <c r="P185" s="211"/>
      <c r="Q185" s="211"/>
      <c r="R185" s="211"/>
      <c r="S185" s="211"/>
      <c r="T185" s="212"/>
      <c r="AT185" s="206" t="s">
        <v>203</v>
      </c>
      <c r="AU185" s="206" t="s">
        <v>211</v>
      </c>
      <c r="AV185" s="13" t="s">
        <v>201</v>
      </c>
      <c r="AW185" s="13" t="s">
        <v>39</v>
      </c>
      <c r="AX185" s="13" t="s">
        <v>83</v>
      </c>
      <c r="AY185" s="206" t="s">
        <v>195</v>
      </c>
    </row>
    <row r="186" spans="2:65" s="1" customFormat="1" ht="16.5" customHeight="1">
      <c r="B186" s="172"/>
      <c r="C186" s="173" t="s">
        <v>383</v>
      </c>
      <c r="D186" s="173" t="s">
        <v>197</v>
      </c>
      <c r="E186" s="174" t="s">
        <v>404</v>
      </c>
      <c r="F186" s="175" t="s">
        <v>405</v>
      </c>
      <c r="G186" s="176" t="s">
        <v>264</v>
      </c>
      <c r="H186" s="177">
        <v>183.06399999999999</v>
      </c>
      <c r="I186" s="178"/>
      <c r="J186" s="179">
        <f>ROUND(I186*H186,2)</f>
        <v>0</v>
      </c>
      <c r="K186" s="175"/>
      <c r="L186" s="40"/>
      <c r="M186" s="180" t="s">
        <v>5</v>
      </c>
      <c r="N186" s="181" t="s">
        <v>46</v>
      </c>
      <c r="O186" s="41"/>
      <c r="P186" s="182">
        <f>O186*H186</f>
        <v>0</v>
      </c>
      <c r="Q186" s="182">
        <v>0.108</v>
      </c>
      <c r="R186" s="182">
        <f>Q186*H186</f>
        <v>19.770911999999999</v>
      </c>
      <c r="S186" s="182">
        <v>0</v>
      </c>
      <c r="T186" s="183">
        <f>S186*H186</f>
        <v>0</v>
      </c>
      <c r="AR186" s="23" t="s">
        <v>201</v>
      </c>
      <c r="AT186" s="23" t="s">
        <v>197</v>
      </c>
      <c r="AU186" s="23" t="s">
        <v>211</v>
      </c>
      <c r="AY186" s="23" t="s">
        <v>195</v>
      </c>
      <c r="BE186" s="184">
        <f>IF(N186="základní",J186,0)</f>
        <v>0</v>
      </c>
      <c r="BF186" s="184">
        <f>IF(N186="snížená",J186,0)</f>
        <v>0</v>
      </c>
      <c r="BG186" s="184">
        <f>IF(N186="zákl. přenesená",J186,0)</f>
        <v>0</v>
      </c>
      <c r="BH186" s="184">
        <f>IF(N186="sníž. přenesená",J186,0)</f>
        <v>0</v>
      </c>
      <c r="BI186" s="184">
        <f>IF(N186="nulová",J186,0)</f>
        <v>0</v>
      </c>
      <c r="BJ186" s="23" t="s">
        <v>83</v>
      </c>
      <c r="BK186" s="184">
        <f>ROUND(I186*H186,2)</f>
        <v>0</v>
      </c>
      <c r="BL186" s="23" t="s">
        <v>201</v>
      </c>
      <c r="BM186" s="23" t="s">
        <v>1497</v>
      </c>
    </row>
    <row r="187" spans="2:65" s="1" customFormat="1" ht="40.5">
      <c r="B187" s="40"/>
      <c r="D187" s="186" t="s">
        <v>209</v>
      </c>
      <c r="F187" s="194" t="s">
        <v>407</v>
      </c>
      <c r="I187" s="195"/>
      <c r="L187" s="40"/>
      <c r="M187" s="196"/>
      <c r="N187" s="41"/>
      <c r="O187" s="41"/>
      <c r="P187" s="41"/>
      <c r="Q187" s="41"/>
      <c r="R187" s="41"/>
      <c r="S187" s="41"/>
      <c r="T187" s="69"/>
      <c r="AT187" s="23" t="s">
        <v>209</v>
      </c>
      <c r="AU187" s="23" t="s">
        <v>211</v>
      </c>
    </row>
    <row r="188" spans="2:65" s="1" customFormat="1" ht="16.5" customHeight="1">
      <c r="B188" s="172"/>
      <c r="C188" s="173" t="s">
        <v>388</v>
      </c>
      <c r="D188" s="173" t="s">
        <v>197</v>
      </c>
      <c r="E188" s="174" t="s">
        <v>345</v>
      </c>
      <c r="F188" s="175" t="s">
        <v>346</v>
      </c>
      <c r="G188" s="176" t="s">
        <v>303</v>
      </c>
      <c r="H188" s="177">
        <v>116.50700000000001</v>
      </c>
      <c r="I188" s="178"/>
      <c r="J188" s="179">
        <f>ROUND(I188*H188,2)</f>
        <v>0</v>
      </c>
      <c r="K188" s="175"/>
      <c r="L188" s="40"/>
      <c r="M188" s="180" t="s">
        <v>5</v>
      </c>
      <c r="N188" s="181" t="s">
        <v>46</v>
      </c>
      <c r="O188" s="41"/>
      <c r="P188" s="182">
        <f>O188*H188</f>
        <v>0</v>
      </c>
      <c r="Q188" s="182">
        <v>0</v>
      </c>
      <c r="R188" s="182">
        <f>Q188*H188</f>
        <v>0</v>
      </c>
      <c r="S188" s="182">
        <v>0</v>
      </c>
      <c r="T188" s="183">
        <f>S188*H188</f>
        <v>0</v>
      </c>
      <c r="AR188" s="23" t="s">
        <v>201</v>
      </c>
      <c r="AT188" s="23" t="s">
        <v>197</v>
      </c>
      <c r="AU188" s="23" t="s">
        <v>211</v>
      </c>
      <c r="AY188" s="23" t="s">
        <v>195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23" t="s">
        <v>83</v>
      </c>
      <c r="BK188" s="184">
        <f>ROUND(I188*H188,2)</f>
        <v>0</v>
      </c>
      <c r="BL188" s="23" t="s">
        <v>201</v>
      </c>
      <c r="BM188" s="23" t="s">
        <v>1498</v>
      </c>
    </row>
    <row r="189" spans="2:65" s="10" customFormat="1" ht="22.35" customHeight="1">
      <c r="B189" s="159"/>
      <c r="D189" s="160" t="s">
        <v>74</v>
      </c>
      <c r="E189" s="170" t="s">
        <v>412</v>
      </c>
      <c r="F189" s="170" t="s">
        <v>413</v>
      </c>
      <c r="I189" s="162"/>
      <c r="J189" s="171">
        <f>BK189</f>
        <v>0</v>
      </c>
      <c r="L189" s="159"/>
      <c r="M189" s="164"/>
      <c r="N189" s="165"/>
      <c r="O189" s="165"/>
      <c r="P189" s="166">
        <f>SUM(P190:P193)</f>
        <v>0</v>
      </c>
      <c r="Q189" s="165"/>
      <c r="R189" s="166">
        <f>SUM(R190:R193)</f>
        <v>0.90900000000000003</v>
      </c>
      <c r="S189" s="165"/>
      <c r="T189" s="167">
        <f>SUM(T190:T193)</f>
        <v>0</v>
      </c>
      <c r="AR189" s="160" t="s">
        <v>83</v>
      </c>
      <c r="AT189" s="168" t="s">
        <v>74</v>
      </c>
      <c r="AU189" s="168" t="s">
        <v>85</v>
      </c>
      <c r="AY189" s="160" t="s">
        <v>195</v>
      </c>
      <c r="BK189" s="169">
        <f>SUM(BK190:BK193)</f>
        <v>0</v>
      </c>
    </row>
    <row r="190" spans="2:65" s="1" customFormat="1" ht="25.5" customHeight="1">
      <c r="B190" s="172"/>
      <c r="C190" s="173" t="s">
        <v>393</v>
      </c>
      <c r="D190" s="173" t="s">
        <v>197</v>
      </c>
      <c r="E190" s="174" t="s">
        <v>415</v>
      </c>
      <c r="F190" s="175" t="s">
        <v>416</v>
      </c>
      <c r="G190" s="176" t="s">
        <v>264</v>
      </c>
      <c r="H190" s="177">
        <v>9</v>
      </c>
      <c r="I190" s="178"/>
      <c r="J190" s="179">
        <f>ROUND(I190*H190,2)</f>
        <v>0</v>
      </c>
      <c r="K190" s="175"/>
      <c r="L190" s="40"/>
      <c r="M190" s="180" t="s">
        <v>5</v>
      </c>
      <c r="N190" s="181" t="s">
        <v>46</v>
      </c>
      <c r="O190" s="41"/>
      <c r="P190" s="182">
        <f>O190*H190</f>
        <v>0</v>
      </c>
      <c r="Q190" s="182">
        <v>0.10100000000000001</v>
      </c>
      <c r="R190" s="182">
        <f>Q190*H190</f>
        <v>0.90900000000000003</v>
      </c>
      <c r="S190" s="182">
        <v>0</v>
      </c>
      <c r="T190" s="183">
        <f>S190*H190</f>
        <v>0</v>
      </c>
      <c r="AR190" s="23" t="s">
        <v>201</v>
      </c>
      <c r="AT190" s="23" t="s">
        <v>197</v>
      </c>
      <c r="AU190" s="23" t="s">
        <v>211</v>
      </c>
      <c r="AY190" s="23" t="s">
        <v>195</v>
      </c>
      <c r="BE190" s="184">
        <f>IF(N190="základní",J190,0)</f>
        <v>0</v>
      </c>
      <c r="BF190" s="184">
        <f>IF(N190="snížená",J190,0)</f>
        <v>0</v>
      </c>
      <c r="BG190" s="184">
        <f>IF(N190="zákl. přenesená",J190,0)</f>
        <v>0</v>
      </c>
      <c r="BH190" s="184">
        <f>IF(N190="sníž. přenesená",J190,0)</f>
        <v>0</v>
      </c>
      <c r="BI190" s="184">
        <f>IF(N190="nulová",J190,0)</f>
        <v>0</v>
      </c>
      <c r="BJ190" s="23" t="s">
        <v>83</v>
      </c>
      <c r="BK190" s="184">
        <f>ROUND(I190*H190,2)</f>
        <v>0</v>
      </c>
      <c r="BL190" s="23" t="s">
        <v>201</v>
      </c>
      <c r="BM190" s="23" t="s">
        <v>1499</v>
      </c>
    </row>
    <row r="191" spans="2:65" s="1" customFormat="1" ht="81">
      <c r="B191" s="40"/>
      <c r="D191" s="186" t="s">
        <v>209</v>
      </c>
      <c r="F191" s="194" t="s">
        <v>418</v>
      </c>
      <c r="I191" s="195"/>
      <c r="L191" s="40"/>
      <c r="M191" s="196"/>
      <c r="N191" s="41"/>
      <c r="O191" s="41"/>
      <c r="P191" s="41"/>
      <c r="Q191" s="41"/>
      <c r="R191" s="41"/>
      <c r="S191" s="41"/>
      <c r="T191" s="69"/>
      <c r="AT191" s="23" t="s">
        <v>209</v>
      </c>
      <c r="AU191" s="23" t="s">
        <v>211</v>
      </c>
    </row>
    <row r="192" spans="2:65" s="11" customFormat="1">
      <c r="B192" s="185"/>
      <c r="D192" s="186" t="s">
        <v>203</v>
      </c>
      <c r="E192" s="187" t="s">
        <v>5</v>
      </c>
      <c r="F192" s="188" t="s">
        <v>1479</v>
      </c>
      <c r="H192" s="189">
        <v>9</v>
      </c>
      <c r="I192" s="190"/>
      <c r="L192" s="185"/>
      <c r="M192" s="191"/>
      <c r="N192" s="192"/>
      <c r="O192" s="192"/>
      <c r="P192" s="192"/>
      <c r="Q192" s="192"/>
      <c r="R192" s="192"/>
      <c r="S192" s="192"/>
      <c r="T192" s="193"/>
      <c r="AT192" s="187" t="s">
        <v>203</v>
      </c>
      <c r="AU192" s="187" t="s">
        <v>211</v>
      </c>
      <c r="AV192" s="11" t="s">
        <v>85</v>
      </c>
      <c r="AW192" s="11" t="s">
        <v>39</v>
      </c>
      <c r="AX192" s="11" t="s">
        <v>83</v>
      </c>
      <c r="AY192" s="187" t="s">
        <v>195</v>
      </c>
    </row>
    <row r="193" spans="2:65" s="1" customFormat="1" ht="16.5" customHeight="1">
      <c r="B193" s="172"/>
      <c r="C193" s="173" t="s">
        <v>398</v>
      </c>
      <c r="D193" s="173" t="s">
        <v>197</v>
      </c>
      <c r="E193" s="174" t="s">
        <v>345</v>
      </c>
      <c r="F193" s="175" t="s">
        <v>346</v>
      </c>
      <c r="G193" s="176" t="s">
        <v>303</v>
      </c>
      <c r="H193" s="177">
        <v>0.90900000000000003</v>
      </c>
      <c r="I193" s="178"/>
      <c r="J193" s="179">
        <f>ROUND(I193*H193,2)</f>
        <v>0</v>
      </c>
      <c r="K193" s="175"/>
      <c r="L193" s="40"/>
      <c r="M193" s="180" t="s">
        <v>5</v>
      </c>
      <c r="N193" s="181" t="s">
        <v>46</v>
      </c>
      <c r="O193" s="41"/>
      <c r="P193" s="182">
        <f>O193*H193</f>
        <v>0</v>
      </c>
      <c r="Q193" s="182">
        <v>0</v>
      </c>
      <c r="R193" s="182">
        <f>Q193*H193</f>
        <v>0</v>
      </c>
      <c r="S193" s="182">
        <v>0</v>
      </c>
      <c r="T193" s="183">
        <f>S193*H193</f>
        <v>0</v>
      </c>
      <c r="AR193" s="23" t="s">
        <v>201</v>
      </c>
      <c r="AT193" s="23" t="s">
        <v>197</v>
      </c>
      <c r="AU193" s="23" t="s">
        <v>211</v>
      </c>
      <c r="AY193" s="23" t="s">
        <v>195</v>
      </c>
      <c r="BE193" s="184">
        <f>IF(N193="základní",J193,0)</f>
        <v>0</v>
      </c>
      <c r="BF193" s="184">
        <f>IF(N193="snížená",J193,0)</f>
        <v>0</v>
      </c>
      <c r="BG193" s="184">
        <f>IF(N193="zákl. přenesená",J193,0)</f>
        <v>0</v>
      </c>
      <c r="BH193" s="184">
        <f>IF(N193="sníž. přenesená",J193,0)</f>
        <v>0</v>
      </c>
      <c r="BI193" s="184">
        <f>IF(N193="nulová",J193,0)</f>
        <v>0</v>
      </c>
      <c r="BJ193" s="23" t="s">
        <v>83</v>
      </c>
      <c r="BK193" s="184">
        <f>ROUND(I193*H193,2)</f>
        <v>0</v>
      </c>
      <c r="BL193" s="23" t="s">
        <v>201</v>
      </c>
      <c r="BM193" s="23" t="s">
        <v>1500</v>
      </c>
    </row>
    <row r="194" spans="2:65" s="10" customFormat="1" ht="29.85" customHeight="1">
      <c r="B194" s="159"/>
      <c r="D194" s="160" t="s">
        <v>74</v>
      </c>
      <c r="E194" s="170" t="s">
        <v>255</v>
      </c>
      <c r="F194" s="170" t="s">
        <v>421</v>
      </c>
      <c r="I194" s="162"/>
      <c r="J194" s="171">
        <f>BK194</f>
        <v>0</v>
      </c>
      <c r="L194" s="159"/>
      <c r="M194" s="164"/>
      <c r="N194" s="165"/>
      <c r="O194" s="165"/>
      <c r="P194" s="166">
        <f>P195+P205+P234</f>
        <v>0</v>
      </c>
      <c r="Q194" s="165"/>
      <c r="R194" s="166">
        <f>R195+R205+R234</f>
        <v>2.8614851999999997</v>
      </c>
      <c r="S194" s="165"/>
      <c r="T194" s="167">
        <f>T195+T205+T234</f>
        <v>0</v>
      </c>
      <c r="AR194" s="160" t="s">
        <v>83</v>
      </c>
      <c r="AT194" s="168" t="s">
        <v>74</v>
      </c>
      <c r="AU194" s="168" t="s">
        <v>83</v>
      </c>
      <c r="AY194" s="160" t="s">
        <v>195</v>
      </c>
      <c r="BK194" s="169">
        <f>BK195+BK205+BK234</f>
        <v>0</v>
      </c>
    </row>
    <row r="195" spans="2:65" s="10" customFormat="1" ht="14.85" customHeight="1">
      <c r="B195" s="159"/>
      <c r="D195" s="160" t="s">
        <v>74</v>
      </c>
      <c r="E195" s="170" t="s">
        <v>422</v>
      </c>
      <c r="F195" s="170" t="s">
        <v>423</v>
      </c>
      <c r="I195" s="162"/>
      <c r="J195" s="171">
        <f>BK195</f>
        <v>0</v>
      </c>
      <c r="L195" s="159"/>
      <c r="M195" s="164"/>
      <c r="N195" s="165"/>
      <c r="O195" s="165"/>
      <c r="P195" s="166">
        <f>SUM(P196:P204)</f>
        <v>0</v>
      </c>
      <c r="Q195" s="165"/>
      <c r="R195" s="166">
        <f>SUM(R196:R204)</f>
        <v>8.448E-2</v>
      </c>
      <c r="S195" s="165"/>
      <c r="T195" s="167">
        <f>SUM(T196:T204)</f>
        <v>0</v>
      </c>
      <c r="AR195" s="160" t="s">
        <v>83</v>
      </c>
      <c r="AT195" s="168" t="s">
        <v>74</v>
      </c>
      <c r="AU195" s="168" t="s">
        <v>85</v>
      </c>
      <c r="AY195" s="160" t="s">
        <v>195</v>
      </c>
      <c r="BK195" s="169">
        <f>SUM(BK196:BK204)</f>
        <v>0</v>
      </c>
    </row>
    <row r="196" spans="2:65" s="1" customFormat="1" ht="16.5" customHeight="1">
      <c r="B196" s="172"/>
      <c r="C196" s="173" t="s">
        <v>403</v>
      </c>
      <c r="D196" s="173" t="s">
        <v>197</v>
      </c>
      <c r="E196" s="174" t="s">
        <v>1197</v>
      </c>
      <c r="F196" s="175" t="s">
        <v>1198</v>
      </c>
      <c r="G196" s="176" t="s">
        <v>325</v>
      </c>
      <c r="H196" s="177">
        <v>3</v>
      </c>
      <c r="I196" s="178"/>
      <c r="J196" s="179">
        <f>ROUND(I196*H196,2)</f>
        <v>0</v>
      </c>
      <c r="K196" s="175"/>
      <c r="L196" s="40"/>
      <c r="M196" s="180" t="s">
        <v>5</v>
      </c>
      <c r="N196" s="181" t="s">
        <v>46</v>
      </c>
      <c r="O196" s="41"/>
      <c r="P196" s="182">
        <f>O196*H196</f>
        <v>0</v>
      </c>
      <c r="Q196" s="182">
        <v>2.96E-3</v>
      </c>
      <c r="R196" s="182">
        <f>Q196*H196</f>
        <v>8.879999999999999E-3</v>
      </c>
      <c r="S196" s="182">
        <v>0</v>
      </c>
      <c r="T196" s="183">
        <f>S196*H196</f>
        <v>0</v>
      </c>
      <c r="AR196" s="23" t="s">
        <v>201</v>
      </c>
      <c r="AT196" s="23" t="s">
        <v>197</v>
      </c>
      <c r="AU196" s="23" t="s">
        <v>211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1501</v>
      </c>
    </row>
    <row r="197" spans="2:65" s="1" customFormat="1" ht="25.5" customHeight="1">
      <c r="B197" s="172"/>
      <c r="C197" s="213" t="s">
        <v>408</v>
      </c>
      <c r="D197" s="213" t="s">
        <v>316</v>
      </c>
      <c r="E197" s="214" t="s">
        <v>1200</v>
      </c>
      <c r="F197" s="215" t="s">
        <v>1201</v>
      </c>
      <c r="G197" s="216" t="s">
        <v>325</v>
      </c>
      <c r="H197" s="217">
        <v>1</v>
      </c>
      <c r="I197" s="218"/>
      <c r="J197" s="219">
        <f>ROUND(I197*H197,2)</f>
        <v>0</v>
      </c>
      <c r="K197" s="215"/>
      <c r="L197" s="220"/>
      <c r="M197" s="221" t="s">
        <v>5</v>
      </c>
      <c r="N197" s="222" t="s">
        <v>46</v>
      </c>
      <c r="O197" s="41"/>
      <c r="P197" s="182">
        <f>O197*H197</f>
        <v>0</v>
      </c>
      <c r="Q197" s="182">
        <v>1.37E-2</v>
      </c>
      <c r="R197" s="182">
        <f>Q197*H197</f>
        <v>1.37E-2</v>
      </c>
      <c r="S197" s="182">
        <v>0</v>
      </c>
      <c r="T197" s="183">
        <f>S197*H197</f>
        <v>0</v>
      </c>
      <c r="AR197" s="23" t="s">
        <v>255</v>
      </c>
      <c r="AT197" s="23" t="s">
        <v>316</v>
      </c>
      <c r="AU197" s="23" t="s">
        <v>211</v>
      </c>
      <c r="AY197" s="23" t="s">
        <v>195</v>
      </c>
      <c r="BE197" s="184">
        <f>IF(N197="základní",J197,0)</f>
        <v>0</v>
      </c>
      <c r="BF197" s="184">
        <f>IF(N197="snížená",J197,0)</f>
        <v>0</v>
      </c>
      <c r="BG197" s="184">
        <f>IF(N197="zákl. přenesená",J197,0)</f>
        <v>0</v>
      </c>
      <c r="BH197" s="184">
        <f>IF(N197="sníž. přenesená",J197,0)</f>
        <v>0</v>
      </c>
      <c r="BI197" s="184">
        <f>IF(N197="nulová",J197,0)</f>
        <v>0</v>
      </c>
      <c r="BJ197" s="23" t="s">
        <v>83</v>
      </c>
      <c r="BK197" s="184">
        <f>ROUND(I197*H197,2)</f>
        <v>0</v>
      </c>
      <c r="BL197" s="23" t="s">
        <v>201</v>
      </c>
      <c r="BM197" s="23" t="s">
        <v>1502</v>
      </c>
    </row>
    <row r="198" spans="2:65" s="1" customFormat="1" ht="54">
      <c r="B198" s="40"/>
      <c r="D198" s="186" t="s">
        <v>209</v>
      </c>
      <c r="F198" s="194" t="s">
        <v>1203</v>
      </c>
      <c r="I198" s="195"/>
      <c r="L198" s="40"/>
      <c r="M198" s="196"/>
      <c r="N198" s="41"/>
      <c r="O198" s="41"/>
      <c r="P198" s="41"/>
      <c r="Q198" s="41"/>
      <c r="R198" s="41"/>
      <c r="S198" s="41"/>
      <c r="T198" s="69"/>
      <c r="AT198" s="23" t="s">
        <v>209</v>
      </c>
      <c r="AU198" s="23" t="s">
        <v>211</v>
      </c>
    </row>
    <row r="199" spans="2:65" s="1" customFormat="1" ht="25.5" customHeight="1">
      <c r="B199" s="172"/>
      <c r="C199" s="213" t="s">
        <v>410</v>
      </c>
      <c r="D199" s="213" t="s">
        <v>316</v>
      </c>
      <c r="E199" s="214" t="s">
        <v>448</v>
      </c>
      <c r="F199" s="215" t="s">
        <v>1204</v>
      </c>
      <c r="G199" s="216" t="s">
        <v>325</v>
      </c>
      <c r="H199" s="217">
        <v>2</v>
      </c>
      <c r="I199" s="218"/>
      <c r="J199" s="219">
        <f>ROUND(I199*H199,2)</f>
        <v>0</v>
      </c>
      <c r="K199" s="215"/>
      <c r="L199" s="220"/>
      <c r="M199" s="221" t="s">
        <v>5</v>
      </c>
      <c r="N199" s="222" t="s">
        <v>46</v>
      </c>
      <c r="O199" s="41"/>
      <c r="P199" s="182">
        <f>O199*H199</f>
        <v>0</v>
      </c>
      <c r="Q199" s="182">
        <v>1.5299999999999999E-2</v>
      </c>
      <c r="R199" s="182">
        <f>Q199*H199</f>
        <v>3.0599999999999999E-2</v>
      </c>
      <c r="S199" s="182">
        <v>0</v>
      </c>
      <c r="T199" s="183">
        <f>S199*H199</f>
        <v>0</v>
      </c>
      <c r="AR199" s="23" t="s">
        <v>255</v>
      </c>
      <c r="AT199" s="23" t="s">
        <v>316</v>
      </c>
      <c r="AU199" s="23" t="s">
        <v>211</v>
      </c>
      <c r="AY199" s="23" t="s">
        <v>195</v>
      </c>
      <c r="BE199" s="184">
        <f>IF(N199="základní",J199,0)</f>
        <v>0</v>
      </c>
      <c r="BF199" s="184">
        <f>IF(N199="snížená",J199,0)</f>
        <v>0</v>
      </c>
      <c r="BG199" s="184">
        <f>IF(N199="zákl. přenesená",J199,0)</f>
        <v>0</v>
      </c>
      <c r="BH199" s="184">
        <f>IF(N199="sníž. přenesená",J199,0)</f>
        <v>0</v>
      </c>
      <c r="BI199" s="184">
        <f>IF(N199="nulová",J199,0)</f>
        <v>0</v>
      </c>
      <c r="BJ199" s="23" t="s">
        <v>83</v>
      </c>
      <c r="BK199" s="184">
        <f>ROUND(I199*H199,2)</f>
        <v>0</v>
      </c>
      <c r="BL199" s="23" t="s">
        <v>201</v>
      </c>
      <c r="BM199" s="23" t="s">
        <v>1503</v>
      </c>
    </row>
    <row r="200" spans="2:65" s="1" customFormat="1" ht="121.5">
      <c r="B200" s="40"/>
      <c r="D200" s="186" t="s">
        <v>209</v>
      </c>
      <c r="F200" s="194" t="s">
        <v>442</v>
      </c>
      <c r="I200" s="195"/>
      <c r="L200" s="40"/>
      <c r="M200" s="196"/>
      <c r="N200" s="41"/>
      <c r="O200" s="41"/>
      <c r="P200" s="41"/>
      <c r="Q200" s="41"/>
      <c r="R200" s="41"/>
      <c r="S200" s="41"/>
      <c r="T200" s="69"/>
      <c r="AT200" s="23" t="s">
        <v>209</v>
      </c>
      <c r="AU200" s="23" t="s">
        <v>211</v>
      </c>
    </row>
    <row r="201" spans="2:65" s="1" customFormat="1" ht="16.5" customHeight="1">
      <c r="B201" s="172"/>
      <c r="C201" s="173" t="s">
        <v>414</v>
      </c>
      <c r="D201" s="173" t="s">
        <v>197</v>
      </c>
      <c r="E201" s="174" t="s">
        <v>1206</v>
      </c>
      <c r="F201" s="175" t="s">
        <v>1207</v>
      </c>
      <c r="G201" s="176" t="s">
        <v>325</v>
      </c>
      <c r="H201" s="177">
        <v>1</v>
      </c>
      <c r="I201" s="178"/>
      <c r="J201" s="179">
        <f>ROUND(I201*H201,2)</f>
        <v>0</v>
      </c>
      <c r="K201" s="175"/>
      <c r="L201" s="40"/>
      <c r="M201" s="180" t="s">
        <v>5</v>
      </c>
      <c r="N201" s="181" t="s">
        <v>46</v>
      </c>
      <c r="O201" s="41"/>
      <c r="P201" s="182">
        <f>O201*H201</f>
        <v>0</v>
      </c>
      <c r="Q201" s="182">
        <v>3.8E-3</v>
      </c>
      <c r="R201" s="182">
        <f>Q201*H201</f>
        <v>3.8E-3</v>
      </c>
      <c r="S201" s="182">
        <v>0</v>
      </c>
      <c r="T201" s="183">
        <f>S201*H201</f>
        <v>0</v>
      </c>
      <c r="AR201" s="23" t="s">
        <v>201</v>
      </c>
      <c r="AT201" s="23" t="s">
        <v>197</v>
      </c>
      <c r="AU201" s="23" t="s">
        <v>211</v>
      </c>
      <c r="AY201" s="23" t="s">
        <v>195</v>
      </c>
      <c r="BE201" s="184">
        <f>IF(N201="základní",J201,0)</f>
        <v>0</v>
      </c>
      <c r="BF201" s="184">
        <f>IF(N201="snížená",J201,0)</f>
        <v>0</v>
      </c>
      <c r="BG201" s="184">
        <f>IF(N201="zákl. přenesená",J201,0)</f>
        <v>0</v>
      </c>
      <c r="BH201" s="184">
        <f>IF(N201="sníž. přenesená",J201,0)</f>
        <v>0</v>
      </c>
      <c r="BI201" s="184">
        <f>IF(N201="nulová",J201,0)</f>
        <v>0</v>
      </c>
      <c r="BJ201" s="23" t="s">
        <v>83</v>
      </c>
      <c r="BK201" s="184">
        <f>ROUND(I201*H201,2)</f>
        <v>0</v>
      </c>
      <c r="BL201" s="23" t="s">
        <v>201</v>
      </c>
      <c r="BM201" s="23" t="s">
        <v>1504</v>
      </c>
    </row>
    <row r="202" spans="2:65" s="1" customFormat="1" ht="25.5" customHeight="1">
      <c r="B202" s="172"/>
      <c r="C202" s="213" t="s">
        <v>419</v>
      </c>
      <c r="D202" s="213" t="s">
        <v>316</v>
      </c>
      <c r="E202" s="214" t="s">
        <v>1505</v>
      </c>
      <c r="F202" s="215" t="s">
        <v>1506</v>
      </c>
      <c r="G202" s="216" t="s">
        <v>325</v>
      </c>
      <c r="H202" s="217">
        <v>1</v>
      </c>
      <c r="I202" s="218"/>
      <c r="J202" s="219">
        <f>ROUND(I202*H202,2)</f>
        <v>0</v>
      </c>
      <c r="K202" s="215"/>
      <c r="L202" s="220"/>
      <c r="M202" s="221" t="s">
        <v>5</v>
      </c>
      <c r="N202" s="222" t="s">
        <v>46</v>
      </c>
      <c r="O202" s="41"/>
      <c r="P202" s="182">
        <f>O202*H202</f>
        <v>0</v>
      </c>
      <c r="Q202" s="182">
        <v>2.75E-2</v>
      </c>
      <c r="R202" s="182">
        <f>Q202*H202</f>
        <v>2.75E-2</v>
      </c>
      <c r="S202" s="182">
        <v>0</v>
      </c>
      <c r="T202" s="183">
        <f>S202*H202</f>
        <v>0</v>
      </c>
      <c r="AR202" s="23" t="s">
        <v>255</v>
      </c>
      <c r="AT202" s="23" t="s">
        <v>316</v>
      </c>
      <c r="AU202" s="23" t="s">
        <v>211</v>
      </c>
      <c r="AY202" s="23" t="s">
        <v>195</v>
      </c>
      <c r="BE202" s="184">
        <f>IF(N202="základní",J202,0)</f>
        <v>0</v>
      </c>
      <c r="BF202" s="184">
        <f>IF(N202="snížená",J202,0)</f>
        <v>0</v>
      </c>
      <c r="BG202" s="184">
        <f>IF(N202="zákl. přenesená",J202,0)</f>
        <v>0</v>
      </c>
      <c r="BH202" s="184">
        <f>IF(N202="sníž. přenesená",J202,0)</f>
        <v>0</v>
      </c>
      <c r="BI202" s="184">
        <f>IF(N202="nulová",J202,0)</f>
        <v>0</v>
      </c>
      <c r="BJ202" s="23" t="s">
        <v>83</v>
      </c>
      <c r="BK202" s="184">
        <f>ROUND(I202*H202,2)</f>
        <v>0</v>
      </c>
      <c r="BL202" s="23" t="s">
        <v>201</v>
      </c>
      <c r="BM202" s="23" t="s">
        <v>1507</v>
      </c>
    </row>
    <row r="203" spans="2:65" s="1" customFormat="1" ht="54">
      <c r="B203" s="40"/>
      <c r="D203" s="186" t="s">
        <v>209</v>
      </c>
      <c r="F203" s="194" t="s">
        <v>1508</v>
      </c>
      <c r="I203" s="195"/>
      <c r="L203" s="40"/>
      <c r="M203" s="196"/>
      <c r="N203" s="41"/>
      <c r="O203" s="41"/>
      <c r="P203" s="41"/>
      <c r="Q203" s="41"/>
      <c r="R203" s="41"/>
      <c r="S203" s="41"/>
      <c r="T203" s="69"/>
      <c r="AT203" s="23" t="s">
        <v>209</v>
      </c>
      <c r="AU203" s="23" t="s">
        <v>211</v>
      </c>
    </row>
    <row r="204" spans="2:65" s="1" customFormat="1" ht="16.5" customHeight="1">
      <c r="B204" s="172"/>
      <c r="C204" s="173" t="s">
        <v>424</v>
      </c>
      <c r="D204" s="173" t="s">
        <v>197</v>
      </c>
      <c r="E204" s="174" t="s">
        <v>457</v>
      </c>
      <c r="F204" s="175" t="s">
        <v>458</v>
      </c>
      <c r="G204" s="176" t="s">
        <v>303</v>
      </c>
      <c r="H204" s="177">
        <v>8.4000000000000005E-2</v>
      </c>
      <c r="I204" s="178"/>
      <c r="J204" s="179">
        <f>ROUND(I204*H204,2)</f>
        <v>0</v>
      </c>
      <c r="K204" s="175"/>
      <c r="L204" s="40"/>
      <c r="M204" s="180" t="s">
        <v>5</v>
      </c>
      <c r="N204" s="181" t="s">
        <v>46</v>
      </c>
      <c r="O204" s="41"/>
      <c r="P204" s="182">
        <f>O204*H204</f>
        <v>0</v>
      </c>
      <c r="Q204" s="182">
        <v>0</v>
      </c>
      <c r="R204" s="182">
        <f>Q204*H204</f>
        <v>0</v>
      </c>
      <c r="S204" s="182">
        <v>0</v>
      </c>
      <c r="T204" s="183">
        <f>S204*H204</f>
        <v>0</v>
      </c>
      <c r="AR204" s="23" t="s">
        <v>201</v>
      </c>
      <c r="AT204" s="23" t="s">
        <v>197</v>
      </c>
      <c r="AU204" s="23" t="s">
        <v>211</v>
      </c>
      <c r="AY204" s="23" t="s">
        <v>195</v>
      </c>
      <c r="BE204" s="184">
        <f>IF(N204="základní",J204,0)</f>
        <v>0</v>
      </c>
      <c r="BF204" s="184">
        <f>IF(N204="snížená",J204,0)</f>
        <v>0</v>
      </c>
      <c r="BG204" s="184">
        <f>IF(N204="zákl. přenesená",J204,0)</f>
        <v>0</v>
      </c>
      <c r="BH204" s="184">
        <f>IF(N204="sníž. přenesená",J204,0)</f>
        <v>0</v>
      </c>
      <c r="BI204" s="184">
        <f>IF(N204="nulová",J204,0)</f>
        <v>0</v>
      </c>
      <c r="BJ204" s="23" t="s">
        <v>83</v>
      </c>
      <c r="BK204" s="184">
        <f>ROUND(I204*H204,2)</f>
        <v>0</v>
      </c>
      <c r="BL204" s="23" t="s">
        <v>201</v>
      </c>
      <c r="BM204" s="23" t="s">
        <v>1509</v>
      </c>
    </row>
    <row r="205" spans="2:65" s="10" customFormat="1" ht="22.35" customHeight="1">
      <c r="B205" s="159"/>
      <c r="D205" s="160" t="s">
        <v>74</v>
      </c>
      <c r="E205" s="170" t="s">
        <v>460</v>
      </c>
      <c r="F205" s="170" t="s">
        <v>461</v>
      </c>
      <c r="I205" s="162"/>
      <c r="J205" s="171">
        <f>BK205</f>
        <v>0</v>
      </c>
      <c r="L205" s="159"/>
      <c r="M205" s="164"/>
      <c r="N205" s="165"/>
      <c r="O205" s="165"/>
      <c r="P205" s="166">
        <f>SUM(P206:P233)</f>
        <v>0</v>
      </c>
      <c r="Q205" s="165"/>
      <c r="R205" s="166">
        <f>SUM(R206:R233)</f>
        <v>0.28968520000000003</v>
      </c>
      <c r="S205" s="165"/>
      <c r="T205" s="167">
        <f>SUM(T206:T233)</f>
        <v>0</v>
      </c>
      <c r="AR205" s="160" t="s">
        <v>83</v>
      </c>
      <c r="AT205" s="168" t="s">
        <v>74</v>
      </c>
      <c r="AU205" s="168" t="s">
        <v>85</v>
      </c>
      <c r="AY205" s="160" t="s">
        <v>195</v>
      </c>
      <c r="BK205" s="169">
        <f>SUM(BK206:BK233)</f>
        <v>0</v>
      </c>
    </row>
    <row r="206" spans="2:65" s="1" customFormat="1" ht="25.5" customHeight="1">
      <c r="B206" s="172"/>
      <c r="C206" s="173" t="s">
        <v>428</v>
      </c>
      <c r="D206" s="173" t="s">
        <v>197</v>
      </c>
      <c r="E206" s="174" t="s">
        <v>481</v>
      </c>
      <c r="F206" s="175" t="s">
        <v>482</v>
      </c>
      <c r="G206" s="176" t="s">
        <v>207</v>
      </c>
      <c r="H206" s="177">
        <v>18.760000000000002</v>
      </c>
      <c r="I206" s="178"/>
      <c r="J206" s="179">
        <f>ROUND(I206*H206,2)</f>
        <v>0</v>
      </c>
      <c r="K206" s="175"/>
      <c r="L206" s="40"/>
      <c r="M206" s="180" t="s">
        <v>5</v>
      </c>
      <c r="N206" s="181" t="s">
        <v>46</v>
      </c>
      <c r="O206" s="41"/>
      <c r="P206" s="182">
        <f>O206*H206</f>
        <v>0</v>
      </c>
      <c r="Q206" s="182">
        <v>0</v>
      </c>
      <c r="R206" s="182">
        <f>Q206*H206</f>
        <v>0</v>
      </c>
      <c r="S206" s="182">
        <v>0</v>
      </c>
      <c r="T206" s="183">
        <f>S206*H206</f>
        <v>0</v>
      </c>
      <c r="AR206" s="23" t="s">
        <v>201</v>
      </c>
      <c r="AT206" s="23" t="s">
        <v>197</v>
      </c>
      <c r="AU206" s="23" t="s">
        <v>211</v>
      </c>
      <c r="AY206" s="23" t="s">
        <v>195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23" t="s">
        <v>83</v>
      </c>
      <c r="BK206" s="184">
        <f>ROUND(I206*H206,2)</f>
        <v>0</v>
      </c>
      <c r="BL206" s="23" t="s">
        <v>201</v>
      </c>
      <c r="BM206" s="23" t="s">
        <v>1510</v>
      </c>
    </row>
    <row r="207" spans="2:65" s="1" customFormat="1" ht="27">
      <c r="B207" s="40"/>
      <c r="D207" s="186" t="s">
        <v>209</v>
      </c>
      <c r="F207" s="194" t="s">
        <v>484</v>
      </c>
      <c r="I207" s="195"/>
      <c r="L207" s="40"/>
      <c r="M207" s="196"/>
      <c r="N207" s="41"/>
      <c r="O207" s="41"/>
      <c r="P207" s="41"/>
      <c r="Q207" s="41"/>
      <c r="R207" s="41"/>
      <c r="S207" s="41"/>
      <c r="T207" s="69"/>
      <c r="AT207" s="23" t="s">
        <v>209</v>
      </c>
      <c r="AU207" s="23" t="s">
        <v>211</v>
      </c>
    </row>
    <row r="208" spans="2:65" s="1" customFormat="1" ht="16.5" customHeight="1">
      <c r="B208" s="172"/>
      <c r="C208" s="213" t="s">
        <v>433</v>
      </c>
      <c r="D208" s="213" t="s">
        <v>316</v>
      </c>
      <c r="E208" s="214" t="s">
        <v>486</v>
      </c>
      <c r="F208" s="215" t="s">
        <v>487</v>
      </c>
      <c r="G208" s="216" t="s">
        <v>207</v>
      </c>
      <c r="H208" s="217">
        <v>18.760000000000002</v>
      </c>
      <c r="I208" s="218"/>
      <c r="J208" s="219">
        <f>ROUND(I208*H208,2)</f>
        <v>0</v>
      </c>
      <c r="K208" s="215"/>
      <c r="L208" s="220"/>
      <c r="M208" s="221" t="s">
        <v>5</v>
      </c>
      <c r="N208" s="222" t="s">
        <v>46</v>
      </c>
      <c r="O208" s="41"/>
      <c r="P208" s="182">
        <f>O208*H208</f>
        <v>0</v>
      </c>
      <c r="Q208" s="182">
        <v>2.7E-4</v>
      </c>
      <c r="R208" s="182">
        <f>Q208*H208</f>
        <v>5.0652000000000006E-3</v>
      </c>
      <c r="S208" s="182">
        <v>0</v>
      </c>
      <c r="T208" s="183">
        <f>S208*H208</f>
        <v>0</v>
      </c>
      <c r="AR208" s="23" t="s">
        <v>255</v>
      </c>
      <c r="AT208" s="23" t="s">
        <v>316</v>
      </c>
      <c r="AU208" s="23" t="s">
        <v>211</v>
      </c>
      <c r="AY208" s="23" t="s">
        <v>195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23" t="s">
        <v>83</v>
      </c>
      <c r="BK208" s="184">
        <f>ROUND(I208*H208,2)</f>
        <v>0</v>
      </c>
      <c r="BL208" s="23" t="s">
        <v>201</v>
      </c>
      <c r="BM208" s="23" t="s">
        <v>1511</v>
      </c>
    </row>
    <row r="209" spans="2:65" s="1" customFormat="1" ht="27">
      <c r="B209" s="40"/>
      <c r="D209" s="186" t="s">
        <v>209</v>
      </c>
      <c r="F209" s="194" t="s">
        <v>489</v>
      </c>
      <c r="I209" s="195"/>
      <c r="L209" s="40"/>
      <c r="M209" s="196"/>
      <c r="N209" s="41"/>
      <c r="O209" s="41"/>
      <c r="P209" s="41"/>
      <c r="Q209" s="41"/>
      <c r="R209" s="41"/>
      <c r="S209" s="41"/>
      <c r="T209" s="69"/>
      <c r="AT209" s="23" t="s">
        <v>209</v>
      </c>
      <c r="AU209" s="23" t="s">
        <v>211</v>
      </c>
    </row>
    <row r="210" spans="2:65" s="1" customFormat="1" ht="25.5" customHeight="1">
      <c r="B210" s="172"/>
      <c r="C210" s="173" t="s">
        <v>438</v>
      </c>
      <c r="D210" s="173" t="s">
        <v>197</v>
      </c>
      <c r="E210" s="174" t="s">
        <v>463</v>
      </c>
      <c r="F210" s="175" t="s">
        <v>464</v>
      </c>
      <c r="G210" s="176" t="s">
        <v>207</v>
      </c>
      <c r="H210" s="177">
        <v>121</v>
      </c>
      <c r="I210" s="178"/>
      <c r="J210" s="179">
        <f>ROUND(I210*H210,2)</f>
        <v>0</v>
      </c>
      <c r="K210" s="175"/>
      <c r="L210" s="40"/>
      <c r="M210" s="180" t="s">
        <v>5</v>
      </c>
      <c r="N210" s="181" t="s">
        <v>46</v>
      </c>
      <c r="O210" s="41"/>
      <c r="P210" s="182">
        <f>O210*H210</f>
        <v>0</v>
      </c>
      <c r="Q210" s="182">
        <v>0</v>
      </c>
      <c r="R210" s="182">
        <f>Q210*H210</f>
        <v>0</v>
      </c>
      <c r="S210" s="182">
        <v>0</v>
      </c>
      <c r="T210" s="183">
        <f>S210*H210</f>
        <v>0</v>
      </c>
      <c r="AR210" s="23" t="s">
        <v>201</v>
      </c>
      <c r="AT210" s="23" t="s">
        <v>197</v>
      </c>
      <c r="AU210" s="23" t="s">
        <v>211</v>
      </c>
      <c r="AY210" s="23" t="s">
        <v>195</v>
      </c>
      <c r="BE210" s="184">
        <f>IF(N210="základní",J210,0)</f>
        <v>0</v>
      </c>
      <c r="BF210" s="184">
        <f>IF(N210="snížená",J210,0)</f>
        <v>0</v>
      </c>
      <c r="BG210" s="184">
        <f>IF(N210="zákl. přenesená",J210,0)</f>
        <v>0</v>
      </c>
      <c r="BH210" s="184">
        <f>IF(N210="sníž. přenesená",J210,0)</f>
        <v>0</v>
      </c>
      <c r="BI210" s="184">
        <f>IF(N210="nulová",J210,0)</f>
        <v>0</v>
      </c>
      <c r="BJ210" s="23" t="s">
        <v>83</v>
      </c>
      <c r="BK210" s="184">
        <f>ROUND(I210*H210,2)</f>
        <v>0</v>
      </c>
      <c r="BL210" s="23" t="s">
        <v>201</v>
      </c>
      <c r="BM210" s="23" t="s">
        <v>1512</v>
      </c>
    </row>
    <row r="211" spans="2:65" s="1" customFormat="1" ht="16.5" customHeight="1">
      <c r="B211" s="172"/>
      <c r="C211" s="213" t="s">
        <v>443</v>
      </c>
      <c r="D211" s="213" t="s">
        <v>316</v>
      </c>
      <c r="E211" s="214" t="s">
        <v>467</v>
      </c>
      <c r="F211" s="215" t="s">
        <v>468</v>
      </c>
      <c r="G211" s="216" t="s">
        <v>207</v>
      </c>
      <c r="H211" s="217">
        <v>121</v>
      </c>
      <c r="I211" s="218"/>
      <c r="J211" s="219">
        <f>ROUND(I211*H211,2)</f>
        <v>0</v>
      </c>
      <c r="K211" s="215"/>
      <c r="L211" s="220"/>
      <c r="M211" s="221" t="s">
        <v>5</v>
      </c>
      <c r="N211" s="222" t="s">
        <v>46</v>
      </c>
      <c r="O211" s="41"/>
      <c r="P211" s="182">
        <f>O211*H211</f>
        <v>0</v>
      </c>
      <c r="Q211" s="182">
        <v>2.1099999999999999E-3</v>
      </c>
      <c r="R211" s="182">
        <f>Q211*H211</f>
        <v>0.25530999999999998</v>
      </c>
      <c r="S211" s="182">
        <v>0</v>
      </c>
      <c r="T211" s="183">
        <f>S211*H211</f>
        <v>0</v>
      </c>
      <c r="AR211" s="23" t="s">
        <v>255</v>
      </c>
      <c r="AT211" s="23" t="s">
        <v>316</v>
      </c>
      <c r="AU211" s="23" t="s">
        <v>211</v>
      </c>
      <c r="AY211" s="23" t="s">
        <v>195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23" t="s">
        <v>83</v>
      </c>
      <c r="BK211" s="184">
        <f>ROUND(I211*H211,2)</f>
        <v>0</v>
      </c>
      <c r="BL211" s="23" t="s">
        <v>201</v>
      </c>
      <c r="BM211" s="23" t="s">
        <v>1513</v>
      </c>
    </row>
    <row r="212" spans="2:65" s="1" customFormat="1" ht="27">
      <c r="B212" s="40"/>
      <c r="D212" s="186" t="s">
        <v>209</v>
      </c>
      <c r="F212" s="194" t="s">
        <v>470</v>
      </c>
      <c r="I212" s="195"/>
      <c r="L212" s="40"/>
      <c r="M212" s="196"/>
      <c r="N212" s="41"/>
      <c r="O212" s="41"/>
      <c r="P212" s="41"/>
      <c r="Q212" s="41"/>
      <c r="R212" s="41"/>
      <c r="S212" s="41"/>
      <c r="T212" s="69"/>
      <c r="AT212" s="23" t="s">
        <v>209</v>
      </c>
      <c r="AU212" s="23" t="s">
        <v>211</v>
      </c>
    </row>
    <row r="213" spans="2:65" s="1" customFormat="1" ht="16.5" customHeight="1">
      <c r="B213" s="172"/>
      <c r="C213" s="173" t="s">
        <v>447</v>
      </c>
      <c r="D213" s="173" t="s">
        <v>197</v>
      </c>
      <c r="E213" s="174" t="s">
        <v>491</v>
      </c>
      <c r="F213" s="175" t="s">
        <v>492</v>
      </c>
      <c r="G213" s="176" t="s">
        <v>325</v>
      </c>
      <c r="H213" s="177">
        <v>10</v>
      </c>
      <c r="I213" s="178"/>
      <c r="J213" s="179">
        <f>ROUND(I213*H213,2)</f>
        <v>0</v>
      </c>
      <c r="K213" s="175"/>
      <c r="L213" s="40"/>
      <c r="M213" s="180" t="s">
        <v>5</v>
      </c>
      <c r="N213" s="181" t="s">
        <v>46</v>
      </c>
      <c r="O213" s="41"/>
      <c r="P213" s="182">
        <f>O213*H213</f>
        <v>0</v>
      </c>
      <c r="Q213" s="182">
        <v>0</v>
      </c>
      <c r="R213" s="182">
        <f>Q213*H213</f>
        <v>0</v>
      </c>
      <c r="S213" s="182">
        <v>0</v>
      </c>
      <c r="T213" s="183">
        <f>S213*H213</f>
        <v>0</v>
      </c>
      <c r="AR213" s="23" t="s">
        <v>201</v>
      </c>
      <c r="AT213" s="23" t="s">
        <v>197</v>
      </c>
      <c r="AU213" s="23" t="s">
        <v>211</v>
      </c>
      <c r="AY213" s="23" t="s">
        <v>195</v>
      </c>
      <c r="BE213" s="184">
        <f>IF(N213="základní",J213,0)</f>
        <v>0</v>
      </c>
      <c r="BF213" s="184">
        <f>IF(N213="snížená",J213,0)</f>
        <v>0</v>
      </c>
      <c r="BG213" s="184">
        <f>IF(N213="zákl. přenesená",J213,0)</f>
        <v>0</v>
      </c>
      <c r="BH213" s="184">
        <f>IF(N213="sníž. přenesená",J213,0)</f>
        <v>0</v>
      </c>
      <c r="BI213" s="184">
        <f>IF(N213="nulová",J213,0)</f>
        <v>0</v>
      </c>
      <c r="BJ213" s="23" t="s">
        <v>83</v>
      </c>
      <c r="BK213" s="184">
        <f>ROUND(I213*H213,2)</f>
        <v>0</v>
      </c>
      <c r="BL213" s="23" t="s">
        <v>201</v>
      </c>
      <c r="BM213" s="23" t="s">
        <v>1514</v>
      </c>
    </row>
    <row r="214" spans="2:65" s="1" customFormat="1" ht="16.5" customHeight="1">
      <c r="B214" s="172"/>
      <c r="C214" s="213" t="s">
        <v>452</v>
      </c>
      <c r="D214" s="213" t="s">
        <v>316</v>
      </c>
      <c r="E214" s="214" t="s">
        <v>495</v>
      </c>
      <c r="F214" s="215" t="s">
        <v>496</v>
      </c>
      <c r="G214" s="216" t="s">
        <v>325</v>
      </c>
      <c r="H214" s="217">
        <v>10</v>
      </c>
      <c r="I214" s="218"/>
      <c r="J214" s="219">
        <f>ROUND(I214*H214,2)</f>
        <v>0</v>
      </c>
      <c r="K214" s="215"/>
      <c r="L214" s="220"/>
      <c r="M214" s="221" t="s">
        <v>5</v>
      </c>
      <c r="N214" s="222" t="s">
        <v>46</v>
      </c>
      <c r="O214" s="41"/>
      <c r="P214" s="182">
        <f>O214*H214</f>
        <v>0</v>
      </c>
      <c r="Q214" s="182">
        <v>8.0000000000000007E-5</v>
      </c>
      <c r="R214" s="182">
        <f>Q214*H214</f>
        <v>8.0000000000000004E-4</v>
      </c>
      <c r="S214" s="182">
        <v>0</v>
      </c>
      <c r="T214" s="183">
        <f>S214*H214</f>
        <v>0</v>
      </c>
      <c r="AR214" s="23" t="s">
        <v>255</v>
      </c>
      <c r="AT214" s="23" t="s">
        <v>316</v>
      </c>
      <c r="AU214" s="23" t="s">
        <v>211</v>
      </c>
      <c r="AY214" s="23" t="s">
        <v>195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23" t="s">
        <v>83</v>
      </c>
      <c r="BK214" s="184">
        <f>ROUND(I214*H214,2)</f>
        <v>0</v>
      </c>
      <c r="BL214" s="23" t="s">
        <v>201</v>
      </c>
      <c r="BM214" s="23" t="s">
        <v>1515</v>
      </c>
    </row>
    <row r="215" spans="2:65" s="1" customFormat="1" ht="27">
      <c r="B215" s="40"/>
      <c r="D215" s="186" t="s">
        <v>209</v>
      </c>
      <c r="F215" s="194" t="s">
        <v>498</v>
      </c>
      <c r="I215" s="195"/>
      <c r="L215" s="40"/>
      <c r="M215" s="196"/>
      <c r="N215" s="41"/>
      <c r="O215" s="41"/>
      <c r="P215" s="41"/>
      <c r="Q215" s="41"/>
      <c r="R215" s="41"/>
      <c r="S215" s="41"/>
      <c r="T215" s="69"/>
      <c r="AT215" s="23" t="s">
        <v>209</v>
      </c>
      <c r="AU215" s="23" t="s">
        <v>211</v>
      </c>
    </row>
    <row r="216" spans="2:65" s="1" customFormat="1" ht="16.5" customHeight="1">
      <c r="B216" s="172"/>
      <c r="C216" s="213" t="s">
        <v>456</v>
      </c>
      <c r="D216" s="213" t="s">
        <v>316</v>
      </c>
      <c r="E216" s="214" t="s">
        <v>1067</v>
      </c>
      <c r="F216" s="215" t="s">
        <v>501</v>
      </c>
      <c r="G216" s="216" t="s">
        <v>325</v>
      </c>
      <c r="H216" s="217">
        <v>5</v>
      </c>
      <c r="I216" s="218"/>
      <c r="J216" s="219">
        <f>ROUND(I216*H216,2)</f>
        <v>0</v>
      </c>
      <c r="K216" s="215"/>
      <c r="L216" s="220"/>
      <c r="M216" s="221" t="s">
        <v>5</v>
      </c>
      <c r="N216" s="222" t="s">
        <v>46</v>
      </c>
      <c r="O216" s="41"/>
      <c r="P216" s="182">
        <f>O216*H216</f>
        <v>0</v>
      </c>
      <c r="Q216" s="182">
        <v>6.4999999999999997E-4</v>
      </c>
      <c r="R216" s="182">
        <f>Q216*H216</f>
        <v>3.2499999999999999E-3</v>
      </c>
      <c r="S216" s="182">
        <v>0</v>
      </c>
      <c r="T216" s="183">
        <f>S216*H216</f>
        <v>0</v>
      </c>
      <c r="AR216" s="23" t="s">
        <v>255</v>
      </c>
      <c r="AT216" s="23" t="s">
        <v>316</v>
      </c>
      <c r="AU216" s="23" t="s">
        <v>211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1516</v>
      </c>
    </row>
    <row r="217" spans="2:65" s="1" customFormat="1" ht="27">
      <c r="B217" s="40"/>
      <c r="D217" s="186" t="s">
        <v>209</v>
      </c>
      <c r="F217" s="194" t="s">
        <v>503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211</v>
      </c>
    </row>
    <row r="218" spans="2:65" s="1" customFormat="1" ht="16.5" customHeight="1">
      <c r="B218" s="172"/>
      <c r="C218" s="173" t="s">
        <v>462</v>
      </c>
      <c r="D218" s="173" t="s">
        <v>197</v>
      </c>
      <c r="E218" s="174" t="s">
        <v>505</v>
      </c>
      <c r="F218" s="175" t="s">
        <v>506</v>
      </c>
      <c r="G218" s="176" t="s">
        <v>325</v>
      </c>
      <c r="H218" s="177">
        <v>12</v>
      </c>
      <c r="I218" s="178"/>
      <c r="J218" s="179">
        <f>ROUND(I218*H218,2)</f>
        <v>0</v>
      </c>
      <c r="K218" s="175"/>
      <c r="L218" s="40"/>
      <c r="M218" s="180" t="s">
        <v>5</v>
      </c>
      <c r="N218" s="181" t="s">
        <v>46</v>
      </c>
      <c r="O218" s="41"/>
      <c r="P218" s="182">
        <f>O218*H218</f>
        <v>0</v>
      </c>
      <c r="Q218" s="182">
        <v>0</v>
      </c>
      <c r="R218" s="182">
        <f>Q218*H218</f>
        <v>0</v>
      </c>
      <c r="S218" s="182">
        <v>0</v>
      </c>
      <c r="T218" s="183">
        <f>S218*H218</f>
        <v>0</v>
      </c>
      <c r="AR218" s="23" t="s">
        <v>201</v>
      </c>
      <c r="AT218" s="23" t="s">
        <v>197</v>
      </c>
      <c r="AU218" s="23" t="s">
        <v>211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1517</v>
      </c>
    </row>
    <row r="219" spans="2:65" s="1" customFormat="1" ht="16.5" customHeight="1">
      <c r="B219" s="172"/>
      <c r="C219" s="213" t="s">
        <v>466</v>
      </c>
      <c r="D219" s="213" t="s">
        <v>316</v>
      </c>
      <c r="E219" s="214" t="s">
        <v>513</v>
      </c>
      <c r="F219" s="215" t="s">
        <v>514</v>
      </c>
      <c r="G219" s="216" t="s">
        <v>325</v>
      </c>
      <c r="H219" s="217">
        <v>2</v>
      </c>
      <c r="I219" s="218"/>
      <c r="J219" s="219">
        <f>ROUND(I219*H219,2)</f>
        <v>0</v>
      </c>
      <c r="K219" s="215"/>
      <c r="L219" s="220"/>
      <c r="M219" s="221" t="s">
        <v>5</v>
      </c>
      <c r="N219" s="222" t="s">
        <v>46</v>
      </c>
      <c r="O219" s="41"/>
      <c r="P219" s="182">
        <f>O219*H219</f>
        <v>0</v>
      </c>
      <c r="Q219" s="182">
        <v>2E-3</v>
      </c>
      <c r="R219" s="182">
        <f>Q219*H219</f>
        <v>4.0000000000000001E-3</v>
      </c>
      <c r="S219" s="182">
        <v>0</v>
      </c>
      <c r="T219" s="183">
        <f>S219*H219</f>
        <v>0</v>
      </c>
      <c r="AR219" s="23" t="s">
        <v>255</v>
      </c>
      <c r="AT219" s="23" t="s">
        <v>316</v>
      </c>
      <c r="AU219" s="23" t="s">
        <v>211</v>
      </c>
      <c r="AY219" s="23" t="s">
        <v>195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23" t="s">
        <v>83</v>
      </c>
      <c r="BK219" s="184">
        <f>ROUND(I219*H219,2)</f>
        <v>0</v>
      </c>
      <c r="BL219" s="23" t="s">
        <v>201</v>
      </c>
      <c r="BM219" s="23" t="s">
        <v>1518</v>
      </c>
    </row>
    <row r="220" spans="2:65" s="1" customFormat="1" ht="16.5" customHeight="1">
      <c r="B220" s="172"/>
      <c r="C220" s="213" t="s">
        <v>471</v>
      </c>
      <c r="D220" s="213" t="s">
        <v>316</v>
      </c>
      <c r="E220" s="214" t="s">
        <v>516</v>
      </c>
      <c r="F220" s="215" t="s">
        <v>517</v>
      </c>
      <c r="G220" s="216" t="s">
        <v>325</v>
      </c>
      <c r="H220" s="217">
        <v>2</v>
      </c>
      <c r="I220" s="218"/>
      <c r="J220" s="219">
        <f>ROUND(I220*H220,2)</f>
        <v>0</v>
      </c>
      <c r="K220" s="215"/>
      <c r="L220" s="220"/>
      <c r="M220" s="221" t="s">
        <v>5</v>
      </c>
      <c r="N220" s="222" t="s">
        <v>46</v>
      </c>
      <c r="O220" s="41"/>
      <c r="P220" s="182">
        <f>O220*H220</f>
        <v>0</v>
      </c>
      <c r="Q220" s="182">
        <v>2E-3</v>
      </c>
      <c r="R220" s="182">
        <f>Q220*H220</f>
        <v>4.0000000000000001E-3</v>
      </c>
      <c r="S220" s="182">
        <v>0</v>
      </c>
      <c r="T220" s="183">
        <f>S220*H220</f>
        <v>0</v>
      </c>
      <c r="AR220" s="23" t="s">
        <v>255</v>
      </c>
      <c r="AT220" s="23" t="s">
        <v>316</v>
      </c>
      <c r="AU220" s="23" t="s">
        <v>211</v>
      </c>
      <c r="AY220" s="23" t="s">
        <v>195</v>
      </c>
      <c r="BE220" s="184">
        <f>IF(N220="základní",J220,0)</f>
        <v>0</v>
      </c>
      <c r="BF220" s="184">
        <f>IF(N220="snížená",J220,0)</f>
        <v>0</v>
      </c>
      <c r="BG220" s="184">
        <f>IF(N220="zákl. přenesená",J220,0)</f>
        <v>0</v>
      </c>
      <c r="BH220" s="184">
        <f>IF(N220="sníž. přenesená",J220,0)</f>
        <v>0</v>
      </c>
      <c r="BI220" s="184">
        <f>IF(N220="nulová",J220,0)</f>
        <v>0</v>
      </c>
      <c r="BJ220" s="23" t="s">
        <v>83</v>
      </c>
      <c r="BK220" s="184">
        <f>ROUND(I220*H220,2)</f>
        <v>0</v>
      </c>
      <c r="BL220" s="23" t="s">
        <v>201</v>
      </c>
      <c r="BM220" s="23" t="s">
        <v>1519</v>
      </c>
    </row>
    <row r="221" spans="2:65" s="1" customFormat="1" ht="27">
      <c r="B221" s="40"/>
      <c r="D221" s="186" t="s">
        <v>209</v>
      </c>
      <c r="F221" s="194" t="s">
        <v>519</v>
      </c>
      <c r="I221" s="195"/>
      <c r="L221" s="40"/>
      <c r="M221" s="196"/>
      <c r="N221" s="41"/>
      <c r="O221" s="41"/>
      <c r="P221" s="41"/>
      <c r="Q221" s="41"/>
      <c r="R221" s="41"/>
      <c r="S221" s="41"/>
      <c r="T221" s="69"/>
      <c r="AT221" s="23" t="s">
        <v>209</v>
      </c>
      <c r="AU221" s="23" t="s">
        <v>211</v>
      </c>
    </row>
    <row r="222" spans="2:65" s="1" customFormat="1" ht="16.5" customHeight="1">
      <c r="B222" s="172"/>
      <c r="C222" s="213" t="s">
        <v>476</v>
      </c>
      <c r="D222" s="213" t="s">
        <v>316</v>
      </c>
      <c r="E222" s="214" t="s">
        <v>521</v>
      </c>
      <c r="F222" s="215" t="s">
        <v>522</v>
      </c>
      <c r="G222" s="216" t="s">
        <v>325</v>
      </c>
      <c r="H222" s="217">
        <v>5</v>
      </c>
      <c r="I222" s="218"/>
      <c r="J222" s="219">
        <f>ROUND(I222*H222,2)</f>
        <v>0</v>
      </c>
      <c r="K222" s="215"/>
      <c r="L222" s="220"/>
      <c r="M222" s="221" t="s">
        <v>5</v>
      </c>
      <c r="N222" s="222" t="s">
        <v>46</v>
      </c>
      <c r="O222" s="41"/>
      <c r="P222" s="182">
        <f>O222*H222</f>
        <v>0</v>
      </c>
      <c r="Q222" s="182">
        <v>5.5999999999999995E-4</v>
      </c>
      <c r="R222" s="182">
        <f>Q222*H222</f>
        <v>2.7999999999999995E-3</v>
      </c>
      <c r="S222" s="182">
        <v>0</v>
      </c>
      <c r="T222" s="183">
        <f>S222*H222</f>
        <v>0</v>
      </c>
      <c r="AR222" s="23" t="s">
        <v>255</v>
      </c>
      <c r="AT222" s="23" t="s">
        <v>316</v>
      </c>
      <c r="AU222" s="23" t="s">
        <v>211</v>
      </c>
      <c r="AY222" s="23" t="s">
        <v>195</v>
      </c>
      <c r="BE222" s="184">
        <f>IF(N222="základní",J222,0)</f>
        <v>0</v>
      </c>
      <c r="BF222" s="184">
        <f>IF(N222="snížená",J222,0)</f>
        <v>0</v>
      </c>
      <c r="BG222" s="184">
        <f>IF(N222="zákl. přenesená",J222,0)</f>
        <v>0</v>
      </c>
      <c r="BH222" s="184">
        <f>IF(N222="sníž. přenesená",J222,0)</f>
        <v>0</v>
      </c>
      <c r="BI222" s="184">
        <f>IF(N222="nulová",J222,0)</f>
        <v>0</v>
      </c>
      <c r="BJ222" s="23" t="s">
        <v>83</v>
      </c>
      <c r="BK222" s="184">
        <f>ROUND(I222*H222,2)</f>
        <v>0</v>
      </c>
      <c r="BL222" s="23" t="s">
        <v>201</v>
      </c>
      <c r="BM222" s="23" t="s">
        <v>1520</v>
      </c>
    </row>
    <row r="223" spans="2:65" s="1" customFormat="1" ht="27">
      <c r="B223" s="40"/>
      <c r="D223" s="186" t="s">
        <v>209</v>
      </c>
      <c r="F223" s="194" t="s">
        <v>519</v>
      </c>
      <c r="I223" s="195"/>
      <c r="L223" s="40"/>
      <c r="M223" s="196"/>
      <c r="N223" s="41"/>
      <c r="O223" s="41"/>
      <c r="P223" s="41"/>
      <c r="Q223" s="41"/>
      <c r="R223" s="41"/>
      <c r="S223" s="41"/>
      <c r="T223" s="69"/>
      <c r="AT223" s="23" t="s">
        <v>209</v>
      </c>
      <c r="AU223" s="23" t="s">
        <v>211</v>
      </c>
    </row>
    <row r="224" spans="2:65" s="1" customFormat="1" ht="16.5" customHeight="1">
      <c r="B224" s="172"/>
      <c r="C224" s="213" t="s">
        <v>480</v>
      </c>
      <c r="D224" s="213" t="s">
        <v>316</v>
      </c>
      <c r="E224" s="214" t="s">
        <v>1521</v>
      </c>
      <c r="F224" s="215" t="s">
        <v>1522</v>
      </c>
      <c r="G224" s="216" t="s">
        <v>325</v>
      </c>
      <c r="H224" s="217">
        <v>1</v>
      </c>
      <c r="I224" s="218"/>
      <c r="J224" s="219">
        <f>ROUND(I224*H224,2)</f>
        <v>0</v>
      </c>
      <c r="K224" s="215"/>
      <c r="L224" s="220"/>
      <c r="M224" s="221" t="s">
        <v>5</v>
      </c>
      <c r="N224" s="222" t="s">
        <v>46</v>
      </c>
      <c r="O224" s="41"/>
      <c r="P224" s="182">
        <f>O224*H224</f>
        <v>0</v>
      </c>
      <c r="Q224" s="182">
        <v>6.8000000000000005E-4</v>
      </c>
      <c r="R224" s="182">
        <f>Q224*H224</f>
        <v>6.8000000000000005E-4</v>
      </c>
      <c r="S224" s="182">
        <v>0</v>
      </c>
      <c r="T224" s="183">
        <f>S224*H224</f>
        <v>0</v>
      </c>
      <c r="AR224" s="23" t="s">
        <v>255</v>
      </c>
      <c r="AT224" s="23" t="s">
        <v>316</v>
      </c>
      <c r="AU224" s="23" t="s">
        <v>211</v>
      </c>
      <c r="AY224" s="23" t="s">
        <v>195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23" t="s">
        <v>83</v>
      </c>
      <c r="BK224" s="184">
        <f>ROUND(I224*H224,2)</f>
        <v>0</v>
      </c>
      <c r="BL224" s="23" t="s">
        <v>201</v>
      </c>
      <c r="BM224" s="23" t="s">
        <v>1523</v>
      </c>
    </row>
    <row r="225" spans="2:65" s="1" customFormat="1" ht="27">
      <c r="B225" s="40"/>
      <c r="D225" s="186" t="s">
        <v>209</v>
      </c>
      <c r="F225" s="194" t="s">
        <v>519</v>
      </c>
      <c r="I225" s="195"/>
      <c r="L225" s="40"/>
      <c r="M225" s="196"/>
      <c r="N225" s="41"/>
      <c r="O225" s="41"/>
      <c r="P225" s="41"/>
      <c r="Q225" s="41"/>
      <c r="R225" s="41"/>
      <c r="S225" s="41"/>
      <c r="T225" s="69"/>
      <c r="AT225" s="23" t="s">
        <v>209</v>
      </c>
      <c r="AU225" s="23" t="s">
        <v>211</v>
      </c>
    </row>
    <row r="226" spans="2:65" s="1" customFormat="1" ht="16.5" customHeight="1">
      <c r="B226" s="172"/>
      <c r="C226" s="213" t="s">
        <v>485</v>
      </c>
      <c r="D226" s="213" t="s">
        <v>316</v>
      </c>
      <c r="E226" s="214" t="s">
        <v>525</v>
      </c>
      <c r="F226" s="215" t="s">
        <v>526</v>
      </c>
      <c r="G226" s="216" t="s">
        <v>325</v>
      </c>
      <c r="H226" s="217">
        <v>1</v>
      </c>
      <c r="I226" s="218"/>
      <c r="J226" s="219">
        <f>ROUND(I226*H226,2)</f>
        <v>0</v>
      </c>
      <c r="K226" s="215"/>
      <c r="L226" s="220"/>
      <c r="M226" s="221" t="s">
        <v>5</v>
      </c>
      <c r="N226" s="222" t="s">
        <v>46</v>
      </c>
      <c r="O226" s="41"/>
      <c r="P226" s="182">
        <f>O226*H226</f>
        <v>0</v>
      </c>
      <c r="Q226" s="182">
        <v>9.6000000000000002E-4</v>
      </c>
      <c r="R226" s="182">
        <f>Q226*H226</f>
        <v>9.6000000000000002E-4</v>
      </c>
      <c r="S226" s="182">
        <v>0</v>
      </c>
      <c r="T226" s="183">
        <f>S226*H226</f>
        <v>0</v>
      </c>
      <c r="AR226" s="23" t="s">
        <v>255</v>
      </c>
      <c r="AT226" s="23" t="s">
        <v>316</v>
      </c>
      <c r="AU226" s="23" t="s">
        <v>211</v>
      </c>
      <c r="AY226" s="23" t="s">
        <v>195</v>
      </c>
      <c r="BE226" s="184">
        <f>IF(N226="základní",J226,0)</f>
        <v>0</v>
      </c>
      <c r="BF226" s="184">
        <f>IF(N226="snížená",J226,0)</f>
        <v>0</v>
      </c>
      <c r="BG226" s="184">
        <f>IF(N226="zákl. přenesená",J226,0)</f>
        <v>0</v>
      </c>
      <c r="BH226" s="184">
        <f>IF(N226="sníž. přenesená",J226,0)</f>
        <v>0</v>
      </c>
      <c r="BI226" s="184">
        <f>IF(N226="nulová",J226,0)</f>
        <v>0</v>
      </c>
      <c r="BJ226" s="23" t="s">
        <v>83</v>
      </c>
      <c r="BK226" s="184">
        <f>ROUND(I226*H226,2)</f>
        <v>0</v>
      </c>
      <c r="BL226" s="23" t="s">
        <v>201</v>
      </c>
      <c r="BM226" s="23" t="s">
        <v>1524</v>
      </c>
    </row>
    <row r="227" spans="2:65" s="1" customFormat="1" ht="27">
      <c r="B227" s="40"/>
      <c r="D227" s="186" t="s">
        <v>209</v>
      </c>
      <c r="F227" s="194" t="s">
        <v>519</v>
      </c>
      <c r="I227" s="195"/>
      <c r="L227" s="40"/>
      <c r="M227" s="196"/>
      <c r="N227" s="41"/>
      <c r="O227" s="41"/>
      <c r="P227" s="41"/>
      <c r="Q227" s="41"/>
      <c r="R227" s="41"/>
      <c r="S227" s="41"/>
      <c r="T227" s="69"/>
      <c r="AT227" s="23" t="s">
        <v>209</v>
      </c>
      <c r="AU227" s="23" t="s">
        <v>211</v>
      </c>
    </row>
    <row r="228" spans="2:65" s="1" customFormat="1" ht="16.5" customHeight="1">
      <c r="B228" s="172"/>
      <c r="C228" s="213" t="s">
        <v>490</v>
      </c>
      <c r="D228" s="213" t="s">
        <v>316</v>
      </c>
      <c r="E228" s="214" t="s">
        <v>509</v>
      </c>
      <c r="F228" s="215" t="s">
        <v>510</v>
      </c>
      <c r="G228" s="216" t="s">
        <v>325</v>
      </c>
      <c r="H228" s="217">
        <v>1</v>
      </c>
      <c r="I228" s="218"/>
      <c r="J228" s="219">
        <f>ROUND(I228*H228,2)</f>
        <v>0</v>
      </c>
      <c r="K228" s="215"/>
      <c r="L228" s="220"/>
      <c r="M228" s="221" t="s">
        <v>5</v>
      </c>
      <c r="N228" s="222" t="s">
        <v>46</v>
      </c>
      <c r="O228" s="41"/>
      <c r="P228" s="182">
        <f>O228*H228</f>
        <v>0</v>
      </c>
      <c r="Q228" s="182">
        <v>3.2000000000000003E-4</v>
      </c>
      <c r="R228" s="182">
        <f>Q228*H228</f>
        <v>3.2000000000000003E-4</v>
      </c>
      <c r="S228" s="182">
        <v>0</v>
      </c>
      <c r="T228" s="183">
        <f>S228*H228</f>
        <v>0</v>
      </c>
      <c r="AR228" s="23" t="s">
        <v>255</v>
      </c>
      <c r="AT228" s="23" t="s">
        <v>316</v>
      </c>
      <c r="AU228" s="23" t="s">
        <v>211</v>
      </c>
      <c r="AY228" s="23" t="s">
        <v>195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23" t="s">
        <v>83</v>
      </c>
      <c r="BK228" s="184">
        <f>ROUND(I228*H228,2)</f>
        <v>0</v>
      </c>
      <c r="BL228" s="23" t="s">
        <v>201</v>
      </c>
      <c r="BM228" s="23" t="s">
        <v>1525</v>
      </c>
    </row>
    <row r="229" spans="2:65" s="1" customFormat="1" ht="27">
      <c r="B229" s="40"/>
      <c r="D229" s="186" t="s">
        <v>209</v>
      </c>
      <c r="F229" s="194" t="s">
        <v>512</v>
      </c>
      <c r="I229" s="195"/>
      <c r="L229" s="40"/>
      <c r="M229" s="196"/>
      <c r="N229" s="41"/>
      <c r="O229" s="41"/>
      <c r="P229" s="41"/>
      <c r="Q229" s="41"/>
      <c r="R229" s="41"/>
      <c r="S229" s="41"/>
      <c r="T229" s="69"/>
      <c r="AT229" s="23" t="s">
        <v>209</v>
      </c>
      <c r="AU229" s="23" t="s">
        <v>211</v>
      </c>
    </row>
    <row r="230" spans="2:65" s="1" customFormat="1" ht="25.5" customHeight="1">
      <c r="B230" s="172"/>
      <c r="C230" s="173" t="s">
        <v>494</v>
      </c>
      <c r="D230" s="173" t="s">
        <v>197</v>
      </c>
      <c r="E230" s="174" t="s">
        <v>529</v>
      </c>
      <c r="F230" s="175" t="s">
        <v>530</v>
      </c>
      <c r="G230" s="176" t="s">
        <v>325</v>
      </c>
      <c r="H230" s="177">
        <v>5</v>
      </c>
      <c r="I230" s="178"/>
      <c r="J230" s="179">
        <f>ROUND(I230*H230,2)</f>
        <v>0</v>
      </c>
      <c r="K230" s="175"/>
      <c r="L230" s="40"/>
      <c r="M230" s="180" t="s">
        <v>5</v>
      </c>
      <c r="N230" s="181" t="s">
        <v>46</v>
      </c>
      <c r="O230" s="41"/>
      <c r="P230" s="182">
        <f>O230*H230</f>
        <v>0</v>
      </c>
      <c r="Q230" s="182">
        <v>0</v>
      </c>
      <c r="R230" s="182">
        <f>Q230*H230</f>
        <v>0</v>
      </c>
      <c r="S230" s="182">
        <v>0</v>
      </c>
      <c r="T230" s="183">
        <f>S230*H230</f>
        <v>0</v>
      </c>
      <c r="AR230" s="23" t="s">
        <v>201</v>
      </c>
      <c r="AT230" s="23" t="s">
        <v>197</v>
      </c>
      <c r="AU230" s="23" t="s">
        <v>211</v>
      </c>
      <c r="AY230" s="23" t="s">
        <v>195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23" t="s">
        <v>83</v>
      </c>
      <c r="BK230" s="184">
        <f>ROUND(I230*H230,2)</f>
        <v>0</v>
      </c>
      <c r="BL230" s="23" t="s">
        <v>201</v>
      </c>
      <c r="BM230" s="23" t="s">
        <v>1526</v>
      </c>
    </row>
    <row r="231" spans="2:65" s="1" customFormat="1" ht="16.5" customHeight="1">
      <c r="B231" s="172"/>
      <c r="C231" s="213" t="s">
        <v>499</v>
      </c>
      <c r="D231" s="213" t="s">
        <v>316</v>
      </c>
      <c r="E231" s="214" t="s">
        <v>533</v>
      </c>
      <c r="F231" s="215" t="s">
        <v>534</v>
      </c>
      <c r="G231" s="216" t="s">
        <v>325</v>
      </c>
      <c r="H231" s="217">
        <v>5</v>
      </c>
      <c r="I231" s="218"/>
      <c r="J231" s="219">
        <f>ROUND(I231*H231,2)</f>
        <v>0</v>
      </c>
      <c r="K231" s="215"/>
      <c r="L231" s="220"/>
      <c r="M231" s="221" t="s">
        <v>5</v>
      </c>
      <c r="N231" s="222" t="s">
        <v>46</v>
      </c>
      <c r="O231" s="41"/>
      <c r="P231" s="182">
        <f>O231*H231</f>
        <v>0</v>
      </c>
      <c r="Q231" s="182">
        <v>2.5000000000000001E-3</v>
      </c>
      <c r="R231" s="182">
        <f>Q231*H231</f>
        <v>1.2500000000000001E-2</v>
      </c>
      <c r="S231" s="182">
        <v>0</v>
      </c>
      <c r="T231" s="183">
        <f>S231*H231</f>
        <v>0</v>
      </c>
      <c r="AR231" s="23" t="s">
        <v>255</v>
      </c>
      <c r="AT231" s="23" t="s">
        <v>316</v>
      </c>
      <c r="AU231" s="23" t="s">
        <v>211</v>
      </c>
      <c r="AY231" s="23" t="s">
        <v>195</v>
      </c>
      <c r="BE231" s="184">
        <f>IF(N231="základní",J231,0)</f>
        <v>0</v>
      </c>
      <c r="BF231" s="184">
        <f>IF(N231="snížená",J231,0)</f>
        <v>0</v>
      </c>
      <c r="BG231" s="184">
        <f>IF(N231="zákl. přenesená",J231,0)</f>
        <v>0</v>
      </c>
      <c r="BH231" s="184">
        <f>IF(N231="sníž. přenesená",J231,0)</f>
        <v>0</v>
      </c>
      <c r="BI231" s="184">
        <f>IF(N231="nulová",J231,0)</f>
        <v>0</v>
      </c>
      <c r="BJ231" s="23" t="s">
        <v>83</v>
      </c>
      <c r="BK231" s="184">
        <f>ROUND(I231*H231,2)</f>
        <v>0</v>
      </c>
      <c r="BL231" s="23" t="s">
        <v>201</v>
      </c>
      <c r="BM231" s="23" t="s">
        <v>1527</v>
      </c>
    </row>
    <row r="232" spans="2:65" s="1" customFormat="1" ht="54">
      <c r="B232" s="40"/>
      <c r="D232" s="186" t="s">
        <v>209</v>
      </c>
      <c r="F232" s="194" t="s">
        <v>536</v>
      </c>
      <c r="I232" s="195"/>
      <c r="L232" s="40"/>
      <c r="M232" s="196"/>
      <c r="N232" s="41"/>
      <c r="O232" s="41"/>
      <c r="P232" s="41"/>
      <c r="Q232" s="41"/>
      <c r="R232" s="41"/>
      <c r="S232" s="41"/>
      <c r="T232" s="69"/>
      <c r="AT232" s="23" t="s">
        <v>209</v>
      </c>
      <c r="AU232" s="23" t="s">
        <v>211</v>
      </c>
    </row>
    <row r="233" spans="2:65" s="1" customFormat="1" ht="16.5" customHeight="1">
      <c r="B233" s="172"/>
      <c r="C233" s="173" t="s">
        <v>504</v>
      </c>
      <c r="D233" s="173" t="s">
        <v>197</v>
      </c>
      <c r="E233" s="174" t="s">
        <v>538</v>
      </c>
      <c r="F233" s="175" t="s">
        <v>539</v>
      </c>
      <c r="G233" s="176" t="s">
        <v>303</v>
      </c>
      <c r="H233" s="177">
        <v>0.28999999999999998</v>
      </c>
      <c r="I233" s="178"/>
      <c r="J233" s="179">
        <f>ROUND(I233*H233,2)</f>
        <v>0</v>
      </c>
      <c r="K233" s="175"/>
      <c r="L233" s="40"/>
      <c r="M233" s="180" t="s">
        <v>5</v>
      </c>
      <c r="N233" s="181" t="s">
        <v>46</v>
      </c>
      <c r="O233" s="41"/>
      <c r="P233" s="182">
        <f>O233*H233</f>
        <v>0</v>
      </c>
      <c r="Q233" s="182">
        <v>0</v>
      </c>
      <c r="R233" s="182">
        <f>Q233*H233</f>
        <v>0</v>
      </c>
      <c r="S233" s="182">
        <v>0</v>
      </c>
      <c r="T233" s="183">
        <f>S233*H233</f>
        <v>0</v>
      </c>
      <c r="AR233" s="23" t="s">
        <v>201</v>
      </c>
      <c r="AT233" s="23" t="s">
        <v>197</v>
      </c>
      <c r="AU233" s="23" t="s">
        <v>211</v>
      </c>
      <c r="AY233" s="23" t="s">
        <v>195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23" t="s">
        <v>83</v>
      </c>
      <c r="BK233" s="184">
        <f>ROUND(I233*H233,2)</f>
        <v>0</v>
      </c>
      <c r="BL233" s="23" t="s">
        <v>201</v>
      </c>
      <c r="BM233" s="23" t="s">
        <v>1528</v>
      </c>
    </row>
    <row r="234" spans="2:65" s="10" customFormat="1" ht="22.35" customHeight="1">
      <c r="B234" s="159"/>
      <c r="D234" s="160" t="s">
        <v>74</v>
      </c>
      <c r="E234" s="170" t="s">
        <v>541</v>
      </c>
      <c r="F234" s="170" t="s">
        <v>542</v>
      </c>
      <c r="I234" s="162"/>
      <c r="J234" s="171">
        <f>BK234</f>
        <v>0</v>
      </c>
      <c r="L234" s="159"/>
      <c r="M234" s="164"/>
      <c r="N234" s="165"/>
      <c r="O234" s="165"/>
      <c r="P234" s="166">
        <f>SUM(P235:P269)</f>
        <v>0</v>
      </c>
      <c r="Q234" s="165"/>
      <c r="R234" s="166">
        <f>SUM(R235:R269)</f>
        <v>2.4873199999999995</v>
      </c>
      <c r="S234" s="165"/>
      <c r="T234" s="167">
        <f>SUM(T235:T269)</f>
        <v>0</v>
      </c>
      <c r="AR234" s="160" t="s">
        <v>83</v>
      </c>
      <c r="AT234" s="168" t="s">
        <v>74</v>
      </c>
      <c r="AU234" s="168" t="s">
        <v>85</v>
      </c>
      <c r="AY234" s="160" t="s">
        <v>195</v>
      </c>
      <c r="BK234" s="169">
        <f>SUM(BK235:BK269)</f>
        <v>0</v>
      </c>
    </row>
    <row r="235" spans="2:65" s="1" customFormat="1" ht="16.5" customHeight="1">
      <c r="B235" s="172"/>
      <c r="C235" s="173" t="s">
        <v>508</v>
      </c>
      <c r="D235" s="173" t="s">
        <v>197</v>
      </c>
      <c r="E235" s="174" t="s">
        <v>544</v>
      </c>
      <c r="F235" s="175" t="s">
        <v>545</v>
      </c>
      <c r="G235" s="176" t="s">
        <v>325</v>
      </c>
      <c r="H235" s="177">
        <v>2</v>
      </c>
      <c r="I235" s="178"/>
      <c r="J235" s="179">
        <f>ROUND(I235*H235,2)</f>
        <v>0</v>
      </c>
      <c r="K235" s="175"/>
      <c r="L235" s="40"/>
      <c r="M235" s="180" t="s">
        <v>5</v>
      </c>
      <c r="N235" s="181" t="s">
        <v>46</v>
      </c>
      <c r="O235" s="41"/>
      <c r="P235" s="182">
        <f>O235*H235</f>
        <v>0</v>
      </c>
      <c r="Q235" s="182">
        <v>8.0000000000000004E-4</v>
      </c>
      <c r="R235" s="182">
        <f>Q235*H235</f>
        <v>1.6000000000000001E-3</v>
      </c>
      <c r="S235" s="182">
        <v>0</v>
      </c>
      <c r="T235" s="183">
        <f>S235*H235</f>
        <v>0</v>
      </c>
      <c r="AR235" s="23" t="s">
        <v>201</v>
      </c>
      <c r="AT235" s="23" t="s">
        <v>197</v>
      </c>
      <c r="AU235" s="23" t="s">
        <v>211</v>
      </c>
      <c r="AY235" s="23" t="s">
        <v>195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23" t="s">
        <v>83</v>
      </c>
      <c r="BK235" s="184">
        <f>ROUND(I235*H235,2)</f>
        <v>0</v>
      </c>
      <c r="BL235" s="23" t="s">
        <v>201</v>
      </c>
      <c r="BM235" s="23" t="s">
        <v>1529</v>
      </c>
    </row>
    <row r="236" spans="2:65" s="1" customFormat="1" ht="16.5" customHeight="1">
      <c r="B236" s="172"/>
      <c r="C236" s="213" t="s">
        <v>391</v>
      </c>
      <c r="D236" s="213" t="s">
        <v>316</v>
      </c>
      <c r="E236" s="214" t="s">
        <v>548</v>
      </c>
      <c r="F236" s="215" t="s">
        <v>549</v>
      </c>
      <c r="G236" s="216" t="s">
        <v>325</v>
      </c>
      <c r="H236" s="217">
        <v>2</v>
      </c>
      <c r="I236" s="218"/>
      <c r="J236" s="219">
        <f>ROUND(I236*H236,2)</f>
        <v>0</v>
      </c>
      <c r="K236" s="215"/>
      <c r="L236" s="220"/>
      <c r="M236" s="221" t="s">
        <v>5</v>
      </c>
      <c r="N236" s="222" t="s">
        <v>46</v>
      </c>
      <c r="O236" s="41"/>
      <c r="P236" s="182">
        <f>O236*H236</f>
        <v>0</v>
      </c>
      <c r="Q236" s="182">
        <v>1.4999999999999999E-2</v>
      </c>
      <c r="R236" s="182">
        <f>Q236*H236</f>
        <v>0.03</v>
      </c>
      <c r="S236" s="182">
        <v>0</v>
      </c>
      <c r="T236" s="183">
        <f>S236*H236</f>
        <v>0</v>
      </c>
      <c r="AR236" s="23" t="s">
        <v>255</v>
      </c>
      <c r="AT236" s="23" t="s">
        <v>316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1530</v>
      </c>
    </row>
    <row r="237" spans="2:65" s="1" customFormat="1" ht="40.5">
      <c r="B237" s="40"/>
      <c r="D237" s="186" t="s">
        <v>209</v>
      </c>
      <c r="F237" s="194" t="s">
        <v>551</v>
      </c>
      <c r="I237" s="195"/>
      <c r="L237" s="40"/>
      <c r="M237" s="196"/>
      <c r="N237" s="41"/>
      <c r="O237" s="41"/>
      <c r="P237" s="41"/>
      <c r="Q237" s="41"/>
      <c r="R237" s="41"/>
      <c r="S237" s="41"/>
      <c r="T237" s="69"/>
      <c r="AT237" s="23" t="s">
        <v>209</v>
      </c>
      <c r="AU237" s="23" t="s">
        <v>211</v>
      </c>
    </row>
    <row r="238" spans="2:65" s="1" customFormat="1" ht="16.5" customHeight="1">
      <c r="B238" s="172"/>
      <c r="C238" s="213" t="s">
        <v>412</v>
      </c>
      <c r="D238" s="213" t="s">
        <v>316</v>
      </c>
      <c r="E238" s="214" t="s">
        <v>553</v>
      </c>
      <c r="F238" s="215" t="s">
        <v>554</v>
      </c>
      <c r="G238" s="216" t="s">
        <v>325</v>
      </c>
      <c r="H238" s="217">
        <v>2</v>
      </c>
      <c r="I238" s="218"/>
      <c r="J238" s="219">
        <f>ROUND(I238*H238,2)</f>
        <v>0</v>
      </c>
      <c r="K238" s="215"/>
      <c r="L238" s="220"/>
      <c r="M238" s="221" t="s">
        <v>5</v>
      </c>
      <c r="N238" s="222" t="s">
        <v>46</v>
      </c>
      <c r="O238" s="41"/>
      <c r="P238" s="182">
        <f>O238*H238</f>
        <v>0</v>
      </c>
      <c r="Q238" s="182">
        <v>6.8999999999999999E-3</v>
      </c>
      <c r="R238" s="182">
        <f>Q238*H238</f>
        <v>1.38E-2</v>
      </c>
      <c r="S238" s="182">
        <v>0</v>
      </c>
      <c r="T238" s="183">
        <f>S238*H238</f>
        <v>0</v>
      </c>
      <c r="AR238" s="23" t="s">
        <v>255</v>
      </c>
      <c r="AT238" s="23" t="s">
        <v>316</v>
      </c>
      <c r="AU238" s="23" t="s">
        <v>211</v>
      </c>
      <c r="AY238" s="23" t="s">
        <v>195</v>
      </c>
      <c r="BE238" s="184">
        <f>IF(N238="základní",J238,0)</f>
        <v>0</v>
      </c>
      <c r="BF238" s="184">
        <f>IF(N238="snížená",J238,0)</f>
        <v>0</v>
      </c>
      <c r="BG238" s="184">
        <f>IF(N238="zákl. přenesená",J238,0)</f>
        <v>0</v>
      </c>
      <c r="BH238" s="184">
        <f>IF(N238="sníž. přenesená",J238,0)</f>
        <v>0</v>
      </c>
      <c r="BI238" s="184">
        <f>IF(N238="nulová",J238,0)</f>
        <v>0</v>
      </c>
      <c r="BJ238" s="23" t="s">
        <v>83</v>
      </c>
      <c r="BK238" s="184">
        <f>ROUND(I238*H238,2)</f>
        <v>0</v>
      </c>
      <c r="BL238" s="23" t="s">
        <v>201</v>
      </c>
      <c r="BM238" s="23" t="s">
        <v>1531</v>
      </c>
    </row>
    <row r="239" spans="2:65" s="1" customFormat="1" ht="27">
      <c r="B239" s="40"/>
      <c r="D239" s="186" t="s">
        <v>209</v>
      </c>
      <c r="F239" s="194" t="s">
        <v>556</v>
      </c>
      <c r="I239" s="195"/>
      <c r="L239" s="40"/>
      <c r="M239" s="196"/>
      <c r="N239" s="41"/>
      <c r="O239" s="41"/>
      <c r="P239" s="41"/>
      <c r="Q239" s="41"/>
      <c r="R239" s="41"/>
      <c r="S239" s="41"/>
      <c r="T239" s="69"/>
      <c r="AT239" s="23" t="s">
        <v>209</v>
      </c>
      <c r="AU239" s="23" t="s">
        <v>211</v>
      </c>
    </row>
    <row r="240" spans="2:65" s="1" customFormat="1" ht="16.5" customHeight="1">
      <c r="B240" s="172"/>
      <c r="C240" s="173" t="s">
        <v>520</v>
      </c>
      <c r="D240" s="173" t="s">
        <v>197</v>
      </c>
      <c r="E240" s="174" t="s">
        <v>1532</v>
      </c>
      <c r="F240" s="175" t="s">
        <v>1533</v>
      </c>
      <c r="G240" s="176" t="s">
        <v>325</v>
      </c>
      <c r="H240" s="177">
        <v>2</v>
      </c>
      <c r="I240" s="178"/>
      <c r="J240" s="179">
        <f>ROUND(I240*H240,2)</f>
        <v>0</v>
      </c>
      <c r="K240" s="175"/>
      <c r="L240" s="40"/>
      <c r="M240" s="180" t="s">
        <v>5</v>
      </c>
      <c r="N240" s="181" t="s">
        <v>46</v>
      </c>
      <c r="O240" s="41"/>
      <c r="P240" s="182">
        <f>O240*H240</f>
        <v>0</v>
      </c>
      <c r="Q240" s="182">
        <v>8.0000000000000004E-4</v>
      </c>
      <c r="R240" s="182">
        <f>Q240*H240</f>
        <v>1.6000000000000001E-3</v>
      </c>
      <c r="S240" s="182">
        <v>0</v>
      </c>
      <c r="T240" s="183">
        <f>S240*H240</f>
        <v>0</v>
      </c>
      <c r="AR240" s="23" t="s">
        <v>201</v>
      </c>
      <c r="AT240" s="23" t="s">
        <v>197</v>
      </c>
      <c r="AU240" s="23" t="s">
        <v>211</v>
      </c>
      <c r="AY240" s="23" t="s">
        <v>195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23" t="s">
        <v>83</v>
      </c>
      <c r="BK240" s="184">
        <f>ROUND(I240*H240,2)</f>
        <v>0</v>
      </c>
      <c r="BL240" s="23" t="s">
        <v>201</v>
      </c>
      <c r="BM240" s="23" t="s">
        <v>1534</v>
      </c>
    </row>
    <row r="241" spans="2:65" s="1" customFormat="1" ht="16.5" customHeight="1">
      <c r="B241" s="172"/>
      <c r="C241" s="213" t="s">
        <v>524</v>
      </c>
      <c r="D241" s="213" t="s">
        <v>316</v>
      </c>
      <c r="E241" s="214" t="s">
        <v>601</v>
      </c>
      <c r="F241" s="215" t="s">
        <v>1535</v>
      </c>
      <c r="G241" s="216" t="s">
        <v>325</v>
      </c>
      <c r="H241" s="217">
        <v>2</v>
      </c>
      <c r="I241" s="218"/>
      <c r="J241" s="219">
        <f>ROUND(I241*H241,2)</f>
        <v>0</v>
      </c>
      <c r="K241" s="215"/>
      <c r="L241" s="220"/>
      <c r="M241" s="221" t="s">
        <v>5</v>
      </c>
      <c r="N241" s="222" t="s">
        <v>46</v>
      </c>
      <c r="O241" s="41"/>
      <c r="P241" s="182">
        <f>O241*H241</f>
        <v>0</v>
      </c>
      <c r="Q241" s="182">
        <v>3.3300000000000003E-2</v>
      </c>
      <c r="R241" s="182">
        <f>Q241*H241</f>
        <v>6.6600000000000006E-2</v>
      </c>
      <c r="S241" s="182">
        <v>0</v>
      </c>
      <c r="T241" s="183">
        <f>S241*H241</f>
        <v>0</v>
      </c>
      <c r="AR241" s="23" t="s">
        <v>255</v>
      </c>
      <c r="AT241" s="23" t="s">
        <v>316</v>
      </c>
      <c r="AU241" s="23" t="s">
        <v>211</v>
      </c>
      <c r="AY241" s="23" t="s">
        <v>195</v>
      </c>
      <c r="BE241" s="184">
        <f>IF(N241="základní",J241,0)</f>
        <v>0</v>
      </c>
      <c r="BF241" s="184">
        <f>IF(N241="snížená",J241,0)</f>
        <v>0</v>
      </c>
      <c r="BG241" s="184">
        <f>IF(N241="zákl. přenesená",J241,0)</f>
        <v>0</v>
      </c>
      <c r="BH241" s="184">
        <f>IF(N241="sníž. přenesená",J241,0)</f>
        <v>0</v>
      </c>
      <c r="BI241" s="184">
        <f>IF(N241="nulová",J241,0)</f>
        <v>0</v>
      </c>
      <c r="BJ241" s="23" t="s">
        <v>83</v>
      </c>
      <c r="BK241" s="184">
        <f>ROUND(I241*H241,2)</f>
        <v>0</v>
      </c>
      <c r="BL241" s="23" t="s">
        <v>201</v>
      </c>
      <c r="BM241" s="23" t="s">
        <v>1536</v>
      </c>
    </row>
    <row r="242" spans="2:65" s="1" customFormat="1" ht="40.5">
      <c r="B242" s="40"/>
      <c r="D242" s="186" t="s">
        <v>209</v>
      </c>
      <c r="F242" s="194" t="s">
        <v>551</v>
      </c>
      <c r="I242" s="195"/>
      <c r="L242" s="40"/>
      <c r="M242" s="196"/>
      <c r="N242" s="41"/>
      <c r="O242" s="41"/>
      <c r="P242" s="41"/>
      <c r="Q242" s="41"/>
      <c r="R242" s="41"/>
      <c r="S242" s="41"/>
      <c r="T242" s="69"/>
      <c r="AT242" s="23" t="s">
        <v>209</v>
      </c>
      <c r="AU242" s="23" t="s">
        <v>211</v>
      </c>
    </row>
    <row r="243" spans="2:65" s="1" customFormat="1" ht="16.5" customHeight="1">
      <c r="B243" s="172"/>
      <c r="C243" s="213" t="s">
        <v>528</v>
      </c>
      <c r="D243" s="213" t="s">
        <v>316</v>
      </c>
      <c r="E243" s="214" t="s">
        <v>1537</v>
      </c>
      <c r="F243" s="215" t="s">
        <v>1538</v>
      </c>
      <c r="G243" s="216" t="s">
        <v>325</v>
      </c>
      <c r="H243" s="217">
        <v>2</v>
      </c>
      <c r="I243" s="218"/>
      <c r="J243" s="219">
        <f>ROUND(I243*H243,2)</f>
        <v>0</v>
      </c>
      <c r="K243" s="215"/>
      <c r="L243" s="220"/>
      <c r="M243" s="221" t="s">
        <v>5</v>
      </c>
      <c r="N243" s="222" t="s">
        <v>46</v>
      </c>
      <c r="O243" s="41"/>
      <c r="P243" s="182">
        <f>O243*H243</f>
        <v>0</v>
      </c>
      <c r="Q243" s="182">
        <v>6.8999999999999999E-3</v>
      </c>
      <c r="R243" s="182">
        <f>Q243*H243</f>
        <v>1.38E-2</v>
      </c>
      <c r="S243" s="182">
        <v>0</v>
      </c>
      <c r="T243" s="183">
        <f>S243*H243</f>
        <v>0</v>
      </c>
      <c r="AR243" s="23" t="s">
        <v>255</v>
      </c>
      <c r="AT243" s="23" t="s">
        <v>316</v>
      </c>
      <c r="AU243" s="23" t="s">
        <v>211</v>
      </c>
      <c r="AY243" s="23" t="s">
        <v>195</v>
      </c>
      <c r="BE243" s="184">
        <f>IF(N243="základní",J243,0)</f>
        <v>0</v>
      </c>
      <c r="BF243" s="184">
        <f>IF(N243="snížená",J243,0)</f>
        <v>0</v>
      </c>
      <c r="BG243" s="184">
        <f>IF(N243="zákl. přenesená",J243,0)</f>
        <v>0</v>
      </c>
      <c r="BH243" s="184">
        <f>IF(N243="sníž. přenesená",J243,0)</f>
        <v>0</v>
      </c>
      <c r="BI243" s="184">
        <f>IF(N243="nulová",J243,0)</f>
        <v>0</v>
      </c>
      <c r="BJ243" s="23" t="s">
        <v>83</v>
      </c>
      <c r="BK243" s="184">
        <f>ROUND(I243*H243,2)</f>
        <v>0</v>
      </c>
      <c r="BL243" s="23" t="s">
        <v>201</v>
      </c>
      <c r="BM243" s="23" t="s">
        <v>1539</v>
      </c>
    </row>
    <row r="244" spans="2:65" s="1" customFormat="1" ht="27">
      <c r="B244" s="40"/>
      <c r="D244" s="186" t="s">
        <v>209</v>
      </c>
      <c r="F244" s="194" t="s">
        <v>556</v>
      </c>
      <c r="I244" s="195"/>
      <c r="L244" s="40"/>
      <c r="M244" s="196"/>
      <c r="N244" s="41"/>
      <c r="O244" s="41"/>
      <c r="P244" s="41"/>
      <c r="Q244" s="41"/>
      <c r="R244" s="41"/>
      <c r="S244" s="41"/>
      <c r="T244" s="69"/>
      <c r="AT244" s="23" t="s">
        <v>209</v>
      </c>
      <c r="AU244" s="23" t="s">
        <v>211</v>
      </c>
    </row>
    <row r="245" spans="2:65" s="1" customFormat="1" ht="16.5" customHeight="1">
      <c r="B245" s="172"/>
      <c r="C245" s="173" t="s">
        <v>532</v>
      </c>
      <c r="D245" s="173" t="s">
        <v>197</v>
      </c>
      <c r="E245" s="174" t="s">
        <v>579</v>
      </c>
      <c r="F245" s="175" t="s">
        <v>580</v>
      </c>
      <c r="G245" s="176" t="s">
        <v>325</v>
      </c>
      <c r="H245" s="177">
        <v>5</v>
      </c>
      <c r="I245" s="178"/>
      <c r="J245" s="179">
        <f>ROUND(I245*H245,2)</f>
        <v>0</v>
      </c>
      <c r="K245" s="175"/>
      <c r="L245" s="40"/>
      <c r="M245" s="180" t="s">
        <v>5</v>
      </c>
      <c r="N245" s="181" t="s">
        <v>46</v>
      </c>
      <c r="O245" s="41"/>
      <c r="P245" s="182">
        <f>O245*H245</f>
        <v>0</v>
      </c>
      <c r="Q245" s="182">
        <v>6.3829999999999998E-2</v>
      </c>
      <c r="R245" s="182">
        <f>Q245*H245</f>
        <v>0.31914999999999999</v>
      </c>
      <c r="S245" s="182">
        <v>0</v>
      </c>
      <c r="T245" s="183">
        <f>S245*H245</f>
        <v>0</v>
      </c>
      <c r="AR245" s="23" t="s">
        <v>201</v>
      </c>
      <c r="AT245" s="23" t="s">
        <v>197</v>
      </c>
      <c r="AU245" s="23" t="s">
        <v>211</v>
      </c>
      <c r="AY245" s="23" t="s">
        <v>195</v>
      </c>
      <c r="BE245" s="184">
        <f>IF(N245="základní",J245,0)</f>
        <v>0</v>
      </c>
      <c r="BF245" s="184">
        <f>IF(N245="snížená",J245,0)</f>
        <v>0</v>
      </c>
      <c r="BG245" s="184">
        <f>IF(N245="zákl. přenesená",J245,0)</f>
        <v>0</v>
      </c>
      <c r="BH245" s="184">
        <f>IF(N245="sníž. přenesená",J245,0)</f>
        <v>0</v>
      </c>
      <c r="BI245" s="184">
        <f>IF(N245="nulová",J245,0)</f>
        <v>0</v>
      </c>
      <c r="BJ245" s="23" t="s">
        <v>83</v>
      </c>
      <c r="BK245" s="184">
        <f>ROUND(I245*H245,2)</f>
        <v>0</v>
      </c>
      <c r="BL245" s="23" t="s">
        <v>201</v>
      </c>
      <c r="BM245" s="23" t="s">
        <v>1540</v>
      </c>
    </row>
    <row r="246" spans="2:65" s="1" customFormat="1" ht="16.5" customHeight="1">
      <c r="B246" s="172"/>
      <c r="C246" s="213" t="s">
        <v>537</v>
      </c>
      <c r="D246" s="213" t="s">
        <v>316</v>
      </c>
      <c r="E246" s="214" t="s">
        <v>583</v>
      </c>
      <c r="F246" s="215" t="s">
        <v>584</v>
      </c>
      <c r="G246" s="216" t="s">
        <v>325</v>
      </c>
      <c r="H246" s="217">
        <v>5</v>
      </c>
      <c r="I246" s="218"/>
      <c r="J246" s="219">
        <f>ROUND(I246*H246,2)</f>
        <v>0</v>
      </c>
      <c r="K246" s="215"/>
      <c r="L246" s="220"/>
      <c r="M246" s="221" t="s">
        <v>5</v>
      </c>
      <c r="N246" s="222" t="s">
        <v>46</v>
      </c>
      <c r="O246" s="41"/>
      <c r="P246" s="182">
        <f>O246*H246</f>
        <v>0</v>
      </c>
      <c r="Q246" s="182">
        <v>7.3000000000000001E-3</v>
      </c>
      <c r="R246" s="182">
        <f>Q246*H246</f>
        <v>3.6499999999999998E-2</v>
      </c>
      <c r="S246" s="182">
        <v>0</v>
      </c>
      <c r="T246" s="183">
        <f>S246*H246</f>
        <v>0</v>
      </c>
      <c r="AR246" s="23" t="s">
        <v>255</v>
      </c>
      <c r="AT246" s="23" t="s">
        <v>316</v>
      </c>
      <c r="AU246" s="23" t="s">
        <v>211</v>
      </c>
      <c r="AY246" s="23" t="s">
        <v>195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23" t="s">
        <v>83</v>
      </c>
      <c r="BK246" s="184">
        <f>ROUND(I246*H246,2)</f>
        <v>0</v>
      </c>
      <c r="BL246" s="23" t="s">
        <v>201</v>
      </c>
      <c r="BM246" s="23" t="s">
        <v>1541</v>
      </c>
    </row>
    <row r="247" spans="2:65" s="1" customFormat="1" ht="40.5">
      <c r="B247" s="40"/>
      <c r="D247" s="186" t="s">
        <v>209</v>
      </c>
      <c r="F247" s="194" t="s">
        <v>586</v>
      </c>
      <c r="I247" s="195"/>
      <c r="L247" s="40"/>
      <c r="M247" s="196"/>
      <c r="N247" s="41"/>
      <c r="O247" s="41"/>
      <c r="P247" s="41"/>
      <c r="Q247" s="41"/>
      <c r="R247" s="41"/>
      <c r="S247" s="41"/>
      <c r="T247" s="69"/>
      <c r="AT247" s="23" t="s">
        <v>209</v>
      </c>
      <c r="AU247" s="23" t="s">
        <v>211</v>
      </c>
    </row>
    <row r="248" spans="2:65" s="1" customFormat="1" ht="16.5" customHeight="1">
      <c r="B248" s="172"/>
      <c r="C248" s="213" t="s">
        <v>543</v>
      </c>
      <c r="D248" s="213" t="s">
        <v>316</v>
      </c>
      <c r="E248" s="214" t="s">
        <v>588</v>
      </c>
      <c r="F248" s="215" t="s">
        <v>589</v>
      </c>
      <c r="G248" s="216" t="s">
        <v>325</v>
      </c>
      <c r="H248" s="217">
        <v>5</v>
      </c>
      <c r="I248" s="218"/>
      <c r="J248" s="219">
        <f>ROUND(I248*H248,2)</f>
        <v>0</v>
      </c>
      <c r="K248" s="215"/>
      <c r="L248" s="220"/>
      <c r="M248" s="221" t="s">
        <v>5</v>
      </c>
      <c r="N248" s="222" t="s">
        <v>46</v>
      </c>
      <c r="O248" s="41"/>
      <c r="P248" s="182">
        <f>O248*H248</f>
        <v>0</v>
      </c>
      <c r="Q248" s="182">
        <v>3.5000000000000001E-3</v>
      </c>
      <c r="R248" s="182">
        <f>Q248*H248</f>
        <v>1.7500000000000002E-2</v>
      </c>
      <c r="S248" s="182">
        <v>0</v>
      </c>
      <c r="T248" s="183">
        <f>S248*H248</f>
        <v>0</v>
      </c>
      <c r="AR248" s="23" t="s">
        <v>255</v>
      </c>
      <c r="AT248" s="23" t="s">
        <v>316</v>
      </c>
      <c r="AU248" s="23" t="s">
        <v>211</v>
      </c>
      <c r="AY248" s="23" t="s">
        <v>195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23" t="s">
        <v>83</v>
      </c>
      <c r="BK248" s="184">
        <f>ROUND(I248*H248,2)</f>
        <v>0</v>
      </c>
      <c r="BL248" s="23" t="s">
        <v>201</v>
      </c>
      <c r="BM248" s="23" t="s">
        <v>1542</v>
      </c>
    </row>
    <row r="249" spans="2:65" s="1" customFormat="1" ht="27">
      <c r="B249" s="40"/>
      <c r="D249" s="186" t="s">
        <v>209</v>
      </c>
      <c r="F249" s="194" t="s">
        <v>512</v>
      </c>
      <c r="I249" s="195"/>
      <c r="L249" s="40"/>
      <c r="M249" s="196"/>
      <c r="N249" s="41"/>
      <c r="O249" s="41"/>
      <c r="P249" s="41"/>
      <c r="Q249" s="41"/>
      <c r="R249" s="41"/>
      <c r="S249" s="41"/>
      <c r="T249" s="69"/>
      <c r="AT249" s="23" t="s">
        <v>209</v>
      </c>
      <c r="AU249" s="23" t="s">
        <v>211</v>
      </c>
    </row>
    <row r="250" spans="2:65" s="1" customFormat="1" ht="16.5" customHeight="1">
      <c r="B250" s="172"/>
      <c r="C250" s="173" t="s">
        <v>547</v>
      </c>
      <c r="D250" s="173" t="s">
        <v>197</v>
      </c>
      <c r="E250" s="174" t="s">
        <v>592</v>
      </c>
      <c r="F250" s="175" t="s">
        <v>593</v>
      </c>
      <c r="G250" s="176" t="s">
        <v>325</v>
      </c>
      <c r="H250" s="177">
        <v>4</v>
      </c>
      <c r="I250" s="178"/>
      <c r="J250" s="179">
        <f>ROUND(I250*H250,2)</f>
        <v>0</v>
      </c>
      <c r="K250" s="175"/>
      <c r="L250" s="40"/>
      <c r="M250" s="180" t="s">
        <v>5</v>
      </c>
      <c r="N250" s="181" t="s">
        <v>46</v>
      </c>
      <c r="O250" s="41"/>
      <c r="P250" s="182">
        <f>O250*H250</f>
        <v>0</v>
      </c>
      <c r="Q250" s="182">
        <v>0.12303</v>
      </c>
      <c r="R250" s="182">
        <f>Q250*H250</f>
        <v>0.49212</v>
      </c>
      <c r="S250" s="182">
        <v>0</v>
      </c>
      <c r="T250" s="183">
        <f>S250*H250</f>
        <v>0</v>
      </c>
      <c r="AR250" s="23" t="s">
        <v>201</v>
      </c>
      <c r="AT250" s="23" t="s">
        <v>197</v>
      </c>
      <c r="AU250" s="23" t="s">
        <v>211</v>
      </c>
      <c r="AY250" s="23" t="s">
        <v>195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23" t="s">
        <v>83</v>
      </c>
      <c r="BK250" s="184">
        <f>ROUND(I250*H250,2)</f>
        <v>0</v>
      </c>
      <c r="BL250" s="23" t="s">
        <v>201</v>
      </c>
      <c r="BM250" s="23" t="s">
        <v>1543</v>
      </c>
    </row>
    <row r="251" spans="2:65" s="1" customFormat="1" ht="16.5" customHeight="1">
      <c r="B251" s="172"/>
      <c r="C251" s="213" t="s">
        <v>552</v>
      </c>
      <c r="D251" s="213" t="s">
        <v>316</v>
      </c>
      <c r="E251" s="214" t="s">
        <v>596</v>
      </c>
      <c r="F251" s="215" t="s">
        <v>597</v>
      </c>
      <c r="G251" s="216" t="s">
        <v>325</v>
      </c>
      <c r="H251" s="217">
        <v>4</v>
      </c>
      <c r="I251" s="218"/>
      <c r="J251" s="219">
        <f>ROUND(I251*H251,2)</f>
        <v>0</v>
      </c>
      <c r="K251" s="215"/>
      <c r="L251" s="220"/>
      <c r="M251" s="221" t="s">
        <v>5</v>
      </c>
      <c r="N251" s="222" t="s">
        <v>46</v>
      </c>
      <c r="O251" s="41"/>
      <c r="P251" s="182">
        <f>O251*H251</f>
        <v>0</v>
      </c>
      <c r="Q251" s="182">
        <v>1.3299999999999999E-2</v>
      </c>
      <c r="R251" s="182">
        <f>Q251*H251</f>
        <v>5.3199999999999997E-2</v>
      </c>
      <c r="S251" s="182">
        <v>0</v>
      </c>
      <c r="T251" s="183">
        <f>S251*H251</f>
        <v>0</v>
      </c>
      <c r="AR251" s="23" t="s">
        <v>255</v>
      </c>
      <c r="AT251" s="23" t="s">
        <v>316</v>
      </c>
      <c r="AU251" s="23" t="s">
        <v>211</v>
      </c>
      <c r="AY251" s="23" t="s">
        <v>195</v>
      </c>
      <c r="BE251" s="184">
        <f>IF(N251="základní",J251,0)</f>
        <v>0</v>
      </c>
      <c r="BF251" s="184">
        <f>IF(N251="snížená",J251,0)</f>
        <v>0</v>
      </c>
      <c r="BG251" s="184">
        <f>IF(N251="zákl. přenesená",J251,0)</f>
        <v>0</v>
      </c>
      <c r="BH251" s="184">
        <f>IF(N251="sníž. přenesená",J251,0)</f>
        <v>0</v>
      </c>
      <c r="BI251" s="184">
        <f>IF(N251="nulová",J251,0)</f>
        <v>0</v>
      </c>
      <c r="BJ251" s="23" t="s">
        <v>83</v>
      </c>
      <c r="BK251" s="184">
        <f>ROUND(I251*H251,2)</f>
        <v>0</v>
      </c>
      <c r="BL251" s="23" t="s">
        <v>201</v>
      </c>
      <c r="BM251" s="23" t="s">
        <v>1544</v>
      </c>
    </row>
    <row r="252" spans="2:65" s="1" customFormat="1" ht="54">
      <c r="B252" s="40"/>
      <c r="D252" s="186" t="s">
        <v>209</v>
      </c>
      <c r="F252" s="194" t="s">
        <v>599</v>
      </c>
      <c r="I252" s="195"/>
      <c r="L252" s="40"/>
      <c r="M252" s="196"/>
      <c r="N252" s="41"/>
      <c r="O252" s="41"/>
      <c r="P252" s="41"/>
      <c r="Q252" s="41"/>
      <c r="R252" s="41"/>
      <c r="S252" s="41"/>
      <c r="T252" s="69"/>
      <c r="AT252" s="23" t="s">
        <v>209</v>
      </c>
      <c r="AU252" s="23" t="s">
        <v>211</v>
      </c>
    </row>
    <row r="253" spans="2:65" s="1" customFormat="1" ht="16.5" customHeight="1">
      <c r="B253" s="172"/>
      <c r="C253" s="173" t="s">
        <v>557</v>
      </c>
      <c r="D253" s="173" t="s">
        <v>197</v>
      </c>
      <c r="E253" s="174" t="s">
        <v>614</v>
      </c>
      <c r="F253" s="175" t="s">
        <v>615</v>
      </c>
      <c r="G253" s="176" t="s">
        <v>207</v>
      </c>
      <c r="H253" s="177">
        <v>121</v>
      </c>
      <c r="I253" s="178"/>
      <c r="J253" s="179">
        <f>ROUND(I253*H253,2)</f>
        <v>0</v>
      </c>
      <c r="K253" s="175"/>
      <c r="L253" s="40"/>
      <c r="M253" s="180" t="s">
        <v>5</v>
      </c>
      <c r="N253" s="181" t="s">
        <v>46</v>
      </c>
      <c r="O253" s="41"/>
      <c r="P253" s="182">
        <f>O253*H253</f>
        <v>0</v>
      </c>
      <c r="Q253" s="182">
        <v>0</v>
      </c>
      <c r="R253" s="182">
        <f>Q253*H253</f>
        <v>0</v>
      </c>
      <c r="S253" s="182">
        <v>0</v>
      </c>
      <c r="T253" s="183">
        <f>S253*H253</f>
        <v>0</v>
      </c>
      <c r="AR253" s="23" t="s">
        <v>201</v>
      </c>
      <c r="AT253" s="23" t="s">
        <v>197</v>
      </c>
      <c r="AU253" s="23" t="s">
        <v>211</v>
      </c>
      <c r="AY253" s="23" t="s">
        <v>195</v>
      </c>
      <c r="BE253" s="184">
        <f>IF(N253="základní",J253,0)</f>
        <v>0</v>
      </c>
      <c r="BF253" s="184">
        <f>IF(N253="snížená",J253,0)</f>
        <v>0</v>
      </c>
      <c r="BG253" s="184">
        <f>IF(N253="zákl. přenesená",J253,0)</f>
        <v>0</v>
      </c>
      <c r="BH253" s="184">
        <f>IF(N253="sníž. přenesená",J253,0)</f>
        <v>0</v>
      </c>
      <c r="BI253" s="184">
        <f>IF(N253="nulová",J253,0)</f>
        <v>0</v>
      </c>
      <c r="BJ253" s="23" t="s">
        <v>83</v>
      </c>
      <c r="BK253" s="184">
        <f>ROUND(I253*H253,2)</f>
        <v>0</v>
      </c>
      <c r="BL253" s="23" t="s">
        <v>201</v>
      </c>
      <c r="BM253" s="23" t="s">
        <v>1545</v>
      </c>
    </row>
    <row r="254" spans="2:65" s="1" customFormat="1" ht="67.5">
      <c r="B254" s="40"/>
      <c r="D254" s="186" t="s">
        <v>209</v>
      </c>
      <c r="F254" s="194" t="s">
        <v>617</v>
      </c>
      <c r="I254" s="195"/>
      <c r="L254" s="40"/>
      <c r="M254" s="196"/>
      <c r="N254" s="41"/>
      <c r="O254" s="41"/>
      <c r="P254" s="41"/>
      <c r="Q254" s="41"/>
      <c r="R254" s="41"/>
      <c r="S254" s="41"/>
      <c r="T254" s="69"/>
      <c r="AT254" s="23" t="s">
        <v>209</v>
      </c>
      <c r="AU254" s="23" t="s">
        <v>211</v>
      </c>
    </row>
    <row r="255" spans="2:65" s="1" customFormat="1" ht="16.5" customHeight="1">
      <c r="B255" s="172"/>
      <c r="C255" s="173" t="s">
        <v>561</v>
      </c>
      <c r="D255" s="173" t="s">
        <v>197</v>
      </c>
      <c r="E255" s="174" t="s">
        <v>619</v>
      </c>
      <c r="F255" s="175" t="s">
        <v>620</v>
      </c>
      <c r="G255" s="176" t="s">
        <v>325</v>
      </c>
      <c r="H255" s="177">
        <v>1</v>
      </c>
      <c r="I255" s="178"/>
      <c r="J255" s="179">
        <f>ROUND(I255*H255,2)</f>
        <v>0</v>
      </c>
      <c r="K255" s="175"/>
      <c r="L255" s="40"/>
      <c r="M255" s="180" t="s">
        <v>5</v>
      </c>
      <c r="N255" s="181" t="s">
        <v>46</v>
      </c>
      <c r="O255" s="41"/>
      <c r="P255" s="182">
        <f>O255*H255</f>
        <v>0</v>
      </c>
      <c r="Q255" s="182">
        <v>0</v>
      </c>
      <c r="R255" s="182">
        <f>Q255*H255</f>
        <v>0</v>
      </c>
      <c r="S255" s="182">
        <v>0</v>
      </c>
      <c r="T255" s="183">
        <f>S255*H255</f>
        <v>0</v>
      </c>
      <c r="AR255" s="23" t="s">
        <v>201</v>
      </c>
      <c r="AT255" s="23" t="s">
        <v>197</v>
      </c>
      <c r="AU255" s="23" t="s">
        <v>211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1546</v>
      </c>
    </row>
    <row r="256" spans="2:65" s="1" customFormat="1" ht="27">
      <c r="B256" s="40"/>
      <c r="D256" s="186" t="s">
        <v>209</v>
      </c>
      <c r="F256" s="194" t="s">
        <v>622</v>
      </c>
      <c r="I256" s="195"/>
      <c r="L256" s="40"/>
      <c r="M256" s="196"/>
      <c r="N256" s="41"/>
      <c r="O256" s="41"/>
      <c r="P256" s="41"/>
      <c r="Q256" s="41"/>
      <c r="R256" s="41"/>
      <c r="S256" s="41"/>
      <c r="T256" s="69"/>
      <c r="AT256" s="23" t="s">
        <v>209</v>
      </c>
      <c r="AU256" s="23" t="s">
        <v>211</v>
      </c>
    </row>
    <row r="257" spans="2:65" s="1" customFormat="1" ht="16.5" customHeight="1">
      <c r="B257" s="172"/>
      <c r="C257" s="173" t="s">
        <v>565</v>
      </c>
      <c r="D257" s="173" t="s">
        <v>197</v>
      </c>
      <c r="E257" s="174" t="s">
        <v>624</v>
      </c>
      <c r="F257" s="175" t="s">
        <v>625</v>
      </c>
      <c r="G257" s="176" t="s">
        <v>207</v>
      </c>
      <c r="H257" s="177">
        <v>121</v>
      </c>
      <c r="I257" s="178"/>
      <c r="J257" s="179">
        <f>ROUND(I257*H257,2)</f>
        <v>0</v>
      </c>
      <c r="K257" s="175"/>
      <c r="L257" s="40"/>
      <c r="M257" s="180" t="s">
        <v>5</v>
      </c>
      <c r="N257" s="181" t="s">
        <v>46</v>
      </c>
      <c r="O257" s="41"/>
      <c r="P257" s="182">
        <f>O257*H257</f>
        <v>0</v>
      </c>
      <c r="Q257" s="182">
        <v>0</v>
      </c>
      <c r="R257" s="182">
        <f>Q257*H257</f>
        <v>0</v>
      </c>
      <c r="S257" s="182">
        <v>0</v>
      </c>
      <c r="T257" s="183">
        <f>S257*H257</f>
        <v>0</v>
      </c>
      <c r="AR257" s="23" t="s">
        <v>201</v>
      </c>
      <c r="AT257" s="23" t="s">
        <v>197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1547</v>
      </c>
    </row>
    <row r="258" spans="2:65" s="1" customFormat="1" ht="27">
      <c r="B258" s="40"/>
      <c r="D258" s="186" t="s">
        <v>209</v>
      </c>
      <c r="F258" s="194" t="s">
        <v>627</v>
      </c>
      <c r="I258" s="195"/>
      <c r="L258" s="40"/>
      <c r="M258" s="196"/>
      <c r="N258" s="41"/>
      <c r="O258" s="41"/>
      <c r="P258" s="41"/>
      <c r="Q258" s="41"/>
      <c r="R258" s="41"/>
      <c r="S258" s="41"/>
      <c r="T258" s="69"/>
      <c r="AT258" s="23" t="s">
        <v>209</v>
      </c>
      <c r="AU258" s="23" t="s">
        <v>211</v>
      </c>
    </row>
    <row r="259" spans="2:65" s="1" customFormat="1" ht="16.5" customHeight="1">
      <c r="B259" s="172"/>
      <c r="C259" s="173" t="s">
        <v>569</v>
      </c>
      <c r="D259" s="173" t="s">
        <v>197</v>
      </c>
      <c r="E259" s="174" t="s">
        <v>629</v>
      </c>
      <c r="F259" s="175" t="s">
        <v>630</v>
      </c>
      <c r="G259" s="176" t="s">
        <v>325</v>
      </c>
      <c r="H259" s="177">
        <v>3</v>
      </c>
      <c r="I259" s="178"/>
      <c r="J259" s="179">
        <f>ROUND(I259*H259,2)</f>
        <v>0</v>
      </c>
      <c r="K259" s="175"/>
      <c r="L259" s="40"/>
      <c r="M259" s="180" t="s">
        <v>5</v>
      </c>
      <c r="N259" s="181" t="s">
        <v>46</v>
      </c>
      <c r="O259" s="41"/>
      <c r="P259" s="182">
        <f>O259*H259</f>
        <v>0</v>
      </c>
      <c r="Q259" s="182">
        <v>0.46009</v>
      </c>
      <c r="R259" s="182">
        <f>Q259*H259</f>
        <v>1.3802699999999999</v>
      </c>
      <c r="S259" s="182">
        <v>0</v>
      </c>
      <c r="T259" s="183">
        <f>S259*H259</f>
        <v>0</v>
      </c>
      <c r="AR259" s="23" t="s">
        <v>201</v>
      </c>
      <c r="AT259" s="23" t="s">
        <v>197</v>
      </c>
      <c r="AU259" s="23" t="s">
        <v>211</v>
      </c>
      <c r="AY259" s="23" t="s">
        <v>195</v>
      </c>
      <c r="BE259" s="184">
        <f>IF(N259="základní",J259,0)</f>
        <v>0</v>
      </c>
      <c r="BF259" s="184">
        <f>IF(N259="snížená",J259,0)</f>
        <v>0</v>
      </c>
      <c r="BG259" s="184">
        <f>IF(N259="zákl. přenesená",J259,0)</f>
        <v>0</v>
      </c>
      <c r="BH259" s="184">
        <f>IF(N259="sníž. přenesená",J259,0)</f>
        <v>0</v>
      </c>
      <c r="BI259" s="184">
        <f>IF(N259="nulová",J259,0)</f>
        <v>0</v>
      </c>
      <c r="BJ259" s="23" t="s">
        <v>83</v>
      </c>
      <c r="BK259" s="184">
        <f>ROUND(I259*H259,2)</f>
        <v>0</v>
      </c>
      <c r="BL259" s="23" t="s">
        <v>201</v>
      </c>
      <c r="BM259" s="23" t="s">
        <v>1548</v>
      </c>
    </row>
    <row r="260" spans="2:65" s="1" customFormat="1" ht="27">
      <c r="B260" s="40"/>
      <c r="D260" s="186" t="s">
        <v>209</v>
      </c>
      <c r="F260" s="194" t="s">
        <v>632</v>
      </c>
      <c r="I260" s="195"/>
      <c r="L260" s="40"/>
      <c r="M260" s="196"/>
      <c r="N260" s="41"/>
      <c r="O260" s="41"/>
      <c r="P260" s="41"/>
      <c r="Q260" s="41"/>
      <c r="R260" s="41"/>
      <c r="S260" s="41"/>
      <c r="T260" s="69"/>
      <c r="AT260" s="23" t="s">
        <v>209</v>
      </c>
      <c r="AU260" s="23" t="s">
        <v>211</v>
      </c>
    </row>
    <row r="261" spans="2:65" s="1" customFormat="1" ht="16.5" customHeight="1">
      <c r="B261" s="172"/>
      <c r="C261" s="173" t="s">
        <v>573</v>
      </c>
      <c r="D261" s="173" t="s">
        <v>197</v>
      </c>
      <c r="E261" s="174" t="s">
        <v>634</v>
      </c>
      <c r="F261" s="175" t="s">
        <v>635</v>
      </c>
      <c r="G261" s="176" t="s">
        <v>207</v>
      </c>
      <c r="H261" s="177">
        <v>121</v>
      </c>
      <c r="I261" s="178"/>
      <c r="J261" s="179">
        <f>ROUND(I261*H261,2)</f>
        <v>0</v>
      </c>
      <c r="K261" s="175"/>
      <c r="L261" s="40"/>
      <c r="M261" s="180" t="s">
        <v>5</v>
      </c>
      <c r="N261" s="181" t="s">
        <v>46</v>
      </c>
      <c r="O261" s="41"/>
      <c r="P261" s="182">
        <f>O261*H261</f>
        <v>0</v>
      </c>
      <c r="Q261" s="182">
        <v>9.0000000000000006E-5</v>
      </c>
      <c r="R261" s="182">
        <f>Q261*H261</f>
        <v>1.089E-2</v>
      </c>
      <c r="S261" s="182">
        <v>0</v>
      </c>
      <c r="T261" s="183">
        <f>S261*H261</f>
        <v>0</v>
      </c>
      <c r="AR261" s="23" t="s">
        <v>201</v>
      </c>
      <c r="AT261" s="23" t="s">
        <v>197</v>
      </c>
      <c r="AU261" s="23" t="s">
        <v>211</v>
      </c>
      <c r="AY261" s="23" t="s">
        <v>195</v>
      </c>
      <c r="BE261" s="184">
        <f>IF(N261="základní",J261,0)</f>
        <v>0</v>
      </c>
      <c r="BF261" s="184">
        <f>IF(N261="snížená",J261,0)</f>
        <v>0</v>
      </c>
      <c r="BG261" s="184">
        <f>IF(N261="zákl. přenesená",J261,0)</f>
        <v>0</v>
      </c>
      <c r="BH261" s="184">
        <f>IF(N261="sníž. přenesená",J261,0)</f>
        <v>0</v>
      </c>
      <c r="BI261" s="184">
        <f>IF(N261="nulová",J261,0)</f>
        <v>0</v>
      </c>
      <c r="BJ261" s="23" t="s">
        <v>83</v>
      </c>
      <c r="BK261" s="184">
        <f>ROUND(I261*H261,2)</f>
        <v>0</v>
      </c>
      <c r="BL261" s="23" t="s">
        <v>201</v>
      </c>
      <c r="BM261" s="23" t="s">
        <v>1549</v>
      </c>
    </row>
    <row r="262" spans="2:65" s="1" customFormat="1" ht="16.5" customHeight="1">
      <c r="B262" s="172"/>
      <c r="C262" s="173" t="s">
        <v>578</v>
      </c>
      <c r="D262" s="173" t="s">
        <v>197</v>
      </c>
      <c r="E262" s="174" t="s">
        <v>638</v>
      </c>
      <c r="F262" s="175" t="s">
        <v>639</v>
      </c>
      <c r="G262" s="176" t="s">
        <v>207</v>
      </c>
      <c r="H262" s="177">
        <v>250</v>
      </c>
      <c r="I262" s="178"/>
      <c r="J262" s="179">
        <f>ROUND(I262*H262,2)</f>
        <v>0</v>
      </c>
      <c r="K262" s="175"/>
      <c r="L262" s="40"/>
      <c r="M262" s="180" t="s">
        <v>5</v>
      </c>
      <c r="N262" s="181" t="s">
        <v>46</v>
      </c>
      <c r="O262" s="41"/>
      <c r="P262" s="182">
        <f>O262*H262</f>
        <v>0</v>
      </c>
      <c r="Q262" s="182">
        <v>1.9000000000000001E-4</v>
      </c>
      <c r="R262" s="182">
        <f>Q262*H262</f>
        <v>4.7500000000000001E-2</v>
      </c>
      <c r="S262" s="182">
        <v>0</v>
      </c>
      <c r="T262" s="183">
        <f>S262*H262</f>
        <v>0</v>
      </c>
      <c r="AR262" s="23" t="s">
        <v>201</v>
      </c>
      <c r="AT262" s="23" t="s">
        <v>197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1550</v>
      </c>
    </row>
    <row r="263" spans="2:65" s="1" customFormat="1" ht="54">
      <c r="B263" s="40"/>
      <c r="D263" s="186" t="s">
        <v>209</v>
      </c>
      <c r="F263" s="194" t="s">
        <v>641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16.5" customHeight="1">
      <c r="B264" s="172"/>
      <c r="C264" s="173" t="s">
        <v>582</v>
      </c>
      <c r="D264" s="173" t="s">
        <v>197</v>
      </c>
      <c r="E264" s="174" t="s">
        <v>642</v>
      </c>
      <c r="F264" s="175" t="s">
        <v>643</v>
      </c>
      <c r="G264" s="176" t="s">
        <v>325</v>
      </c>
      <c r="H264" s="177">
        <v>9</v>
      </c>
      <c r="I264" s="178"/>
      <c r="J264" s="179">
        <f>ROUND(I264*H264,2)</f>
        <v>0</v>
      </c>
      <c r="K264" s="175"/>
      <c r="L264" s="40"/>
      <c r="M264" s="180" t="s">
        <v>5</v>
      </c>
      <c r="N264" s="181" t="s">
        <v>46</v>
      </c>
      <c r="O264" s="41"/>
      <c r="P264" s="182">
        <f>O264*H264</f>
        <v>0</v>
      </c>
      <c r="Q264" s="182">
        <v>3.1E-4</v>
      </c>
      <c r="R264" s="182">
        <f>Q264*H264</f>
        <v>2.7899999999999999E-3</v>
      </c>
      <c r="S264" s="182">
        <v>0</v>
      </c>
      <c r="T264" s="183">
        <f>S264*H264</f>
        <v>0</v>
      </c>
      <c r="AR264" s="23" t="s">
        <v>201</v>
      </c>
      <c r="AT264" s="23" t="s">
        <v>197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1551</v>
      </c>
    </row>
    <row r="265" spans="2:65" s="1" customFormat="1" ht="16.5" customHeight="1">
      <c r="B265" s="172"/>
      <c r="C265" s="173" t="s">
        <v>587</v>
      </c>
      <c r="D265" s="173" t="s">
        <v>197</v>
      </c>
      <c r="E265" s="174" t="s">
        <v>650</v>
      </c>
      <c r="F265" s="175" t="s">
        <v>651</v>
      </c>
      <c r="G265" s="176" t="s">
        <v>325</v>
      </c>
      <c r="H265" s="177">
        <v>5</v>
      </c>
      <c r="I265" s="178"/>
      <c r="J265" s="179">
        <f>ROUND(I265*H265,2)</f>
        <v>0</v>
      </c>
      <c r="K265" s="175"/>
      <c r="L265" s="40"/>
      <c r="M265" s="180" t="s">
        <v>5</v>
      </c>
      <c r="N265" s="181" t="s">
        <v>46</v>
      </c>
      <c r="O265" s="41"/>
      <c r="P265" s="182">
        <f>O265*H265</f>
        <v>0</v>
      </c>
      <c r="Q265" s="182">
        <v>0</v>
      </c>
      <c r="R265" s="182">
        <f>Q265*H265</f>
        <v>0</v>
      </c>
      <c r="S265" s="182">
        <v>0</v>
      </c>
      <c r="T265" s="183">
        <f>S265*H265</f>
        <v>0</v>
      </c>
      <c r="AR265" s="23" t="s">
        <v>201</v>
      </c>
      <c r="AT265" s="23" t="s">
        <v>197</v>
      </c>
      <c r="AU265" s="23" t="s">
        <v>211</v>
      </c>
      <c r="AY265" s="23" t="s">
        <v>195</v>
      </c>
      <c r="BE265" s="184">
        <f>IF(N265="základní",J265,0)</f>
        <v>0</v>
      </c>
      <c r="BF265" s="184">
        <f>IF(N265="snížená",J265,0)</f>
        <v>0</v>
      </c>
      <c r="BG265" s="184">
        <f>IF(N265="zákl. přenesená",J265,0)</f>
        <v>0</v>
      </c>
      <c r="BH265" s="184">
        <f>IF(N265="sníž. přenesená",J265,0)</f>
        <v>0</v>
      </c>
      <c r="BI265" s="184">
        <f>IF(N265="nulová",J265,0)</f>
        <v>0</v>
      </c>
      <c r="BJ265" s="23" t="s">
        <v>83</v>
      </c>
      <c r="BK265" s="184">
        <f>ROUND(I265*H265,2)</f>
        <v>0</v>
      </c>
      <c r="BL265" s="23" t="s">
        <v>201</v>
      </c>
      <c r="BM265" s="23" t="s">
        <v>1552</v>
      </c>
    </row>
    <row r="266" spans="2:65" s="1" customFormat="1" ht="27">
      <c r="B266" s="40"/>
      <c r="D266" s="186" t="s">
        <v>209</v>
      </c>
      <c r="F266" s="194" t="s">
        <v>653</v>
      </c>
      <c r="I266" s="195"/>
      <c r="L266" s="40"/>
      <c r="M266" s="196"/>
      <c r="N266" s="41"/>
      <c r="O266" s="41"/>
      <c r="P266" s="41"/>
      <c r="Q266" s="41"/>
      <c r="R266" s="41"/>
      <c r="S266" s="41"/>
      <c r="T266" s="69"/>
      <c r="AT266" s="23" t="s">
        <v>209</v>
      </c>
      <c r="AU266" s="23" t="s">
        <v>211</v>
      </c>
    </row>
    <row r="267" spans="2:65" s="1" customFormat="1" ht="16.5" customHeight="1">
      <c r="B267" s="172"/>
      <c r="C267" s="173" t="s">
        <v>591</v>
      </c>
      <c r="D267" s="173" t="s">
        <v>197</v>
      </c>
      <c r="E267" s="174" t="s">
        <v>655</v>
      </c>
      <c r="F267" s="175" t="s">
        <v>656</v>
      </c>
      <c r="G267" s="176" t="s">
        <v>325</v>
      </c>
      <c r="H267" s="177">
        <v>2</v>
      </c>
      <c r="I267" s="178"/>
      <c r="J267" s="179">
        <f>ROUND(I267*H267,2)</f>
        <v>0</v>
      </c>
      <c r="K267" s="175"/>
      <c r="L267" s="40"/>
      <c r="M267" s="180" t="s">
        <v>5</v>
      </c>
      <c r="N267" s="181" t="s">
        <v>46</v>
      </c>
      <c r="O267" s="41"/>
      <c r="P267" s="182">
        <f>O267*H267</f>
        <v>0</v>
      </c>
      <c r="Q267" s="182">
        <v>0</v>
      </c>
      <c r="R267" s="182">
        <f>Q267*H267</f>
        <v>0</v>
      </c>
      <c r="S267" s="182">
        <v>0</v>
      </c>
      <c r="T267" s="183">
        <f>S267*H267</f>
        <v>0</v>
      </c>
      <c r="AR267" s="23" t="s">
        <v>201</v>
      </c>
      <c r="AT267" s="23" t="s">
        <v>197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1553</v>
      </c>
    </row>
    <row r="268" spans="2:65" s="1" customFormat="1" ht="27">
      <c r="B268" s="40"/>
      <c r="D268" s="186" t="s">
        <v>209</v>
      </c>
      <c r="F268" s="194" t="s">
        <v>658</v>
      </c>
      <c r="I268" s="195"/>
      <c r="L268" s="40"/>
      <c r="M268" s="196"/>
      <c r="N268" s="41"/>
      <c r="O268" s="41"/>
      <c r="P268" s="41"/>
      <c r="Q268" s="41"/>
      <c r="R268" s="41"/>
      <c r="S268" s="41"/>
      <c r="T268" s="69"/>
      <c r="AT268" s="23" t="s">
        <v>209</v>
      </c>
      <c r="AU268" s="23" t="s">
        <v>211</v>
      </c>
    </row>
    <row r="269" spans="2:65" s="1" customFormat="1" ht="16.5" customHeight="1">
      <c r="B269" s="172"/>
      <c r="C269" s="173" t="s">
        <v>595</v>
      </c>
      <c r="D269" s="173" t="s">
        <v>197</v>
      </c>
      <c r="E269" s="174" t="s">
        <v>538</v>
      </c>
      <c r="F269" s="175" t="s">
        <v>539</v>
      </c>
      <c r="G269" s="176" t="s">
        <v>303</v>
      </c>
      <c r="H269" s="177">
        <v>2.4870000000000001</v>
      </c>
      <c r="I269" s="178"/>
      <c r="J269" s="179">
        <f>ROUND(I269*H269,2)</f>
        <v>0</v>
      </c>
      <c r="K269" s="175"/>
      <c r="L269" s="40"/>
      <c r="M269" s="180" t="s">
        <v>5</v>
      </c>
      <c r="N269" s="181" t="s">
        <v>46</v>
      </c>
      <c r="O269" s="41"/>
      <c r="P269" s="182">
        <f>O269*H269</f>
        <v>0</v>
      </c>
      <c r="Q269" s="182">
        <v>0</v>
      </c>
      <c r="R269" s="182">
        <f>Q269*H269</f>
        <v>0</v>
      </c>
      <c r="S269" s="182">
        <v>0</v>
      </c>
      <c r="T269" s="183">
        <f>S269*H269</f>
        <v>0</v>
      </c>
      <c r="AR269" s="23" t="s">
        <v>201</v>
      </c>
      <c r="AT269" s="23" t="s">
        <v>197</v>
      </c>
      <c r="AU269" s="23" t="s">
        <v>211</v>
      </c>
      <c r="AY269" s="23" t="s">
        <v>195</v>
      </c>
      <c r="BE269" s="184">
        <f>IF(N269="základní",J269,0)</f>
        <v>0</v>
      </c>
      <c r="BF269" s="184">
        <f>IF(N269="snížená",J269,0)</f>
        <v>0</v>
      </c>
      <c r="BG269" s="184">
        <f>IF(N269="zákl. přenesená",J269,0)</f>
        <v>0</v>
      </c>
      <c r="BH269" s="184">
        <f>IF(N269="sníž. přenesená",J269,0)</f>
        <v>0</v>
      </c>
      <c r="BI269" s="184">
        <f>IF(N269="nulová",J269,0)</f>
        <v>0</v>
      </c>
      <c r="BJ269" s="23" t="s">
        <v>83</v>
      </c>
      <c r="BK269" s="184">
        <f>ROUND(I269*H269,2)</f>
        <v>0</v>
      </c>
      <c r="BL269" s="23" t="s">
        <v>201</v>
      </c>
      <c r="BM269" s="23" t="s">
        <v>1554</v>
      </c>
    </row>
    <row r="270" spans="2:65" s="10" customFormat="1" ht="29.85" customHeight="1">
      <c r="B270" s="159"/>
      <c r="D270" s="160" t="s">
        <v>74</v>
      </c>
      <c r="E270" s="170" t="s">
        <v>261</v>
      </c>
      <c r="F270" s="170" t="s">
        <v>660</v>
      </c>
      <c r="I270" s="162"/>
      <c r="J270" s="171">
        <f>BK270</f>
        <v>0</v>
      </c>
      <c r="L270" s="159"/>
      <c r="M270" s="164"/>
      <c r="N270" s="165"/>
      <c r="O270" s="165"/>
      <c r="P270" s="166">
        <f>P271+P277</f>
        <v>0</v>
      </c>
      <c r="Q270" s="165"/>
      <c r="R270" s="166">
        <f>R271+R277</f>
        <v>0</v>
      </c>
      <c r="S270" s="165"/>
      <c r="T270" s="167">
        <f>T271+T277</f>
        <v>0</v>
      </c>
      <c r="AR270" s="160" t="s">
        <v>83</v>
      </c>
      <c r="AT270" s="168" t="s">
        <v>74</v>
      </c>
      <c r="AU270" s="168" t="s">
        <v>83</v>
      </c>
      <c r="AY270" s="160" t="s">
        <v>195</v>
      </c>
      <c r="BK270" s="169">
        <f>BK271+BK277</f>
        <v>0</v>
      </c>
    </row>
    <row r="271" spans="2:65" s="10" customFormat="1" ht="14.85" customHeight="1">
      <c r="B271" s="159"/>
      <c r="D271" s="160" t="s">
        <v>74</v>
      </c>
      <c r="E271" s="170" t="s">
        <v>661</v>
      </c>
      <c r="F271" s="170" t="s">
        <v>662</v>
      </c>
      <c r="I271" s="162"/>
      <c r="J271" s="171">
        <f>BK271</f>
        <v>0</v>
      </c>
      <c r="L271" s="159"/>
      <c r="M271" s="164"/>
      <c r="N271" s="165"/>
      <c r="O271" s="165"/>
      <c r="P271" s="166">
        <f>SUM(P272:P276)</f>
        <v>0</v>
      </c>
      <c r="Q271" s="165"/>
      <c r="R271" s="166">
        <f>SUM(R272:R276)</f>
        <v>0</v>
      </c>
      <c r="S271" s="165"/>
      <c r="T271" s="167">
        <f>SUM(T272:T276)</f>
        <v>0</v>
      </c>
      <c r="AR271" s="160" t="s">
        <v>83</v>
      </c>
      <c r="AT271" s="168" t="s">
        <v>74</v>
      </c>
      <c r="AU271" s="168" t="s">
        <v>85</v>
      </c>
      <c r="AY271" s="160" t="s">
        <v>195</v>
      </c>
      <c r="BK271" s="169">
        <f>SUM(BK272:BK276)</f>
        <v>0</v>
      </c>
    </row>
    <row r="272" spans="2:65" s="1" customFormat="1" ht="16.5" customHeight="1">
      <c r="B272" s="172"/>
      <c r="C272" s="173" t="s">
        <v>600</v>
      </c>
      <c r="D272" s="173" t="s">
        <v>197</v>
      </c>
      <c r="E272" s="174" t="s">
        <v>664</v>
      </c>
      <c r="F272" s="175" t="s">
        <v>665</v>
      </c>
      <c r="G272" s="176" t="s">
        <v>207</v>
      </c>
      <c r="H272" s="177">
        <v>264.32</v>
      </c>
      <c r="I272" s="178"/>
      <c r="J272" s="179">
        <f>ROUND(I272*H272,2)</f>
        <v>0</v>
      </c>
      <c r="K272" s="175"/>
      <c r="L272" s="40"/>
      <c r="M272" s="180" t="s">
        <v>5</v>
      </c>
      <c r="N272" s="181" t="s">
        <v>46</v>
      </c>
      <c r="O272" s="41"/>
      <c r="P272" s="182">
        <f>O272*H272</f>
        <v>0</v>
      </c>
      <c r="Q272" s="182">
        <v>0</v>
      </c>
      <c r="R272" s="182">
        <f>Q272*H272</f>
        <v>0</v>
      </c>
      <c r="S272" s="182">
        <v>0</v>
      </c>
      <c r="T272" s="183">
        <f>S272*H272</f>
        <v>0</v>
      </c>
      <c r="AR272" s="23" t="s">
        <v>201</v>
      </c>
      <c r="AT272" s="23" t="s">
        <v>197</v>
      </c>
      <c r="AU272" s="23" t="s">
        <v>211</v>
      </c>
      <c r="AY272" s="23" t="s">
        <v>195</v>
      </c>
      <c r="BE272" s="184">
        <f>IF(N272="základní",J272,0)</f>
        <v>0</v>
      </c>
      <c r="BF272" s="184">
        <f>IF(N272="snížená",J272,0)</f>
        <v>0</v>
      </c>
      <c r="BG272" s="184">
        <f>IF(N272="zákl. přenesená",J272,0)</f>
        <v>0</v>
      </c>
      <c r="BH272" s="184">
        <f>IF(N272="sníž. přenesená",J272,0)</f>
        <v>0</v>
      </c>
      <c r="BI272" s="184">
        <f>IF(N272="nulová",J272,0)</f>
        <v>0</v>
      </c>
      <c r="BJ272" s="23" t="s">
        <v>83</v>
      </c>
      <c r="BK272" s="184">
        <f>ROUND(I272*H272,2)</f>
        <v>0</v>
      </c>
      <c r="BL272" s="23" t="s">
        <v>201</v>
      </c>
      <c r="BM272" s="23" t="s">
        <v>1555</v>
      </c>
    </row>
    <row r="273" spans="2:65" s="1" customFormat="1" ht="27">
      <c r="B273" s="40"/>
      <c r="D273" s="186" t="s">
        <v>209</v>
      </c>
      <c r="F273" s="194" t="s">
        <v>667</v>
      </c>
      <c r="I273" s="195"/>
      <c r="L273" s="40"/>
      <c r="M273" s="196"/>
      <c r="N273" s="41"/>
      <c r="O273" s="41"/>
      <c r="P273" s="41"/>
      <c r="Q273" s="41"/>
      <c r="R273" s="41"/>
      <c r="S273" s="41"/>
      <c r="T273" s="69"/>
      <c r="AT273" s="23" t="s">
        <v>209</v>
      </c>
      <c r="AU273" s="23" t="s">
        <v>211</v>
      </c>
    </row>
    <row r="274" spans="2:65" s="11" customFormat="1">
      <c r="B274" s="185"/>
      <c r="D274" s="186" t="s">
        <v>203</v>
      </c>
      <c r="E274" s="187" t="s">
        <v>5</v>
      </c>
      <c r="F274" s="188" t="s">
        <v>1556</v>
      </c>
      <c r="H274" s="189">
        <v>19.52</v>
      </c>
      <c r="I274" s="190"/>
      <c r="L274" s="185"/>
      <c r="M274" s="191"/>
      <c r="N274" s="192"/>
      <c r="O274" s="192"/>
      <c r="P274" s="192"/>
      <c r="Q274" s="192"/>
      <c r="R274" s="192"/>
      <c r="S274" s="192"/>
      <c r="T274" s="193"/>
      <c r="AT274" s="187" t="s">
        <v>203</v>
      </c>
      <c r="AU274" s="187" t="s">
        <v>211</v>
      </c>
      <c r="AV274" s="11" t="s">
        <v>85</v>
      </c>
      <c r="AW274" s="11" t="s">
        <v>39</v>
      </c>
      <c r="AX274" s="11" t="s">
        <v>75</v>
      </c>
      <c r="AY274" s="187" t="s">
        <v>195</v>
      </c>
    </row>
    <row r="275" spans="2:65" s="11" customFormat="1">
      <c r="B275" s="185"/>
      <c r="D275" s="186" t="s">
        <v>203</v>
      </c>
      <c r="E275" s="187" t="s">
        <v>5</v>
      </c>
      <c r="F275" s="188" t="s">
        <v>1557</v>
      </c>
      <c r="H275" s="189">
        <v>244.8</v>
      </c>
      <c r="I275" s="190"/>
      <c r="L275" s="185"/>
      <c r="M275" s="191"/>
      <c r="N275" s="192"/>
      <c r="O275" s="192"/>
      <c r="P275" s="192"/>
      <c r="Q275" s="192"/>
      <c r="R275" s="192"/>
      <c r="S275" s="192"/>
      <c r="T275" s="193"/>
      <c r="AT275" s="187" t="s">
        <v>203</v>
      </c>
      <c r="AU275" s="187" t="s">
        <v>211</v>
      </c>
      <c r="AV275" s="11" t="s">
        <v>85</v>
      </c>
      <c r="AW275" s="11" t="s">
        <v>39</v>
      </c>
      <c r="AX275" s="11" t="s">
        <v>75</v>
      </c>
      <c r="AY275" s="187" t="s">
        <v>195</v>
      </c>
    </row>
    <row r="276" spans="2:65" s="13" customFormat="1">
      <c r="B276" s="205"/>
      <c r="D276" s="186" t="s">
        <v>203</v>
      </c>
      <c r="E276" s="206" t="s">
        <v>5</v>
      </c>
      <c r="F276" s="207" t="s">
        <v>254</v>
      </c>
      <c r="H276" s="208">
        <v>264.32</v>
      </c>
      <c r="I276" s="209"/>
      <c r="L276" s="205"/>
      <c r="M276" s="210"/>
      <c r="N276" s="211"/>
      <c r="O276" s="211"/>
      <c r="P276" s="211"/>
      <c r="Q276" s="211"/>
      <c r="R276" s="211"/>
      <c r="S276" s="211"/>
      <c r="T276" s="212"/>
      <c r="AT276" s="206" t="s">
        <v>203</v>
      </c>
      <c r="AU276" s="206" t="s">
        <v>211</v>
      </c>
      <c r="AV276" s="13" t="s">
        <v>201</v>
      </c>
      <c r="AW276" s="13" t="s">
        <v>39</v>
      </c>
      <c r="AX276" s="13" t="s">
        <v>83</v>
      </c>
      <c r="AY276" s="206" t="s">
        <v>195</v>
      </c>
    </row>
    <row r="277" spans="2:65" s="10" customFormat="1" ht="22.35" customHeight="1">
      <c r="B277" s="159"/>
      <c r="D277" s="160" t="s">
        <v>74</v>
      </c>
      <c r="E277" s="170" t="s">
        <v>670</v>
      </c>
      <c r="F277" s="170" t="s">
        <v>671</v>
      </c>
      <c r="I277" s="162"/>
      <c r="J277" s="171">
        <f>BK277</f>
        <v>0</v>
      </c>
      <c r="L277" s="159"/>
      <c r="M277" s="164"/>
      <c r="N277" s="165"/>
      <c r="O277" s="165"/>
      <c r="P277" s="166">
        <f>SUM(P278:P287)</f>
        <v>0</v>
      </c>
      <c r="Q277" s="165"/>
      <c r="R277" s="166">
        <f>SUM(R278:R287)</f>
        <v>0</v>
      </c>
      <c r="S277" s="165"/>
      <c r="T277" s="167">
        <f>SUM(T278:T287)</f>
        <v>0</v>
      </c>
      <c r="AR277" s="160" t="s">
        <v>83</v>
      </c>
      <c r="AT277" s="168" t="s">
        <v>74</v>
      </c>
      <c r="AU277" s="168" t="s">
        <v>85</v>
      </c>
      <c r="AY277" s="160" t="s">
        <v>195</v>
      </c>
      <c r="BK277" s="169">
        <f>SUM(BK278:BK287)</f>
        <v>0</v>
      </c>
    </row>
    <row r="278" spans="2:65" s="1" customFormat="1" ht="16.5" customHeight="1">
      <c r="B278" s="172"/>
      <c r="C278" s="173" t="s">
        <v>604</v>
      </c>
      <c r="D278" s="173" t="s">
        <v>197</v>
      </c>
      <c r="E278" s="174" t="s">
        <v>672</v>
      </c>
      <c r="F278" s="175" t="s">
        <v>673</v>
      </c>
      <c r="G278" s="176" t="s">
        <v>303</v>
      </c>
      <c r="H278" s="177">
        <v>117.678</v>
      </c>
      <c r="I278" s="178"/>
      <c r="J278" s="179">
        <f>ROUND(I278*H278,2)</f>
        <v>0</v>
      </c>
      <c r="K278" s="175"/>
      <c r="L278" s="40"/>
      <c r="M278" s="180" t="s">
        <v>5</v>
      </c>
      <c r="N278" s="181" t="s">
        <v>46</v>
      </c>
      <c r="O278" s="41"/>
      <c r="P278" s="182">
        <f>O278*H278</f>
        <v>0</v>
      </c>
      <c r="Q278" s="182">
        <v>0</v>
      </c>
      <c r="R278" s="182">
        <f>Q278*H278</f>
        <v>0</v>
      </c>
      <c r="S278" s="182">
        <v>0</v>
      </c>
      <c r="T278" s="183">
        <f>S278*H278</f>
        <v>0</v>
      </c>
      <c r="AR278" s="23" t="s">
        <v>201</v>
      </c>
      <c r="AT278" s="23" t="s">
        <v>197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1558</v>
      </c>
    </row>
    <row r="279" spans="2:65" s="1" customFormat="1" ht="16.5" customHeight="1">
      <c r="B279" s="172"/>
      <c r="C279" s="173" t="s">
        <v>608</v>
      </c>
      <c r="D279" s="173" t="s">
        <v>197</v>
      </c>
      <c r="E279" s="174" t="s">
        <v>676</v>
      </c>
      <c r="F279" s="175" t="s">
        <v>677</v>
      </c>
      <c r="G279" s="176" t="s">
        <v>303</v>
      </c>
      <c r="H279" s="177">
        <v>1059.1020000000001</v>
      </c>
      <c r="I279" s="178"/>
      <c r="J279" s="179">
        <f>ROUND(I279*H279,2)</f>
        <v>0</v>
      </c>
      <c r="K279" s="175"/>
      <c r="L279" s="40"/>
      <c r="M279" s="180" t="s">
        <v>5</v>
      </c>
      <c r="N279" s="181" t="s">
        <v>46</v>
      </c>
      <c r="O279" s="41"/>
      <c r="P279" s="182">
        <f>O279*H279</f>
        <v>0</v>
      </c>
      <c r="Q279" s="182">
        <v>0</v>
      </c>
      <c r="R279" s="182">
        <f>Q279*H279</f>
        <v>0</v>
      </c>
      <c r="S279" s="182">
        <v>0</v>
      </c>
      <c r="T279" s="183">
        <f>S279*H279</f>
        <v>0</v>
      </c>
      <c r="AR279" s="23" t="s">
        <v>201</v>
      </c>
      <c r="AT279" s="23" t="s">
        <v>197</v>
      </c>
      <c r="AU279" s="23" t="s">
        <v>211</v>
      </c>
      <c r="AY279" s="23" t="s">
        <v>195</v>
      </c>
      <c r="BE279" s="184">
        <f>IF(N279="základní",J279,0)</f>
        <v>0</v>
      </c>
      <c r="BF279" s="184">
        <f>IF(N279="snížená",J279,0)</f>
        <v>0</v>
      </c>
      <c r="BG279" s="184">
        <f>IF(N279="zákl. přenesená",J279,0)</f>
        <v>0</v>
      </c>
      <c r="BH279" s="184">
        <f>IF(N279="sníž. přenesená",J279,0)</f>
        <v>0</v>
      </c>
      <c r="BI279" s="184">
        <f>IF(N279="nulová",J279,0)</f>
        <v>0</v>
      </c>
      <c r="BJ279" s="23" t="s">
        <v>83</v>
      </c>
      <c r="BK279" s="184">
        <f>ROUND(I279*H279,2)</f>
        <v>0</v>
      </c>
      <c r="BL279" s="23" t="s">
        <v>201</v>
      </c>
      <c r="BM279" s="23" t="s">
        <v>1559</v>
      </c>
    </row>
    <row r="280" spans="2:65" s="1" customFormat="1" ht="54">
      <c r="B280" s="40"/>
      <c r="D280" s="186" t="s">
        <v>209</v>
      </c>
      <c r="F280" s="194" t="s">
        <v>679</v>
      </c>
      <c r="I280" s="195"/>
      <c r="L280" s="40"/>
      <c r="M280" s="196"/>
      <c r="N280" s="41"/>
      <c r="O280" s="41"/>
      <c r="P280" s="41"/>
      <c r="Q280" s="41"/>
      <c r="R280" s="41"/>
      <c r="S280" s="41"/>
      <c r="T280" s="69"/>
      <c r="AT280" s="23" t="s">
        <v>209</v>
      </c>
      <c r="AU280" s="23" t="s">
        <v>211</v>
      </c>
    </row>
    <row r="281" spans="2:65" s="11" customFormat="1">
      <c r="B281" s="185"/>
      <c r="D281" s="186" t="s">
        <v>203</v>
      </c>
      <c r="F281" s="188" t="s">
        <v>1560</v>
      </c>
      <c r="H281" s="189">
        <v>1059.1020000000001</v>
      </c>
      <c r="I281" s="190"/>
      <c r="L281" s="185"/>
      <c r="M281" s="191"/>
      <c r="N281" s="192"/>
      <c r="O281" s="192"/>
      <c r="P281" s="192"/>
      <c r="Q281" s="192"/>
      <c r="R281" s="192"/>
      <c r="S281" s="192"/>
      <c r="T281" s="193"/>
      <c r="AT281" s="187" t="s">
        <v>203</v>
      </c>
      <c r="AU281" s="187" t="s">
        <v>211</v>
      </c>
      <c r="AV281" s="11" t="s">
        <v>85</v>
      </c>
      <c r="AW281" s="11" t="s">
        <v>6</v>
      </c>
      <c r="AX281" s="11" t="s">
        <v>83</v>
      </c>
      <c r="AY281" s="187" t="s">
        <v>195</v>
      </c>
    </row>
    <row r="282" spans="2:65" s="1" customFormat="1" ht="16.5" customHeight="1">
      <c r="B282" s="172"/>
      <c r="C282" s="173" t="s">
        <v>613</v>
      </c>
      <c r="D282" s="173" t="s">
        <v>197</v>
      </c>
      <c r="E282" s="174" t="s">
        <v>682</v>
      </c>
      <c r="F282" s="175" t="s">
        <v>683</v>
      </c>
      <c r="G282" s="176" t="s">
        <v>303</v>
      </c>
      <c r="H282" s="177">
        <v>117.678</v>
      </c>
      <c r="I282" s="178"/>
      <c r="J282" s="179">
        <f>ROUND(I282*H282,2)</f>
        <v>0</v>
      </c>
      <c r="K282" s="175"/>
      <c r="L282" s="40"/>
      <c r="M282" s="180" t="s">
        <v>5</v>
      </c>
      <c r="N282" s="181" t="s">
        <v>46</v>
      </c>
      <c r="O282" s="41"/>
      <c r="P282" s="182">
        <f>O282*H282</f>
        <v>0</v>
      </c>
      <c r="Q282" s="182">
        <v>0</v>
      </c>
      <c r="R282" s="182">
        <f>Q282*H282</f>
        <v>0</v>
      </c>
      <c r="S282" s="182">
        <v>0</v>
      </c>
      <c r="T282" s="183">
        <f>S282*H282</f>
        <v>0</v>
      </c>
      <c r="AR282" s="23" t="s">
        <v>201</v>
      </c>
      <c r="AT282" s="23" t="s">
        <v>197</v>
      </c>
      <c r="AU282" s="23" t="s">
        <v>211</v>
      </c>
      <c r="AY282" s="23" t="s">
        <v>195</v>
      </c>
      <c r="BE282" s="184">
        <f>IF(N282="základní",J282,0)</f>
        <v>0</v>
      </c>
      <c r="BF282" s="184">
        <f>IF(N282="snížená",J282,0)</f>
        <v>0</v>
      </c>
      <c r="BG282" s="184">
        <f>IF(N282="zákl. přenesená",J282,0)</f>
        <v>0</v>
      </c>
      <c r="BH282" s="184">
        <f>IF(N282="sníž. přenesená",J282,0)</f>
        <v>0</v>
      </c>
      <c r="BI282" s="184">
        <f>IF(N282="nulová",J282,0)</f>
        <v>0</v>
      </c>
      <c r="BJ282" s="23" t="s">
        <v>83</v>
      </c>
      <c r="BK282" s="184">
        <f>ROUND(I282*H282,2)</f>
        <v>0</v>
      </c>
      <c r="BL282" s="23" t="s">
        <v>201</v>
      </c>
      <c r="BM282" s="23" t="s">
        <v>1561</v>
      </c>
    </row>
    <row r="283" spans="2:65" s="1" customFormat="1" ht="25.5" customHeight="1">
      <c r="B283" s="172"/>
      <c r="C283" s="173" t="s">
        <v>618</v>
      </c>
      <c r="D283" s="173" t="s">
        <v>197</v>
      </c>
      <c r="E283" s="174" t="s">
        <v>686</v>
      </c>
      <c r="F283" s="175" t="s">
        <v>687</v>
      </c>
      <c r="G283" s="176" t="s">
        <v>303</v>
      </c>
      <c r="H283" s="177">
        <v>57.847999999999999</v>
      </c>
      <c r="I283" s="178"/>
      <c r="J283" s="179">
        <f>ROUND(I283*H283,2)</f>
        <v>0</v>
      </c>
      <c r="K283" s="175"/>
      <c r="L283" s="40"/>
      <c r="M283" s="180" t="s">
        <v>5</v>
      </c>
      <c r="N283" s="181" t="s">
        <v>46</v>
      </c>
      <c r="O283" s="41"/>
      <c r="P283" s="182">
        <f>O283*H283</f>
        <v>0</v>
      </c>
      <c r="Q283" s="182">
        <v>0</v>
      </c>
      <c r="R283" s="182">
        <f>Q283*H283</f>
        <v>0</v>
      </c>
      <c r="S283" s="182">
        <v>0</v>
      </c>
      <c r="T283" s="183">
        <f>S283*H283</f>
        <v>0</v>
      </c>
      <c r="AR283" s="23" t="s">
        <v>201</v>
      </c>
      <c r="AT283" s="23" t="s">
        <v>197</v>
      </c>
      <c r="AU283" s="23" t="s">
        <v>211</v>
      </c>
      <c r="AY283" s="23" t="s">
        <v>195</v>
      </c>
      <c r="BE283" s="184">
        <f>IF(N283="základní",J283,0)</f>
        <v>0</v>
      </c>
      <c r="BF283" s="184">
        <f>IF(N283="snížená",J283,0)</f>
        <v>0</v>
      </c>
      <c r="BG283" s="184">
        <f>IF(N283="zákl. přenesená",J283,0)</f>
        <v>0</v>
      </c>
      <c r="BH283" s="184">
        <f>IF(N283="sníž. přenesená",J283,0)</f>
        <v>0</v>
      </c>
      <c r="BI283" s="184">
        <f>IF(N283="nulová",J283,0)</f>
        <v>0</v>
      </c>
      <c r="BJ283" s="23" t="s">
        <v>83</v>
      </c>
      <c r="BK283" s="184">
        <f>ROUND(I283*H283,2)</f>
        <v>0</v>
      </c>
      <c r="BL283" s="23" t="s">
        <v>201</v>
      </c>
      <c r="BM283" s="23" t="s">
        <v>1562</v>
      </c>
    </row>
    <row r="284" spans="2:65" s="1" customFormat="1" ht="27">
      <c r="B284" s="40"/>
      <c r="D284" s="186" t="s">
        <v>209</v>
      </c>
      <c r="F284" s="194" t="s">
        <v>305</v>
      </c>
      <c r="I284" s="195"/>
      <c r="L284" s="40"/>
      <c r="M284" s="196"/>
      <c r="N284" s="41"/>
      <c r="O284" s="41"/>
      <c r="P284" s="41"/>
      <c r="Q284" s="41"/>
      <c r="R284" s="41"/>
      <c r="S284" s="41"/>
      <c r="T284" s="69"/>
      <c r="AT284" s="23" t="s">
        <v>209</v>
      </c>
      <c r="AU284" s="23" t="s">
        <v>211</v>
      </c>
    </row>
    <row r="285" spans="2:65" s="1" customFormat="1" ht="16.5" customHeight="1">
      <c r="B285" s="172"/>
      <c r="C285" s="173" t="s">
        <v>623</v>
      </c>
      <c r="D285" s="173" t="s">
        <v>197</v>
      </c>
      <c r="E285" s="174" t="s">
        <v>690</v>
      </c>
      <c r="F285" s="175" t="s">
        <v>691</v>
      </c>
      <c r="G285" s="176" t="s">
        <v>303</v>
      </c>
      <c r="H285" s="177">
        <v>59.83</v>
      </c>
      <c r="I285" s="178"/>
      <c r="J285" s="179">
        <f>ROUND(I285*H285,2)</f>
        <v>0</v>
      </c>
      <c r="K285" s="175"/>
      <c r="L285" s="40"/>
      <c r="M285" s="180" t="s">
        <v>5</v>
      </c>
      <c r="N285" s="181" t="s">
        <v>46</v>
      </c>
      <c r="O285" s="41"/>
      <c r="P285" s="182">
        <f>O285*H285</f>
        <v>0</v>
      </c>
      <c r="Q285" s="182">
        <v>0</v>
      </c>
      <c r="R285" s="182">
        <f>Q285*H285</f>
        <v>0</v>
      </c>
      <c r="S285" s="182">
        <v>0</v>
      </c>
      <c r="T285" s="183">
        <f>S285*H285</f>
        <v>0</v>
      </c>
      <c r="AR285" s="23" t="s">
        <v>201</v>
      </c>
      <c r="AT285" s="23" t="s">
        <v>197</v>
      </c>
      <c r="AU285" s="23" t="s">
        <v>211</v>
      </c>
      <c r="AY285" s="23" t="s">
        <v>195</v>
      </c>
      <c r="BE285" s="184">
        <f>IF(N285="základní",J285,0)</f>
        <v>0</v>
      </c>
      <c r="BF285" s="184">
        <f>IF(N285="snížená",J285,0)</f>
        <v>0</v>
      </c>
      <c r="BG285" s="184">
        <f>IF(N285="zákl. přenesená",J285,0)</f>
        <v>0</v>
      </c>
      <c r="BH285" s="184">
        <f>IF(N285="sníž. přenesená",J285,0)</f>
        <v>0</v>
      </c>
      <c r="BI285" s="184">
        <f>IF(N285="nulová",J285,0)</f>
        <v>0</v>
      </c>
      <c r="BJ285" s="23" t="s">
        <v>83</v>
      </c>
      <c r="BK285" s="184">
        <f>ROUND(I285*H285,2)</f>
        <v>0</v>
      </c>
      <c r="BL285" s="23" t="s">
        <v>201</v>
      </c>
      <c r="BM285" s="23" t="s">
        <v>1563</v>
      </c>
    </row>
    <row r="286" spans="2:65" s="1" customFormat="1" ht="27">
      <c r="B286" s="40"/>
      <c r="D286" s="186" t="s">
        <v>209</v>
      </c>
      <c r="F286" s="194" t="s">
        <v>305</v>
      </c>
      <c r="I286" s="195"/>
      <c r="L286" s="40"/>
      <c r="M286" s="196"/>
      <c r="N286" s="41"/>
      <c r="O286" s="41"/>
      <c r="P286" s="41"/>
      <c r="Q286" s="41"/>
      <c r="R286" s="41"/>
      <c r="S286" s="41"/>
      <c r="T286" s="69"/>
      <c r="AT286" s="23" t="s">
        <v>209</v>
      </c>
      <c r="AU286" s="23" t="s">
        <v>211</v>
      </c>
    </row>
    <row r="287" spans="2:65" s="11" customFormat="1">
      <c r="B287" s="185"/>
      <c r="D287" s="186" t="s">
        <v>203</v>
      </c>
      <c r="E287" s="187" t="s">
        <v>5</v>
      </c>
      <c r="F287" s="188" t="s">
        <v>1564</v>
      </c>
      <c r="H287" s="189">
        <v>59.83</v>
      </c>
      <c r="I287" s="190"/>
      <c r="L287" s="185"/>
      <c r="M287" s="223"/>
      <c r="N287" s="224"/>
      <c r="O287" s="224"/>
      <c r="P287" s="224"/>
      <c r="Q287" s="224"/>
      <c r="R287" s="224"/>
      <c r="S287" s="224"/>
      <c r="T287" s="225"/>
      <c r="AT287" s="187" t="s">
        <v>203</v>
      </c>
      <c r="AU287" s="187" t="s">
        <v>211</v>
      </c>
      <c r="AV287" s="11" t="s">
        <v>85</v>
      </c>
      <c r="AW287" s="11" t="s">
        <v>39</v>
      </c>
      <c r="AX287" s="11" t="s">
        <v>83</v>
      </c>
      <c r="AY287" s="187" t="s">
        <v>195</v>
      </c>
    </row>
    <row r="288" spans="2:65" s="1" customFormat="1" ht="6.95" customHeight="1">
      <c r="B288" s="55"/>
      <c r="C288" s="56"/>
      <c r="D288" s="56"/>
      <c r="E288" s="56"/>
      <c r="F288" s="56"/>
      <c r="G288" s="56"/>
      <c r="H288" s="56"/>
      <c r="I288" s="126"/>
      <c r="J288" s="56"/>
      <c r="K288" s="56"/>
      <c r="L288" s="40"/>
    </row>
  </sheetData>
  <autoFilter ref="C89:K287"/>
  <mergeCells count="10">
    <mergeCell ref="J51:J52"/>
    <mergeCell ref="E80:H80"/>
    <mergeCell ref="E82:H82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9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R283"/>
  <sheetViews>
    <sheetView showGridLines="0" workbookViewId="0">
      <pane ySplit="1" topLeftCell="A245" activePane="bottomLeft" state="frozen"/>
      <selection pane="bottomLeft" activeCell="K90" sqref="K90:K282"/>
    </sheetView>
  </sheetViews>
  <sheetFormatPr defaultRowHeight="13.5"/>
  <cols>
    <col min="1" max="1" width="8.33203125" customWidth="1"/>
    <col min="2" max="2" width="1.6640625" customWidth="1"/>
    <col min="3" max="3" width="4.1640625" customWidth="1"/>
    <col min="4" max="4" width="4.33203125" customWidth="1"/>
    <col min="5" max="5" width="17.1640625" customWidth="1"/>
    <col min="6" max="6" width="75" customWidth="1"/>
    <col min="7" max="7" width="8.6640625" customWidth="1"/>
    <col min="8" max="8" width="11.1640625" customWidth="1"/>
    <col min="9" max="9" width="12.6640625" style="98" customWidth="1"/>
    <col min="10" max="10" width="23.5" customWidth="1"/>
    <col min="11" max="11" width="15.5" customWidth="1"/>
    <col min="13" max="18" width="9.33203125" hidden="1"/>
    <col min="19" max="19" width="8.1640625" hidden="1" customWidth="1"/>
    <col min="20" max="20" width="29.6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1" spans="1:70" ht="21.75" customHeight="1">
      <c r="A1" s="20"/>
      <c r="B1" s="99"/>
      <c r="C1" s="99"/>
      <c r="D1" s="100" t="s">
        <v>1</v>
      </c>
      <c r="E1" s="99"/>
      <c r="F1" s="101" t="s">
        <v>152</v>
      </c>
      <c r="G1" s="348" t="s">
        <v>153</v>
      </c>
      <c r="H1" s="348"/>
      <c r="I1" s="102"/>
      <c r="J1" s="101" t="s">
        <v>154</v>
      </c>
      <c r="K1" s="100" t="s">
        <v>155</v>
      </c>
      <c r="L1" s="101" t="s">
        <v>156</v>
      </c>
      <c r="M1" s="101"/>
      <c r="N1" s="101"/>
      <c r="O1" s="101"/>
      <c r="P1" s="101"/>
      <c r="Q1" s="101"/>
      <c r="R1" s="101"/>
      <c r="S1" s="101"/>
      <c r="T1" s="101"/>
      <c r="U1" s="19"/>
      <c r="V1" s="19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</row>
    <row r="2" spans="1:70" ht="36.950000000000003" customHeight="1">
      <c r="L2" s="307" t="s">
        <v>8</v>
      </c>
      <c r="M2" s="308"/>
      <c r="N2" s="308"/>
      <c r="O2" s="308"/>
      <c r="P2" s="308"/>
      <c r="Q2" s="308"/>
      <c r="R2" s="308"/>
      <c r="S2" s="308"/>
      <c r="T2" s="308"/>
      <c r="U2" s="308"/>
      <c r="V2" s="308"/>
      <c r="AT2" s="23" t="s">
        <v>106</v>
      </c>
    </row>
    <row r="3" spans="1:70" ht="6.95" customHeight="1">
      <c r="B3" s="24"/>
      <c r="C3" s="25"/>
      <c r="D3" s="25"/>
      <c r="E3" s="25"/>
      <c r="F3" s="25"/>
      <c r="G3" s="25"/>
      <c r="H3" s="25"/>
      <c r="I3" s="103"/>
      <c r="J3" s="25"/>
      <c r="K3" s="26"/>
      <c r="AT3" s="23" t="s">
        <v>85</v>
      </c>
    </row>
    <row r="4" spans="1:70" ht="36.950000000000003" customHeight="1">
      <c r="B4" s="27"/>
      <c r="C4" s="28"/>
      <c r="D4" s="29" t="s">
        <v>157</v>
      </c>
      <c r="E4" s="28"/>
      <c r="F4" s="28"/>
      <c r="G4" s="28"/>
      <c r="H4" s="28"/>
      <c r="I4" s="104"/>
      <c r="J4" s="28"/>
      <c r="K4" s="30"/>
      <c r="M4" s="31" t="s">
        <v>13</v>
      </c>
      <c r="AT4" s="23" t="s">
        <v>6</v>
      </c>
    </row>
    <row r="5" spans="1:70" ht="6.95" customHeight="1">
      <c r="B5" s="27"/>
      <c r="C5" s="28"/>
      <c r="D5" s="28"/>
      <c r="E5" s="28"/>
      <c r="F5" s="28"/>
      <c r="G5" s="28"/>
      <c r="H5" s="28"/>
      <c r="I5" s="104"/>
      <c r="J5" s="28"/>
      <c r="K5" s="30"/>
    </row>
    <row r="6" spans="1:70" ht="15">
      <c r="B6" s="27"/>
      <c r="C6" s="28"/>
      <c r="D6" s="36" t="s">
        <v>19</v>
      </c>
      <c r="E6" s="28"/>
      <c r="F6" s="28"/>
      <c r="G6" s="28"/>
      <c r="H6" s="28"/>
      <c r="I6" s="104"/>
      <c r="J6" s="28"/>
      <c r="K6" s="30"/>
    </row>
    <row r="7" spans="1:70" ht="16.5" customHeight="1">
      <c r="B7" s="27"/>
      <c r="C7" s="28"/>
      <c r="D7" s="28"/>
      <c r="E7" s="349" t="str">
        <f>'Rekapitulace stavby'!K6</f>
        <v>Rekonstrukce vodovodu a kanalizace, oblast Radvanice a Bartovice</v>
      </c>
      <c r="F7" s="350"/>
      <c r="G7" s="350"/>
      <c r="H7" s="350"/>
      <c r="I7" s="104"/>
      <c r="J7" s="28"/>
      <c r="K7" s="30"/>
    </row>
    <row r="8" spans="1:70" s="1" customFormat="1" ht="15">
      <c r="B8" s="40"/>
      <c r="C8" s="41"/>
      <c r="D8" s="36" t="s">
        <v>158</v>
      </c>
      <c r="E8" s="41"/>
      <c r="F8" s="41"/>
      <c r="G8" s="41"/>
      <c r="H8" s="41"/>
      <c r="I8" s="105"/>
      <c r="J8" s="41"/>
      <c r="K8" s="44"/>
    </row>
    <row r="9" spans="1:70" s="1" customFormat="1" ht="36.950000000000003" customHeight="1">
      <c r="B9" s="40"/>
      <c r="C9" s="41"/>
      <c r="D9" s="41"/>
      <c r="E9" s="351" t="s">
        <v>1565</v>
      </c>
      <c r="F9" s="352"/>
      <c r="G9" s="352"/>
      <c r="H9" s="352"/>
      <c r="I9" s="105"/>
      <c r="J9" s="41"/>
      <c r="K9" s="44"/>
    </row>
    <row r="10" spans="1:70" s="1" customFormat="1">
      <c r="B10" s="40"/>
      <c r="C10" s="41"/>
      <c r="D10" s="41"/>
      <c r="E10" s="41"/>
      <c r="F10" s="41"/>
      <c r="G10" s="41"/>
      <c r="H10" s="41"/>
      <c r="I10" s="105"/>
      <c r="J10" s="41"/>
      <c r="K10" s="44"/>
    </row>
    <row r="11" spans="1:70" s="1" customFormat="1" ht="14.45" customHeight="1">
      <c r="B11" s="40"/>
      <c r="C11" s="41"/>
      <c r="D11" s="36" t="s">
        <v>21</v>
      </c>
      <c r="E11" s="41"/>
      <c r="F11" s="34" t="s">
        <v>5</v>
      </c>
      <c r="G11" s="41"/>
      <c r="H11" s="41"/>
      <c r="I11" s="106" t="s">
        <v>22</v>
      </c>
      <c r="J11" s="34" t="s">
        <v>5</v>
      </c>
      <c r="K11" s="44"/>
    </row>
    <row r="12" spans="1:70" s="1" customFormat="1" ht="14.45" customHeight="1">
      <c r="B12" s="40"/>
      <c r="C12" s="41"/>
      <c r="D12" s="36" t="s">
        <v>23</v>
      </c>
      <c r="E12" s="41"/>
      <c r="F12" s="34" t="s">
        <v>24</v>
      </c>
      <c r="G12" s="41"/>
      <c r="H12" s="41"/>
      <c r="I12" s="106" t="s">
        <v>25</v>
      </c>
      <c r="J12" s="107" t="str">
        <f>'Rekapitulace stavby'!AN8</f>
        <v>11.12.2017</v>
      </c>
      <c r="K12" s="44"/>
    </row>
    <row r="13" spans="1:70" s="1" customFormat="1" ht="10.9" customHeight="1">
      <c r="B13" s="40"/>
      <c r="C13" s="41"/>
      <c r="D13" s="41"/>
      <c r="E13" s="41"/>
      <c r="F13" s="41"/>
      <c r="G13" s="41"/>
      <c r="H13" s="41"/>
      <c r="I13" s="105"/>
      <c r="J13" s="41"/>
      <c r="K13" s="44"/>
    </row>
    <row r="14" spans="1:70" s="1" customFormat="1" ht="14.45" customHeight="1">
      <c r="B14" s="40"/>
      <c r="C14" s="41"/>
      <c r="D14" s="36" t="s">
        <v>27</v>
      </c>
      <c r="E14" s="41"/>
      <c r="F14" s="41"/>
      <c r="G14" s="41"/>
      <c r="H14" s="41"/>
      <c r="I14" s="106" t="s">
        <v>28</v>
      </c>
      <c r="J14" s="34" t="s">
        <v>29</v>
      </c>
      <c r="K14" s="44"/>
    </row>
    <row r="15" spans="1:70" s="1" customFormat="1" ht="18" customHeight="1">
      <c r="B15" s="40"/>
      <c r="C15" s="41"/>
      <c r="D15" s="41"/>
      <c r="E15" s="34" t="s">
        <v>30</v>
      </c>
      <c r="F15" s="41"/>
      <c r="G15" s="41"/>
      <c r="H15" s="41"/>
      <c r="I15" s="106" t="s">
        <v>31</v>
      </c>
      <c r="J15" s="34" t="s">
        <v>32</v>
      </c>
      <c r="K15" s="44"/>
    </row>
    <row r="16" spans="1:70" s="1" customFormat="1" ht="6.95" customHeight="1">
      <c r="B16" s="40"/>
      <c r="C16" s="41"/>
      <c r="D16" s="41"/>
      <c r="E16" s="41"/>
      <c r="F16" s="41"/>
      <c r="G16" s="41"/>
      <c r="H16" s="41"/>
      <c r="I16" s="105"/>
      <c r="J16" s="41"/>
      <c r="K16" s="44"/>
    </row>
    <row r="17" spans="2:11" s="1" customFormat="1" ht="14.45" customHeight="1">
      <c r="B17" s="40"/>
      <c r="C17" s="41"/>
      <c r="D17" s="36" t="s">
        <v>33</v>
      </c>
      <c r="E17" s="41"/>
      <c r="F17" s="41"/>
      <c r="G17" s="41"/>
      <c r="H17" s="41"/>
      <c r="I17" s="106" t="s">
        <v>28</v>
      </c>
      <c r="J17" s="34" t="str">
        <f>IF('Rekapitulace stavby'!AN13="Vyplň údaj","",IF('Rekapitulace stavby'!AN13="","",'Rekapitulace stavby'!AN13))</f>
        <v/>
      </c>
      <c r="K17" s="44"/>
    </row>
    <row r="18" spans="2:11" s="1" customFormat="1" ht="18" customHeight="1">
      <c r="B18" s="40"/>
      <c r="C18" s="41"/>
      <c r="D18" s="41"/>
      <c r="E18" s="34" t="str">
        <f>IF('Rekapitulace stavby'!E14="Vyplň údaj","",IF('Rekapitulace stavby'!E14="","",'Rekapitulace stavby'!E14))</f>
        <v/>
      </c>
      <c r="F18" s="41"/>
      <c r="G18" s="41"/>
      <c r="H18" s="41"/>
      <c r="I18" s="106" t="s">
        <v>31</v>
      </c>
      <c r="J18" s="34" t="str">
        <f>IF('Rekapitulace stavby'!AN14="Vyplň údaj","",IF('Rekapitulace stavby'!AN14="","",'Rekapitulace stavby'!AN14))</f>
        <v/>
      </c>
      <c r="K18" s="44"/>
    </row>
    <row r="19" spans="2:11" s="1" customFormat="1" ht="6.95" customHeight="1">
      <c r="B19" s="40"/>
      <c r="C19" s="41"/>
      <c r="D19" s="41"/>
      <c r="E19" s="41"/>
      <c r="F19" s="41"/>
      <c r="G19" s="41"/>
      <c r="H19" s="41"/>
      <c r="I19" s="105"/>
      <c r="J19" s="41"/>
      <c r="K19" s="44"/>
    </row>
    <row r="20" spans="2:11" s="1" customFormat="1" ht="14.45" customHeight="1">
      <c r="B20" s="40"/>
      <c r="C20" s="41"/>
      <c r="D20" s="36" t="s">
        <v>35</v>
      </c>
      <c r="E20" s="41"/>
      <c r="F20" s="41"/>
      <c r="G20" s="41"/>
      <c r="H20" s="41"/>
      <c r="I20" s="106" t="s">
        <v>28</v>
      </c>
      <c r="J20" s="34" t="s">
        <v>36</v>
      </c>
      <c r="K20" s="44"/>
    </row>
    <row r="21" spans="2:11" s="1" customFormat="1" ht="18" customHeight="1">
      <c r="B21" s="40"/>
      <c r="C21" s="41"/>
      <c r="D21" s="41"/>
      <c r="E21" s="34" t="s">
        <v>37</v>
      </c>
      <c r="F21" s="41"/>
      <c r="G21" s="41"/>
      <c r="H21" s="41"/>
      <c r="I21" s="106" t="s">
        <v>31</v>
      </c>
      <c r="J21" s="34" t="s">
        <v>38</v>
      </c>
      <c r="K21" s="44"/>
    </row>
    <row r="22" spans="2:11" s="1" customFormat="1" ht="6.95" customHeight="1">
      <c r="B22" s="40"/>
      <c r="C22" s="41"/>
      <c r="D22" s="41"/>
      <c r="E22" s="41"/>
      <c r="F22" s="41"/>
      <c r="G22" s="41"/>
      <c r="H22" s="41"/>
      <c r="I22" s="105"/>
      <c r="J22" s="41"/>
      <c r="K22" s="44"/>
    </row>
    <row r="23" spans="2:11" s="1" customFormat="1" ht="14.45" customHeight="1">
      <c r="B23" s="40"/>
      <c r="C23" s="41"/>
      <c r="D23" s="36" t="s">
        <v>40</v>
      </c>
      <c r="E23" s="41"/>
      <c r="F23" s="41"/>
      <c r="G23" s="41"/>
      <c r="H23" s="41"/>
      <c r="I23" s="105"/>
      <c r="J23" s="41"/>
      <c r="K23" s="44"/>
    </row>
    <row r="24" spans="2:11" s="6" customFormat="1" ht="16.5" customHeight="1">
      <c r="B24" s="108"/>
      <c r="C24" s="109"/>
      <c r="D24" s="109"/>
      <c r="E24" s="337" t="s">
        <v>5</v>
      </c>
      <c r="F24" s="337"/>
      <c r="G24" s="337"/>
      <c r="H24" s="337"/>
      <c r="I24" s="110"/>
      <c r="J24" s="109"/>
      <c r="K24" s="111"/>
    </row>
    <row r="25" spans="2:11" s="1" customFormat="1" ht="6.95" customHeight="1">
      <c r="B25" s="40"/>
      <c r="C25" s="41"/>
      <c r="D25" s="41"/>
      <c r="E25" s="41"/>
      <c r="F25" s="41"/>
      <c r="G25" s="41"/>
      <c r="H25" s="41"/>
      <c r="I25" s="105"/>
      <c r="J25" s="41"/>
      <c r="K25" s="44"/>
    </row>
    <row r="26" spans="2:11" s="1" customFormat="1" ht="6.95" customHeight="1">
      <c r="B26" s="40"/>
      <c r="C26" s="41"/>
      <c r="D26" s="67"/>
      <c r="E26" s="67"/>
      <c r="F26" s="67"/>
      <c r="G26" s="67"/>
      <c r="H26" s="67"/>
      <c r="I26" s="112"/>
      <c r="J26" s="67"/>
      <c r="K26" s="113"/>
    </row>
    <row r="27" spans="2:11" s="1" customFormat="1" ht="25.35" customHeight="1">
      <c r="B27" s="40"/>
      <c r="C27" s="41"/>
      <c r="D27" s="114" t="s">
        <v>41</v>
      </c>
      <c r="E27" s="41"/>
      <c r="F27" s="41"/>
      <c r="G27" s="41"/>
      <c r="H27" s="41"/>
      <c r="I27" s="105"/>
      <c r="J27" s="115">
        <f>ROUND(J89,2)</f>
        <v>0</v>
      </c>
      <c r="K27" s="44"/>
    </row>
    <row r="28" spans="2:11" s="1" customFormat="1" ht="6.95" customHeight="1">
      <c r="B28" s="40"/>
      <c r="C28" s="41"/>
      <c r="D28" s="67"/>
      <c r="E28" s="67"/>
      <c r="F28" s="67"/>
      <c r="G28" s="67"/>
      <c r="H28" s="67"/>
      <c r="I28" s="112"/>
      <c r="J28" s="67"/>
      <c r="K28" s="113"/>
    </row>
    <row r="29" spans="2:11" s="1" customFormat="1" ht="14.45" customHeight="1">
      <c r="B29" s="40"/>
      <c r="C29" s="41"/>
      <c r="D29" s="41"/>
      <c r="E29" s="41"/>
      <c r="F29" s="45" t="s">
        <v>43</v>
      </c>
      <c r="G29" s="41"/>
      <c r="H29" s="41"/>
      <c r="I29" s="116" t="s">
        <v>42</v>
      </c>
      <c r="J29" s="45" t="s">
        <v>44</v>
      </c>
      <c r="K29" s="44"/>
    </row>
    <row r="30" spans="2:11" s="1" customFormat="1" ht="14.45" customHeight="1">
      <c r="B30" s="40"/>
      <c r="C30" s="41"/>
      <c r="D30" s="48" t="s">
        <v>45</v>
      </c>
      <c r="E30" s="48" t="s">
        <v>46</v>
      </c>
      <c r="F30" s="117">
        <f>ROUND(SUM(BE89:BE282), 2)</f>
        <v>0</v>
      </c>
      <c r="G30" s="41"/>
      <c r="H30" s="41"/>
      <c r="I30" s="118">
        <v>0.21</v>
      </c>
      <c r="J30" s="117">
        <f>ROUND(ROUND((SUM(BE89:BE282)), 2)*I30, 2)</f>
        <v>0</v>
      </c>
      <c r="K30" s="44"/>
    </row>
    <row r="31" spans="2:11" s="1" customFormat="1" ht="14.45" customHeight="1">
      <c r="B31" s="40"/>
      <c r="C31" s="41"/>
      <c r="D31" s="41"/>
      <c r="E31" s="48" t="s">
        <v>47</v>
      </c>
      <c r="F31" s="117">
        <f>ROUND(SUM(BF89:BF282), 2)</f>
        <v>0</v>
      </c>
      <c r="G31" s="41"/>
      <c r="H31" s="41"/>
      <c r="I31" s="118">
        <v>0.15</v>
      </c>
      <c r="J31" s="117">
        <f>ROUND(ROUND((SUM(BF89:BF282)), 2)*I31, 2)</f>
        <v>0</v>
      </c>
      <c r="K31" s="44"/>
    </row>
    <row r="32" spans="2:11" s="1" customFormat="1" ht="14.45" hidden="1" customHeight="1">
      <c r="B32" s="40"/>
      <c r="C32" s="41"/>
      <c r="D32" s="41"/>
      <c r="E32" s="48" t="s">
        <v>48</v>
      </c>
      <c r="F32" s="117">
        <f>ROUND(SUM(BG89:BG282), 2)</f>
        <v>0</v>
      </c>
      <c r="G32" s="41"/>
      <c r="H32" s="41"/>
      <c r="I32" s="118">
        <v>0.21</v>
      </c>
      <c r="J32" s="117">
        <v>0</v>
      </c>
      <c r="K32" s="44"/>
    </row>
    <row r="33" spans="2:11" s="1" customFormat="1" ht="14.45" hidden="1" customHeight="1">
      <c r="B33" s="40"/>
      <c r="C33" s="41"/>
      <c r="D33" s="41"/>
      <c r="E33" s="48" t="s">
        <v>49</v>
      </c>
      <c r="F33" s="117">
        <f>ROUND(SUM(BH89:BH282), 2)</f>
        <v>0</v>
      </c>
      <c r="G33" s="41"/>
      <c r="H33" s="41"/>
      <c r="I33" s="118">
        <v>0.15</v>
      </c>
      <c r="J33" s="117">
        <v>0</v>
      </c>
      <c r="K33" s="44"/>
    </row>
    <row r="34" spans="2:11" s="1" customFormat="1" ht="14.45" hidden="1" customHeight="1">
      <c r="B34" s="40"/>
      <c r="C34" s="41"/>
      <c r="D34" s="41"/>
      <c r="E34" s="48" t="s">
        <v>50</v>
      </c>
      <c r="F34" s="117">
        <f>ROUND(SUM(BI89:BI282), 2)</f>
        <v>0</v>
      </c>
      <c r="G34" s="41"/>
      <c r="H34" s="41"/>
      <c r="I34" s="118">
        <v>0</v>
      </c>
      <c r="J34" s="117">
        <v>0</v>
      </c>
      <c r="K34" s="44"/>
    </row>
    <row r="35" spans="2:11" s="1" customFormat="1" ht="6.95" customHeight="1">
      <c r="B35" s="40"/>
      <c r="C35" s="41"/>
      <c r="D35" s="41"/>
      <c r="E35" s="41"/>
      <c r="F35" s="41"/>
      <c r="G35" s="41"/>
      <c r="H35" s="41"/>
      <c r="I35" s="105"/>
      <c r="J35" s="41"/>
      <c r="K35" s="44"/>
    </row>
    <row r="36" spans="2:11" s="1" customFormat="1" ht="25.35" customHeight="1">
      <c r="B36" s="40"/>
      <c r="C36" s="119"/>
      <c r="D36" s="120" t="s">
        <v>51</v>
      </c>
      <c r="E36" s="70"/>
      <c r="F36" s="70"/>
      <c r="G36" s="121" t="s">
        <v>52</v>
      </c>
      <c r="H36" s="122" t="s">
        <v>53</v>
      </c>
      <c r="I36" s="123"/>
      <c r="J36" s="124">
        <f>SUM(J27:J34)</f>
        <v>0</v>
      </c>
      <c r="K36" s="125"/>
    </row>
    <row r="37" spans="2:11" s="1" customFormat="1" ht="14.45" customHeight="1">
      <c r="B37" s="55"/>
      <c r="C37" s="56"/>
      <c r="D37" s="56"/>
      <c r="E37" s="56"/>
      <c r="F37" s="56"/>
      <c r="G37" s="56"/>
      <c r="H37" s="56"/>
      <c r="I37" s="126"/>
      <c r="J37" s="56"/>
      <c r="K37" s="57"/>
    </row>
    <row r="41" spans="2:11" s="1" customFormat="1" ht="6.95" customHeight="1">
      <c r="B41" s="58"/>
      <c r="C41" s="59"/>
      <c r="D41" s="59"/>
      <c r="E41" s="59"/>
      <c r="F41" s="59"/>
      <c r="G41" s="59"/>
      <c r="H41" s="59"/>
      <c r="I41" s="127"/>
      <c r="J41" s="59"/>
      <c r="K41" s="128"/>
    </row>
    <row r="42" spans="2:11" s="1" customFormat="1" ht="36.950000000000003" customHeight="1">
      <c r="B42" s="40"/>
      <c r="C42" s="29" t="s">
        <v>160</v>
      </c>
      <c r="D42" s="41"/>
      <c r="E42" s="41"/>
      <c r="F42" s="41"/>
      <c r="G42" s="41"/>
      <c r="H42" s="41"/>
      <c r="I42" s="105"/>
      <c r="J42" s="41"/>
      <c r="K42" s="44"/>
    </row>
    <row r="43" spans="2:11" s="1" customFormat="1" ht="6.95" customHeight="1">
      <c r="B43" s="40"/>
      <c r="C43" s="41"/>
      <c r="D43" s="41"/>
      <c r="E43" s="41"/>
      <c r="F43" s="41"/>
      <c r="G43" s="41"/>
      <c r="H43" s="41"/>
      <c r="I43" s="105"/>
      <c r="J43" s="41"/>
      <c r="K43" s="44"/>
    </row>
    <row r="44" spans="2:11" s="1" customFormat="1" ht="14.45" customHeight="1">
      <c r="B44" s="40"/>
      <c r="C44" s="36" t="s">
        <v>19</v>
      </c>
      <c r="D44" s="41"/>
      <c r="E44" s="41"/>
      <c r="F44" s="41"/>
      <c r="G44" s="41"/>
      <c r="H44" s="41"/>
      <c r="I44" s="105"/>
      <c r="J44" s="41"/>
      <c r="K44" s="44"/>
    </row>
    <row r="45" spans="2:11" s="1" customFormat="1" ht="16.5" customHeight="1">
      <c r="B45" s="40"/>
      <c r="C45" s="41"/>
      <c r="D45" s="41"/>
      <c r="E45" s="349" t="str">
        <f>E7</f>
        <v>Rekonstrukce vodovodu a kanalizace, oblast Radvanice a Bartovice</v>
      </c>
      <c r="F45" s="350"/>
      <c r="G45" s="350"/>
      <c r="H45" s="350"/>
      <c r="I45" s="105"/>
      <c r="J45" s="41"/>
      <c r="K45" s="44"/>
    </row>
    <row r="46" spans="2:11" s="1" customFormat="1" ht="14.45" customHeight="1">
      <c r="B46" s="40"/>
      <c r="C46" s="36" t="s">
        <v>158</v>
      </c>
      <c r="D46" s="41"/>
      <c r="E46" s="41"/>
      <c r="F46" s="41"/>
      <c r="G46" s="41"/>
      <c r="H46" s="41"/>
      <c r="I46" s="105"/>
      <c r="J46" s="41"/>
      <c r="K46" s="44"/>
    </row>
    <row r="47" spans="2:11" s="1" customFormat="1" ht="17.25" customHeight="1">
      <c r="B47" s="40"/>
      <c r="C47" s="41"/>
      <c r="D47" s="41"/>
      <c r="E47" s="351" t="str">
        <f>E9</f>
        <v>18_2017_08 - SO 08 Ul. Tomicova - vodovod</v>
      </c>
      <c r="F47" s="352"/>
      <c r="G47" s="352"/>
      <c r="H47" s="352"/>
      <c r="I47" s="105"/>
      <c r="J47" s="41"/>
      <c r="K47" s="44"/>
    </row>
    <row r="48" spans="2:11" s="1" customFormat="1" ht="6.95" customHeight="1">
      <c r="B48" s="40"/>
      <c r="C48" s="41"/>
      <c r="D48" s="41"/>
      <c r="E48" s="41"/>
      <c r="F48" s="41"/>
      <c r="G48" s="41"/>
      <c r="H48" s="41"/>
      <c r="I48" s="105"/>
      <c r="J48" s="41"/>
      <c r="K48" s="44"/>
    </row>
    <row r="49" spans="2:47" s="1" customFormat="1" ht="18" customHeight="1">
      <c r="B49" s="40"/>
      <c r="C49" s="36" t="s">
        <v>23</v>
      </c>
      <c r="D49" s="41"/>
      <c r="E49" s="41"/>
      <c r="F49" s="34" t="str">
        <f>F12</f>
        <v>Ostrava</v>
      </c>
      <c r="G49" s="41"/>
      <c r="H49" s="41"/>
      <c r="I49" s="106" t="s">
        <v>25</v>
      </c>
      <c r="J49" s="107" t="str">
        <f>IF(J12="","",J12)</f>
        <v>11.12.2017</v>
      </c>
      <c r="K49" s="44"/>
    </row>
    <row r="50" spans="2:47" s="1" customFormat="1" ht="6.95" customHeight="1">
      <c r="B50" s="40"/>
      <c r="C50" s="41"/>
      <c r="D50" s="41"/>
      <c r="E50" s="41"/>
      <c r="F50" s="41"/>
      <c r="G50" s="41"/>
      <c r="H50" s="41"/>
      <c r="I50" s="105"/>
      <c r="J50" s="41"/>
      <c r="K50" s="44"/>
    </row>
    <row r="51" spans="2:47" s="1" customFormat="1" ht="15">
      <c r="B51" s="40"/>
      <c r="C51" s="36" t="s">
        <v>27</v>
      </c>
      <c r="D51" s="41"/>
      <c r="E51" s="41"/>
      <c r="F51" s="34" t="str">
        <f>E15</f>
        <v>Statutární město Ostrava</v>
      </c>
      <c r="G51" s="41"/>
      <c r="H51" s="41"/>
      <c r="I51" s="106" t="s">
        <v>35</v>
      </c>
      <c r="J51" s="337" t="str">
        <f>E21</f>
        <v>Ing. Renata Fuková</v>
      </c>
      <c r="K51" s="44"/>
    </row>
    <row r="52" spans="2:47" s="1" customFormat="1" ht="14.45" customHeight="1">
      <c r="B52" s="40"/>
      <c r="C52" s="36" t="s">
        <v>33</v>
      </c>
      <c r="D52" s="41"/>
      <c r="E52" s="41"/>
      <c r="F52" s="34" t="str">
        <f>IF(E18="","",E18)</f>
        <v/>
      </c>
      <c r="G52" s="41"/>
      <c r="H52" s="41"/>
      <c r="I52" s="105"/>
      <c r="J52" s="344"/>
      <c r="K52" s="44"/>
    </row>
    <row r="53" spans="2:47" s="1" customFormat="1" ht="10.35" customHeight="1">
      <c r="B53" s="40"/>
      <c r="C53" s="41"/>
      <c r="D53" s="41"/>
      <c r="E53" s="41"/>
      <c r="F53" s="41"/>
      <c r="G53" s="41"/>
      <c r="H53" s="41"/>
      <c r="I53" s="105"/>
      <c r="J53" s="41"/>
      <c r="K53" s="44"/>
    </row>
    <row r="54" spans="2:47" s="1" customFormat="1" ht="29.25" customHeight="1">
      <c r="B54" s="40"/>
      <c r="C54" s="129" t="s">
        <v>161</v>
      </c>
      <c r="D54" s="119"/>
      <c r="E54" s="119"/>
      <c r="F54" s="119"/>
      <c r="G54" s="119"/>
      <c r="H54" s="119"/>
      <c r="I54" s="130"/>
      <c r="J54" s="131" t="s">
        <v>162</v>
      </c>
      <c r="K54" s="132"/>
    </row>
    <row r="55" spans="2:47" s="1" customFormat="1" ht="10.35" customHeight="1">
      <c r="B55" s="40"/>
      <c r="C55" s="41"/>
      <c r="D55" s="41"/>
      <c r="E55" s="41"/>
      <c r="F55" s="41"/>
      <c r="G55" s="41"/>
      <c r="H55" s="41"/>
      <c r="I55" s="105"/>
      <c r="J55" s="41"/>
      <c r="K55" s="44"/>
    </row>
    <row r="56" spans="2:47" s="1" customFormat="1" ht="29.25" customHeight="1">
      <c r="B56" s="40"/>
      <c r="C56" s="133" t="s">
        <v>163</v>
      </c>
      <c r="D56" s="41"/>
      <c r="E56" s="41"/>
      <c r="F56" s="41"/>
      <c r="G56" s="41"/>
      <c r="H56" s="41"/>
      <c r="I56" s="105"/>
      <c r="J56" s="115">
        <f>J89</f>
        <v>0</v>
      </c>
      <c r="K56" s="44"/>
      <c r="AU56" s="23" t="s">
        <v>164</v>
      </c>
    </row>
    <row r="57" spans="2:47" s="7" customFormat="1" ht="24.95" customHeight="1">
      <c r="B57" s="134"/>
      <c r="C57" s="135"/>
      <c r="D57" s="136" t="s">
        <v>165</v>
      </c>
      <c r="E57" s="137"/>
      <c r="F57" s="137"/>
      <c r="G57" s="137"/>
      <c r="H57" s="137"/>
      <c r="I57" s="138"/>
      <c r="J57" s="139">
        <f>J90</f>
        <v>0</v>
      </c>
      <c r="K57" s="140"/>
    </row>
    <row r="58" spans="2:47" s="8" customFormat="1" ht="19.899999999999999" customHeight="1">
      <c r="B58" s="141"/>
      <c r="C58" s="142"/>
      <c r="D58" s="143" t="s">
        <v>166</v>
      </c>
      <c r="E58" s="144"/>
      <c r="F58" s="144"/>
      <c r="G58" s="144"/>
      <c r="H58" s="144"/>
      <c r="I58" s="145"/>
      <c r="J58" s="146">
        <f>J91</f>
        <v>0</v>
      </c>
      <c r="K58" s="147"/>
    </row>
    <row r="59" spans="2:47" s="8" customFormat="1" ht="19.899999999999999" customHeight="1">
      <c r="B59" s="141"/>
      <c r="C59" s="142"/>
      <c r="D59" s="143" t="s">
        <v>167</v>
      </c>
      <c r="E59" s="144"/>
      <c r="F59" s="144"/>
      <c r="G59" s="144"/>
      <c r="H59" s="144"/>
      <c r="I59" s="145"/>
      <c r="J59" s="146">
        <f>J145</f>
        <v>0</v>
      </c>
      <c r="K59" s="147"/>
    </row>
    <row r="60" spans="2:47" s="8" customFormat="1" ht="19.899999999999999" customHeight="1">
      <c r="B60" s="141"/>
      <c r="C60" s="142"/>
      <c r="D60" s="143" t="s">
        <v>168</v>
      </c>
      <c r="E60" s="144"/>
      <c r="F60" s="144"/>
      <c r="G60" s="144"/>
      <c r="H60" s="144"/>
      <c r="I60" s="145"/>
      <c r="J60" s="146">
        <f>J158</f>
        <v>0</v>
      </c>
      <c r="K60" s="147"/>
    </row>
    <row r="61" spans="2:47" s="8" customFormat="1" ht="19.899999999999999" customHeight="1">
      <c r="B61" s="141"/>
      <c r="C61" s="142"/>
      <c r="D61" s="143" t="s">
        <v>169</v>
      </c>
      <c r="E61" s="144"/>
      <c r="F61" s="144"/>
      <c r="G61" s="144"/>
      <c r="H61" s="144"/>
      <c r="I61" s="145"/>
      <c r="J61" s="146">
        <f>J170</f>
        <v>0</v>
      </c>
      <c r="K61" s="147"/>
    </row>
    <row r="62" spans="2:47" s="8" customFormat="1" ht="14.85" customHeight="1">
      <c r="B62" s="141"/>
      <c r="C62" s="142"/>
      <c r="D62" s="143" t="s">
        <v>170</v>
      </c>
      <c r="E62" s="144"/>
      <c r="F62" s="144"/>
      <c r="G62" s="144"/>
      <c r="H62" s="144"/>
      <c r="I62" s="145"/>
      <c r="J62" s="146">
        <f>J171</f>
        <v>0</v>
      </c>
      <c r="K62" s="147"/>
    </row>
    <row r="63" spans="2:47" s="8" customFormat="1" ht="19.899999999999999" customHeight="1">
      <c r="B63" s="141"/>
      <c r="C63" s="142"/>
      <c r="D63" s="143" t="s">
        <v>172</v>
      </c>
      <c r="E63" s="144"/>
      <c r="F63" s="144"/>
      <c r="G63" s="144"/>
      <c r="H63" s="144"/>
      <c r="I63" s="145"/>
      <c r="J63" s="146">
        <f>J189</f>
        <v>0</v>
      </c>
      <c r="K63" s="147"/>
    </row>
    <row r="64" spans="2:47" s="8" customFormat="1" ht="14.85" customHeight="1">
      <c r="B64" s="141"/>
      <c r="C64" s="142"/>
      <c r="D64" s="143" t="s">
        <v>173</v>
      </c>
      <c r="E64" s="144"/>
      <c r="F64" s="144"/>
      <c r="G64" s="144"/>
      <c r="H64" s="144"/>
      <c r="I64" s="145"/>
      <c r="J64" s="146">
        <f>J190</f>
        <v>0</v>
      </c>
      <c r="K64" s="147"/>
    </row>
    <row r="65" spans="2:12" s="8" customFormat="1" ht="14.85" customHeight="1">
      <c r="B65" s="141"/>
      <c r="C65" s="142"/>
      <c r="D65" s="143" t="s">
        <v>174</v>
      </c>
      <c r="E65" s="144"/>
      <c r="F65" s="144"/>
      <c r="G65" s="144"/>
      <c r="H65" s="144"/>
      <c r="I65" s="145"/>
      <c r="J65" s="146">
        <f>J197</f>
        <v>0</v>
      </c>
      <c r="K65" s="147"/>
    </row>
    <row r="66" spans="2:12" s="8" customFormat="1" ht="14.85" customHeight="1">
      <c r="B66" s="141"/>
      <c r="C66" s="142"/>
      <c r="D66" s="143" t="s">
        <v>175</v>
      </c>
      <c r="E66" s="144"/>
      <c r="F66" s="144"/>
      <c r="G66" s="144"/>
      <c r="H66" s="144"/>
      <c r="I66" s="145"/>
      <c r="J66" s="146">
        <f>J226</f>
        <v>0</v>
      </c>
      <c r="K66" s="147"/>
    </row>
    <row r="67" spans="2:12" s="8" customFormat="1" ht="19.899999999999999" customHeight="1">
      <c r="B67" s="141"/>
      <c r="C67" s="142"/>
      <c r="D67" s="143" t="s">
        <v>176</v>
      </c>
      <c r="E67" s="144"/>
      <c r="F67" s="144"/>
      <c r="G67" s="144"/>
      <c r="H67" s="144"/>
      <c r="I67" s="145"/>
      <c r="J67" s="146">
        <f>J265</f>
        <v>0</v>
      </c>
      <c r="K67" s="147"/>
    </row>
    <row r="68" spans="2:12" s="8" customFormat="1" ht="14.85" customHeight="1">
      <c r="B68" s="141"/>
      <c r="C68" s="142"/>
      <c r="D68" s="143" t="s">
        <v>177</v>
      </c>
      <c r="E68" s="144"/>
      <c r="F68" s="144"/>
      <c r="G68" s="144"/>
      <c r="H68" s="144"/>
      <c r="I68" s="145"/>
      <c r="J68" s="146">
        <f>J266</f>
        <v>0</v>
      </c>
      <c r="K68" s="147"/>
    </row>
    <row r="69" spans="2:12" s="8" customFormat="1" ht="14.85" customHeight="1">
      <c r="B69" s="141"/>
      <c r="C69" s="142"/>
      <c r="D69" s="143" t="s">
        <v>178</v>
      </c>
      <c r="E69" s="144"/>
      <c r="F69" s="144"/>
      <c r="G69" s="144"/>
      <c r="H69" s="144"/>
      <c r="I69" s="145"/>
      <c r="J69" s="146">
        <f>J272</f>
        <v>0</v>
      </c>
      <c r="K69" s="147"/>
    </row>
    <row r="70" spans="2:12" s="1" customFormat="1" ht="21.75" customHeight="1">
      <c r="B70" s="40"/>
      <c r="C70" s="41"/>
      <c r="D70" s="41"/>
      <c r="E70" s="41"/>
      <c r="F70" s="41"/>
      <c r="G70" s="41"/>
      <c r="H70" s="41"/>
      <c r="I70" s="105"/>
      <c r="J70" s="41"/>
      <c r="K70" s="44"/>
    </row>
    <row r="71" spans="2:12" s="1" customFormat="1" ht="6.95" customHeight="1">
      <c r="B71" s="55"/>
      <c r="C71" s="56"/>
      <c r="D71" s="56"/>
      <c r="E71" s="56"/>
      <c r="F71" s="56"/>
      <c r="G71" s="56"/>
      <c r="H71" s="56"/>
      <c r="I71" s="126"/>
      <c r="J71" s="56"/>
      <c r="K71" s="57"/>
    </row>
    <row r="75" spans="2:12" s="1" customFormat="1" ht="6.95" customHeight="1">
      <c r="B75" s="58"/>
      <c r="C75" s="59"/>
      <c r="D75" s="59"/>
      <c r="E75" s="59"/>
      <c r="F75" s="59"/>
      <c r="G75" s="59"/>
      <c r="H75" s="59"/>
      <c r="I75" s="127"/>
      <c r="J75" s="59"/>
      <c r="K75" s="59"/>
      <c r="L75" s="40"/>
    </row>
    <row r="76" spans="2:12" s="1" customFormat="1" ht="36.950000000000003" customHeight="1">
      <c r="B76" s="40"/>
      <c r="C76" s="60" t="s">
        <v>179</v>
      </c>
      <c r="L76" s="40"/>
    </row>
    <row r="77" spans="2:12" s="1" customFormat="1" ht="6.95" customHeight="1">
      <c r="B77" s="40"/>
      <c r="L77" s="40"/>
    </row>
    <row r="78" spans="2:12" s="1" customFormat="1" ht="14.45" customHeight="1">
      <c r="B78" s="40"/>
      <c r="C78" s="62" t="s">
        <v>19</v>
      </c>
      <c r="L78" s="40"/>
    </row>
    <row r="79" spans="2:12" s="1" customFormat="1" ht="16.5" customHeight="1">
      <c r="B79" s="40"/>
      <c r="E79" s="345" t="str">
        <f>E7</f>
        <v>Rekonstrukce vodovodu a kanalizace, oblast Radvanice a Bartovice</v>
      </c>
      <c r="F79" s="346"/>
      <c r="G79" s="346"/>
      <c r="H79" s="346"/>
      <c r="L79" s="40"/>
    </row>
    <row r="80" spans="2:12" s="1" customFormat="1" ht="14.45" customHeight="1">
      <c r="B80" s="40"/>
      <c r="C80" s="62" t="s">
        <v>158</v>
      </c>
      <c r="L80" s="40"/>
    </row>
    <row r="81" spans="2:65" s="1" customFormat="1" ht="17.25" customHeight="1">
      <c r="B81" s="40"/>
      <c r="E81" s="318" t="str">
        <f>E9</f>
        <v>18_2017_08 - SO 08 Ul. Tomicova - vodovod</v>
      </c>
      <c r="F81" s="347"/>
      <c r="G81" s="347"/>
      <c r="H81" s="347"/>
      <c r="L81" s="40"/>
    </row>
    <row r="82" spans="2:65" s="1" customFormat="1" ht="6.95" customHeight="1">
      <c r="B82" s="40"/>
      <c r="L82" s="40"/>
    </row>
    <row r="83" spans="2:65" s="1" customFormat="1" ht="18" customHeight="1">
      <c r="B83" s="40"/>
      <c r="C83" s="62" t="s">
        <v>23</v>
      </c>
      <c r="F83" s="148" t="str">
        <f>F12</f>
        <v>Ostrava</v>
      </c>
      <c r="I83" s="149" t="s">
        <v>25</v>
      </c>
      <c r="J83" s="66" t="str">
        <f>IF(J12="","",J12)</f>
        <v>11.12.2017</v>
      </c>
      <c r="L83" s="40"/>
    </row>
    <row r="84" spans="2:65" s="1" customFormat="1" ht="6.95" customHeight="1">
      <c r="B84" s="40"/>
      <c r="L84" s="40"/>
    </row>
    <row r="85" spans="2:65" s="1" customFormat="1" ht="15">
      <c r="B85" s="40"/>
      <c r="C85" s="62" t="s">
        <v>27</v>
      </c>
      <c r="F85" s="148" t="str">
        <f>E15</f>
        <v>Statutární město Ostrava</v>
      </c>
      <c r="I85" s="149" t="s">
        <v>35</v>
      </c>
      <c r="J85" s="148" t="str">
        <f>E21</f>
        <v>Ing. Renata Fuková</v>
      </c>
      <c r="L85" s="40"/>
    </row>
    <row r="86" spans="2:65" s="1" customFormat="1" ht="14.45" customHeight="1">
      <c r="B86" s="40"/>
      <c r="C86" s="62" t="s">
        <v>33</v>
      </c>
      <c r="F86" s="148" t="str">
        <f>IF(E18="","",E18)</f>
        <v/>
      </c>
      <c r="L86" s="40"/>
    </row>
    <row r="87" spans="2:65" s="1" customFormat="1" ht="10.35" customHeight="1">
      <c r="B87" s="40"/>
      <c r="L87" s="40"/>
    </row>
    <row r="88" spans="2:65" s="9" customFormat="1" ht="29.25" customHeight="1">
      <c r="B88" s="150"/>
      <c r="C88" s="151" t="s">
        <v>180</v>
      </c>
      <c r="D88" s="152" t="s">
        <v>60</v>
      </c>
      <c r="E88" s="152" t="s">
        <v>56</v>
      </c>
      <c r="F88" s="152" t="s">
        <v>181</v>
      </c>
      <c r="G88" s="152" t="s">
        <v>182</v>
      </c>
      <c r="H88" s="152" t="s">
        <v>183</v>
      </c>
      <c r="I88" s="153" t="s">
        <v>184</v>
      </c>
      <c r="J88" s="152" t="s">
        <v>162</v>
      </c>
      <c r="K88" s="154" t="s">
        <v>185</v>
      </c>
      <c r="L88" s="150"/>
      <c r="M88" s="72" t="s">
        <v>186</v>
      </c>
      <c r="N88" s="73" t="s">
        <v>45</v>
      </c>
      <c r="O88" s="73" t="s">
        <v>187</v>
      </c>
      <c r="P88" s="73" t="s">
        <v>188</v>
      </c>
      <c r="Q88" s="73" t="s">
        <v>189</v>
      </c>
      <c r="R88" s="73" t="s">
        <v>190</v>
      </c>
      <c r="S88" s="73" t="s">
        <v>191</v>
      </c>
      <c r="T88" s="74" t="s">
        <v>192</v>
      </c>
    </row>
    <row r="89" spans="2:65" s="1" customFormat="1" ht="29.25" customHeight="1">
      <c r="B89" s="40"/>
      <c r="C89" s="76" t="s">
        <v>163</v>
      </c>
      <c r="J89" s="155">
        <f>BK89</f>
        <v>0</v>
      </c>
      <c r="L89" s="40"/>
      <c r="M89" s="75"/>
      <c r="N89" s="67"/>
      <c r="O89" s="67"/>
      <c r="P89" s="156">
        <f>P90</f>
        <v>0</v>
      </c>
      <c r="Q89" s="67"/>
      <c r="R89" s="156">
        <f>R90</f>
        <v>486.06367777999998</v>
      </c>
      <c r="S89" s="67"/>
      <c r="T89" s="157">
        <f>T90</f>
        <v>135.27631200000002</v>
      </c>
      <c r="AT89" s="23" t="s">
        <v>74</v>
      </c>
      <c r="AU89" s="23" t="s">
        <v>164</v>
      </c>
      <c r="BK89" s="158">
        <f>BK90</f>
        <v>0</v>
      </c>
    </row>
    <row r="90" spans="2:65" s="10" customFormat="1" ht="37.35" customHeight="1">
      <c r="B90" s="159"/>
      <c r="D90" s="160" t="s">
        <v>74</v>
      </c>
      <c r="E90" s="161" t="s">
        <v>193</v>
      </c>
      <c r="F90" s="161" t="s">
        <v>194</v>
      </c>
      <c r="I90" s="162"/>
      <c r="J90" s="163">
        <f>BK90</f>
        <v>0</v>
      </c>
      <c r="L90" s="159"/>
      <c r="M90" s="164"/>
      <c r="N90" s="165"/>
      <c r="O90" s="165"/>
      <c r="P90" s="166">
        <f>P91+P145+P158+P170+P189+P265</f>
        <v>0</v>
      </c>
      <c r="Q90" s="165"/>
      <c r="R90" s="166">
        <f>R91+R145+R158+R170+R189+R265</f>
        <v>486.06367777999998</v>
      </c>
      <c r="S90" s="165"/>
      <c r="T90" s="167">
        <f>T91+T145+T158+T170+T189+T265</f>
        <v>135.27631200000002</v>
      </c>
      <c r="AR90" s="160" t="s">
        <v>83</v>
      </c>
      <c r="AT90" s="168" t="s">
        <v>74</v>
      </c>
      <c r="AU90" s="168" t="s">
        <v>75</v>
      </c>
      <c r="AY90" s="160" t="s">
        <v>195</v>
      </c>
      <c r="BK90" s="169">
        <f>BK91+BK145+BK158+BK170+BK189+BK265</f>
        <v>0</v>
      </c>
    </row>
    <row r="91" spans="2:65" s="10" customFormat="1" ht="19.899999999999999" customHeight="1">
      <c r="B91" s="159"/>
      <c r="D91" s="160" t="s">
        <v>74</v>
      </c>
      <c r="E91" s="170" t="s">
        <v>83</v>
      </c>
      <c r="F91" s="170" t="s">
        <v>196</v>
      </c>
      <c r="I91" s="162"/>
      <c r="J91" s="171">
        <f>BK91</f>
        <v>0</v>
      </c>
      <c r="L91" s="159"/>
      <c r="M91" s="164"/>
      <c r="N91" s="165"/>
      <c r="O91" s="165"/>
      <c r="P91" s="166">
        <f>SUM(P92:P144)</f>
        <v>0</v>
      </c>
      <c r="Q91" s="165"/>
      <c r="R91" s="166">
        <f>SUM(R92:R144)</f>
        <v>204.27062015999999</v>
      </c>
      <c r="S91" s="165"/>
      <c r="T91" s="167">
        <f>SUM(T92:T144)</f>
        <v>0</v>
      </c>
      <c r="AR91" s="160" t="s">
        <v>83</v>
      </c>
      <c r="AT91" s="168" t="s">
        <v>74</v>
      </c>
      <c r="AU91" s="168" t="s">
        <v>83</v>
      </c>
      <c r="AY91" s="160" t="s">
        <v>195</v>
      </c>
      <c r="BK91" s="169">
        <f>SUM(BK92:BK144)</f>
        <v>0</v>
      </c>
    </row>
    <row r="92" spans="2:65" s="1" customFormat="1" ht="25.5" customHeight="1">
      <c r="B92" s="172"/>
      <c r="C92" s="173" t="s">
        <v>83</v>
      </c>
      <c r="D92" s="173" t="s">
        <v>197</v>
      </c>
      <c r="E92" s="174" t="s">
        <v>212</v>
      </c>
      <c r="F92" s="175" t="s">
        <v>213</v>
      </c>
      <c r="G92" s="176" t="s">
        <v>207</v>
      </c>
      <c r="H92" s="177">
        <v>12</v>
      </c>
      <c r="I92" s="178"/>
      <c r="J92" s="179">
        <f>ROUND(I92*H92,2)</f>
        <v>0</v>
      </c>
      <c r="K92" s="175"/>
      <c r="L92" s="40"/>
      <c r="M92" s="180" t="s">
        <v>5</v>
      </c>
      <c r="N92" s="181" t="s">
        <v>46</v>
      </c>
      <c r="O92" s="41"/>
      <c r="P92" s="182">
        <f>O92*H92</f>
        <v>0</v>
      </c>
      <c r="Q92" s="182">
        <v>8.6800000000000002E-3</v>
      </c>
      <c r="R92" s="182">
        <f>Q92*H92</f>
        <v>0.10416</v>
      </c>
      <c r="S92" s="182">
        <v>0</v>
      </c>
      <c r="T92" s="183">
        <f>S92*H92</f>
        <v>0</v>
      </c>
      <c r="AR92" s="23" t="s">
        <v>201</v>
      </c>
      <c r="AT92" s="23" t="s">
        <v>197</v>
      </c>
      <c r="AU92" s="23" t="s">
        <v>85</v>
      </c>
      <c r="AY92" s="23" t="s">
        <v>195</v>
      </c>
      <c r="BE92" s="184">
        <f>IF(N92="základní",J92,0)</f>
        <v>0</v>
      </c>
      <c r="BF92" s="184">
        <f>IF(N92="snížená",J92,0)</f>
        <v>0</v>
      </c>
      <c r="BG92" s="184">
        <f>IF(N92="zákl. přenesená",J92,0)</f>
        <v>0</v>
      </c>
      <c r="BH92" s="184">
        <f>IF(N92="sníž. přenesená",J92,0)</f>
        <v>0</v>
      </c>
      <c r="BI92" s="184">
        <f>IF(N92="nulová",J92,0)</f>
        <v>0</v>
      </c>
      <c r="BJ92" s="23" t="s">
        <v>83</v>
      </c>
      <c r="BK92" s="184">
        <f>ROUND(I92*H92,2)</f>
        <v>0</v>
      </c>
      <c r="BL92" s="23" t="s">
        <v>201</v>
      </c>
      <c r="BM92" s="23" t="s">
        <v>1566</v>
      </c>
    </row>
    <row r="93" spans="2:65" s="1" customFormat="1" ht="94.5">
      <c r="B93" s="40"/>
      <c r="D93" s="186" t="s">
        <v>209</v>
      </c>
      <c r="F93" s="194" t="s">
        <v>215</v>
      </c>
      <c r="I93" s="195"/>
      <c r="L93" s="40"/>
      <c r="M93" s="196"/>
      <c r="N93" s="41"/>
      <c r="O93" s="41"/>
      <c r="P93" s="41"/>
      <c r="Q93" s="41"/>
      <c r="R93" s="41"/>
      <c r="S93" s="41"/>
      <c r="T93" s="69"/>
      <c r="AT93" s="23" t="s">
        <v>209</v>
      </c>
      <c r="AU93" s="23" t="s">
        <v>85</v>
      </c>
    </row>
    <row r="94" spans="2:65" s="1" customFormat="1" ht="16.5" customHeight="1">
      <c r="B94" s="172"/>
      <c r="C94" s="173" t="s">
        <v>85</v>
      </c>
      <c r="D94" s="173" t="s">
        <v>197</v>
      </c>
      <c r="E94" s="174" t="s">
        <v>216</v>
      </c>
      <c r="F94" s="175" t="s">
        <v>217</v>
      </c>
      <c r="G94" s="176" t="s">
        <v>207</v>
      </c>
      <c r="H94" s="177">
        <v>3</v>
      </c>
      <c r="I94" s="178"/>
      <c r="J94" s="179">
        <f>ROUND(I94*H94,2)</f>
        <v>0</v>
      </c>
      <c r="K94" s="175"/>
      <c r="L94" s="40"/>
      <c r="M94" s="180" t="s">
        <v>5</v>
      </c>
      <c r="N94" s="181" t="s">
        <v>46</v>
      </c>
      <c r="O94" s="41"/>
      <c r="P94" s="182">
        <f>O94*H94</f>
        <v>0</v>
      </c>
      <c r="Q94" s="182">
        <v>1.068E-2</v>
      </c>
      <c r="R94" s="182">
        <f>Q94*H94</f>
        <v>3.2039999999999999E-2</v>
      </c>
      <c r="S94" s="182">
        <v>0</v>
      </c>
      <c r="T94" s="183">
        <f>S94*H94</f>
        <v>0</v>
      </c>
      <c r="AR94" s="23" t="s">
        <v>201</v>
      </c>
      <c r="AT94" s="23" t="s">
        <v>197</v>
      </c>
      <c r="AU94" s="23" t="s">
        <v>85</v>
      </c>
      <c r="AY94" s="23" t="s">
        <v>195</v>
      </c>
      <c r="BE94" s="184">
        <f>IF(N94="základní",J94,0)</f>
        <v>0</v>
      </c>
      <c r="BF94" s="184">
        <f>IF(N94="snížená",J94,0)</f>
        <v>0</v>
      </c>
      <c r="BG94" s="184">
        <f>IF(N94="zákl. přenesená",J94,0)</f>
        <v>0</v>
      </c>
      <c r="BH94" s="184">
        <f>IF(N94="sníž. přenesená",J94,0)</f>
        <v>0</v>
      </c>
      <c r="BI94" s="184">
        <f>IF(N94="nulová",J94,0)</f>
        <v>0</v>
      </c>
      <c r="BJ94" s="23" t="s">
        <v>83</v>
      </c>
      <c r="BK94" s="184">
        <f>ROUND(I94*H94,2)</f>
        <v>0</v>
      </c>
      <c r="BL94" s="23" t="s">
        <v>201</v>
      </c>
      <c r="BM94" s="23" t="s">
        <v>1567</v>
      </c>
    </row>
    <row r="95" spans="2:65" s="1" customFormat="1" ht="81">
      <c r="B95" s="40"/>
      <c r="D95" s="186" t="s">
        <v>209</v>
      </c>
      <c r="F95" s="194" t="s">
        <v>219</v>
      </c>
      <c r="I95" s="195"/>
      <c r="L95" s="40"/>
      <c r="M95" s="196"/>
      <c r="N95" s="41"/>
      <c r="O95" s="41"/>
      <c r="P95" s="41"/>
      <c r="Q95" s="41"/>
      <c r="R95" s="41"/>
      <c r="S95" s="41"/>
      <c r="T95" s="69"/>
      <c r="AT95" s="23" t="s">
        <v>209</v>
      </c>
      <c r="AU95" s="23" t="s">
        <v>85</v>
      </c>
    </row>
    <row r="96" spans="2:65" s="1" customFormat="1" ht="16.5" customHeight="1">
      <c r="B96" s="172"/>
      <c r="C96" s="173" t="s">
        <v>211</v>
      </c>
      <c r="D96" s="173" t="s">
        <v>197</v>
      </c>
      <c r="E96" s="174" t="s">
        <v>226</v>
      </c>
      <c r="F96" s="175" t="s">
        <v>227</v>
      </c>
      <c r="G96" s="176" t="s">
        <v>228</v>
      </c>
      <c r="H96" s="177">
        <v>91.102000000000004</v>
      </c>
      <c r="I96" s="178"/>
      <c r="J96" s="179">
        <f>ROUND(I96*H96,2)</f>
        <v>0</v>
      </c>
      <c r="K96" s="175"/>
      <c r="L96" s="40"/>
      <c r="M96" s="180" t="s">
        <v>5</v>
      </c>
      <c r="N96" s="181" t="s">
        <v>46</v>
      </c>
      <c r="O96" s="41"/>
      <c r="P96" s="182">
        <f>O96*H96</f>
        <v>0</v>
      </c>
      <c r="Q96" s="182">
        <v>0</v>
      </c>
      <c r="R96" s="182">
        <f>Q96*H96</f>
        <v>0</v>
      </c>
      <c r="S96" s="182">
        <v>0</v>
      </c>
      <c r="T96" s="183">
        <f>S96*H96</f>
        <v>0</v>
      </c>
      <c r="AR96" s="23" t="s">
        <v>201</v>
      </c>
      <c r="AT96" s="23" t="s">
        <v>197</v>
      </c>
      <c r="AU96" s="23" t="s">
        <v>85</v>
      </c>
      <c r="AY96" s="23" t="s">
        <v>195</v>
      </c>
      <c r="BE96" s="184">
        <f>IF(N96="základní",J96,0)</f>
        <v>0</v>
      </c>
      <c r="BF96" s="184">
        <f>IF(N96="snížená",J96,0)</f>
        <v>0</v>
      </c>
      <c r="BG96" s="184">
        <f>IF(N96="zákl. přenesená",J96,0)</f>
        <v>0</v>
      </c>
      <c r="BH96" s="184">
        <f>IF(N96="sníž. přenesená",J96,0)</f>
        <v>0</v>
      </c>
      <c r="BI96" s="184">
        <f>IF(N96="nulová",J96,0)</f>
        <v>0</v>
      </c>
      <c r="BJ96" s="23" t="s">
        <v>83</v>
      </c>
      <c r="BK96" s="184">
        <f>ROUND(I96*H96,2)</f>
        <v>0</v>
      </c>
      <c r="BL96" s="23" t="s">
        <v>201</v>
      </c>
      <c r="BM96" s="23" t="s">
        <v>1568</v>
      </c>
    </row>
    <row r="97" spans="2:65" s="1" customFormat="1" ht="40.5">
      <c r="B97" s="40"/>
      <c r="D97" s="186" t="s">
        <v>209</v>
      </c>
      <c r="F97" s="194" t="s">
        <v>230</v>
      </c>
      <c r="I97" s="195"/>
      <c r="L97" s="40"/>
      <c r="M97" s="196"/>
      <c r="N97" s="41"/>
      <c r="O97" s="41"/>
      <c r="P97" s="41"/>
      <c r="Q97" s="41"/>
      <c r="R97" s="41"/>
      <c r="S97" s="41"/>
      <c r="T97" s="69"/>
      <c r="AT97" s="23" t="s">
        <v>209</v>
      </c>
      <c r="AU97" s="23" t="s">
        <v>85</v>
      </c>
    </row>
    <row r="98" spans="2:65" s="11" customFormat="1">
      <c r="B98" s="185"/>
      <c r="D98" s="186" t="s">
        <v>203</v>
      </c>
      <c r="E98" s="187" t="s">
        <v>5</v>
      </c>
      <c r="F98" s="188" t="s">
        <v>1569</v>
      </c>
      <c r="H98" s="189">
        <v>91.102000000000004</v>
      </c>
      <c r="I98" s="190"/>
      <c r="L98" s="185"/>
      <c r="M98" s="191"/>
      <c r="N98" s="192"/>
      <c r="O98" s="192"/>
      <c r="P98" s="192"/>
      <c r="Q98" s="192"/>
      <c r="R98" s="192"/>
      <c r="S98" s="192"/>
      <c r="T98" s="193"/>
      <c r="AT98" s="187" t="s">
        <v>203</v>
      </c>
      <c r="AU98" s="187" t="s">
        <v>85</v>
      </c>
      <c r="AV98" s="11" t="s">
        <v>85</v>
      </c>
      <c r="AW98" s="11" t="s">
        <v>39</v>
      </c>
      <c r="AX98" s="11" t="s">
        <v>83</v>
      </c>
      <c r="AY98" s="187" t="s">
        <v>195</v>
      </c>
    </row>
    <row r="99" spans="2:65" s="1" customFormat="1" ht="16.5" customHeight="1">
      <c r="B99" s="172"/>
      <c r="C99" s="173" t="s">
        <v>201</v>
      </c>
      <c r="D99" s="173" t="s">
        <v>197</v>
      </c>
      <c r="E99" s="174" t="s">
        <v>233</v>
      </c>
      <c r="F99" s="175" t="s">
        <v>234</v>
      </c>
      <c r="G99" s="176" t="s">
        <v>228</v>
      </c>
      <c r="H99" s="177">
        <v>182.203</v>
      </c>
      <c r="I99" s="178"/>
      <c r="J99" s="179">
        <f>ROUND(I99*H99,2)</f>
        <v>0</v>
      </c>
      <c r="K99" s="175"/>
      <c r="L99" s="40"/>
      <c r="M99" s="180" t="s">
        <v>5</v>
      </c>
      <c r="N99" s="181" t="s">
        <v>46</v>
      </c>
      <c r="O99" s="41"/>
      <c r="P99" s="182">
        <f>O99*H99</f>
        <v>0</v>
      </c>
      <c r="Q99" s="182">
        <v>0</v>
      </c>
      <c r="R99" s="182">
        <f>Q99*H99</f>
        <v>0</v>
      </c>
      <c r="S99" s="182">
        <v>0</v>
      </c>
      <c r="T99" s="183">
        <f>S99*H99</f>
        <v>0</v>
      </c>
      <c r="AR99" s="23" t="s">
        <v>201</v>
      </c>
      <c r="AT99" s="23" t="s">
        <v>197</v>
      </c>
      <c r="AU99" s="23" t="s">
        <v>85</v>
      </c>
      <c r="AY99" s="23" t="s">
        <v>195</v>
      </c>
      <c r="BE99" s="184">
        <f>IF(N99="základní",J99,0)</f>
        <v>0</v>
      </c>
      <c r="BF99" s="184">
        <f>IF(N99="snížená",J99,0)</f>
        <v>0</v>
      </c>
      <c r="BG99" s="184">
        <f>IF(N99="zákl. přenesená",J99,0)</f>
        <v>0</v>
      </c>
      <c r="BH99" s="184">
        <f>IF(N99="sníž. přenesená",J99,0)</f>
        <v>0</v>
      </c>
      <c r="BI99" s="184">
        <f>IF(N99="nulová",J99,0)</f>
        <v>0</v>
      </c>
      <c r="BJ99" s="23" t="s">
        <v>83</v>
      </c>
      <c r="BK99" s="184">
        <f>ROUND(I99*H99,2)</f>
        <v>0</v>
      </c>
      <c r="BL99" s="23" t="s">
        <v>201</v>
      </c>
      <c r="BM99" s="23" t="s">
        <v>1570</v>
      </c>
    </row>
    <row r="100" spans="2:65" s="1" customFormat="1" ht="40.5">
      <c r="B100" s="40"/>
      <c r="D100" s="186" t="s">
        <v>209</v>
      </c>
      <c r="F100" s="194" t="s">
        <v>236</v>
      </c>
      <c r="I100" s="195"/>
      <c r="L100" s="40"/>
      <c r="M100" s="196"/>
      <c r="N100" s="41"/>
      <c r="O100" s="41"/>
      <c r="P100" s="41"/>
      <c r="Q100" s="41"/>
      <c r="R100" s="41"/>
      <c r="S100" s="41"/>
      <c r="T100" s="69"/>
      <c r="AT100" s="23" t="s">
        <v>209</v>
      </c>
      <c r="AU100" s="23" t="s">
        <v>85</v>
      </c>
    </row>
    <row r="101" spans="2:65" s="11" customFormat="1">
      <c r="B101" s="185"/>
      <c r="D101" s="186" t="s">
        <v>203</v>
      </c>
      <c r="E101" s="187" t="s">
        <v>5</v>
      </c>
      <c r="F101" s="188" t="s">
        <v>1571</v>
      </c>
      <c r="H101" s="189">
        <v>28.248000000000001</v>
      </c>
      <c r="I101" s="190"/>
      <c r="L101" s="185"/>
      <c r="M101" s="191"/>
      <c r="N101" s="192"/>
      <c r="O101" s="192"/>
      <c r="P101" s="192"/>
      <c r="Q101" s="192"/>
      <c r="R101" s="192"/>
      <c r="S101" s="192"/>
      <c r="T101" s="193"/>
      <c r="AT101" s="187" t="s">
        <v>203</v>
      </c>
      <c r="AU101" s="187" t="s">
        <v>85</v>
      </c>
      <c r="AV101" s="11" t="s">
        <v>85</v>
      </c>
      <c r="AW101" s="11" t="s">
        <v>39</v>
      </c>
      <c r="AX101" s="11" t="s">
        <v>75</v>
      </c>
      <c r="AY101" s="187" t="s">
        <v>195</v>
      </c>
    </row>
    <row r="102" spans="2:65" s="11" customFormat="1">
      <c r="B102" s="185"/>
      <c r="D102" s="186" t="s">
        <v>203</v>
      </c>
      <c r="E102" s="187" t="s">
        <v>5</v>
      </c>
      <c r="F102" s="188" t="s">
        <v>1572</v>
      </c>
      <c r="H102" s="189">
        <v>48.850999999999999</v>
      </c>
      <c r="I102" s="190"/>
      <c r="L102" s="185"/>
      <c r="M102" s="191"/>
      <c r="N102" s="192"/>
      <c r="O102" s="192"/>
      <c r="P102" s="192"/>
      <c r="Q102" s="192"/>
      <c r="R102" s="192"/>
      <c r="S102" s="192"/>
      <c r="T102" s="193"/>
      <c r="AT102" s="187" t="s">
        <v>203</v>
      </c>
      <c r="AU102" s="187" t="s">
        <v>85</v>
      </c>
      <c r="AV102" s="11" t="s">
        <v>85</v>
      </c>
      <c r="AW102" s="11" t="s">
        <v>39</v>
      </c>
      <c r="AX102" s="11" t="s">
        <v>75</v>
      </c>
      <c r="AY102" s="187" t="s">
        <v>195</v>
      </c>
    </row>
    <row r="103" spans="2:65" s="11" customFormat="1">
      <c r="B103" s="185"/>
      <c r="D103" s="186" t="s">
        <v>203</v>
      </c>
      <c r="E103" s="187" t="s">
        <v>5</v>
      </c>
      <c r="F103" s="188" t="s">
        <v>1573</v>
      </c>
      <c r="H103" s="189">
        <v>140.41300000000001</v>
      </c>
      <c r="I103" s="190"/>
      <c r="L103" s="185"/>
      <c r="M103" s="191"/>
      <c r="N103" s="192"/>
      <c r="O103" s="192"/>
      <c r="P103" s="192"/>
      <c r="Q103" s="192"/>
      <c r="R103" s="192"/>
      <c r="S103" s="192"/>
      <c r="T103" s="193"/>
      <c r="AT103" s="187" t="s">
        <v>203</v>
      </c>
      <c r="AU103" s="187" t="s">
        <v>85</v>
      </c>
      <c r="AV103" s="11" t="s">
        <v>85</v>
      </c>
      <c r="AW103" s="11" t="s">
        <v>39</v>
      </c>
      <c r="AX103" s="11" t="s">
        <v>75</v>
      </c>
      <c r="AY103" s="187" t="s">
        <v>195</v>
      </c>
    </row>
    <row r="104" spans="2:65" s="12" customFormat="1">
      <c r="B104" s="197"/>
      <c r="D104" s="186" t="s">
        <v>203</v>
      </c>
      <c r="E104" s="198" t="s">
        <v>5</v>
      </c>
      <c r="F104" s="199" t="s">
        <v>1574</v>
      </c>
      <c r="H104" s="200">
        <v>217.512</v>
      </c>
      <c r="I104" s="201"/>
      <c r="L104" s="197"/>
      <c r="M104" s="202"/>
      <c r="N104" s="203"/>
      <c r="O104" s="203"/>
      <c r="P104" s="203"/>
      <c r="Q104" s="203"/>
      <c r="R104" s="203"/>
      <c r="S104" s="203"/>
      <c r="T104" s="204"/>
      <c r="AT104" s="198" t="s">
        <v>203</v>
      </c>
      <c r="AU104" s="198" t="s">
        <v>85</v>
      </c>
      <c r="AV104" s="12" t="s">
        <v>211</v>
      </c>
      <c r="AW104" s="12" t="s">
        <v>39</v>
      </c>
      <c r="AX104" s="12" t="s">
        <v>75</v>
      </c>
      <c r="AY104" s="198" t="s">
        <v>195</v>
      </c>
    </row>
    <row r="105" spans="2:65" s="11" customFormat="1">
      <c r="B105" s="185"/>
      <c r="D105" s="186" t="s">
        <v>203</v>
      </c>
      <c r="E105" s="187" t="s">
        <v>5</v>
      </c>
      <c r="F105" s="188" t="s">
        <v>1575</v>
      </c>
      <c r="H105" s="189">
        <v>27.372</v>
      </c>
      <c r="I105" s="190"/>
      <c r="L105" s="185"/>
      <c r="M105" s="191"/>
      <c r="N105" s="192"/>
      <c r="O105" s="192"/>
      <c r="P105" s="192"/>
      <c r="Q105" s="192"/>
      <c r="R105" s="192"/>
      <c r="S105" s="192"/>
      <c r="T105" s="193"/>
      <c r="AT105" s="187" t="s">
        <v>203</v>
      </c>
      <c r="AU105" s="187" t="s">
        <v>85</v>
      </c>
      <c r="AV105" s="11" t="s">
        <v>85</v>
      </c>
      <c r="AW105" s="11" t="s">
        <v>39</v>
      </c>
      <c r="AX105" s="11" t="s">
        <v>75</v>
      </c>
      <c r="AY105" s="187" t="s">
        <v>195</v>
      </c>
    </row>
    <row r="106" spans="2:65" s="12" customFormat="1">
      <c r="B106" s="197"/>
      <c r="D106" s="186" t="s">
        <v>203</v>
      </c>
      <c r="E106" s="198" t="s">
        <v>5</v>
      </c>
      <c r="F106" s="199" t="s">
        <v>250</v>
      </c>
      <c r="H106" s="200">
        <v>27.372</v>
      </c>
      <c r="I106" s="201"/>
      <c r="L106" s="197"/>
      <c r="M106" s="202"/>
      <c r="N106" s="203"/>
      <c r="O106" s="203"/>
      <c r="P106" s="203"/>
      <c r="Q106" s="203"/>
      <c r="R106" s="203"/>
      <c r="S106" s="203"/>
      <c r="T106" s="204"/>
      <c r="AT106" s="198" t="s">
        <v>203</v>
      </c>
      <c r="AU106" s="198" t="s">
        <v>85</v>
      </c>
      <c r="AV106" s="12" t="s">
        <v>211</v>
      </c>
      <c r="AW106" s="12" t="s">
        <v>39</v>
      </c>
      <c r="AX106" s="12" t="s">
        <v>75</v>
      </c>
      <c r="AY106" s="198" t="s">
        <v>195</v>
      </c>
    </row>
    <row r="107" spans="2:65" s="11" customFormat="1">
      <c r="B107" s="185"/>
      <c r="D107" s="186" t="s">
        <v>203</v>
      </c>
      <c r="E107" s="187" t="s">
        <v>5</v>
      </c>
      <c r="F107" s="188" t="s">
        <v>1576</v>
      </c>
      <c r="H107" s="189">
        <v>-55.595999999999997</v>
      </c>
      <c r="I107" s="190"/>
      <c r="L107" s="185"/>
      <c r="M107" s="191"/>
      <c r="N107" s="192"/>
      <c r="O107" s="192"/>
      <c r="P107" s="192"/>
      <c r="Q107" s="192"/>
      <c r="R107" s="192"/>
      <c r="S107" s="192"/>
      <c r="T107" s="193"/>
      <c r="AT107" s="187" t="s">
        <v>203</v>
      </c>
      <c r="AU107" s="187" t="s">
        <v>85</v>
      </c>
      <c r="AV107" s="11" t="s">
        <v>85</v>
      </c>
      <c r="AW107" s="11" t="s">
        <v>39</v>
      </c>
      <c r="AX107" s="11" t="s">
        <v>75</v>
      </c>
      <c r="AY107" s="187" t="s">
        <v>195</v>
      </c>
    </row>
    <row r="108" spans="2:65" s="11" customFormat="1">
      <c r="B108" s="185"/>
      <c r="D108" s="186" t="s">
        <v>203</v>
      </c>
      <c r="E108" s="187" t="s">
        <v>5</v>
      </c>
      <c r="F108" s="188" t="s">
        <v>1577</v>
      </c>
      <c r="H108" s="189">
        <v>-7.085</v>
      </c>
      <c r="I108" s="190"/>
      <c r="L108" s="185"/>
      <c r="M108" s="191"/>
      <c r="N108" s="192"/>
      <c r="O108" s="192"/>
      <c r="P108" s="192"/>
      <c r="Q108" s="192"/>
      <c r="R108" s="192"/>
      <c r="S108" s="192"/>
      <c r="T108" s="193"/>
      <c r="AT108" s="187" t="s">
        <v>203</v>
      </c>
      <c r="AU108" s="187" t="s">
        <v>85</v>
      </c>
      <c r="AV108" s="11" t="s">
        <v>85</v>
      </c>
      <c r="AW108" s="11" t="s">
        <v>39</v>
      </c>
      <c r="AX108" s="11" t="s">
        <v>75</v>
      </c>
      <c r="AY108" s="187" t="s">
        <v>195</v>
      </c>
    </row>
    <row r="109" spans="2:65" s="12" customFormat="1">
      <c r="B109" s="197"/>
      <c r="D109" s="186" t="s">
        <v>203</v>
      </c>
      <c r="E109" s="198" t="s">
        <v>5</v>
      </c>
      <c r="F109" s="199" t="s">
        <v>253</v>
      </c>
      <c r="H109" s="200">
        <v>-62.680999999999997</v>
      </c>
      <c r="I109" s="201"/>
      <c r="L109" s="197"/>
      <c r="M109" s="202"/>
      <c r="N109" s="203"/>
      <c r="O109" s="203"/>
      <c r="P109" s="203"/>
      <c r="Q109" s="203"/>
      <c r="R109" s="203"/>
      <c r="S109" s="203"/>
      <c r="T109" s="204"/>
      <c r="AT109" s="198" t="s">
        <v>203</v>
      </c>
      <c r="AU109" s="198" t="s">
        <v>85</v>
      </c>
      <c r="AV109" s="12" t="s">
        <v>211</v>
      </c>
      <c r="AW109" s="12" t="s">
        <v>39</v>
      </c>
      <c r="AX109" s="12" t="s">
        <v>75</v>
      </c>
      <c r="AY109" s="198" t="s">
        <v>195</v>
      </c>
    </row>
    <row r="110" spans="2:65" s="13" customFormat="1">
      <c r="B110" s="205"/>
      <c r="D110" s="186" t="s">
        <v>203</v>
      </c>
      <c r="E110" s="206" t="s">
        <v>5</v>
      </c>
      <c r="F110" s="207" t="s">
        <v>254</v>
      </c>
      <c r="H110" s="208">
        <v>182.203</v>
      </c>
      <c r="I110" s="209"/>
      <c r="L110" s="205"/>
      <c r="M110" s="210"/>
      <c r="N110" s="211"/>
      <c r="O110" s="211"/>
      <c r="P110" s="211"/>
      <c r="Q110" s="211"/>
      <c r="R110" s="211"/>
      <c r="S110" s="211"/>
      <c r="T110" s="212"/>
      <c r="AT110" s="206" t="s">
        <v>203</v>
      </c>
      <c r="AU110" s="206" t="s">
        <v>85</v>
      </c>
      <c r="AV110" s="13" t="s">
        <v>201</v>
      </c>
      <c r="AW110" s="13" t="s">
        <v>39</v>
      </c>
      <c r="AX110" s="13" t="s">
        <v>83</v>
      </c>
      <c r="AY110" s="206" t="s">
        <v>195</v>
      </c>
    </row>
    <row r="111" spans="2:65" s="1" customFormat="1" ht="16.5" customHeight="1">
      <c r="B111" s="172"/>
      <c r="C111" s="173" t="s">
        <v>220</v>
      </c>
      <c r="D111" s="173" t="s">
        <v>197</v>
      </c>
      <c r="E111" s="174" t="s">
        <v>256</v>
      </c>
      <c r="F111" s="175" t="s">
        <v>257</v>
      </c>
      <c r="G111" s="176" t="s">
        <v>228</v>
      </c>
      <c r="H111" s="177">
        <v>91.102000000000004</v>
      </c>
      <c r="I111" s="178"/>
      <c r="J111" s="179">
        <f>ROUND(I111*H111,2)</f>
        <v>0</v>
      </c>
      <c r="K111" s="175"/>
      <c r="L111" s="40"/>
      <c r="M111" s="180" t="s">
        <v>5</v>
      </c>
      <c r="N111" s="181" t="s">
        <v>46</v>
      </c>
      <c r="O111" s="41"/>
      <c r="P111" s="182">
        <f>O111*H111</f>
        <v>0</v>
      </c>
      <c r="Q111" s="182">
        <v>0</v>
      </c>
      <c r="R111" s="182">
        <f>Q111*H111</f>
        <v>0</v>
      </c>
      <c r="S111" s="182">
        <v>0</v>
      </c>
      <c r="T111" s="183">
        <f>S111*H111</f>
        <v>0</v>
      </c>
      <c r="AR111" s="23" t="s">
        <v>201</v>
      </c>
      <c r="AT111" s="23" t="s">
        <v>197</v>
      </c>
      <c r="AU111" s="23" t="s">
        <v>85</v>
      </c>
      <c r="AY111" s="23" t="s">
        <v>195</v>
      </c>
      <c r="BE111" s="184">
        <f>IF(N111="základní",J111,0)</f>
        <v>0</v>
      </c>
      <c r="BF111" s="184">
        <f>IF(N111="snížená",J111,0)</f>
        <v>0</v>
      </c>
      <c r="BG111" s="184">
        <f>IF(N111="zákl. přenesená",J111,0)</f>
        <v>0</v>
      </c>
      <c r="BH111" s="184">
        <f>IF(N111="sníž. přenesená",J111,0)</f>
        <v>0</v>
      </c>
      <c r="BI111" s="184">
        <f>IF(N111="nulová",J111,0)</f>
        <v>0</v>
      </c>
      <c r="BJ111" s="23" t="s">
        <v>83</v>
      </c>
      <c r="BK111" s="184">
        <f>ROUND(I111*H111,2)</f>
        <v>0</v>
      </c>
      <c r="BL111" s="23" t="s">
        <v>201</v>
      </c>
      <c r="BM111" s="23" t="s">
        <v>1578</v>
      </c>
    </row>
    <row r="112" spans="2:65" s="1" customFormat="1" ht="54">
      <c r="B112" s="40"/>
      <c r="D112" s="186" t="s">
        <v>209</v>
      </c>
      <c r="F112" s="194" t="s">
        <v>259</v>
      </c>
      <c r="I112" s="195"/>
      <c r="L112" s="40"/>
      <c r="M112" s="196"/>
      <c r="N112" s="41"/>
      <c r="O112" s="41"/>
      <c r="P112" s="41"/>
      <c r="Q112" s="41"/>
      <c r="R112" s="41"/>
      <c r="S112" s="41"/>
      <c r="T112" s="69"/>
      <c r="AT112" s="23" t="s">
        <v>209</v>
      </c>
      <c r="AU112" s="23" t="s">
        <v>85</v>
      </c>
    </row>
    <row r="113" spans="2:65" s="11" customFormat="1">
      <c r="B113" s="185"/>
      <c r="D113" s="186" t="s">
        <v>203</v>
      </c>
      <c r="E113" s="187" t="s">
        <v>5</v>
      </c>
      <c r="F113" s="188" t="s">
        <v>1579</v>
      </c>
      <c r="H113" s="189">
        <v>91.102000000000004</v>
      </c>
      <c r="I113" s="190"/>
      <c r="L113" s="185"/>
      <c r="M113" s="191"/>
      <c r="N113" s="192"/>
      <c r="O113" s="192"/>
      <c r="P113" s="192"/>
      <c r="Q113" s="192"/>
      <c r="R113" s="192"/>
      <c r="S113" s="192"/>
      <c r="T113" s="193"/>
      <c r="AT113" s="187" t="s">
        <v>203</v>
      </c>
      <c r="AU113" s="187" t="s">
        <v>85</v>
      </c>
      <c r="AV113" s="11" t="s">
        <v>85</v>
      </c>
      <c r="AW113" s="11" t="s">
        <v>39</v>
      </c>
      <c r="AX113" s="11" t="s">
        <v>83</v>
      </c>
      <c r="AY113" s="187" t="s">
        <v>195</v>
      </c>
    </row>
    <row r="114" spans="2:65" s="1" customFormat="1" ht="16.5" customHeight="1">
      <c r="B114" s="172"/>
      <c r="C114" s="173" t="s">
        <v>225</v>
      </c>
      <c r="D114" s="173" t="s">
        <v>197</v>
      </c>
      <c r="E114" s="174" t="s">
        <v>262</v>
      </c>
      <c r="F114" s="175" t="s">
        <v>263</v>
      </c>
      <c r="G114" s="176" t="s">
        <v>264</v>
      </c>
      <c r="H114" s="177">
        <v>435.024</v>
      </c>
      <c r="I114" s="178"/>
      <c r="J114" s="179">
        <f>ROUND(I114*H114,2)</f>
        <v>0</v>
      </c>
      <c r="K114" s="175"/>
      <c r="L114" s="40"/>
      <c r="M114" s="180" t="s">
        <v>5</v>
      </c>
      <c r="N114" s="181" t="s">
        <v>46</v>
      </c>
      <c r="O114" s="41"/>
      <c r="P114" s="182">
        <f>O114*H114</f>
        <v>0</v>
      </c>
      <c r="Q114" s="182">
        <v>8.4000000000000003E-4</v>
      </c>
      <c r="R114" s="182">
        <f>Q114*H114</f>
        <v>0.36542015999999999</v>
      </c>
      <c r="S114" s="182">
        <v>0</v>
      </c>
      <c r="T114" s="183">
        <f>S114*H114</f>
        <v>0</v>
      </c>
      <c r="AR114" s="23" t="s">
        <v>201</v>
      </c>
      <c r="AT114" s="23" t="s">
        <v>197</v>
      </c>
      <c r="AU114" s="23" t="s">
        <v>85</v>
      </c>
      <c r="AY114" s="23" t="s">
        <v>195</v>
      </c>
      <c r="BE114" s="184">
        <f>IF(N114="základní",J114,0)</f>
        <v>0</v>
      </c>
      <c r="BF114" s="184">
        <f>IF(N114="snížená",J114,0)</f>
        <v>0</v>
      </c>
      <c r="BG114" s="184">
        <f>IF(N114="zákl. přenesená",J114,0)</f>
        <v>0</v>
      </c>
      <c r="BH114" s="184">
        <f>IF(N114="sníž. přenesená",J114,0)</f>
        <v>0</v>
      </c>
      <c r="BI114" s="184">
        <f>IF(N114="nulová",J114,0)</f>
        <v>0</v>
      </c>
      <c r="BJ114" s="23" t="s">
        <v>83</v>
      </c>
      <c r="BK114" s="184">
        <f>ROUND(I114*H114,2)</f>
        <v>0</v>
      </c>
      <c r="BL114" s="23" t="s">
        <v>201</v>
      </c>
      <c r="BM114" s="23" t="s">
        <v>1580</v>
      </c>
    </row>
    <row r="115" spans="2:65" s="1" customFormat="1" ht="54">
      <c r="B115" s="40"/>
      <c r="D115" s="186" t="s">
        <v>209</v>
      </c>
      <c r="F115" s="194" t="s">
        <v>266</v>
      </c>
      <c r="I115" s="195"/>
      <c r="L115" s="40"/>
      <c r="M115" s="196"/>
      <c r="N115" s="41"/>
      <c r="O115" s="41"/>
      <c r="P115" s="41"/>
      <c r="Q115" s="41"/>
      <c r="R115" s="41"/>
      <c r="S115" s="41"/>
      <c r="T115" s="69"/>
      <c r="AT115" s="23" t="s">
        <v>209</v>
      </c>
      <c r="AU115" s="23" t="s">
        <v>85</v>
      </c>
    </row>
    <row r="116" spans="2:65" s="11" customFormat="1">
      <c r="B116" s="185"/>
      <c r="D116" s="186" t="s">
        <v>203</v>
      </c>
      <c r="E116" s="187" t="s">
        <v>5</v>
      </c>
      <c r="F116" s="188" t="s">
        <v>1581</v>
      </c>
      <c r="H116" s="189">
        <v>56.496000000000002</v>
      </c>
      <c r="I116" s="190"/>
      <c r="L116" s="185"/>
      <c r="M116" s="191"/>
      <c r="N116" s="192"/>
      <c r="O116" s="192"/>
      <c r="P116" s="192"/>
      <c r="Q116" s="192"/>
      <c r="R116" s="192"/>
      <c r="S116" s="192"/>
      <c r="T116" s="193"/>
      <c r="AT116" s="187" t="s">
        <v>203</v>
      </c>
      <c r="AU116" s="187" t="s">
        <v>85</v>
      </c>
      <c r="AV116" s="11" t="s">
        <v>85</v>
      </c>
      <c r="AW116" s="11" t="s">
        <v>39</v>
      </c>
      <c r="AX116" s="11" t="s">
        <v>75</v>
      </c>
      <c r="AY116" s="187" t="s">
        <v>195</v>
      </c>
    </row>
    <row r="117" spans="2:65" s="11" customFormat="1">
      <c r="B117" s="185"/>
      <c r="D117" s="186" t="s">
        <v>203</v>
      </c>
      <c r="E117" s="187" t="s">
        <v>5</v>
      </c>
      <c r="F117" s="188" t="s">
        <v>1582</v>
      </c>
      <c r="H117" s="189">
        <v>97.701999999999998</v>
      </c>
      <c r="I117" s="190"/>
      <c r="L117" s="185"/>
      <c r="M117" s="191"/>
      <c r="N117" s="192"/>
      <c r="O117" s="192"/>
      <c r="P117" s="192"/>
      <c r="Q117" s="192"/>
      <c r="R117" s="192"/>
      <c r="S117" s="192"/>
      <c r="T117" s="193"/>
      <c r="AT117" s="187" t="s">
        <v>203</v>
      </c>
      <c r="AU117" s="187" t="s">
        <v>85</v>
      </c>
      <c r="AV117" s="11" t="s">
        <v>85</v>
      </c>
      <c r="AW117" s="11" t="s">
        <v>39</v>
      </c>
      <c r="AX117" s="11" t="s">
        <v>75</v>
      </c>
      <c r="AY117" s="187" t="s">
        <v>195</v>
      </c>
    </row>
    <row r="118" spans="2:65" s="11" customFormat="1">
      <c r="B118" s="185"/>
      <c r="D118" s="186" t="s">
        <v>203</v>
      </c>
      <c r="E118" s="187" t="s">
        <v>5</v>
      </c>
      <c r="F118" s="188" t="s">
        <v>1583</v>
      </c>
      <c r="H118" s="189">
        <v>280.82600000000002</v>
      </c>
      <c r="I118" s="190"/>
      <c r="L118" s="185"/>
      <c r="M118" s="191"/>
      <c r="N118" s="192"/>
      <c r="O118" s="192"/>
      <c r="P118" s="192"/>
      <c r="Q118" s="192"/>
      <c r="R118" s="192"/>
      <c r="S118" s="192"/>
      <c r="T118" s="193"/>
      <c r="AT118" s="187" t="s">
        <v>203</v>
      </c>
      <c r="AU118" s="187" t="s">
        <v>85</v>
      </c>
      <c r="AV118" s="11" t="s">
        <v>85</v>
      </c>
      <c r="AW118" s="11" t="s">
        <v>39</v>
      </c>
      <c r="AX118" s="11" t="s">
        <v>75</v>
      </c>
      <c r="AY118" s="187" t="s">
        <v>195</v>
      </c>
    </row>
    <row r="119" spans="2:65" s="13" customFormat="1">
      <c r="B119" s="205"/>
      <c r="D119" s="186" t="s">
        <v>203</v>
      </c>
      <c r="E119" s="206" t="s">
        <v>5</v>
      </c>
      <c r="F119" s="207" t="s">
        <v>254</v>
      </c>
      <c r="H119" s="208">
        <v>435.024</v>
      </c>
      <c r="I119" s="209"/>
      <c r="L119" s="205"/>
      <c r="M119" s="210"/>
      <c r="N119" s="211"/>
      <c r="O119" s="211"/>
      <c r="P119" s="211"/>
      <c r="Q119" s="211"/>
      <c r="R119" s="211"/>
      <c r="S119" s="211"/>
      <c r="T119" s="212"/>
      <c r="AT119" s="206" t="s">
        <v>203</v>
      </c>
      <c r="AU119" s="206" t="s">
        <v>85</v>
      </c>
      <c r="AV119" s="13" t="s">
        <v>201</v>
      </c>
      <c r="AW119" s="13" t="s">
        <v>39</v>
      </c>
      <c r="AX119" s="13" t="s">
        <v>83</v>
      </c>
      <c r="AY119" s="206" t="s">
        <v>195</v>
      </c>
    </row>
    <row r="120" spans="2:65" s="1" customFormat="1" ht="16.5" customHeight="1">
      <c r="B120" s="172"/>
      <c r="C120" s="173" t="s">
        <v>232</v>
      </c>
      <c r="D120" s="173" t="s">
        <v>197</v>
      </c>
      <c r="E120" s="174" t="s">
        <v>275</v>
      </c>
      <c r="F120" s="175" t="s">
        <v>276</v>
      </c>
      <c r="G120" s="176" t="s">
        <v>264</v>
      </c>
      <c r="H120" s="177">
        <v>435.024</v>
      </c>
      <c r="I120" s="178"/>
      <c r="J120" s="179">
        <f>ROUND(I120*H120,2)</f>
        <v>0</v>
      </c>
      <c r="K120" s="175"/>
      <c r="L120" s="40"/>
      <c r="M120" s="180" t="s">
        <v>5</v>
      </c>
      <c r="N120" s="181" t="s">
        <v>46</v>
      </c>
      <c r="O120" s="41"/>
      <c r="P120" s="182">
        <f>O120*H120</f>
        <v>0</v>
      </c>
      <c r="Q120" s="182">
        <v>0</v>
      </c>
      <c r="R120" s="182">
        <f>Q120*H120</f>
        <v>0</v>
      </c>
      <c r="S120" s="182">
        <v>0</v>
      </c>
      <c r="T120" s="183">
        <f>S120*H120</f>
        <v>0</v>
      </c>
      <c r="AR120" s="23" t="s">
        <v>201</v>
      </c>
      <c r="AT120" s="23" t="s">
        <v>197</v>
      </c>
      <c r="AU120" s="23" t="s">
        <v>85</v>
      </c>
      <c r="AY120" s="23" t="s">
        <v>195</v>
      </c>
      <c r="BE120" s="184">
        <f>IF(N120="základní",J120,0)</f>
        <v>0</v>
      </c>
      <c r="BF120" s="184">
        <f>IF(N120="snížená",J120,0)</f>
        <v>0</v>
      </c>
      <c r="BG120" s="184">
        <f>IF(N120="zákl. přenesená",J120,0)</f>
        <v>0</v>
      </c>
      <c r="BH120" s="184">
        <f>IF(N120="sníž. přenesená",J120,0)</f>
        <v>0</v>
      </c>
      <c r="BI120" s="184">
        <f>IF(N120="nulová",J120,0)</f>
        <v>0</v>
      </c>
      <c r="BJ120" s="23" t="s">
        <v>83</v>
      </c>
      <c r="BK120" s="184">
        <f>ROUND(I120*H120,2)</f>
        <v>0</v>
      </c>
      <c r="BL120" s="23" t="s">
        <v>201</v>
      </c>
      <c r="BM120" s="23" t="s">
        <v>1584</v>
      </c>
    </row>
    <row r="121" spans="2:65" s="1" customFormat="1" ht="40.5">
      <c r="B121" s="40"/>
      <c r="D121" s="186" t="s">
        <v>209</v>
      </c>
      <c r="F121" s="194" t="s">
        <v>278</v>
      </c>
      <c r="I121" s="195"/>
      <c r="L121" s="40"/>
      <c r="M121" s="196"/>
      <c r="N121" s="41"/>
      <c r="O121" s="41"/>
      <c r="P121" s="41"/>
      <c r="Q121" s="41"/>
      <c r="R121" s="41"/>
      <c r="S121" s="41"/>
      <c r="T121" s="69"/>
      <c r="AT121" s="23" t="s">
        <v>209</v>
      </c>
      <c r="AU121" s="23" t="s">
        <v>85</v>
      </c>
    </row>
    <row r="122" spans="2:65" s="1" customFormat="1" ht="16.5" customHeight="1">
      <c r="B122" s="172"/>
      <c r="C122" s="173" t="s">
        <v>255</v>
      </c>
      <c r="D122" s="173" t="s">
        <v>197</v>
      </c>
      <c r="E122" s="174" t="s">
        <v>280</v>
      </c>
      <c r="F122" s="175" t="s">
        <v>281</v>
      </c>
      <c r="G122" s="176" t="s">
        <v>228</v>
      </c>
      <c r="H122" s="177">
        <v>182.203</v>
      </c>
      <c r="I122" s="178"/>
      <c r="J122" s="179">
        <f>ROUND(I122*H122,2)</f>
        <v>0</v>
      </c>
      <c r="K122" s="175"/>
      <c r="L122" s="40"/>
      <c r="M122" s="180" t="s">
        <v>5</v>
      </c>
      <c r="N122" s="181" t="s">
        <v>46</v>
      </c>
      <c r="O122" s="41"/>
      <c r="P122" s="182">
        <f>O122*H122</f>
        <v>0</v>
      </c>
      <c r="Q122" s="182">
        <v>0</v>
      </c>
      <c r="R122" s="182">
        <f>Q122*H122</f>
        <v>0</v>
      </c>
      <c r="S122" s="182">
        <v>0</v>
      </c>
      <c r="T122" s="183">
        <f>S122*H122</f>
        <v>0</v>
      </c>
      <c r="AR122" s="23" t="s">
        <v>201</v>
      </c>
      <c r="AT122" s="23" t="s">
        <v>197</v>
      </c>
      <c r="AU122" s="23" t="s">
        <v>85</v>
      </c>
      <c r="AY122" s="23" t="s">
        <v>195</v>
      </c>
      <c r="BE122" s="184">
        <f>IF(N122="základní",J122,0)</f>
        <v>0</v>
      </c>
      <c r="BF122" s="184">
        <f>IF(N122="snížená",J122,0)</f>
        <v>0</v>
      </c>
      <c r="BG122" s="184">
        <f>IF(N122="zákl. přenesená",J122,0)</f>
        <v>0</v>
      </c>
      <c r="BH122" s="184">
        <f>IF(N122="sníž. přenesená",J122,0)</f>
        <v>0</v>
      </c>
      <c r="BI122" s="184">
        <f>IF(N122="nulová",J122,0)</f>
        <v>0</v>
      </c>
      <c r="BJ122" s="23" t="s">
        <v>83</v>
      </c>
      <c r="BK122" s="184">
        <f>ROUND(I122*H122,2)</f>
        <v>0</v>
      </c>
      <c r="BL122" s="23" t="s">
        <v>201</v>
      </c>
      <c r="BM122" s="23" t="s">
        <v>1585</v>
      </c>
    </row>
    <row r="123" spans="2:65" s="1" customFormat="1" ht="54">
      <c r="B123" s="40"/>
      <c r="D123" s="186" t="s">
        <v>209</v>
      </c>
      <c r="F123" s="194" t="s">
        <v>283</v>
      </c>
      <c r="I123" s="195"/>
      <c r="L123" s="40"/>
      <c r="M123" s="196"/>
      <c r="N123" s="41"/>
      <c r="O123" s="41"/>
      <c r="P123" s="41"/>
      <c r="Q123" s="41"/>
      <c r="R123" s="41"/>
      <c r="S123" s="41"/>
      <c r="T123" s="69"/>
      <c r="AT123" s="23" t="s">
        <v>209</v>
      </c>
      <c r="AU123" s="23" t="s">
        <v>85</v>
      </c>
    </row>
    <row r="124" spans="2:65" s="1" customFormat="1" ht="16.5" customHeight="1">
      <c r="B124" s="172"/>
      <c r="C124" s="173" t="s">
        <v>261</v>
      </c>
      <c r="D124" s="173" t="s">
        <v>197</v>
      </c>
      <c r="E124" s="174" t="s">
        <v>285</v>
      </c>
      <c r="F124" s="175" t="s">
        <v>286</v>
      </c>
      <c r="G124" s="176" t="s">
        <v>228</v>
      </c>
      <c r="H124" s="177">
        <v>182.203</v>
      </c>
      <c r="I124" s="178"/>
      <c r="J124" s="179">
        <f>ROUND(I124*H124,2)</f>
        <v>0</v>
      </c>
      <c r="K124" s="175"/>
      <c r="L124" s="40"/>
      <c r="M124" s="180" t="s">
        <v>5</v>
      </c>
      <c r="N124" s="181" t="s">
        <v>46</v>
      </c>
      <c r="O124" s="41"/>
      <c r="P124" s="182">
        <f>O124*H124</f>
        <v>0</v>
      </c>
      <c r="Q124" s="182">
        <v>0</v>
      </c>
      <c r="R124" s="182">
        <f>Q124*H124</f>
        <v>0</v>
      </c>
      <c r="S124" s="182">
        <v>0</v>
      </c>
      <c r="T124" s="183">
        <f>S124*H124</f>
        <v>0</v>
      </c>
      <c r="AR124" s="23" t="s">
        <v>201</v>
      </c>
      <c r="AT124" s="23" t="s">
        <v>197</v>
      </c>
      <c r="AU124" s="23" t="s">
        <v>85</v>
      </c>
      <c r="AY124" s="23" t="s">
        <v>195</v>
      </c>
      <c r="BE124" s="184">
        <f>IF(N124="základní",J124,0)</f>
        <v>0</v>
      </c>
      <c r="BF124" s="184">
        <f>IF(N124="snížená",J124,0)</f>
        <v>0</v>
      </c>
      <c r="BG124" s="184">
        <f>IF(N124="zákl. přenesená",J124,0)</f>
        <v>0</v>
      </c>
      <c r="BH124" s="184">
        <f>IF(N124="sníž. přenesená",J124,0)</f>
        <v>0</v>
      </c>
      <c r="BI124" s="184">
        <f>IF(N124="nulová",J124,0)</f>
        <v>0</v>
      </c>
      <c r="BJ124" s="23" t="s">
        <v>83</v>
      </c>
      <c r="BK124" s="184">
        <f>ROUND(I124*H124,2)</f>
        <v>0</v>
      </c>
      <c r="BL124" s="23" t="s">
        <v>201</v>
      </c>
      <c r="BM124" s="23" t="s">
        <v>1586</v>
      </c>
    </row>
    <row r="125" spans="2:65" s="1" customFormat="1" ht="67.5">
      <c r="B125" s="40"/>
      <c r="D125" s="186" t="s">
        <v>209</v>
      </c>
      <c r="F125" s="194" t="s">
        <v>288</v>
      </c>
      <c r="I125" s="195"/>
      <c r="L125" s="40"/>
      <c r="M125" s="196"/>
      <c r="N125" s="41"/>
      <c r="O125" s="41"/>
      <c r="P125" s="41"/>
      <c r="Q125" s="41"/>
      <c r="R125" s="41"/>
      <c r="S125" s="41"/>
      <c r="T125" s="69"/>
      <c r="AT125" s="23" t="s">
        <v>209</v>
      </c>
      <c r="AU125" s="23" t="s">
        <v>85</v>
      </c>
    </row>
    <row r="126" spans="2:65" s="1" customFormat="1" ht="16.5" customHeight="1">
      <c r="B126" s="172"/>
      <c r="C126" s="173" t="s">
        <v>274</v>
      </c>
      <c r="D126" s="173" t="s">
        <v>197</v>
      </c>
      <c r="E126" s="174" t="s">
        <v>294</v>
      </c>
      <c r="F126" s="175" t="s">
        <v>295</v>
      </c>
      <c r="G126" s="176" t="s">
        <v>228</v>
      </c>
      <c r="H126" s="177">
        <v>182.203</v>
      </c>
      <c r="I126" s="178"/>
      <c r="J126" s="179">
        <f>ROUND(I126*H126,2)</f>
        <v>0</v>
      </c>
      <c r="K126" s="175"/>
      <c r="L126" s="40"/>
      <c r="M126" s="180" t="s">
        <v>5</v>
      </c>
      <c r="N126" s="181" t="s">
        <v>46</v>
      </c>
      <c r="O126" s="41"/>
      <c r="P126" s="182">
        <f>O126*H126</f>
        <v>0</v>
      </c>
      <c r="Q126" s="182">
        <v>0</v>
      </c>
      <c r="R126" s="182">
        <f>Q126*H126</f>
        <v>0</v>
      </c>
      <c r="S126" s="182">
        <v>0</v>
      </c>
      <c r="T126" s="183">
        <f>S126*H126</f>
        <v>0</v>
      </c>
      <c r="AR126" s="23" t="s">
        <v>201</v>
      </c>
      <c r="AT126" s="23" t="s">
        <v>197</v>
      </c>
      <c r="AU126" s="23" t="s">
        <v>85</v>
      </c>
      <c r="AY126" s="23" t="s">
        <v>195</v>
      </c>
      <c r="BE126" s="184">
        <f>IF(N126="základní",J126,0)</f>
        <v>0</v>
      </c>
      <c r="BF126" s="184">
        <f>IF(N126="snížená",J126,0)</f>
        <v>0</v>
      </c>
      <c r="BG126" s="184">
        <f>IF(N126="zákl. přenesená",J126,0)</f>
        <v>0</v>
      </c>
      <c r="BH126" s="184">
        <f>IF(N126="sníž. přenesená",J126,0)</f>
        <v>0</v>
      </c>
      <c r="BI126" s="184">
        <f>IF(N126="nulová",J126,0)</f>
        <v>0</v>
      </c>
      <c r="BJ126" s="23" t="s">
        <v>83</v>
      </c>
      <c r="BK126" s="184">
        <f>ROUND(I126*H126,2)</f>
        <v>0</v>
      </c>
      <c r="BL126" s="23" t="s">
        <v>201</v>
      </c>
      <c r="BM126" s="23" t="s">
        <v>1587</v>
      </c>
    </row>
    <row r="127" spans="2:65" s="1" customFormat="1" ht="16.5" customHeight="1">
      <c r="B127" s="172"/>
      <c r="C127" s="173" t="s">
        <v>279</v>
      </c>
      <c r="D127" s="173" t="s">
        <v>197</v>
      </c>
      <c r="E127" s="174" t="s">
        <v>298</v>
      </c>
      <c r="F127" s="175" t="s">
        <v>299</v>
      </c>
      <c r="G127" s="176" t="s">
        <v>228</v>
      </c>
      <c r="H127" s="177">
        <v>182.203</v>
      </c>
      <c r="I127" s="178"/>
      <c r="J127" s="179">
        <f>ROUND(I127*H127,2)</f>
        <v>0</v>
      </c>
      <c r="K127" s="175"/>
      <c r="L127" s="40"/>
      <c r="M127" s="180" t="s">
        <v>5</v>
      </c>
      <c r="N127" s="181" t="s">
        <v>46</v>
      </c>
      <c r="O127" s="41"/>
      <c r="P127" s="182">
        <f>O127*H127</f>
        <v>0</v>
      </c>
      <c r="Q127" s="182">
        <v>0</v>
      </c>
      <c r="R127" s="182">
        <f>Q127*H127</f>
        <v>0</v>
      </c>
      <c r="S127" s="182">
        <v>0</v>
      </c>
      <c r="T127" s="183">
        <f>S127*H127</f>
        <v>0</v>
      </c>
      <c r="AR127" s="23" t="s">
        <v>201</v>
      </c>
      <c r="AT127" s="23" t="s">
        <v>197</v>
      </c>
      <c r="AU127" s="23" t="s">
        <v>85</v>
      </c>
      <c r="AY127" s="23" t="s">
        <v>195</v>
      </c>
      <c r="BE127" s="184">
        <f>IF(N127="základní",J127,0)</f>
        <v>0</v>
      </c>
      <c r="BF127" s="184">
        <f>IF(N127="snížená",J127,0)</f>
        <v>0</v>
      </c>
      <c r="BG127" s="184">
        <f>IF(N127="zákl. přenesená",J127,0)</f>
        <v>0</v>
      </c>
      <c r="BH127" s="184">
        <f>IF(N127="sníž. přenesená",J127,0)</f>
        <v>0</v>
      </c>
      <c r="BI127" s="184">
        <f>IF(N127="nulová",J127,0)</f>
        <v>0</v>
      </c>
      <c r="BJ127" s="23" t="s">
        <v>83</v>
      </c>
      <c r="BK127" s="184">
        <f>ROUND(I127*H127,2)</f>
        <v>0</v>
      </c>
      <c r="BL127" s="23" t="s">
        <v>201</v>
      </c>
      <c r="BM127" s="23" t="s">
        <v>1588</v>
      </c>
    </row>
    <row r="128" spans="2:65" s="1" customFormat="1" ht="16.5" customHeight="1">
      <c r="B128" s="172"/>
      <c r="C128" s="173" t="s">
        <v>284</v>
      </c>
      <c r="D128" s="173" t="s">
        <v>197</v>
      </c>
      <c r="E128" s="174" t="s">
        <v>301</v>
      </c>
      <c r="F128" s="175" t="s">
        <v>302</v>
      </c>
      <c r="G128" s="176" t="s">
        <v>303</v>
      </c>
      <c r="H128" s="177">
        <v>300.63499999999999</v>
      </c>
      <c r="I128" s="178"/>
      <c r="J128" s="179">
        <f>ROUND(I128*H128,2)</f>
        <v>0</v>
      </c>
      <c r="K128" s="175"/>
      <c r="L128" s="40"/>
      <c r="M128" s="180" t="s">
        <v>5</v>
      </c>
      <c r="N128" s="181" t="s">
        <v>46</v>
      </c>
      <c r="O128" s="41"/>
      <c r="P128" s="182">
        <f>O128*H128</f>
        <v>0</v>
      </c>
      <c r="Q128" s="182">
        <v>0</v>
      </c>
      <c r="R128" s="182">
        <f>Q128*H128</f>
        <v>0</v>
      </c>
      <c r="S128" s="182">
        <v>0</v>
      </c>
      <c r="T128" s="183">
        <f>S128*H128</f>
        <v>0</v>
      </c>
      <c r="AR128" s="23" t="s">
        <v>201</v>
      </c>
      <c r="AT128" s="23" t="s">
        <v>197</v>
      </c>
      <c r="AU128" s="23" t="s">
        <v>85</v>
      </c>
      <c r="AY128" s="23" t="s">
        <v>195</v>
      </c>
      <c r="BE128" s="184">
        <f>IF(N128="základní",J128,0)</f>
        <v>0</v>
      </c>
      <c r="BF128" s="184">
        <f>IF(N128="snížená",J128,0)</f>
        <v>0</v>
      </c>
      <c r="BG128" s="184">
        <f>IF(N128="zákl. přenesená",J128,0)</f>
        <v>0</v>
      </c>
      <c r="BH128" s="184">
        <f>IF(N128="sníž. přenesená",J128,0)</f>
        <v>0</v>
      </c>
      <c r="BI128" s="184">
        <f>IF(N128="nulová",J128,0)</f>
        <v>0</v>
      </c>
      <c r="BJ128" s="23" t="s">
        <v>83</v>
      </c>
      <c r="BK128" s="184">
        <f>ROUND(I128*H128,2)</f>
        <v>0</v>
      </c>
      <c r="BL128" s="23" t="s">
        <v>201</v>
      </c>
      <c r="BM128" s="23" t="s">
        <v>1589</v>
      </c>
    </row>
    <row r="129" spans="2:65" s="1" customFormat="1" ht="27">
      <c r="B129" s="40"/>
      <c r="D129" s="186" t="s">
        <v>209</v>
      </c>
      <c r="F129" s="194" t="s">
        <v>305</v>
      </c>
      <c r="I129" s="195"/>
      <c r="L129" s="40"/>
      <c r="M129" s="196"/>
      <c r="N129" s="41"/>
      <c r="O129" s="41"/>
      <c r="P129" s="41"/>
      <c r="Q129" s="41"/>
      <c r="R129" s="41"/>
      <c r="S129" s="41"/>
      <c r="T129" s="69"/>
      <c r="AT129" s="23" t="s">
        <v>209</v>
      </c>
      <c r="AU129" s="23" t="s">
        <v>85</v>
      </c>
    </row>
    <row r="130" spans="2:65" s="11" customFormat="1">
      <c r="B130" s="185"/>
      <c r="D130" s="186" t="s">
        <v>203</v>
      </c>
      <c r="E130" s="187" t="s">
        <v>5</v>
      </c>
      <c r="F130" s="188" t="s">
        <v>1590</v>
      </c>
      <c r="H130" s="189">
        <v>300.63499999999999</v>
      </c>
      <c r="I130" s="190"/>
      <c r="L130" s="185"/>
      <c r="M130" s="191"/>
      <c r="N130" s="192"/>
      <c r="O130" s="192"/>
      <c r="P130" s="192"/>
      <c r="Q130" s="192"/>
      <c r="R130" s="192"/>
      <c r="S130" s="192"/>
      <c r="T130" s="193"/>
      <c r="AT130" s="187" t="s">
        <v>203</v>
      </c>
      <c r="AU130" s="187" t="s">
        <v>85</v>
      </c>
      <c r="AV130" s="11" t="s">
        <v>85</v>
      </c>
      <c r="AW130" s="11" t="s">
        <v>39</v>
      </c>
      <c r="AX130" s="11" t="s">
        <v>83</v>
      </c>
      <c r="AY130" s="187" t="s">
        <v>195</v>
      </c>
    </row>
    <row r="131" spans="2:65" s="1" customFormat="1" ht="16.5" customHeight="1">
      <c r="B131" s="172"/>
      <c r="C131" s="173" t="s">
        <v>293</v>
      </c>
      <c r="D131" s="173" t="s">
        <v>197</v>
      </c>
      <c r="E131" s="174" t="s">
        <v>308</v>
      </c>
      <c r="F131" s="175" t="s">
        <v>309</v>
      </c>
      <c r="G131" s="176" t="s">
        <v>228</v>
      </c>
      <c r="H131" s="177">
        <v>107.247</v>
      </c>
      <c r="I131" s="178"/>
      <c r="J131" s="179">
        <f>ROUND(I131*H131,2)</f>
        <v>0</v>
      </c>
      <c r="K131" s="175"/>
      <c r="L131" s="40"/>
      <c r="M131" s="180" t="s">
        <v>5</v>
      </c>
      <c r="N131" s="181" t="s">
        <v>46</v>
      </c>
      <c r="O131" s="41"/>
      <c r="P131" s="182">
        <f>O131*H131</f>
        <v>0</v>
      </c>
      <c r="Q131" s="182">
        <v>0</v>
      </c>
      <c r="R131" s="182">
        <f>Q131*H131</f>
        <v>0</v>
      </c>
      <c r="S131" s="182">
        <v>0</v>
      </c>
      <c r="T131" s="183">
        <f>S131*H131</f>
        <v>0</v>
      </c>
      <c r="AR131" s="23" t="s">
        <v>201</v>
      </c>
      <c r="AT131" s="23" t="s">
        <v>197</v>
      </c>
      <c r="AU131" s="23" t="s">
        <v>85</v>
      </c>
      <c r="AY131" s="23" t="s">
        <v>195</v>
      </c>
      <c r="BE131" s="184">
        <f>IF(N131="základní",J131,0)</f>
        <v>0</v>
      </c>
      <c r="BF131" s="184">
        <f>IF(N131="snížená",J131,0)</f>
        <v>0</v>
      </c>
      <c r="BG131" s="184">
        <f>IF(N131="zákl. přenesená",J131,0)</f>
        <v>0</v>
      </c>
      <c r="BH131" s="184">
        <f>IF(N131="sníž. přenesená",J131,0)</f>
        <v>0</v>
      </c>
      <c r="BI131" s="184">
        <f>IF(N131="nulová",J131,0)</f>
        <v>0</v>
      </c>
      <c r="BJ131" s="23" t="s">
        <v>83</v>
      </c>
      <c r="BK131" s="184">
        <f>ROUND(I131*H131,2)</f>
        <v>0</v>
      </c>
      <c r="BL131" s="23" t="s">
        <v>201</v>
      </c>
      <c r="BM131" s="23" t="s">
        <v>1591</v>
      </c>
    </row>
    <row r="132" spans="2:65" s="1" customFormat="1" ht="81">
      <c r="B132" s="40"/>
      <c r="D132" s="186" t="s">
        <v>209</v>
      </c>
      <c r="F132" s="194" t="s">
        <v>311</v>
      </c>
      <c r="I132" s="195"/>
      <c r="L132" s="40"/>
      <c r="M132" s="196"/>
      <c r="N132" s="41"/>
      <c r="O132" s="41"/>
      <c r="P132" s="41"/>
      <c r="Q132" s="41"/>
      <c r="R132" s="41"/>
      <c r="S132" s="41"/>
      <c r="T132" s="69"/>
      <c r="AT132" s="23" t="s">
        <v>209</v>
      </c>
      <c r="AU132" s="23" t="s">
        <v>85</v>
      </c>
    </row>
    <row r="133" spans="2:65" s="11" customFormat="1">
      <c r="B133" s="185"/>
      <c r="D133" s="186" t="s">
        <v>203</v>
      </c>
      <c r="E133" s="187" t="s">
        <v>5</v>
      </c>
      <c r="F133" s="188" t="s">
        <v>1592</v>
      </c>
      <c r="H133" s="189">
        <v>182.203</v>
      </c>
      <c r="I133" s="190"/>
      <c r="L133" s="185"/>
      <c r="M133" s="191"/>
      <c r="N133" s="192"/>
      <c r="O133" s="192"/>
      <c r="P133" s="192"/>
      <c r="Q133" s="192"/>
      <c r="R133" s="192"/>
      <c r="S133" s="192"/>
      <c r="T133" s="193"/>
      <c r="AT133" s="187" t="s">
        <v>203</v>
      </c>
      <c r="AU133" s="187" t="s">
        <v>85</v>
      </c>
      <c r="AV133" s="11" t="s">
        <v>85</v>
      </c>
      <c r="AW133" s="11" t="s">
        <v>39</v>
      </c>
      <c r="AX133" s="11" t="s">
        <v>75</v>
      </c>
      <c r="AY133" s="187" t="s">
        <v>195</v>
      </c>
    </row>
    <row r="134" spans="2:65" s="12" customFormat="1">
      <c r="B134" s="197"/>
      <c r="D134" s="186" t="s">
        <v>203</v>
      </c>
      <c r="E134" s="198" t="s">
        <v>5</v>
      </c>
      <c r="F134" s="199" t="s">
        <v>290</v>
      </c>
      <c r="H134" s="200">
        <v>182.203</v>
      </c>
      <c r="I134" s="201"/>
      <c r="L134" s="197"/>
      <c r="M134" s="202"/>
      <c r="N134" s="203"/>
      <c r="O134" s="203"/>
      <c r="P134" s="203"/>
      <c r="Q134" s="203"/>
      <c r="R134" s="203"/>
      <c r="S134" s="203"/>
      <c r="T134" s="204"/>
      <c r="AT134" s="198" t="s">
        <v>203</v>
      </c>
      <c r="AU134" s="198" t="s">
        <v>85</v>
      </c>
      <c r="AV134" s="12" t="s">
        <v>211</v>
      </c>
      <c r="AW134" s="12" t="s">
        <v>39</v>
      </c>
      <c r="AX134" s="12" t="s">
        <v>75</v>
      </c>
      <c r="AY134" s="198" t="s">
        <v>195</v>
      </c>
    </row>
    <row r="135" spans="2:65" s="11" customFormat="1">
      <c r="B135" s="185"/>
      <c r="D135" s="186" t="s">
        <v>203</v>
      </c>
      <c r="E135" s="187" t="s">
        <v>5</v>
      </c>
      <c r="F135" s="188" t="s">
        <v>1593</v>
      </c>
      <c r="H135" s="189">
        <v>-67.8</v>
      </c>
      <c r="I135" s="190"/>
      <c r="L135" s="185"/>
      <c r="M135" s="191"/>
      <c r="N135" s="192"/>
      <c r="O135" s="192"/>
      <c r="P135" s="192"/>
      <c r="Q135" s="192"/>
      <c r="R135" s="192"/>
      <c r="S135" s="192"/>
      <c r="T135" s="193"/>
      <c r="AT135" s="187" t="s">
        <v>203</v>
      </c>
      <c r="AU135" s="187" t="s">
        <v>85</v>
      </c>
      <c r="AV135" s="11" t="s">
        <v>85</v>
      </c>
      <c r="AW135" s="11" t="s">
        <v>39</v>
      </c>
      <c r="AX135" s="11" t="s">
        <v>75</v>
      </c>
      <c r="AY135" s="187" t="s">
        <v>195</v>
      </c>
    </row>
    <row r="136" spans="2:65" s="11" customFormat="1">
      <c r="B136" s="185"/>
      <c r="D136" s="186" t="s">
        <v>203</v>
      </c>
      <c r="E136" s="187" t="s">
        <v>5</v>
      </c>
      <c r="F136" s="188" t="s">
        <v>1594</v>
      </c>
      <c r="H136" s="189">
        <v>-7.1559999999999997</v>
      </c>
      <c r="I136" s="190"/>
      <c r="L136" s="185"/>
      <c r="M136" s="191"/>
      <c r="N136" s="192"/>
      <c r="O136" s="192"/>
      <c r="P136" s="192"/>
      <c r="Q136" s="192"/>
      <c r="R136" s="192"/>
      <c r="S136" s="192"/>
      <c r="T136" s="193"/>
      <c r="AT136" s="187" t="s">
        <v>203</v>
      </c>
      <c r="AU136" s="187" t="s">
        <v>85</v>
      </c>
      <c r="AV136" s="11" t="s">
        <v>85</v>
      </c>
      <c r="AW136" s="11" t="s">
        <v>39</v>
      </c>
      <c r="AX136" s="11" t="s">
        <v>75</v>
      </c>
      <c r="AY136" s="187" t="s">
        <v>195</v>
      </c>
    </row>
    <row r="137" spans="2:65" s="12" customFormat="1">
      <c r="B137" s="197"/>
      <c r="D137" s="186" t="s">
        <v>203</v>
      </c>
      <c r="E137" s="198" t="s">
        <v>5</v>
      </c>
      <c r="F137" s="199" t="s">
        <v>314</v>
      </c>
      <c r="H137" s="200">
        <v>-74.956000000000003</v>
      </c>
      <c r="I137" s="201"/>
      <c r="L137" s="197"/>
      <c r="M137" s="202"/>
      <c r="N137" s="203"/>
      <c r="O137" s="203"/>
      <c r="P137" s="203"/>
      <c r="Q137" s="203"/>
      <c r="R137" s="203"/>
      <c r="S137" s="203"/>
      <c r="T137" s="204"/>
      <c r="AT137" s="198" t="s">
        <v>203</v>
      </c>
      <c r="AU137" s="198" t="s">
        <v>85</v>
      </c>
      <c r="AV137" s="12" t="s">
        <v>211</v>
      </c>
      <c r="AW137" s="12" t="s">
        <v>39</v>
      </c>
      <c r="AX137" s="12" t="s">
        <v>75</v>
      </c>
      <c r="AY137" s="198" t="s">
        <v>195</v>
      </c>
    </row>
    <row r="138" spans="2:65" s="13" customFormat="1">
      <c r="B138" s="205"/>
      <c r="D138" s="186" t="s">
        <v>203</v>
      </c>
      <c r="E138" s="206" t="s">
        <v>5</v>
      </c>
      <c r="F138" s="207" t="s">
        <v>254</v>
      </c>
      <c r="H138" s="208">
        <v>107.247</v>
      </c>
      <c r="I138" s="209"/>
      <c r="L138" s="205"/>
      <c r="M138" s="210"/>
      <c r="N138" s="211"/>
      <c r="O138" s="211"/>
      <c r="P138" s="211"/>
      <c r="Q138" s="211"/>
      <c r="R138" s="211"/>
      <c r="S138" s="211"/>
      <c r="T138" s="212"/>
      <c r="AT138" s="206" t="s">
        <v>203</v>
      </c>
      <c r="AU138" s="206" t="s">
        <v>85</v>
      </c>
      <c r="AV138" s="13" t="s">
        <v>201</v>
      </c>
      <c r="AW138" s="13" t="s">
        <v>39</v>
      </c>
      <c r="AX138" s="13" t="s">
        <v>83</v>
      </c>
      <c r="AY138" s="206" t="s">
        <v>195</v>
      </c>
    </row>
    <row r="139" spans="2:65" s="1" customFormat="1" ht="16.5" customHeight="1">
      <c r="B139" s="172"/>
      <c r="C139" s="213" t="s">
        <v>297</v>
      </c>
      <c r="D139" s="213" t="s">
        <v>316</v>
      </c>
      <c r="E139" s="214" t="s">
        <v>317</v>
      </c>
      <c r="F139" s="215" t="s">
        <v>318</v>
      </c>
      <c r="G139" s="216" t="s">
        <v>303</v>
      </c>
      <c r="H139" s="217">
        <v>203.76900000000001</v>
      </c>
      <c r="I139" s="218"/>
      <c r="J139" s="219">
        <f>ROUND(I139*H139,2)</f>
        <v>0</v>
      </c>
      <c r="K139" s="215"/>
      <c r="L139" s="220"/>
      <c r="M139" s="221" t="s">
        <v>5</v>
      </c>
      <c r="N139" s="222" t="s">
        <v>46</v>
      </c>
      <c r="O139" s="41"/>
      <c r="P139" s="182">
        <f>O139*H139</f>
        <v>0</v>
      </c>
      <c r="Q139" s="182">
        <v>1</v>
      </c>
      <c r="R139" s="182">
        <f>Q139*H139</f>
        <v>203.76900000000001</v>
      </c>
      <c r="S139" s="182">
        <v>0</v>
      </c>
      <c r="T139" s="183">
        <f>S139*H139</f>
        <v>0</v>
      </c>
      <c r="AR139" s="23" t="s">
        <v>255</v>
      </c>
      <c r="AT139" s="23" t="s">
        <v>316</v>
      </c>
      <c r="AU139" s="23" t="s">
        <v>85</v>
      </c>
      <c r="AY139" s="23" t="s">
        <v>195</v>
      </c>
      <c r="BE139" s="184">
        <f>IF(N139="základní",J139,0)</f>
        <v>0</v>
      </c>
      <c r="BF139" s="184">
        <f>IF(N139="snížená",J139,0)</f>
        <v>0</v>
      </c>
      <c r="BG139" s="184">
        <f>IF(N139="zákl. přenesená",J139,0)</f>
        <v>0</v>
      </c>
      <c r="BH139" s="184">
        <f>IF(N139="sníž. přenesená",J139,0)</f>
        <v>0</v>
      </c>
      <c r="BI139" s="184">
        <f>IF(N139="nulová",J139,0)</f>
        <v>0</v>
      </c>
      <c r="BJ139" s="23" t="s">
        <v>83</v>
      </c>
      <c r="BK139" s="184">
        <f>ROUND(I139*H139,2)</f>
        <v>0</v>
      </c>
      <c r="BL139" s="23" t="s">
        <v>201</v>
      </c>
      <c r="BM139" s="23" t="s">
        <v>1595</v>
      </c>
    </row>
    <row r="140" spans="2:65" s="1" customFormat="1" ht="27">
      <c r="B140" s="40"/>
      <c r="D140" s="186" t="s">
        <v>209</v>
      </c>
      <c r="F140" s="194" t="s">
        <v>320</v>
      </c>
      <c r="I140" s="195"/>
      <c r="L140" s="40"/>
      <c r="M140" s="196"/>
      <c r="N140" s="41"/>
      <c r="O140" s="41"/>
      <c r="P140" s="41"/>
      <c r="Q140" s="41"/>
      <c r="R140" s="41"/>
      <c r="S140" s="41"/>
      <c r="T140" s="69"/>
      <c r="AT140" s="23" t="s">
        <v>209</v>
      </c>
      <c r="AU140" s="23" t="s">
        <v>85</v>
      </c>
    </row>
    <row r="141" spans="2:65" s="11" customFormat="1">
      <c r="B141" s="185"/>
      <c r="D141" s="186" t="s">
        <v>203</v>
      </c>
      <c r="E141" s="187" t="s">
        <v>5</v>
      </c>
      <c r="F141" s="188" t="s">
        <v>1596</v>
      </c>
      <c r="H141" s="189">
        <v>203.76900000000001</v>
      </c>
      <c r="I141" s="190"/>
      <c r="L141" s="185"/>
      <c r="M141" s="191"/>
      <c r="N141" s="192"/>
      <c r="O141" s="192"/>
      <c r="P141" s="192"/>
      <c r="Q141" s="192"/>
      <c r="R141" s="192"/>
      <c r="S141" s="192"/>
      <c r="T141" s="193"/>
      <c r="AT141" s="187" t="s">
        <v>203</v>
      </c>
      <c r="AU141" s="187" t="s">
        <v>85</v>
      </c>
      <c r="AV141" s="11" t="s">
        <v>85</v>
      </c>
      <c r="AW141" s="11" t="s">
        <v>39</v>
      </c>
      <c r="AX141" s="11" t="s">
        <v>83</v>
      </c>
      <c r="AY141" s="187" t="s">
        <v>195</v>
      </c>
    </row>
    <row r="142" spans="2:65" s="1" customFormat="1" ht="16.5" customHeight="1">
      <c r="B142" s="172"/>
      <c r="C142" s="173" t="s">
        <v>11</v>
      </c>
      <c r="D142" s="173" t="s">
        <v>197</v>
      </c>
      <c r="E142" s="174" t="s">
        <v>323</v>
      </c>
      <c r="F142" s="175" t="s">
        <v>324</v>
      </c>
      <c r="G142" s="176" t="s">
        <v>325</v>
      </c>
      <c r="H142" s="177">
        <v>5</v>
      </c>
      <c r="I142" s="178"/>
      <c r="J142" s="179">
        <f>ROUND(I142*H142,2)</f>
        <v>0</v>
      </c>
      <c r="K142" s="175"/>
      <c r="L142" s="40"/>
      <c r="M142" s="180" t="s">
        <v>5</v>
      </c>
      <c r="N142" s="181" t="s">
        <v>46</v>
      </c>
      <c r="O142" s="41"/>
      <c r="P142" s="182">
        <f>O142*H142</f>
        <v>0</v>
      </c>
      <c r="Q142" s="182">
        <v>0</v>
      </c>
      <c r="R142" s="182">
        <f>Q142*H142</f>
        <v>0</v>
      </c>
      <c r="S142" s="182">
        <v>0</v>
      </c>
      <c r="T142" s="183">
        <f>S142*H142</f>
        <v>0</v>
      </c>
      <c r="AR142" s="23" t="s">
        <v>201</v>
      </c>
      <c r="AT142" s="23" t="s">
        <v>197</v>
      </c>
      <c r="AU142" s="23" t="s">
        <v>85</v>
      </c>
      <c r="AY142" s="23" t="s">
        <v>195</v>
      </c>
      <c r="BE142" s="184">
        <f>IF(N142="základní",J142,0)</f>
        <v>0</v>
      </c>
      <c r="BF142" s="184">
        <f>IF(N142="snížená",J142,0)</f>
        <v>0</v>
      </c>
      <c r="BG142" s="184">
        <f>IF(N142="zákl. přenesená",J142,0)</f>
        <v>0</v>
      </c>
      <c r="BH142" s="184">
        <f>IF(N142="sníž. přenesená",J142,0)</f>
        <v>0</v>
      </c>
      <c r="BI142" s="184">
        <f>IF(N142="nulová",J142,0)</f>
        <v>0</v>
      </c>
      <c r="BJ142" s="23" t="s">
        <v>83</v>
      </c>
      <c r="BK142" s="184">
        <f>ROUND(I142*H142,2)</f>
        <v>0</v>
      </c>
      <c r="BL142" s="23" t="s">
        <v>201</v>
      </c>
      <c r="BM142" s="23" t="s">
        <v>1597</v>
      </c>
    </row>
    <row r="143" spans="2:65" s="1" customFormat="1" ht="121.5">
      <c r="B143" s="40"/>
      <c r="D143" s="186" t="s">
        <v>209</v>
      </c>
      <c r="F143" s="194" t="s">
        <v>327</v>
      </c>
      <c r="I143" s="195"/>
      <c r="L143" s="40"/>
      <c r="M143" s="196"/>
      <c r="N143" s="41"/>
      <c r="O143" s="41"/>
      <c r="P143" s="41"/>
      <c r="Q143" s="41"/>
      <c r="R143" s="41"/>
      <c r="S143" s="41"/>
      <c r="T143" s="69"/>
      <c r="AT143" s="23" t="s">
        <v>209</v>
      </c>
      <c r="AU143" s="23" t="s">
        <v>85</v>
      </c>
    </row>
    <row r="144" spans="2:65" s="1" customFormat="1" ht="16.5" customHeight="1">
      <c r="B144" s="172"/>
      <c r="C144" s="173" t="s">
        <v>307</v>
      </c>
      <c r="D144" s="173" t="s">
        <v>197</v>
      </c>
      <c r="E144" s="174" t="s">
        <v>345</v>
      </c>
      <c r="F144" s="175" t="s">
        <v>346</v>
      </c>
      <c r="G144" s="176" t="s">
        <v>303</v>
      </c>
      <c r="H144" s="177">
        <v>204.27099999999999</v>
      </c>
      <c r="I144" s="178"/>
      <c r="J144" s="179">
        <f>ROUND(I144*H144,2)</f>
        <v>0</v>
      </c>
      <c r="K144" s="175"/>
      <c r="L144" s="40"/>
      <c r="M144" s="180" t="s">
        <v>5</v>
      </c>
      <c r="N144" s="181" t="s">
        <v>46</v>
      </c>
      <c r="O144" s="41"/>
      <c r="P144" s="182">
        <f>O144*H144</f>
        <v>0</v>
      </c>
      <c r="Q144" s="182">
        <v>0</v>
      </c>
      <c r="R144" s="182">
        <f>Q144*H144</f>
        <v>0</v>
      </c>
      <c r="S144" s="182">
        <v>0</v>
      </c>
      <c r="T144" s="183">
        <f>S144*H144</f>
        <v>0</v>
      </c>
      <c r="AR144" s="23" t="s">
        <v>201</v>
      </c>
      <c r="AT144" s="23" t="s">
        <v>197</v>
      </c>
      <c r="AU144" s="23" t="s">
        <v>85</v>
      </c>
      <c r="AY144" s="23" t="s">
        <v>195</v>
      </c>
      <c r="BE144" s="184">
        <f>IF(N144="základní",J144,0)</f>
        <v>0</v>
      </c>
      <c r="BF144" s="184">
        <f>IF(N144="snížená",J144,0)</f>
        <v>0</v>
      </c>
      <c r="BG144" s="184">
        <f>IF(N144="zákl. přenesená",J144,0)</f>
        <v>0</v>
      </c>
      <c r="BH144" s="184">
        <f>IF(N144="sníž. přenesená",J144,0)</f>
        <v>0</v>
      </c>
      <c r="BI144" s="184">
        <f>IF(N144="nulová",J144,0)</f>
        <v>0</v>
      </c>
      <c r="BJ144" s="23" t="s">
        <v>83</v>
      </c>
      <c r="BK144" s="184">
        <f>ROUND(I144*H144,2)</f>
        <v>0</v>
      </c>
      <c r="BL144" s="23" t="s">
        <v>201</v>
      </c>
      <c r="BM144" s="23" t="s">
        <v>1598</v>
      </c>
    </row>
    <row r="145" spans="2:65" s="10" customFormat="1" ht="29.85" customHeight="1">
      <c r="B145" s="159"/>
      <c r="D145" s="160" t="s">
        <v>74</v>
      </c>
      <c r="E145" s="170" t="s">
        <v>279</v>
      </c>
      <c r="F145" s="170" t="s">
        <v>348</v>
      </c>
      <c r="I145" s="162"/>
      <c r="J145" s="171">
        <f>BK145</f>
        <v>0</v>
      </c>
      <c r="L145" s="159"/>
      <c r="M145" s="164"/>
      <c r="N145" s="165"/>
      <c r="O145" s="165"/>
      <c r="P145" s="166">
        <f>SUM(P146:P157)</f>
        <v>0</v>
      </c>
      <c r="Q145" s="165"/>
      <c r="R145" s="166">
        <f>SUM(R146:R157)</f>
        <v>0</v>
      </c>
      <c r="S145" s="165"/>
      <c r="T145" s="167">
        <f>SUM(T146:T157)</f>
        <v>135.27631200000002</v>
      </c>
      <c r="AR145" s="160" t="s">
        <v>83</v>
      </c>
      <c r="AT145" s="168" t="s">
        <v>74</v>
      </c>
      <c r="AU145" s="168" t="s">
        <v>83</v>
      </c>
      <c r="AY145" s="160" t="s">
        <v>195</v>
      </c>
      <c r="BK145" s="169">
        <f>SUM(BK146:BK157)</f>
        <v>0</v>
      </c>
    </row>
    <row r="146" spans="2:65" s="1" customFormat="1" ht="16.5" customHeight="1">
      <c r="B146" s="172"/>
      <c r="C146" s="173" t="s">
        <v>315</v>
      </c>
      <c r="D146" s="173" t="s">
        <v>197</v>
      </c>
      <c r="E146" s="174" t="s">
        <v>356</v>
      </c>
      <c r="F146" s="175" t="s">
        <v>357</v>
      </c>
      <c r="G146" s="176" t="s">
        <v>264</v>
      </c>
      <c r="H146" s="177">
        <v>152.88</v>
      </c>
      <c r="I146" s="178"/>
      <c r="J146" s="179">
        <f>ROUND(I146*H146,2)</f>
        <v>0</v>
      </c>
      <c r="K146" s="175"/>
      <c r="L146" s="40"/>
      <c r="M146" s="180" t="s">
        <v>5</v>
      </c>
      <c r="N146" s="181" t="s">
        <v>46</v>
      </c>
      <c r="O146" s="41"/>
      <c r="P146" s="182">
        <f>O146*H146</f>
        <v>0</v>
      </c>
      <c r="Q146" s="182">
        <v>0</v>
      </c>
      <c r="R146" s="182">
        <f>Q146*H146</f>
        <v>0</v>
      </c>
      <c r="S146" s="182">
        <v>0.44</v>
      </c>
      <c r="T146" s="183">
        <f>S146*H146</f>
        <v>67.267200000000003</v>
      </c>
      <c r="AR146" s="23" t="s">
        <v>201</v>
      </c>
      <c r="AT146" s="23" t="s">
        <v>197</v>
      </c>
      <c r="AU146" s="23" t="s">
        <v>85</v>
      </c>
      <c r="AY146" s="23" t="s">
        <v>195</v>
      </c>
      <c r="BE146" s="184">
        <f>IF(N146="základní",J146,0)</f>
        <v>0</v>
      </c>
      <c r="BF146" s="184">
        <f>IF(N146="snížená",J146,0)</f>
        <v>0</v>
      </c>
      <c r="BG146" s="184">
        <f>IF(N146="zákl. přenesená",J146,0)</f>
        <v>0</v>
      </c>
      <c r="BH146" s="184">
        <f>IF(N146="sníž. přenesená",J146,0)</f>
        <v>0</v>
      </c>
      <c r="BI146" s="184">
        <f>IF(N146="nulová",J146,0)</f>
        <v>0</v>
      </c>
      <c r="BJ146" s="23" t="s">
        <v>83</v>
      </c>
      <c r="BK146" s="184">
        <f>ROUND(I146*H146,2)</f>
        <v>0</v>
      </c>
      <c r="BL146" s="23" t="s">
        <v>201</v>
      </c>
      <c r="BM146" s="23" t="s">
        <v>1599</v>
      </c>
    </row>
    <row r="147" spans="2:65" s="1" customFormat="1" ht="67.5">
      <c r="B147" s="40"/>
      <c r="D147" s="186" t="s">
        <v>209</v>
      </c>
      <c r="F147" s="194" t="s">
        <v>359</v>
      </c>
      <c r="I147" s="195"/>
      <c r="L147" s="40"/>
      <c r="M147" s="196"/>
      <c r="N147" s="41"/>
      <c r="O147" s="41"/>
      <c r="P147" s="41"/>
      <c r="Q147" s="41"/>
      <c r="R147" s="41"/>
      <c r="S147" s="41"/>
      <c r="T147" s="69"/>
      <c r="AT147" s="23" t="s">
        <v>209</v>
      </c>
      <c r="AU147" s="23" t="s">
        <v>85</v>
      </c>
    </row>
    <row r="148" spans="2:65" s="11" customFormat="1">
      <c r="B148" s="185"/>
      <c r="D148" s="186" t="s">
        <v>203</v>
      </c>
      <c r="E148" s="187" t="s">
        <v>5</v>
      </c>
      <c r="F148" s="188" t="s">
        <v>1600</v>
      </c>
      <c r="H148" s="189">
        <v>135.6</v>
      </c>
      <c r="I148" s="190"/>
      <c r="L148" s="185"/>
      <c r="M148" s="191"/>
      <c r="N148" s="192"/>
      <c r="O148" s="192"/>
      <c r="P148" s="192"/>
      <c r="Q148" s="192"/>
      <c r="R148" s="192"/>
      <c r="S148" s="192"/>
      <c r="T148" s="193"/>
      <c r="AT148" s="187" t="s">
        <v>203</v>
      </c>
      <c r="AU148" s="187" t="s">
        <v>85</v>
      </c>
      <c r="AV148" s="11" t="s">
        <v>85</v>
      </c>
      <c r="AW148" s="11" t="s">
        <v>39</v>
      </c>
      <c r="AX148" s="11" t="s">
        <v>75</v>
      </c>
      <c r="AY148" s="187" t="s">
        <v>195</v>
      </c>
    </row>
    <row r="149" spans="2:65" s="11" customFormat="1">
      <c r="B149" s="185"/>
      <c r="D149" s="186" t="s">
        <v>203</v>
      </c>
      <c r="E149" s="187" t="s">
        <v>5</v>
      </c>
      <c r="F149" s="188" t="s">
        <v>1601</v>
      </c>
      <c r="H149" s="189">
        <v>17.28</v>
      </c>
      <c r="I149" s="190"/>
      <c r="L149" s="185"/>
      <c r="M149" s="191"/>
      <c r="N149" s="192"/>
      <c r="O149" s="192"/>
      <c r="P149" s="192"/>
      <c r="Q149" s="192"/>
      <c r="R149" s="192"/>
      <c r="S149" s="192"/>
      <c r="T149" s="193"/>
      <c r="AT149" s="187" t="s">
        <v>203</v>
      </c>
      <c r="AU149" s="187" t="s">
        <v>85</v>
      </c>
      <c r="AV149" s="11" t="s">
        <v>85</v>
      </c>
      <c r="AW149" s="11" t="s">
        <v>39</v>
      </c>
      <c r="AX149" s="11" t="s">
        <v>75</v>
      </c>
      <c r="AY149" s="187" t="s">
        <v>195</v>
      </c>
    </row>
    <row r="150" spans="2:65" s="13" customFormat="1">
      <c r="B150" s="205"/>
      <c r="D150" s="186" t="s">
        <v>203</v>
      </c>
      <c r="E150" s="206" t="s">
        <v>5</v>
      </c>
      <c r="F150" s="207" t="s">
        <v>254</v>
      </c>
      <c r="H150" s="208">
        <v>152.88</v>
      </c>
      <c r="I150" s="209"/>
      <c r="L150" s="205"/>
      <c r="M150" s="210"/>
      <c r="N150" s="211"/>
      <c r="O150" s="211"/>
      <c r="P150" s="211"/>
      <c r="Q150" s="211"/>
      <c r="R150" s="211"/>
      <c r="S150" s="211"/>
      <c r="T150" s="212"/>
      <c r="AT150" s="206" t="s">
        <v>203</v>
      </c>
      <c r="AU150" s="206" t="s">
        <v>85</v>
      </c>
      <c r="AV150" s="13" t="s">
        <v>201</v>
      </c>
      <c r="AW150" s="13" t="s">
        <v>39</v>
      </c>
      <c r="AX150" s="13" t="s">
        <v>83</v>
      </c>
      <c r="AY150" s="206" t="s">
        <v>195</v>
      </c>
    </row>
    <row r="151" spans="2:65" s="1" customFormat="1" ht="16.5" customHeight="1">
      <c r="B151" s="172"/>
      <c r="C151" s="173" t="s">
        <v>322</v>
      </c>
      <c r="D151" s="173" t="s">
        <v>197</v>
      </c>
      <c r="E151" s="174" t="s">
        <v>363</v>
      </c>
      <c r="F151" s="175" t="s">
        <v>364</v>
      </c>
      <c r="G151" s="176" t="s">
        <v>264</v>
      </c>
      <c r="H151" s="177">
        <v>214.03200000000001</v>
      </c>
      <c r="I151" s="178"/>
      <c r="J151" s="179">
        <f>ROUND(I151*H151,2)</f>
        <v>0</v>
      </c>
      <c r="K151" s="175"/>
      <c r="L151" s="40"/>
      <c r="M151" s="180" t="s">
        <v>5</v>
      </c>
      <c r="N151" s="181" t="s">
        <v>46</v>
      </c>
      <c r="O151" s="41"/>
      <c r="P151" s="182">
        <f>O151*H151</f>
        <v>0</v>
      </c>
      <c r="Q151" s="182">
        <v>0</v>
      </c>
      <c r="R151" s="182">
        <f>Q151*H151</f>
        <v>0</v>
      </c>
      <c r="S151" s="182">
        <v>0.316</v>
      </c>
      <c r="T151" s="183">
        <f>S151*H151</f>
        <v>67.634112000000002</v>
      </c>
      <c r="AR151" s="23" t="s">
        <v>201</v>
      </c>
      <c r="AT151" s="23" t="s">
        <v>197</v>
      </c>
      <c r="AU151" s="23" t="s">
        <v>85</v>
      </c>
      <c r="AY151" s="23" t="s">
        <v>195</v>
      </c>
      <c r="BE151" s="184">
        <f>IF(N151="základní",J151,0)</f>
        <v>0</v>
      </c>
      <c r="BF151" s="184">
        <f>IF(N151="snížená",J151,0)</f>
        <v>0</v>
      </c>
      <c r="BG151" s="184">
        <f>IF(N151="zákl. přenesená",J151,0)</f>
        <v>0</v>
      </c>
      <c r="BH151" s="184">
        <f>IF(N151="sníž. přenesená",J151,0)</f>
        <v>0</v>
      </c>
      <c r="BI151" s="184">
        <f>IF(N151="nulová",J151,0)</f>
        <v>0</v>
      </c>
      <c r="BJ151" s="23" t="s">
        <v>83</v>
      </c>
      <c r="BK151" s="184">
        <f>ROUND(I151*H151,2)</f>
        <v>0</v>
      </c>
      <c r="BL151" s="23" t="s">
        <v>201</v>
      </c>
      <c r="BM151" s="23" t="s">
        <v>1602</v>
      </c>
    </row>
    <row r="152" spans="2:65" s="1" customFormat="1" ht="67.5">
      <c r="B152" s="40"/>
      <c r="D152" s="186" t="s">
        <v>209</v>
      </c>
      <c r="F152" s="194" t="s">
        <v>366</v>
      </c>
      <c r="I152" s="195"/>
      <c r="L152" s="40"/>
      <c r="M152" s="196"/>
      <c r="N152" s="41"/>
      <c r="O152" s="41"/>
      <c r="P152" s="41"/>
      <c r="Q152" s="41"/>
      <c r="R152" s="41"/>
      <c r="S152" s="41"/>
      <c r="T152" s="69"/>
      <c r="AT152" s="23" t="s">
        <v>209</v>
      </c>
      <c r="AU152" s="23" t="s">
        <v>85</v>
      </c>
    </row>
    <row r="153" spans="2:65" s="11" customFormat="1">
      <c r="B153" s="185"/>
      <c r="D153" s="186" t="s">
        <v>203</v>
      </c>
      <c r="E153" s="187" t="s">
        <v>5</v>
      </c>
      <c r="F153" s="188" t="s">
        <v>1603</v>
      </c>
      <c r="H153" s="189">
        <v>189.84</v>
      </c>
      <c r="I153" s="190"/>
      <c r="L153" s="185"/>
      <c r="M153" s="191"/>
      <c r="N153" s="192"/>
      <c r="O153" s="192"/>
      <c r="P153" s="192"/>
      <c r="Q153" s="192"/>
      <c r="R153" s="192"/>
      <c r="S153" s="192"/>
      <c r="T153" s="193"/>
      <c r="AT153" s="187" t="s">
        <v>203</v>
      </c>
      <c r="AU153" s="187" t="s">
        <v>85</v>
      </c>
      <c r="AV153" s="11" t="s">
        <v>85</v>
      </c>
      <c r="AW153" s="11" t="s">
        <v>39</v>
      </c>
      <c r="AX153" s="11" t="s">
        <v>75</v>
      </c>
      <c r="AY153" s="187" t="s">
        <v>195</v>
      </c>
    </row>
    <row r="154" spans="2:65" s="11" customFormat="1">
      <c r="B154" s="185"/>
      <c r="D154" s="186" t="s">
        <v>203</v>
      </c>
      <c r="E154" s="187" t="s">
        <v>5</v>
      </c>
      <c r="F154" s="188" t="s">
        <v>1604</v>
      </c>
      <c r="H154" s="189">
        <v>24.192</v>
      </c>
      <c r="I154" s="190"/>
      <c r="L154" s="185"/>
      <c r="M154" s="191"/>
      <c r="N154" s="192"/>
      <c r="O154" s="192"/>
      <c r="P154" s="192"/>
      <c r="Q154" s="192"/>
      <c r="R154" s="192"/>
      <c r="S154" s="192"/>
      <c r="T154" s="193"/>
      <c r="AT154" s="187" t="s">
        <v>203</v>
      </c>
      <c r="AU154" s="187" t="s">
        <v>85</v>
      </c>
      <c r="AV154" s="11" t="s">
        <v>85</v>
      </c>
      <c r="AW154" s="11" t="s">
        <v>39</v>
      </c>
      <c r="AX154" s="11" t="s">
        <v>75</v>
      </c>
      <c r="AY154" s="187" t="s">
        <v>195</v>
      </c>
    </row>
    <row r="155" spans="2:65" s="13" customFormat="1">
      <c r="B155" s="205"/>
      <c r="D155" s="186" t="s">
        <v>203</v>
      </c>
      <c r="E155" s="206" t="s">
        <v>5</v>
      </c>
      <c r="F155" s="207" t="s">
        <v>254</v>
      </c>
      <c r="H155" s="208">
        <v>214.03200000000001</v>
      </c>
      <c r="I155" s="209"/>
      <c r="L155" s="205"/>
      <c r="M155" s="210"/>
      <c r="N155" s="211"/>
      <c r="O155" s="211"/>
      <c r="P155" s="211"/>
      <c r="Q155" s="211"/>
      <c r="R155" s="211"/>
      <c r="S155" s="211"/>
      <c r="T155" s="212"/>
      <c r="AT155" s="206" t="s">
        <v>203</v>
      </c>
      <c r="AU155" s="206" t="s">
        <v>85</v>
      </c>
      <c r="AV155" s="13" t="s">
        <v>201</v>
      </c>
      <c r="AW155" s="13" t="s">
        <v>39</v>
      </c>
      <c r="AX155" s="13" t="s">
        <v>83</v>
      </c>
      <c r="AY155" s="206" t="s">
        <v>195</v>
      </c>
    </row>
    <row r="156" spans="2:65" s="1" customFormat="1" ht="25.5" customHeight="1">
      <c r="B156" s="172"/>
      <c r="C156" s="173" t="s">
        <v>328</v>
      </c>
      <c r="D156" s="173" t="s">
        <v>197</v>
      </c>
      <c r="E156" s="174" t="s">
        <v>885</v>
      </c>
      <c r="F156" s="175" t="s">
        <v>886</v>
      </c>
      <c r="G156" s="176" t="s">
        <v>264</v>
      </c>
      <c r="H156" s="177">
        <v>0.6</v>
      </c>
      <c r="I156" s="178"/>
      <c r="J156" s="179">
        <f>ROUND(I156*H156,2)</f>
        <v>0</v>
      </c>
      <c r="K156" s="175"/>
      <c r="L156" s="40"/>
      <c r="M156" s="180" t="s">
        <v>5</v>
      </c>
      <c r="N156" s="181" t="s">
        <v>46</v>
      </c>
      <c r="O156" s="41"/>
      <c r="P156" s="182">
        <f>O156*H156</f>
        <v>0</v>
      </c>
      <c r="Q156" s="182">
        <v>0</v>
      </c>
      <c r="R156" s="182">
        <f>Q156*H156</f>
        <v>0</v>
      </c>
      <c r="S156" s="182">
        <v>0.625</v>
      </c>
      <c r="T156" s="183">
        <f>S156*H156</f>
        <v>0.375</v>
      </c>
      <c r="AR156" s="23" t="s">
        <v>201</v>
      </c>
      <c r="AT156" s="23" t="s">
        <v>197</v>
      </c>
      <c r="AU156" s="23" t="s">
        <v>85</v>
      </c>
      <c r="AY156" s="23" t="s">
        <v>195</v>
      </c>
      <c r="BE156" s="184">
        <f>IF(N156="základní",J156,0)</f>
        <v>0</v>
      </c>
      <c r="BF156" s="184">
        <f>IF(N156="snížená",J156,0)</f>
        <v>0</v>
      </c>
      <c r="BG156" s="184">
        <f>IF(N156="zákl. přenesená",J156,0)</f>
        <v>0</v>
      </c>
      <c r="BH156" s="184">
        <f>IF(N156="sníž. přenesená",J156,0)</f>
        <v>0</v>
      </c>
      <c r="BI156" s="184">
        <f>IF(N156="nulová",J156,0)</f>
        <v>0</v>
      </c>
      <c r="BJ156" s="23" t="s">
        <v>83</v>
      </c>
      <c r="BK156" s="184">
        <f>ROUND(I156*H156,2)</f>
        <v>0</v>
      </c>
      <c r="BL156" s="23" t="s">
        <v>201</v>
      </c>
      <c r="BM156" s="23" t="s">
        <v>1605</v>
      </c>
    </row>
    <row r="157" spans="2:65" s="11" customFormat="1">
      <c r="B157" s="185"/>
      <c r="D157" s="186" t="s">
        <v>203</v>
      </c>
      <c r="E157" s="187" t="s">
        <v>5</v>
      </c>
      <c r="F157" s="188" t="s">
        <v>1606</v>
      </c>
      <c r="H157" s="189">
        <v>0.6</v>
      </c>
      <c r="I157" s="190"/>
      <c r="L157" s="185"/>
      <c r="M157" s="191"/>
      <c r="N157" s="192"/>
      <c r="O157" s="192"/>
      <c r="P157" s="192"/>
      <c r="Q157" s="192"/>
      <c r="R157" s="192"/>
      <c r="S157" s="192"/>
      <c r="T157" s="193"/>
      <c r="AT157" s="187" t="s">
        <v>203</v>
      </c>
      <c r="AU157" s="187" t="s">
        <v>85</v>
      </c>
      <c r="AV157" s="11" t="s">
        <v>85</v>
      </c>
      <c r="AW157" s="11" t="s">
        <v>39</v>
      </c>
      <c r="AX157" s="11" t="s">
        <v>83</v>
      </c>
      <c r="AY157" s="187" t="s">
        <v>195</v>
      </c>
    </row>
    <row r="158" spans="2:65" s="10" customFormat="1" ht="29.85" customHeight="1">
      <c r="B158" s="159"/>
      <c r="D158" s="160" t="s">
        <v>74</v>
      </c>
      <c r="E158" s="170" t="s">
        <v>201</v>
      </c>
      <c r="F158" s="170" t="s">
        <v>369</v>
      </c>
      <c r="I158" s="162"/>
      <c r="J158" s="171">
        <f>BK158</f>
        <v>0</v>
      </c>
      <c r="L158" s="159"/>
      <c r="M158" s="164"/>
      <c r="N158" s="165"/>
      <c r="O158" s="165"/>
      <c r="P158" s="166">
        <f>SUM(P159:P169)</f>
        <v>0</v>
      </c>
      <c r="Q158" s="165"/>
      <c r="R158" s="166">
        <f>SUM(R159:R169)</f>
        <v>141.91241132000002</v>
      </c>
      <c r="S158" s="165"/>
      <c r="T158" s="167">
        <f>SUM(T159:T169)</f>
        <v>0</v>
      </c>
      <c r="AR158" s="160" t="s">
        <v>83</v>
      </c>
      <c r="AT158" s="168" t="s">
        <v>74</v>
      </c>
      <c r="AU158" s="168" t="s">
        <v>83</v>
      </c>
      <c r="AY158" s="160" t="s">
        <v>195</v>
      </c>
      <c r="BK158" s="169">
        <f>SUM(BK159:BK169)</f>
        <v>0</v>
      </c>
    </row>
    <row r="159" spans="2:65" s="1" customFormat="1" ht="16.5" customHeight="1">
      <c r="B159" s="172"/>
      <c r="C159" s="173" t="s">
        <v>334</v>
      </c>
      <c r="D159" s="173" t="s">
        <v>197</v>
      </c>
      <c r="E159" s="174" t="s">
        <v>371</v>
      </c>
      <c r="F159" s="175" t="s">
        <v>372</v>
      </c>
      <c r="G159" s="176" t="s">
        <v>228</v>
      </c>
      <c r="H159" s="177">
        <v>74.956000000000003</v>
      </c>
      <c r="I159" s="178"/>
      <c r="J159" s="179">
        <f>ROUND(I159*H159,2)</f>
        <v>0</v>
      </c>
      <c r="K159" s="175"/>
      <c r="L159" s="40"/>
      <c r="M159" s="180" t="s">
        <v>5</v>
      </c>
      <c r="N159" s="181" t="s">
        <v>46</v>
      </c>
      <c r="O159" s="41"/>
      <c r="P159" s="182">
        <f>O159*H159</f>
        <v>0</v>
      </c>
      <c r="Q159" s="182">
        <v>1.8907700000000001</v>
      </c>
      <c r="R159" s="182">
        <f>Q159*H159</f>
        <v>141.72455612000002</v>
      </c>
      <c r="S159" s="182">
        <v>0</v>
      </c>
      <c r="T159" s="183">
        <f>S159*H159</f>
        <v>0</v>
      </c>
      <c r="AR159" s="23" t="s">
        <v>201</v>
      </c>
      <c r="AT159" s="23" t="s">
        <v>197</v>
      </c>
      <c r="AU159" s="23" t="s">
        <v>85</v>
      </c>
      <c r="AY159" s="23" t="s">
        <v>195</v>
      </c>
      <c r="BE159" s="184">
        <f>IF(N159="základní",J159,0)</f>
        <v>0</v>
      </c>
      <c r="BF159" s="184">
        <f>IF(N159="snížená",J159,0)</f>
        <v>0</v>
      </c>
      <c r="BG159" s="184">
        <f>IF(N159="zákl. přenesená",J159,0)</f>
        <v>0</v>
      </c>
      <c r="BH159" s="184">
        <f>IF(N159="sníž. přenesená",J159,0)</f>
        <v>0</v>
      </c>
      <c r="BI159" s="184">
        <f>IF(N159="nulová",J159,0)</f>
        <v>0</v>
      </c>
      <c r="BJ159" s="23" t="s">
        <v>83</v>
      </c>
      <c r="BK159" s="184">
        <f>ROUND(I159*H159,2)</f>
        <v>0</v>
      </c>
      <c r="BL159" s="23" t="s">
        <v>201</v>
      </c>
      <c r="BM159" s="23" t="s">
        <v>1607</v>
      </c>
    </row>
    <row r="160" spans="2:65" s="1" customFormat="1" ht="54">
      <c r="B160" s="40"/>
      <c r="D160" s="186" t="s">
        <v>209</v>
      </c>
      <c r="F160" s="194" t="s">
        <v>374</v>
      </c>
      <c r="I160" s="195"/>
      <c r="L160" s="40"/>
      <c r="M160" s="196"/>
      <c r="N160" s="41"/>
      <c r="O160" s="41"/>
      <c r="P160" s="41"/>
      <c r="Q160" s="41"/>
      <c r="R160" s="41"/>
      <c r="S160" s="41"/>
      <c r="T160" s="69"/>
      <c r="AT160" s="23" t="s">
        <v>209</v>
      </c>
      <c r="AU160" s="23" t="s">
        <v>85</v>
      </c>
    </row>
    <row r="161" spans="2:65" s="11" customFormat="1">
      <c r="B161" s="185"/>
      <c r="D161" s="186" t="s">
        <v>203</v>
      </c>
      <c r="E161" s="187" t="s">
        <v>5</v>
      </c>
      <c r="F161" s="188" t="s">
        <v>1608</v>
      </c>
      <c r="H161" s="189">
        <v>67.8</v>
      </c>
      <c r="I161" s="190"/>
      <c r="L161" s="185"/>
      <c r="M161" s="191"/>
      <c r="N161" s="192"/>
      <c r="O161" s="192"/>
      <c r="P161" s="192"/>
      <c r="Q161" s="192"/>
      <c r="R161" s="192"/>
      <c r="S161" s="192"/>
      <c r="T161" s="193"/>
      <c r="AT161" s="187" t="s">
        <v>203</v>
      </c>
      <c r="AU161" s="187" t="s">
        <v>85</v>
      </c>
      <c r="AV161" s="11" t="s">
        <v>85</v>
      </c>
      <c r="AW161" s="11" t="s">
        <v>39</v>
      </c>
      <c r="AX161" s="11" t="s">
        <v>75</v>
      </c>
      <c r="AY161" s="187" t="s">
        <v>195</v>
      </c>
    </row>
    <row r="162" spans="2:65" s="11" customFormat="1">
      <c r="B162" s="185"/>
      <c r="D162" s="186" t="s">
        <v>203</v>
      </c>
      <c r="E162" s="187" t="s">
        <v>5</v>
      </c>
      <c r="F162" s="188" t="s">
        <v>1609</v>
      </c>
      <c r="H162" s="189">
        <v>7.1559999999999997</v>
      </c>
      <c r="I162" s="190"/>
      <c r="L162" s="185"/>
      <c r="M162" s="191"/>
      <c r="N162" s="192"/>
      <c r="O162" s="192"/>
      <c r="P162" s="192"/>
      <c r="Q162" s="192"/>
      <c r="R162" s="192"/>
      <c r="S162" s="192"/>
      <c r="T162" s="193"/>
      <c r="AT162" s="187" t="s">
        <v>203</v>
      </c>
      <c r="AU162" s="187" t="s">
        <v>85</v>
      </c>
      <c r="AV162" s="11" t="s">
        <v>85</v>
      </c>
      <c r="AW162" s="11" t="s">
        <v>39</v>
      </c>
      <c r="AX162" s="11" t="s">
        <v>75</v>
      </c>
      <c r="AY162" s="187" t="s">
        <v>195</v>
      </c>
    </row>
    <row r="163" spans="2:65" s="12" customFormat="1">
      <c r="B163" s="197"/>
      <c r="D163" s="186" t="s">
        <v>203</v>
      </c>
      <c r="E163" s="198" t="s">
        <v>5</v>
      </c>
      <c r="F163" s="199" t="s">
        <v>314</v>
      </c>
      <c r="H163" s="200">
        <v>74.956000000000003</v>
      </c>
      <c r="I163" s="201"/>
      <c r="L163" s="197"/>
      <c r="M163" s="202"/>
      <c r="N163" s="203"/>
      <c r="O163" s="203"/>
      <c r="P163" s="203"/>
      <c r="Q163" s="203"/>
      <c r="R163" s="203"/>
      <c r="S163" s="203"/>
      <c r="T163" s="204"/>
      <c r="AT163" s="198" t="s">
        <v>203</v>
      </c>
      <c r="AU163" s="198" t="s">
        <v>85</v>
      </c>
      <c r="AV163" s="12" t="s">
        <v>211</v>
      </c>
      <c r="AW163" s="12" t="s">
        <v>39</v>
      </c>
      <c r="AX163" s="12" t="s">
        <v>83</v>
      </c>
      <c r="AY163" s="198" t="s">
        <v>195</v>
      </c>
    </row>
    <row r="164" spans="2:65" s="1" customFormat="1" ht="16.5" customHeight="1">
      <c r="B164" s="172"/>
      <c r="C164" s="173" t="s">
        <v>10</v>
      </c>
      <c r="D164" s="173" t="s">
        <v>197</v>
      </c>
      <c r="E164" s="174" t="s">
        <v>378</v>
      </c>
      <c r="F164" s="175" t="s">
        <v>379</v>
      </c>
      <c r="G164" s="176" t="s">
        <v>228</v>
      </c>
      <c r="H164" s="177">
        <v>8.1000000000000003E-2</v>
      </c>
      <c r="I164" s="178"/>
      <c r="J164" s="179">
        <f>ROUND(I164*H164,2)</f>
        <v>0</v>
      </c>
      <c r="K164" s="175"/>
      <c r="L164" s="40"/>
      <c r="M164" s="180" t="s">
        <v>5</v>
      </c>
      <c r="N164" s="181" t="s">
        <v>46</v>
      </c>
      <c r="O164" s="41"/>
      <c r="P164" s="182">
        <f>O164*H164</f>
        <v>0</v>
      </c>
      <c r="Q164" s="182">
        <v>2.234</v>
      </c>
      <c r="R164" s="182">
        <f>Q164*H164</f>
        <v>0.180954</v>
      </c>
      <c r="S164" s="182">
        <v>0</v>
      </c>
      <c r="T164" s="183">
        <f>S164*H164</f>
        <v>0</v>
      </c>
      <c r="AR164" s="23" t="s">
        <v>201</v>
      </c>
      <c r="AT164" s="23" t="s">
        <v>197</v>
      </c>
      <c r="AU164" s="23" t="s">
        <v>85</v>
      </c>
      <c r="AY164" s="23" t="s">
        <v>195</v>
      </c>
      <c r="BE164" s="184">
        <f>IF(N164="základní",J164,0)</f>
        <v>0</v>
      </c>
      <c r="BF164" s="184">
        <f>IF(N164="snížená",J164,0)</f>
        <v>0</v>
      </c>
      <c r="BG164" s="184">
        <f>IF(N164="zákl. přenesená",J164,0)</f>
        <v>0</v>
      </c>
      <c r="BH164" s="184">
        <f>IF(N164="sníž. přenesená",J164,0)</f>
        <v>0</v>
      </c>
      <c r="BI164" s="184">
        <f>IF(N164="nulová",J164,0)</f>
        <v>0</v>
      </c>
      <c r="BJ164" s="23" t="s">
        <v>83</v>
      </c>
      <c r="BK164" s="184">
        <f>ROUND(I164*H164,2)</f>
        <v>0</v>
      </c>
      <c r="BL164" s="23" t="s">
        <v>201</v>
      </c>
      <c r="BM164" s="23" t="s">
        <v>1610</v>
      </c>
    </row>
    <row r="165" spans="2:65" s="1" customFormat="1" ht="40.5">
      <c r="B165" s="40"/>
      <c r="D165" s="186" t="s">
        <v>209</v>
      </c>
      <c r="F165" s="194" t="s">
        <v>381</v>
      </c>
      <c r="I165" s="195"/>
      <c r="L165" s="40"/>
      <c r="M165" s="196"/>
      <c r="N165" s="41"/>
      <c r="O165" s="41"/>
      <c r="P165" s="41"/>
      <c r="Q165" s="41"/>
      <c r="R165" s="41"/>
      <c r="S165" s="41"/>
      <c r="T165" s="69"/>
      <c r="AT165" s="23" t="s">
        <v>209</v>
      </c>
      <c r="AU165" s="23" t="s">
        <v>85</v>
      </c>
    </row>
    <row r="166" spans="2:65" s="11" customFormat="1">
      <c r="B166" s="185"/>
      <c r="D166" s="186" t="s">
        <v>203</v>
      </c>
      <c r="E166" s="187" t="s">
        <v>5</v>
      </c>
      <c r="F166" s="188" t="s">
        <v>1611</v>
      </c>
      <c r="H166" s="189">
        <v>8.1000000000000003E-2</v>
      </c>
      <c r="I166" s="190"/>
      <c r="L166" s="185"/>
      <c r="M166" s="191"/>
      <c r="N166" s="192"/>
      <c r="O166" s="192"/>
      <c r="P166" s="192"/>
      <c r="Q166" s="192"/>
      <c r="R166" s="192"/>
      <c r="S166" s="192"/>
      <c r="T166" s="193"/>
      <c r="AT166" s="187" t="s">
        <v>203</v>
      </c>
      <c r="AU166" s="187" t="s">
        <v>85</v>
      </c>
      <c r="AV166" s="11" t="s">
        <v>85</v>
      </c>
      <c r="AW166" s="11" t="s">
        <v>39</v>
      </c>
      <c r="AX166" s="11" t="s">
        <v>83</v>
      </c>
      <c r="AY166" s="187" t="s">
        <v>195</v>
      </c>
    </row>
    <row r="167" spans="2:65" s="1" customFormat="1" ht="16.5" customHeight="1">
      <c r="B167" s="172"/>
      <c r="C167" s="173" t="s">
        <v>344</v>
      </c>
      <c r="D167" s="173" t="s">
        <v>197</v>
      </c>
      <c r="E167" s="174" t="s">
        <v>384</v>
      </c>
      <c r="F167" s="175" t="s">
        <v>385</v>
      </c>
      <c r="G167" s="176" t="s">
        <v>264</v>
      </c>
      <c r="H167" s="177">
        <v>1.08</v>
      </c>
      <c r="I167" s="178"/>
      <c r="J167" s="179">
        <f>ROUND(I167*H167,2)</f>
        <v>0</v>
      </c>
      <c r="K167" s="175"/>
      <c r="L167" s="40"/>
      <c r="M167" s="180" t="s">
        <v>5</v>
      </c>
      <c r="N167" s="181" t="s">
        <v>46</v>
      </c>
      <c r="O167" s="41"/>
      <c r="P167" s="182">
        <f>O167*H167</f>
        <v>0</v>
      </c>
      <c r="Q167" s="182">
        <v>6.3899999999999998E-3</v>
      </c>
      <c r="R167" s="182">
        <f>Q167*H167</f>
        <v>6.9012000000000006E-3</v>
      </c>
      <c r="S167" s="182">
        <v>0</v>
      </c>
      <c r="T167" s="183">
        <f>S167*H167</f>
        <v>0</v>
      </c>
      <c r="AR167" s="23" t="s">
        <v>201</v>
      </c>
      <c r="AT167" s="23" t="s">
        <v>197</v>
      </c>
      <c r="AU167" s="23" t="s">
        <v>85</v>
      </c>
      <c r="AY167" s="23" t="s">
        <v>195</v>
      </c>
      <c r="BE167" s="184">
        <f>IF(N167="základní",J167,0)</f>
        <v>0</v>
      </c>
      <c r="BF167" s="184">
        <f>IF(N167="snížená",J167,0)</f>
        <v>0</v>
      </c>
      <c r="BG167" s="184">
        <f>IF(N167="zákl. přenesená",J167,0)</f>
        <v>0</v>
      </c>
      <c r="BH167" s="184">
        <f>IF(N167="sníž. přenesená",J167,0)</f>
        <v>0</v>
      </c>
      <c r="BI167" s="184">
        <f>IF(N167="nulová",J167,0)</f>
        <v>0</v>
      </c>
      <c r="BJ167" s="23" t="s">
        <v>83</v>
      </c>
      <c r="BK167" s="184">
        <f>ROUND(I167*H167,2)</f>
        <v>0</v>
      </c>
      <c r="BL167" s="23" t="s">
        <v>201</v>
      </c>
      <c r="BM167" s="23" t="s">
        <v>1612</v>
      </c>
    </row>
    <row r="168" spans="2:65" s="11" customFormat="1">
      <c r="B168" s="185"/>
      <c r="D168" s="186" t="s">
        <v>203</v>
      </c>
      <c r="E168" s="187" t="s">
        <v>5</v>
      </c>
      <c r="F168" s="188" t="s">
        <v>1613</v>
      </c>
      <c r="H168" s="189">
        <v>1.08</v>
      </c>
      <c r="I168" s="190"/>
      <c r="L168" s="185"/>
      <c r="M168" s="191"/>
      <c r="N168" s="192"/>
      <c r="O168" s="192"/>
      <c r="P168" s="192"/>
      <c r="Q168" s="192"/>
      <c r="R168" s="192"/>
      <c r="S168" s="192"/>
      <c r="T168" s="193"/>
      <c r="AT168" s="187" t="s">
        <v>203</v>
      </c>
      <c r="AU168" s="187" t="s">
        <v>85</v>
      </c>
      <c r="AV168" s="11" t="s">
        <v>85</v>
      </c>
      <c r="AW168" s="11" t="s">
        <v>39</v>
      </c>
      <c r="AX168" s="11" t="s">
        <v>83</v>
      </c>
      <c r="AY168" s="187" t="s">
        <v>195</v>
      </c>
    </row>
    <row r="169" spans="2:65" s="1" customFormat="1" ht="16.5" customHeight="1">
      <c r="B169" s="172"/>
      <c r="C169" s="173" t="s">
        <v>349</v>
      </c>
      <c r="D169" s="173" t="s">
        <v>197</v>
      </c>
      <c r="E169" s="174" t="s">
        <v>345</v>
      </c>
      <c r="F169" s="175" t="s">
        <v>346</v>
      </c>
      <c r="G169" s="176" t="s">
        <v>303</v>
      </c>
      <c r="H169" s="177">
        <v>141.91200000000001</v>
      </c>
      <c r="I169" s="178"/>
      <c r="J169" s="179">
        <f>ROUND(I169*H169,2)</f>
        <v>0</v>
      </c>
      <c r="K169" s="175"/>
      <c r="L169" s="40"/>
      <c r="M169" s="180" t="s">
        <v>5</v>
      </c>
      <c r="N169" s="181" t="s">
        <v>46</v>
      </c>
      <c r="O169" s="41"/>
      <c r="P169" s="182">
        <f>O169*H169</f>
        <v>0</v>
      </c>
      <c r="Q169" s="182">
        <v>0</v>
      </c>
      <c r="R169" s="182">
        <f>Q169*H169</f>
        <v>0</v>
      </c>
      <c r="S169" s="182">
        <v>0</v>
      </c>
      <c r="T169" s="183">
        <f>S169*H169</f>
        <v>0</v>
      </c>
      <c r="AR169" s="23" t="s">
        <v>201</v>
      </c>
      <c r="AT169" s="23" t="s">
        <v>197</v>
      </c>
      <c r="AU169" s="23" t="s">
        <v>85</v>
      </c>
      <c r="AY169" s="23" t="s">
        <v>195</v>
      </c>
      <c r="BE169" s="184">
        <f>IF(N169="základní",J169,0)</f>
        <v>0</v>
      </c>
      <c r="BF169" s="184">
        <f>IF(N169="snížená",J169,0)</f>
        <v>0</v>
      </c>
      <c r="BG169" s="184">
        <f>IF(N169="zákl. přenesená",J169,0)</f>
        <v>0</v>
      </c>
      <c r="BH169" s="184">
        <f>IF(N169="sníž. přenesená",J169,0)</f>
        <v>0</v>
      </c>
      <c r="BI169" s="184">
        <f>IF(N169="nulová",J169,0)</f>
        <v>0</v>
      </c>
      <c r="BJ169" s="23" t="s">
        <v>83</v>
      </c>
      <c r="BK169" s="184">
        <f>ROUND(I169*H169,2)</f>
        <v>0</v>
      </c>
      <c r="BL169" s="23" t="s">
        <v>201</v>
      </c>
      <c r="BM169" s="23" t="s">
        <v>1614</v>
      </c>
    </row>
    <row r="170" spans="2:65" s="10" customFormat="1" ht="29.85" customHeight="1">
      <c r="B170" s="159"/>
      <c r="D170" s="160" t="s">
        <v>74</v>
      </c>
      <c r="E170" s="170" t="s">
        <v>220</v>
      </c>
      <c r="F170" s="170" t="s">
        <v>390</v>
      </c>
      <c r="I170" s="162"/>
      <c r="J170" s="171">
        <f>BK170</f>
        <v>0</v>
      </c>
      <c r="L170" s="159"/>
      <c r="M170" s="164"/>
      <c r="N170" s="165"/>
      <c r="O170" s="165"/>
      <c r="P170" s="166">
        <f>P171</f>
        <v>0</v>
      </c>
      <c r="Q170" s="165"/>
      <c r="R170" s="166">
        <f>R171</f>
        <v>136.44030599999996</v>
      </c>
      <c r="S170" s="165"/>
      <c r="T170" s="167">
        <f>T171</f>
        <v>0</v>
      </c>
      <c r="AR170" s="160" t="s">
        <v>83</v>
      </c>
      <c r="AT170" s="168" t="s">
        <v>74</v>
      </c>
      <c r="AU170" s="168" t="s">
        <v>83</v>
      </c>
      <c r="AY170" s="160" t="s">
        <v>195</v>
      </c>
      <c r="BK170" s="169">
        <f>BK171</f>
        <v>0</v>
      </c>
    </row>
    <row r="171" spans="2:65" s="10" customFormat="1" ht="14.85" customHeight="1">
      <c r="B171" s="159"/>
      <c r="D171" s="160" t="s">
        <v>74</v>
      </c>
      <c r="E171" s="170" t="s">
        <v>391</v>
      </c>
      <c r="F171" s="170" t="s">
        <v>392</v>
      </c>
      <c r="I171" s="162"/>
      <c r="J171" s="171">
        <f>BK171</f>
        <v>0</v>
      </c>
      <c r="L171" s="159"/>
      <c r="M171" s="164"/>
      <c r="N171" s="165"/>
      <c r="O171" s="165"/>
      <c r="P171" s="166">
        <f>SUM(P172:P188)</f>
        <v>0</v>
      </c>
      <c r="Q171" s="165"/>
      <c r="R171" s="166">
        <f>SUM(R172:R188)</f>
        <v>136.44030599999996</v>
      </c>
      <c r="S171" s="165"/>
      <c r="T171" s="167">
        <f>SUM(T172:T188)</f>
        <v>0</v>
      </c>
      <c r="AR171" s="160" t="s">
        <v>83</v>
      </c>
      <c r="AT171" s="168" t="s">
        <v>74</v>
      </c>
      <c r="AU171" s="168" t="s">
        <v>85</v>
      </c>
      <c r="AY171" s="160" t="s">
        <v>195</v>
      </c>
      <c r="BK171" s="169">
        <f>SUM(BK172:BK188)</f>
        <v>0</v>
      </c>
    </row>
    <row r="172" spans="2:65" s="1" customFormat="1" ht="16.5" customHeight="1">
      <c r="B172" s="172"/>
      <c r="C172" s="173" t="s">
        <v>355</v>
      </c>
      <c r="D172" s="173" t="s">
        <v>197</v>
      </c>
      <c r="E172" s="174" t="s">
        <v>394</v>
      </c>
      <c r="F172" s="175" t="s">
        <v>395</v>
      </c>
      <c r="G172" s="176" t="s">
        <v>264</v>
      </c>
      <c r="H172" s="177">
        <v>152.88</v>
      </c>
      <c r="I172" s="178"/>
      <c r="J172" s="179">
        <f>ROUND(I172*H172,2)</f>
        <v>0</v>
      </c>
      <c r="K172" s="175"/>
      <c r="L172" s="40"/>
      <c r="M172" s="180" t="s">
        <v>5</v>
      </c>
      <c r="N172" s="181" t="s">
        <v>46</v>
      </c>
      <c r="O172" s="41"/>
      <c r="P172" s="182">
        <f>O172*H172</f>
        <v>0</v>
      </c>
      <c r="Q172" s="182">
        <v>0.29699999999999999</v>
      </c>
      <c r="R172" s="182">
        <f>Q172*H172</f>
        <v>45.405359999999995</v>
      </c>
      <c r="S172" s="182">
        <v>0</v>
      </c>
      <c r="T172" s="183">
        <f>S172*H172</f>
        <v>0</v>
      </c>
      <c r="AR172" s="23" t="s">
        <v>201</v>
      </c>
      <c r="AT172" s="23" t="s">
        <v>197</v>
      </c>
      <c r="AU172" s="23" t="s">
        <v>211</v>
      </c>
      <c r="AY172" s="23" t="s">
        <v>195</v>
      </c>
      <c r="BE172" s="184">
        <f>IF(N172="základní",J172,0)</f>
        <v>0</v>
      </c>
      <c r="BF172" s="184">
        <f>IF(N172="snížená",J172,0)</f>
        <v>0</v>
      </c>
      <c r="BG172" s="184">
        <f>IF(N172="zákl. přenesená",J172,0)</f>
        <v>0</v>
      </c>
      <c r="BH172" s="184">
        <f>IF(N172="sníž. přenesená",J172,0)</f>
        <v>0</v>
      </c>
      <c r="BI172" s="184">
        <f>IF(N172="nulová",J172,0)</f>
        <v>0</v>
      </c>
      <c r="BJ172" s="23" t="s">
        <v>83</v>
      </c>
      <c r="BK172" s="184">
        <f>ROUND(I172*H172,2)</f>
        <v>0</v>
      </c>
      <c r="BL172" s="23" t="s">
        <v>201</v>
      </c>
      <c r="BM172" s="23" t="s">
        <v>1615</v>
      </c>
    </row>
    <row r="173" spans="2:65" s="1" customFormat="1" ht="54">
      <c r="B173" s="40"/>
      <c r="D173" s="186" t="s">
        <v>209</v>
      </c>
      <c r="F173" s="194" t="s">
        <v>397</v>
      </c>
      <c r="I173" s="195"/>
      <c r="L173" s="40"/>
      <c r="M173" s="196"/>
      <c r="N173" s="41"/>
      <c r="O173" s="41"/>
      <c r="P173" s="41"/>
      <c r="Q173" s="41"/>
      <c r="R173" s="41"/>
      <c r="S173" s="41"/>
      <c r="T173" s="69"/>
      <c r="AT173" s="23" t="s">
        <v>209</v>
      </c>
      <c r="AU173" s="23" t="s">
        <v>211</v>
      </c>
    </row>
    <row r="174" spans="2:65" s="11" customFormat="1">
      <c r="B174" s="185"/>
      <c r="D174" s="186" t="s">
        <v>203</v>
      </c>
      <c r="E174" s="187" t="s">
        <v>5</v>
      </c>
      <c r="F174" s="188" t="s">
        <v>1600</v>
      </c>
      <c r="H174" s="189">
        <v>135.6</v>
      </c>
      <c r="I174" s="190"/>
      <c r="L174" s="185"/>
      <c r="M174" s="191"/>
      <c r="N174" s="192"/>
      <c r="O174" s="192"/>
      <c r="P174" s="192"/>
      <c r="Q174" s="192"/>
      <c r="R174" s="192"/>
      <c r="S174" s="192"/>
      <c r="T174" s="193"/>
      <c r="AT174" s="187" t="s">
        <v>203</v>
      </c>
      <c r="AU174" s="187" t="s">
        <v>211</v>
      </c>
      <c r="AV174" s="11" t="s">
        <v>85</v>
      </c>
      <c r="AW174" s="11" t="s">
        <v>39</v>
      </c>
      <c r="AX174" s="11" t="s">
        <v>75</v>
      </c>
      <c r="AY174" s="187" t="s">
        <v>195</v>
      </c>
    </row>
    <row r="175" spans="2:65" s="11" customFormat="1">
      <c r="B175" s="185"/>
      <c r="D175" s="186" t="s">
        <v>203</v>
      </c>
      <c r="E175" s="187" t="s">
        <v>5</v>
      </c>
      <c r="F175" s="188" t="s">
        <v>1601</v>
      </c>
      <c r="H175" s="189">
        <v>17.28</v>
      </c>
      <c r="I175" s="190"/>
      <c r="L175" s="185"/>
      <c r="M175" s="191"/>
      <c r="N175" s="192"/>
      <c r="O175" s="192"/>
      <c r="P175" s="192"/>
      <c r="Q175" s="192"/>
      <c r="R175" s="192"/>
      <c r="S175" s="192"/>
      <c r="T175" s="193"/>
      <c r="AT175" s="187" t="s">
        <v>203</v>
      </c>
      <c r="AU175" s="187" t="s">
        <v>211</v>
      </c>
      <c r="AV175" s="11" t="s">
        <v>85</v>
      </c>
      <c r="AW175" s="11" t="s">
        <v>39</v>
      </c>
      <c r="AX175" s="11" t="s">
        <v>75</v>
      </c>
      <c r="AY175" s="187" t="s">
        <v>195</v>
      </c>
    </row>
    <row r="176" spans="2:65" s="13" customFormat="1">
      <c r="B176" s="205"/>
      <c r="D176" s="186" t="s">
        <v>203</v>
      </c>
      <c r="E176" s="206" t="s">
        <v>5</v>
      </c>
      <c r="F176" s="207" t="s">
        <v>254</v>
      </c>
      <c r="H176" s="208">
        <v>152.88</v>
      </c>
      <c r="I176" s="209"/>
      <c r="L176" s="205"/>
      <c r="M176" s="210"/>
      <c r="N176" s="211"/>
      <c r="O176" s="211"/>
      <c r="P176" s="211"/>
      <c r="Q176" s="211"/>
      <c r="R176" s="211"/>
      <c r="S176" s="211"/>
      <c r="T176" s="212"/>
      <c r="AT176" s="206" t="s">
        <v>203</v>
      </c>
      <c r="AU176" s="206" t="s">
        <v>211</v>
      </c>
      <c r="AV176" s="13" t="s">
        <v>201</v>
      </c>
      <c r="AW176" s="13" t="s">
        <v>39</v>
      </c>
      <c r="AX176" s="13" t="s">
        <v>83</v>
      </c>
      <c r="AY176" s="206" t="s">
        <v>195</v>
      </c>
    </row>
    <row r="177" spans="2:65" s="1" customFormat="1" ht="16.5" customHeight="1">
      <c r="B177" s="172"/>
      <c r="C177" s="173" t="s">
        <v>362</v>
      </c>
      <c r="D177" s="173" t="s">
        <v>197</v>
      </c>
      <c r="E177" s="174" t="s">
        <v>399</v>
      </c>
      <c r="F177" s="175" t="s">
        <v>400</v>
      </c>
      <c r="G177" s="176" t="s">
        <v>264</v>
      </c>
      <c r="H177" s="177">
        <v>152.88</v>
      </c>
      <c r="I177" s="178"/>
      <c r="J177" s="179">
        <f>ROUND(I177*H177,2)</f>
        <v>0</v>
      </c>
      <c r="K177" s="175"/>
      <c r="L177" s="40"/>
      <c r="M177" s="180" t="s">
        <v>5</v>
      </c>
      <c r="N177" s="181" t="s">
        <v>46</v>
      </c>
      <c r="O177" s="41"/>
      <c r="P177" s="182">
        <f>O177*H177</f>
        <v>0</v>
      </c>
      <c r="Q177" s="182">
        <v>0.29160000000000003</v>
      </c>
      <c r="R177" s="182">
        <f>Q177*H177</f>
        <v>44.579808</v>
      </c>
      <c r="S177" s="182">
        <v>0</v>
      </c>
      <c r="T177" s="183">
        <f>S177*H177</f>
        <v>0</v>
      </c>
      <c r="AR177" s="23" t="s">
        <v>201</v>
      </c>
      <c r="AT177" s="23" t="s">
        <v>197</v>
      </c>
      <c r="AU177" s="23" t="s">
        <v>211</v>
      </c>
      <c r="AY177" s="23" t="s">
        <v>195</v>
      </c>
      <c r="BE177" s="184">
        <f>IF(N177="základní",J177,0)</f>
        <v>0</v>
      </c>
      <c r="BF177" s="184">
        <f>IF(N177="snížená",J177,0)</f>
        <v>0</v>
      </c>
      <c r="BG177" s="184">
        <f>IF(N177="zákl. přenesená",J177,0)</f>
        <v>0</v>
      </c>
      <c r="BH177" s="184">
        <f>IF(N177="sníž. přenesená",J177,0)</f>
        <v>0</v>
      </c>
      <c r="BI177" s="184">
        <f>IF(N177="nulová",J177,0)</f>
        <v>0</v>
      </c>
      <c r="BJ177" s="23" t="s">
        <v>83</v>
      </c>
      <c r="BK177" s="184">
        <f>ROUND(I177*H177,2)</f>
        <v>0</v>
      </c>
      <c r="BL177" s="23" t="s">
        <v>201</v>
      </c>
      <c r="BM177" s="23" t="s">
        <v>1616</v>
      </c>
    </row>
    <row r="178" spans="2:65" s="1" customFormat="1" ht="54">
      <c r="B178" s="40"/>
      <c r="D178" s="186" t="s">
        <v>209</v>
      </c>
      <c r="F178" s="194" t="s">
        <v>402</v>
      </c>
      <c r="I178" s="195"/>
      <c r="L178" s="40"/>
      <c r="M178" s="196"/>
      <c r="N178" s="41"/>
      <c r="O178" s="41"/>
      <c r="P178" s="41"/>
      <c r="Q178" s="41"/>
      <c r="R178" s="41"/>
      <c r="S178" s="41"/>
      <c r="T178" s="69"/>
      <c r="AT178" s="23" t="s">
        <v>209</v>
      </c>
      <c r="AU178" s="23" t="s">
        <v>211</v>
      </c>
    </row>
    <row r="179" spans="2:65" s="1" customFormat="1" ht="16.5" customHeight="1">
      <c r="B179" s="172"/>
      <c r="C179" s="173" t="s">
        <v>370</v>
      </c>
      <c r="D179" s="173" t="s">
        <v>197</v>
      </c>
      <c r="E179" s="174" t="s">
        <v>404</v>
      </c>
      <c r="F179" s="175" t="s">
        <v>405</v>
      </c>
      <c r="G179" s="176" t="s">
        <v>264</v>
      </c>
      <c r="H179" s="177">
        <v>214.03200000000001</v>
      </c>
      <c r="I179" s="178"/>
      <c r="J179" s="179">
        <f>ROUND(I179*H179,2)</f>
        <v>0</v>
      </c>
      <c r="K179" s="175"/>
      <c r="L179" s="40"/>
      <c r="M179" s="180" t="s">
        <v>5</v>
      </c>
      <c r="N179" s="181" t="s">
        <v>46</v>
      </c>
      <c r="O179" s="41"/>
      <c r="P179" s="182">
        <f>O179*H179</f>
        <v>0</v>
      </c>
      <c r="Q179" s="182">
        <v>0.108</v>
      </c>
      <c r="R179" s="182">
        <f>Q179*H179</f>
        <v>23.115456000000002</v>
      </c>
      <c r="S179" s="182">
        <v>0</v>
      </c>
      <c r="T179" s="183">
        <f>S179*H179</f>
        <v>0</v>
      </c>
      <c r="AR179" s="23" t="s">
        <v>201</v>
      </c>
      <c r="AT179" s="23" t="s">
        <v>197</v>
      </c>
      <c r="AU179" s="23" t="s">
        <v>211</v>
      </c>
      <c r="AY179" s="23" t="s">
        <v>195</v>
      </c>
      <c r="BE179" s="184">
        <f>IF(N179="základní",J179,0)</f>
        <v>0</v>
      </c>
      <c r="BF179" s="184">
        <f>IF(N179="snížená",J179,0)</f>
        <v>0</v>
      </c>
      <c r="BG179" s="184">
        <f>IF(N179="zákl. přenesená",J179,0)</f>
        <v>0</v>
      </c>
      <c r="BH179" s="184">
        <f>IF(N179="sníž. přenesená",J179,0)</f>
        <v>0</v>
      </c>
      <c r="BI179" s="184">
        <f>IF(N179="nulová",J179,0)</f>
        <v>0</v>
      </c>
      <c r="BJ179" s="23" t="s">
        <v>83</v>
      </c>
      <c r="BK179" s="184">
        <f>ROUND(I179*H179,2)</f>
        <v>0</v>
      </c>
      <c r="BL179" s="23" t="s">
        <v>201</v>
      </c>
      <c r="BM179" s="23" t="s">
        <v>1617</v>
      </c>
    </row>
    <row r="180" spans="2:65" s="1" customFormat="1" ht="40.5">
      <c r="B180" s="40"/>
      <c r="D180" s="186" t="s">
        <v>209</v>
      </c>
      <c r="F180" s="194" t="s">
        <v>407</v>
      </c>
      <c r="I180" s="195"/>
      <c r="L180" s="40"/>
      <c r="M180" s="196"/>
      <c r="N180" s="41"/>
      <c r="O180" s="41"/>
      <c r="P180" s="41"/>
      <c r="Q180" s="41"/>
      <c r="R180" s="41"/>
      <c r="S180" s="41"/>
      <c r="T180" s="69"/>
      <c r="AT180" s="23" t="s">
        <v>209</v>
      </c>
      <c r="AU180" s="23" t="s">
        <v>211</v>
      </c>
    </row>
    <row r="181" spans="2:65" s="11" customFormat="1">
      <c r="B181" s="185"/>
      <c r="D181" s="186" t="s">
        <v>203</v>
      </c>
      <c r="E181" s="187" t="s">
        <v>5</v>
      </c>
      <c r="F181" s="188" t="s">
        <v>1603</v>
      </c>
      <c r="H181" s="189">
        <v>189.84</v>
      </c>
      <c r="I181" s="190"/>
      <c r="L181" s="185"/>
      <c r="M181" s="191"/>
      <c r="N181" s="192"/>
      <c r="O181" s="192"/>
      <c r="P181" s="192"/>
      <c r="Q181" s="192"/>
      <c r="R181" s="192"/>
      <c r="S181" s="192"/>
      <c r="T181" s="193"/>
      <c r="AT181" s="187" t="s">
        <v>203</v>
      </c>
      <c r="AU181" s="187" t="s">
        <v>211</v>
      </c>
      <c r="AV181" s="11" t="s">
        <v>85</v>
      </c>
      <c r="AW181" s="11" t="s">
        <v>39</v>
      </c>
      <c r="AX181" s="11" t="s">
        <v>75</v>
      </c>
      <c r="AY181" s="187" t="s">
        <v>195</v>
      </c>
    </row>
    <row r="182" spans="2:65" s="11" customFormat="1">
      <c r="B182" s="185"/>
      <c r="D182" s="186" t="s">
        <v>203</v>
      </c>
      <c r="E182" s="187" t="s">
        <v>5</v>
      </c>
      <c r="F182" s="188" t="s">
        <v>1604</v>
      </c>
      <c r="H182" s="189">
        <v>24.192</v>
      </c>
      <c r="I182" s="190"/>
      <c r="L182" s="185"/>
      <c r="M182" s="191"/>
      <c r="N182" s="192"/>
      <c r="O182" s="192"/>
      <c r="P182" s="192"/>
      <c r="Q182" s="192"/>
      <c r="R182" s="192"/>
      <c r="S182" s="192"/>
      <c r="T182" s="193"/>
      <c r="AT182" s="187" t="s">
        <v>203</v>
      </c>
      <c r="AU182" s="187" t="s">
        <v>211</v>
      </c>
      <c r="AV182" s="11" t="s">
        <v>85</v>
      </c>
      <c r="AW182" s="11" t="s">
        <v>39</v>
      </c>
      <c r="AX182" s="11" t="s">
        <v>75</v>
      </c>
      <c r="AY182" s="187" t="s">
        <v>195</v>
      </c>
    </row>
    <row r="183" spans="2:65" s="13" customFormat="1">
      <c r="B183" s="205"/>
      <c r="D183" s="186" t="s">
        <v>203</v>
      </c>
      <c r="E183" s="206" t="s">
        <v>5</v>
      </c>
      <c r="F183" s="207" t="s">
        <v>254</v>
      </c>
      <c r="H183" s="208">
        <v>214.03200000000001</v>
      </c>
      <c r="I183" s="209"/>
      <c r="L183" s="205"/>
      <c r="M183" s="210"/>
      <c r="N183" s="211"/>
      <c r="O183" s="211"/>
      <c r="P183" s="211"/>
      <c r="Q183" s="211"/>
      <c r="R183" s="211"/>
      <c r="S183" s="211"/>
      <c r="T183" s="212"/>
      <c r="AT183" s="206" t="s">
        <v>203</v>
      </c>
      <c r="AU183" s="206" t="s">
        <v>211</v>
      </c>
      <c r="AV183" s="13" t="s">
        <v>201</v>
      </c>
      <c r="AW183" s="13" t="s">
        <v>39</v>
      </c>
      <c r="AX183" s="13" t="s">
        <v>83</v>
      </c>
      <c r="AY183" s="206" t="s">
        <v>195</v>
      </c>
    </row>
    <row r="184" spans="2:65" s="1" customFormat="1" ht="16.5" customHeight="1">
      <c r="B184" s="172"/>
      <c r="C184" s="173" t="s">
        <v>377</v>
      </c>
      <c r="D184" s="173" t="s">
        <v>197</v>
      </c>
      <c r="E184" s="174" t="s">
        <v>404</v>
      </c>
      <c r="F184" s="175" t="s">
        <v>405</v>
      </c>
      <c r="G184" s="176" t="s">
        <v>264</v>
      </c>
      <c r="H184" s="177">
        <v>214.03200000000001</v>
      </c>
      <c r="I184" s="178"/>
      <c r="J184" s="179">
        <f>ROUND(I184*H184,2)</f>
        <v>0</v>
      </c>
      <c r="K184" s="175"/>
      <c r="L184" s="40"/>
      <c r="M184" s="180" t="s">
        <v>5</v>
      </c>
      <c r="N184" s="181" t="s">
        <v>46</v>
      </c>
      <c r="O184" s="41"/>
      <c r="P184" s="182">
        <f>O184*H184</f>
        <v>0</v>
      </c>
      <c r="Q184" s="182">
        <v>0.108</v>
      </c>
      <c r="R184" s="182">
        <f>Q184*H184</f>
        <v>23.115456000000002</v>
      </c>
      <c r="S184" s="182">
        <v>0</v>
      </c>
      <c r="T184" s="183">
        <f>S184*H184</f>
        <v>0</v>
      </c>
      <c r="AR184" s="23" t="s">
        <v>201</v>
      </c>
      <c r="AT184" s="23" t="s">
        <v>197</v>
      </c>
      <c r="AU184" s="23" t="s">
        <v>211</v>
      </c>
      <c r="AY184" s="23" t="s">
        <v>195</v>
      </c>
      <c r="BE184" s="184">
        <f>IF(N184="základní",J184,0)</f>
        <v>0</v>
      </c>
      <c r="BF184" s="184">
        <f>IF(N184="snížená",J184,0)</f>
        <v>0</v>
      </c>
      <c r="BG184" s="184">
        <f>IF(N184="zákl. přenesená",J184,0)</f>
        <v>0</v>
      </c>
      <c r="BH184" s="184">
        <f>IF(N184="sníž. přenesená",J184,0)</f>
        <v>0</v>
      </c>
      <c r="BI184" s="184">
        <f>IF(N184="nulová",J184,0)</f>
        <v>0</v>
      </c>
      <c r="BJ184" s="23" t="s">
        <v>83</v>
      </c>
      <c r="BK184" s="184">
        <f>ROUND(I184*H184,2)</f>
        <v>0</v>
      </c>
      <c r="BL184" s="23" t="s">
        <v>201</v>
      </c>
      <c r="BM184" s="23" t="s">
        <v>1618</v>
      </c>
    </row>
    <row r="185" spans="2:65" s="1" customFormat="1" ht="40.5">
      <c r="B185" s="40"/>
      <c r="D185" s="186" t="s">
        <v>209</v>
      </c>
      <c r="F185" s="194" t="s">
        <v>407</v>
      </c>
      <c r="I185" s="195"/>
      <c r="L185" s="40"/>
      <c r="M185" s="196"/>
      <c r="N185" s="41"/>
      <c r="O185" s="41"/>
      <c r="P185" s="41"/>
      <c r="Q185" s="41"/>
      <c r="R185" s="41"/>
      <c r="S185" s="41"/>
      <c r="T185" s="69"/>
      <c r="AT185" s="23" t="s">
        <v>209</v>
      </c>
      <c r="AU185" s="23" t="s">
        <v>211</v>
      </c>
    </row>
    <row r="186" spans="2:65" s="1" customFormat="1" ht="16.5" customHeight="1">
      <c r="B186" s="172"/>
      <c r="C186" s="173" t="s">
        <v>383</v>
      </c>
      <c r="D186" s="173" t="s">
        <v>197</v>
      </c>
      <c r="E186" s="174" t="s">
        <v>905</v>
      </c>
      <c r="F186" s="175" t="s">
        <v>906</v>
      </c>
      <c r="G186" s="176" t="s">
        <v>264</v>
      </c>
      <c r="H186" s="177">
        <v>0.6</v>
      </c>
      <c r="I186" s="178"/>
      <c r="J186" s="179">
        <f>ROUND(I186*H186,2)</f>
        <v>0</v>
      </c>
      <c r="K186" s="175"/>
      <c r="L186" s="40"/>
      <c r="M186" s="180" t="s">
        <v>5</v>
      </c>
      <c r="N186" s="181" t="s">
        <v>46</v>
      </c>
      <c r="O186" s="41"/>
      <c r="P186" s="182">
        <f>O186*H186</f>
        <v>0</v>
      </c>
      <c r="Q186" s="182">
        <v>0.37370999999999999</v>
      </c>
      <c r="R186" s="182">
        <f>Q186*H186</f>
        <v>0.22422599999999998</v>
      </c>
      <c r="S186" s="182">
        <v>0</v>
      </c>
      <c r="T186" s="183">
        <f>S186*H186</f>
        <v>0</v>
      </c>
      <c r="AR186" s="23" t="s">
        <v>201</v>
      </c>
      <c r="AT186" s="23" t="s">
        <v>197</v>
      </c>
      <c r="AU186" s="23" t="s">
        <v>211</v>
      </c>
      <c r="AY186" s="23" t="s">
        <v>195</v>
      </c>
      <c r="BE186" s="184">
        <f>IF(N186="základní",J186,0)</f>
        <v>0</v>
      </c>
      <c r="BF186" s="184">
        <f>IF(N186="snížená",J186,0)</f>
        <v>0</v>
      </c>
      <c r="BG186" s="184">
        <f>IF(N186="zákl. přenesená",J186,0)</f>
        <v>0</v>
      </c>
      <c r="BH186" s="184">
        <f>IF(N186="sníž. přenesená",J186,0)</f>
        <v>0</v>
      </c>
      <c r="BI186" s="184">
        <f>IF(N186="nulová",J186,0)</f>
        <v>0</v>
      </c>
      <c r="BJ186" s="23" t="s">
        <v>83</v>
      </c>
      <c r="BK186" s="184">
        <f>ROUND(I186*H186,2)</f>
        <v>0</v>
      </c>
      <c r="BL186" s="23" t="s">
        <v>201</v>
      </c>
      <c r="BM186" s="23" t="s">
        <v>1619</v>
      </c>
    </row>
    <row r="187" spans="2:65" s="11" customFormat="1">
      <c r="B187" s="185"/>
      <c r="D187" s="186" t="s">
        <v>203</v>
      </c>
      <c r="E187" s="187" t="s">
        <v>5</v>
      </c>
      <c r="F187" s="188" t="s">
        <v>1606</v>
      </c>
      <c r="H187" s="189">
        <v>0.6</v>
      </c>
      <c r="I187" s="190"/>
      <c r="L187" s="185"/>
      <c r="M187" s="191"/>
      <c r="N187" s="192"/>
      <c r="O187" s="192"/>
      <c r="P187" s="192"/>
      <c r="Q187" s="192"/>
      <c r="R187" s="192"/>
      <c r="S187" s="192"/>
      <c r="T187" s="193"/>
      <c r="AT187" s="187" t="s">
        <v>203</v>
      </c>
      <c r="AU187" s="187" t="s">
        <v>211</v>
      </c>
      <c r="AV187" s="11" t="s">
        <v>85</v>
      </c>
      <c r="AW187" s="11" t="s">
        <v>39</v>
      </c>
      <c r="AX187" s="11" t="s">
        <v>83</v>
      </c>
      <c r="AY187" s="187" t="s">
        <v>195</v>
      </c>
    </row>
    <row r="188" spans="2:65" s="1" customFormat="1" ht="16.5" customHeight="1">
      <c r="B188" s="172"/>
      <c r="C188" s="173" t="s">
        <v>388</v>
      </c>
      <c r="D188" s="173" t="s">
        <v>197</v>
      </c>
      <c r="E188" s="174" t="s">
        <v>345</v>
      </c>
      <c r="F188" s="175" t="s">
        <v>346</v>
      </c>
      <c r="G188" s="176" t="s">
        <v>303</v>
      </c>
      <c r="H188" s="177">
        <v>136.44</v>
      </c>
      <c r="I188" s="178"/>
      <c r="J188" s="179">
        <f>ROUND(I188*H188,2)</f>
        <v>0</v>
      </c>
      <c r="K188" s="175"/>
      <c r="L188" s="40"/>
      <c r="M188" s="180" t="s">
        <v>5</v>
      </c>
      <c r="N188" s="181" t="s">
        <v>46</v>
      </c>
      <c r="O188" s="41"/>
      <c r="P188" s="182">
        <f>O188*H188</f>
        <v>0</v>
      </c>
      <c r="Q188" s="182">
        <v>0</v>
      </c>
      <c r="R188" s="182">
        <f>Q188*H188</f>
        <v>0</v>
      </c>
      <c r="S188" s="182">
        <v>0</v>
      </c>
      <c r="T188" s="183">
        <f>S188*H188</f>
        <v>0</v>
      </c>
      <c r="AR188" s="23" t="s">
        <v>201</v>
      </c>
      <c r="AT188" s="23" t="s">
        <v>197</v>
      </c>
      <c r="AU188" s="23" t="s">
        <v>211</v>
      </c>
      <c r="AY188" s="23" t="s">
        <v>195</v>
      </c>
      <c r="BE188" s="184">
        <f>IF(N188="základní",J188,0)</f>
        <v>0</v>
      </c>
      <c r="BF188" s="184">
        <f>IF(N188="snížená",J188,0)</f>
        <v>0</v>
      </c>
      <c r="BG188" s="184">
        <f>IF(N188="zákl. přenesená",J188,0)</f>
        <v>0</v>
      </c>
      <c r="BH188" s="184">
        <f>IF(N188="sníž. přenesená",J188,0)</f>
        <v>0</v>
      </c>
      <c r="BI188" s="184">
        <f>IF(N188="nulová",J188,0)</f>
        <v>0</v>
      </c>
      <c r="BJ188" s="23" t="s">
        <v>83</v>
      </c>
      <c r="BK188" s="184">
        <f>ROUND(I188*H188,2)</f>
        <v>0</v>
      </c>
      <c r="BL188" s="23" t="s">
        <v>201</v>
      </c>
      <c r="BM188" s="23" t="s">
        <v>1620</v>
      </c>
    </row>
    <row r="189" spans="2:65" s="10" customFormat="1" ht="29.85" customHeight="1">
      <c r="B189" s="159"/>
      <c r="D189" s="160" t="s">
        <v>74</v>
      </c>
      <c r="E189" s="170" t="s">
        <v>255</v>
      </c>
      <c r="F189" s="170" t="s">
        <v>421</v>
      </c>
      <c r="I189" s="162"/>
      <c r="J189" s="171">
        <f>BK189</f>
        <v>0</v>
      </c>
      <c r="L189" s="159"/>
      <c r="M189" s="164"/>
      <c r="N189" s="165"/>
      <c r="O189" s="165"/>
      <c r="P189" s="166">
        <f>P190+P197+P226</f>
        <v>0</v>
      </c>
      <c r="Q189" s="165"/>
      <c r="R189" s="166">
        <f>R190+R197+R226</f>
        <v>3.4403402999999995</v>
      </c>
      <c r="S189" s="165"/>
      <c r="T189" s="167">
        <f>T190+T197+T226</f>
        <v>0</v>
      </c>
      <c r="AR189" s="160" t="s">
        <v>83</v>
      </c>
      <c r="AT189" s="168" t="s">
        <v>74</v>
      </c>
      <c r="AU189" s="168" t="s">
        <v>83</v>
      </c>
      <c r="AY189" s="160" t="s">
        <v>195</v>
      </c>
      <c r="BK189" s="169">
        <f>BK190+BK197+BK226</f>
        <v>0</v>
      </c>
    </row>
    <row r="190" spans="2:65" s="10" customFormat="1" ht="14.85" customHeight="1">
      <c r="B190" s="159"/>
      <c r="D190" s="160" t="s">
        <v>74</v>
      </c>
      <c r="E190" s="170" t="s">
        <v>422</v>
      </c>
      <c r="F190" s="170" t="s">
        <v>423</v>
      </c>
      <c r="I190" s="162"/>
      <c r="J190" s="171">
        <f>BK190</f>
        <v>0</v>
      </c>
      <c r="L190" s="159"/>
      <c r="M190" s="164"/>
      <c r="N190" s="165"/>
      <c r="O190" s="165"/>
      <c r="P190" s="166">
        <f>SUM(P191:P196)</f>
        <v>0</v>
      </c>
      <c r="Q190" s="165"/>
      <c r="R190" s="166">
        <f>SUM(R191:R196)</f>
        <v>2.47E-2</v>
      </c>
      <c r="S190" s="165"/>
      <c r="T190" s="167">
        <f>SUM(T191:T196)</f>
        <v>0</v>
      </c>
      <c r="AR190" s="160" t="s">
        <v>83</v>
      </c>
      <c r="AT190" s="168" t="s">
        <v>74</v>
      </c>
      <c r="AU190" s="168" t="s">
        <v>85</v>
      </c>
      <c r="AY190" s="160" t="s">
        <v>195</v>
      </c>
      <c r="BK190" s="169">
        <f>SUM(BK191:BK196)</f>
        <v>0</v>
      </c>
    </row>
    <row r="191" spans="2:65" s="1" customFormat="1" ht="16.5" customHeight="1">
      <c r="B191" s="172"/>
      <c r="C191" s="173" t="s">
        <v>393</v>
      </c>
      <c r="D191" s="173" t="s">
        <v>197</v>
      </c>
      <c r="E191" s="174" t="s">
        <v>425</v>
      </c>
      <c r="F191" s="175" t="s">
        <v>426</v>
      </c>
      <c r="G191" s="176" t="s">
        <v>325</v>
      </c>
      <c r="H191" s="177">
        <v>2</v>
      </c>
      <c r="I191" s="178"/>
      <c r="J191" s="179">
        <f>ROUND(I191*H191,2)</f>
        <v>0</v>
      </c>
      <c r="K191" s="175"/>
      <c r="L191" s="40"/>
      <c r="M191" s="180" t="s">
        <v>5</v>
      </c>
      <c r="N191" s="181" t="s">
        <v>46</v>
      </c>
      <c r="O191" s="41"/>
      <c r="P191" s="182">
        <f>O191*H191</f>
        <v>0</v>
      </c>
      <c r="Q191" s="182">
        <v>1.1999999999999999E-3</v>
      </c>
      <c r="R191" s="182">
        <f>Q191*H191</f>
        <v>2.3999999999999998E-3</v>
      </c>
      <c r="S191" s="182">
        <v>0</v>
      </c>
      <c r="T191" s="183">
        <f>S191*H191</f>
        <v>0</v>
      </c>
      <c r="AR191" s="23" t="s">
        <v>201</v>
      </c>
      <c r="AT191" s="23" t="s">
        <v>197</v>
      </c>
      <c r="AU191" s="23" t="s">
        <v>211</v>
      </c>
      <c r="AY191" s="23" t="s">
        <v>195</v>
      </c>
      <c r="BE191" s="184">
        <f>IF(N191="základní",J191,0)</f>
        <v>0</v>
      </c>
      <c r="BF191" s="184">
        <f>IF(N191="snížená",J191,0)</f>
        <v>0</v>
      </c>
      <c r="BG191" s="184">
        <f>IF(N191="zákl. přenesená",J191,0)</f>
        <v>0</v>
      </c>
      <c r="BH191" s="184">
        <f>IF(N191="sníž. přenesená",J191,0)</f>
        <v>0</v>
      </c>
      <c r="BI191" s="184">
        <f>IF(N191="nulová",J191,0)</f>
        <v>0</v>
      </c>
      <c r="BJ191" s="23" t="s">
        <v>83</v>
      </c>
      <c r="BK191" s="184">
        <f>ROUND(I191*H191,2)</f>
        <v>0</v>
      </c>
      <c r="BL191" s="23" t="s">
        <v>201</v>
      </c>
      <c r="BM191" s="23" t="s">
        <v>1621</v>
      </c>
    </row>
    <row r="192" spans="2:65" s="1" customFormat="1" ht="25.5" customHeight="1">
      <c r="B192" s="172"/>
      <c r="C192" s="213" t="s">
        <v>398</v>
      </c>
      <c r="D192" s="213" t="s">
        <v>316</v>
      </c>
      <c r="E192" s="214" t="s">
        <v>429</v>
      </c>
      <c r="F192" s="215" t="s">
        <v>430</v>
      </c>
      <c r="G192" s="216" t="s">
        <v>325</v>
      </c>
      <c r="H192" s="217">
        <v>1</v>
      </c>
      <c r="I192" s="218"/>
      <c r="J192" s="219">
        <f>ROUND(I192*H192,2)</f>
        <v>0</v>
      </c>
      <c r="K192" s="215"/>
      <c r="L192" s="220"/>
      <c r="M192" s="221" t="s">
        <v>5</v>
      </c>
      <c r="N192" s="222" t="s">
        <v>46</v>
      </c>
      <c r="O192" s="41"/>
      <c r="P192" s="182">
        <f>O192*H192</f>
        <v>0</v>
      </c>
      <c r="Q192" s="182">
        <v>1.2200000000000001E-2</v>
      </c>
      <c r="R192" s="182">
        <f>Q192*H192</f>
        <v>1.2200000000000001E-2</v>
      </c>
      <c r="S192" s="182">
        <v>0</v>
      </c>
      <c r="T192" s="183">
        <f>S192*H192</f>
        <v>0</v>
      </c>
      <c r="AR192" s="23" t="s">
        <v>255</v>
      </c>
      <c r="AT192" s="23" t="s">
        <v>316</v>
      </c>
      <c r="AU192" s="23" t="s">
        <v>211</v>
      </c>
      <c r="AY192" s="23" t="s">
        <v>195</v>
      </c>
      <c r="BE192" s="184">
        <f>IF(N192="základní",J192,0)</f>
        <v>0</v>
      </c>
      <c r="BF192" s="184">
        <f>IF(N192="snížená",J192,0)</f>
        <v>0</v>
      </c>
      <c r="BG192" s="184">
        <f>IF(N192="zákl. přenesená",J192,0)</f>
        <v>0</v>
      </c>
      <c r="BH192" s="184">
        <f>IF(N192="sníž. přenesená",J192,0)</f>
        <v>0</v>
      </c>
      <c r="BI192" s="184">
        <f>IF(N192="nulová",J192,0)</f>
        <v>0</v>
      </c>
      <c r="BJ192" s="23" t="s">
        <v>83</v>
      </c>
      <c r="BK192" s="184">
        <f>ROUND(I192*H192,2)</f>
        <v>0</v>
      </c>
      <c r="BL192" s="23" t="s">
        <v>201</v>
      </c>
      <c r="BM192" s="23" t="s">
        <v>1622</v>
      </c>
    </row>
    <row r="193" spans="2:65" s="1" customFormat="1" ht="40.5">
      <c r="B193" s="40"/>
      <c r="D193" s="186" t="s">
        <v>209</v>
      </c>
      <c r="F193" s="194" t="s">
        <v>432</v>
      </c>
      <c r="I193" s="195"/>
      <c r="L193" s="40"/>
      <c r="M193" s="196"/>
      <c r="N193" s="41"/>
      <c r="O193" s="41"/>
      <c r="P193" s="41"/>
      <c r="Q193" s="41"/>
      <c r="R193" s="41"/>
      <c r="S193" s="41"/>
      <c r="T193" s="69"/>
      <c r="AT193" s="23" t="s">
        <v>209</v>
      </c>
      <c r="AU193" s="23" t="s">
        <v>211</v>
      </c>
    </row>
    <row r="194" spans="2:65" s="1" customFormat="1" ht="25.5" customHeight="1">
      <c r="B194" s="172"/>
      <c r="C194" s="213" t="s">
        <v>403</v>
      </c>
      <c r="D194" s="213" t="s">
        <v>316</v>
      </c>
      <c r="E194" s="214" t="s">
        <v>434</v>
      </c>
      <c r="F194" s="215" t="s">
        <v>435</v>
      </c>
      <c r="G194" s="216" t="s">
        <v>325</v>
      </c>
      <c r="H194" s="217">
        <v>1</v>
      </c>
      <c r="I194" s="218"/>
      <c r="J194" s="219">
        <f>ROUND(I194*H194,2)</f>
        <v>0</v>
      </c>
      <c r="K194" s="215"/>
      <c r="L194" s="220"/>
      <c r="M194" s="221" t="s">
        <v>5</v>
      </c>
      <c r="N194" s="222" t="s">
        <v>46</v>
      </c>
      <c r="O194" s="41"/>
      <c r="P194" s="182">
        <f>O194*H194</f>
        <v>0</v>
      </c>
      <c r="Q194" s="182">
        <v>1.01E-2</v>
      </c>
      <c r="R194" s="182">
        <f>Q194*H194</f>
        <v>1.01E-2</v>
      </c>
      <c r="S194" s="182">
        <v>0</v>
      </c>
      <c r="T194" s="183">
        <f>S194*H194</f>
        <v>0</v>
      </c>
      <c r="AR194" s="23" t="s">
        <v>255</v>
      </c>
      <c r="AT194" s="23" t="s">
        <v>316</v>
      </c>
      <c r="AU194" s="23" t="s">
        <v>211</v>
      </c>
      <c r="AY194" s="23" t="s">
        <v>195</v>
      </c>
      <c r="BE194" s="184">
        <f>IF(N194="základní",J194,0)</f>
        <v>0</v>
      </c>
      <c r="BF194" s="184">
        <f>IF(N194="snížená",J194,0)</f>
        <v>0</v>
      </c>
      <c r="BG194" s="184">
        <f>IF(N194="zákl. přenesená",J194,0)</f>
        <v>0</v>
      </c>
      <c r="BH194" s="184">
        <f>IF(N194="sníž. přenesená",J194,0)</f>
        <v>0</v>
      </c>
      <c r="BI194" s="184">
        <f>IF(N194="nulová",J194,0)</f>
        <v>0</v>
      </c>
      <c r="BJ194" s="23" t="s">
        <v>83</v>
      </c>
      <c r="BK194" s="184">
        <f>ROUND(I194*H194,2)</f>
        <v>0</v>
      </c>
      <c r="BL194" s="23" t="s">
        <v>201</v>
      </c>
      <c r="BM194" s="23" t="s">
        <v>1623</v>
      </c>
    </row>
    <row r="195" spans="2:65" s="1" customFormat="1" ht="67.5">
      <c r="B195" s="40"/>
      <c r="D195" s="186" t="s">
        <v>209</v>
      </c>
      <c r="F195" s="194" t="s">
        <v>437</v>
      </c>
      <c r="I195" s="195"/>
      <c r="L195" s="40"/>
      <c r="M195" s="196"/>
      <c r="N195" s="41"/>
      <c r="O195" s="41"/>
      <c r="P195" s="41"/>
      <c r="Q195" s="41"/>
      <c r="R195" s="41"/>
      <c r="S195" s="41"/>
      <c r="T195" s="69"/>
      <c r="AT195" s="23" t="s">
        <v>209</v>
      </c>
      <c r="AU195" s="23" t="s">
        <v>211</v>
      </c>
    </row>
    <row r="196" spans="2:65" s="1" customFormat="1" ht="16.5" customHeight="1">
      <c r="B196" s="172"/>
      <c r="C196" s="173" t="s">
        <v>408</v>
      </c>
      <c r="D196" s="173" t="s">
        <v>197</v>
      </c>
      <c r="E196" s="174" t="s">
        <v>457</v>
      </c>
      <c r="F196" s="175" t="s">
        <v>458</v>
      </c>
      <c r="G196" s="176" t="s">
        <v>303</v>
      </c>
      <c r="H196" s="177">
        <v>2.5000000000000001E-2</v>
      </c>
      <c r="I196" s="178"/>
      <c r="J196" s="179">
        <f>ROUND(I196*H196,2)</f>
        <v>0</v>
      </c>
      <c r="K196" s="175"/>
      <c r="L196" s="40"/>
      <c r="M196" s="180" t="s">
        <v>5</v>
      </c>
      <c r="N196" s="181" t="s">
        <v>46</v>
      </c>
      <c r="O196" s="41"/>
      <c r="P196" s="182">
        <f>O196*H196</f>
        <v>0</v>
      </c>
      <c r="Q196" s="182">
        <v>0</v>
      </c>
      <c r="R196" s="182">
        <f>Q196*H196</f>
        <v>0</v>
      </c>
      <c r="S196" s="182">
        <v>0</v>
      </c>
      <c r="T196" s="183">
        <f>S196*H196</f>
        <v>0</v>
      </c>
      <c r="AR196" s="23" t="s">
        <v>201</v>
      </c>
      <c r="AT196" s="23" t="s">
        <v>197</v>
      </c>
      <c r="AU196" s="23" t="s">
        <v>211</v>
      </c>
      <c r="AY196" s="23" t="s">
        <v>195</v>
      </c>
      <c r="BE196" s="184">
        <f>IF(N196="základní",J196,0)</f>
        <v>0</v>
      </c>
      <c r="BF196" s="184">
        <f>IF(N196="snížená",J196,0)</f>
        <v>0</v>
      </c>
      <c r="BG196" s="184">
        <f>IF(N196="zákl. přenesená",J196,0)</f>
        <v>0</v>
      </c>
      <c r="BH196" s="184">
        <f>IF(N196="sníž. přenesená",J196,0)</f>
        <v>0</v>
      </c>
      <c r="BI196" s="184">
        <f>IF(N196="nulová",J196,0)</f>
        <v>0</v>
      </c>
      <c r="BJ196" s="23" t="s">
        <v>83</v>
      </c>
      <c r="BK196" s="184">
        <f>ROUND(I196*H196,2)</f>
        <v>0</v>
      </c>
      <c r="BL196" s="23" t="s">
        <v>201</v>
      </c>
      <c r="BM196" s="23" t="s">
        <v>1624</v>
      </c>
    </row>
    <row r="197" spans="2:65" s="10" customFormat="1" ht="22.35" customHeight="1">
      <c r="B197" s="159"/>
      <c r="D197" s="160" t="s">
        <v>74</v>
      </c>
      <c r="E197" s="170" t="s">
        <v>460</v>
      </c>
      <c r="F197" s="170" t="s">
        <v>461</v>
      </c>
      <c r="I197" s="162"/>
      <c r="J197" s="171">
        <f>BK197</f>
        <v>0</v>
      </c>
      <c r="L197" s="159"/>
      <c r="M197" s="164"/>
      <c r="N197" s="165"/>
      <c r="O197" s="165"/>
      <c r="P197" s="166">
        <f>SUM(P198:P225)</f>
        <v>0</v>
      </c>
      <c r="Q197" s="165"/>
      <c r="R197" s="166">
        <f>SUM(R198:R225)</f>
        <v>0.35621029999999998</v>
      </c>
      <c r="S197" s="165"/>
      <c r="T197" s="167">
        <f>SUM(T198:T225)</f>
        <v>0</v>
      </c>
      <c r="AR197" s="160" t="s">
        <v>83</v>
      </c>
      <c r="AT197" s="168" t="s">
        <v>74</v>
      </c>
      <c r="AU197" s="168" t="s">
        <v>85</v>
      </c>
      <c r="AY197" s="160" t="s">
        <v>195</v>
      </c>
      <c r="BK197" s="169">
        <f>SUM(BK198:BK225)</f>
        <v>0</v>
      </c>
    </row>
    <row r="198" spans="2:65" s="1" customFormat="1" ht="25.5" customHeight="1">
      <c r="B198" s="172"/>
      <c r="C198" s="173" t="s">
        <v>410</v>
      </c>
      <c r="D198" s="173" t="s">
        <v>197</v>
      </c>
      <c r="E198" s="174" t="s">
        <v>481</v>
      </c>
      <c r="F198" s="175" t="s">
        <v>482</v>
      </c>
      <c r="G198" s="176" t="s">
        <v>207</v>
      </c>
      <c r="H198" s="177">
        <v>17.89</v>
      </c>
      <c r="I198" s="178"/>
      <c r="J198" s="179">
        <f>ROUND(I198*H198,2)</f>
        <v>0</v>
      </c>
      <c r="K198" s="175"/>
      <c r="L198" s="40"/>
      <c r="M198" s="180" t="s">
        <v>5</v>
      </c>
      <c r="N198" s="181" t="s">
        <v>46</v>
      </c>
      <c r="O198" s="41"/>
      <c r="P198" s="182">
        <f>O198*H198</f>
        <v>0</v>
      </c>
      <c r="Q198" s="182">
        <v>0</v>
      </c>
      <c r="R198" s="182">
        <f>Q198*H198</f>
        <v>0</v>
      </c>
      <c r="S198" s="182">
        <v>0</v>
      </c>
      <c r="T198" s="183">
        <f>S198*H198</f>
        <v>0</v>
      </c>
      <c r="AR198" s="23" t="s">
        <v>201</v>
      </c>
      <c r="AT198" s="23" t="s">
        <v>197</v>
      </c>
      <c r="AU198" s="23" t="s">
        <v>211</v>
      </c>
      <c r="AY198" s="23" t="s">
        <v>195</v>
      </c>
      <c r="BE198" s="184">
        <f>IF(N198="základní",J198,0)</f>
        <v>0</v>
      </c>
      <c r="BF198" s="184">
        <f>IF(N198="snížená",J198,0)</f>
        <v>0</v>
      </c>
      <c r="BG198" s="184">
        <f>IF(N198="zákl. přenesená",J198,0)</f>
        <v>0</v>
      </c>
      <c r="BH198" s="184">
        <f>IF(N198="sníž. přenesená",J198,0)</f>
        <v>0</v>
      </c>
      <c r="BI198" s="184">
        <f>IF(N198="nulová",J198,0)</f>
        <v>0</v>
      </c>
      <c r="BJ198" s="23" t="s">
        <v>83</v>
      </c>
      <c r="BK198" s="184">
        <f>ROUND(I198*H198,2)</f>
        <v>0</v>
      </c>
      <c r="BL198" s="23" t="s">
        <v>201</v>
      </c>
      <c r="BM198" s="23" t="s">
        <v>1625</v>
      </c>
    </row>
    <row r="199" spans="2:65" s="1" customFormat="1" ht="27">
      <c r="B199" s="40"/>
      <c r="D199" s="186" t="s">
        <v>209</v>
      </c>
      <c r="F199" s="194" t="s">
        <v>484</v>
      </c>
      <c r="I199" s="195"/>
      <c r="L199" s="40"/>
      <c r="M199" s="196"/>
      <c r="N199" s="41"/>
      <c r="O199" s="41"/>
      <c r="P199" s="41"/>
      <c r="Q199" s="41"/>
      <c r="R199" s="41"/>
      <c r="S199" s="41"/>
      <c r="T199" s="69"/>
      <c r="AT199" s="23" t="s">
        <v>209</v>
      </c>
      <c r="AU199" s="23" t="s">
        <v>211</v>
      </c>
    </row>
    <row r="200" spans="2:65" s="1" customFormat="1" ht="16.5" customHeight="1">
      <c r="B200" s="172"/>
      <c r="C200" s="213" t="s">
        <v>414</v>
      </c>
      <c r="D200" s="213" t="s">
        <v>316</v>
      </c>
      <c r="E200" s="214" t="s">
        <v>486</v>
      </c>
      <c r="F200" s="215" t="s">
        <v>487</v>
      </c>
      <c r="G200" s="216" t="s">
        <v>207</v>
      </c>
      <c r="H200" s="217">
        <v>17.89</v>
      </c>
      <c r="I200" s="218"/>
      <c r="J200" s="219">
        <f>ROUND(I200*H200,2)</f>
        <v>0</v>
      </c>
      <c r="K200" s="215"/>
      <c r="L200" s="220"/>
      <c r="M200" s="221" t="s">
        <v>5</v>
      </c>
      <c r="N200" s="222" t="s">
        <v>46</v>
      </c>
      <c r="O200" s="41"/>
      <c r="P200" s="182">
        <f>O200*H200</f>
        <v>0</v>
      </c>
      <c r="Q200" s="182">
        <v>2.7E-4</v>
      </c>
      <c r="R200" s="182">
        <f>Q200*H200</f>
        <v>4.8303E-3</v>
      </c>
      <c r="S200" s="182">
        <v>0</v>
      </c>
      <c r="T200" s="183">
        <f>S200*H200</f>
        <v>0</v>
      </c>
      <c r="AR200" s="23" t="s">
        <v>255</v>
      </c>
      <c r="AT200" s="23" t="s">
        <v>316</v>
      </c>
      <c r="AU200" s="23" t="s">
        <v>211</v>
      </c>
      <c r="AY200" s="23" t="s">
        <v>195</v>
      </c>
      <c r="BE200" s="184">
        <f>IF(N200="základní",J200,0)</f>
        <v>0</v>
      </c>
      <c r="BF200" s="184">
        <f>IF(N200="snížená",J200,0)</f>
        <v>0</v>
      </c>
      <c r="BG200" s="184">
        <f>IF(N200="zákl. přenesená",J200,0)</f>
        <v>0</v>
      </c>
      <c r="BH200" s="184">
        <f>IF(N200="sníž. přenesená",J200,0)</f>
        <v>0</v>
      </c>
      <c r="BI200" s="184">
        <f>IF(N200="nulová",J200,0)</f>
        <v>0</v>
      </c>
      <c r="BJ200" s="23" t="s">
        <v>83</v>
      </c>
      <c r="BK200" s="184">
        <f>ROUND(I200*H200,2)</f>
        <v>0</v>
      </c>
      <c r="BL200" s="23" t="s">
        <v>201</v>
      </c>
      <c r="BM200" s="23" t="s">
        <v>1626</v>
      </c>
    </row>
    <row r="201" spans="2:65" s="1" customFormat="1" ht="27">
      <c r="B201" s="40"/>
      <c r="D201" s="186" t="s">
        <v>209</v>
      </c>
      <c r="F201" s="194" t="s">
        <v>489</v>
      </c>
      <c r="I201" s="195"/>
      <c r="L201" s="40"/>
      <c r="M201" s="196"/>
      <c r="N201" s="41"/>
      <c r="O201" s="41"/>
      <c r="P201" s="41"/>
      <c r="Q201" s="41"/>
      <c r="R201" s="41"/>
      <c r="S201" s="41"/>
      <c r="T201" s="69"/>
      <c r="AT201" s="23" t="s">
        <v>209</v>
      </c>
      <c r="AU201" s="23" t="s">
        <v>211</v>
      </c>
    </row>
    <row r="202" spans="2:65" s="1" customFormat="1" ht="25.5" customHeight="1">
      <c r="B202" s="172"/>
      <c r="C202" s="173" t="s">
        <v>419</v>
      </c>
      <c r="D202" s="173" t="s">
        <v>197</v>
      </c>
      <c r="E202" s="174" t="s">
        <v>463</v>
      </c>
      <c r="F202" s="175" t="s">
        <v>464</v>
      </c>
      <c r="G202" s="176" t="s">
        <v>207</v>
      </c>
      <c r="H202" s="177">
        <v>136</v>
      </c>
      <c r="I202" s="178"/>
      <c r="J202" s="179">
        <f>ROUND(I202*H202,2)</f>
        <v>0</v>
      </c>
      <c r="K202" s="175"/>
      <c r="L202" s="40"/>
      <c r="M202" s="180" t="s">
        <v>5</v>
      </c>
      <c r="N202" s="181" t="s">
        <v>46</v>
      </c>
      <c r="O202" s="41"/>
      <c r="P202" s="182">
        <f>O202*H202</f>
        <v>0</v>
      </c>
      <c r="Q202" s="182">
        <v>0</v>
      </c>
      <c r="R202" s="182">
        <f>Q202*H202</f>
        <v>0</v>
      </c>
      <c r="S202" s="182">
        <v>0</v>
      </c>
      <c r="T202" s="183">
        <f>S202*H202</f>
        <v>0</v>
      </c>
      <c r="AR202" s="23" t="s">
        <v>201</v>
      </c>
      <c r="AT202" s="23" t="s">
        <v>197</v>
      </c>
      <c r="AU202" s="23" t="s">
        <v>211</v>
      </c>
      <c r="AY202" s="23" t="s">
        <v>195</v>
      </c>
      <c r="BE202" s="184">
        <f>IF(N202="základní",J202,0)</f>
        <v>0</v>
      </c>
      <c r="BF202" s="184">
        <f>IF(N202="snížená",J202,0)</f>
        <v>0</v>
      </c>
      <c r="BG202" s="184">
        <f>IF(N202="zákl. přenesená",J202,0)</f>
        <v>0</v>
      </c>
      <c r="BH202" s="184">
        <f>IF(N202="sníž. přenesená",J202,0)</f>
        <v>0</v>
      </c>
      <c r="BI202" s="184">
        <f>IF(N202="nulová",J202,0)</f>
        <v>0</v>
      </c>
      <c r="BJ202" s="23" t="s">
        <v>83</v>
      </c>
      <c r="BK202" s="184">
        <f>ROUND(I202*H202,2)</f>
        <v>0</v>
      </c>
      <c r="BL202" s="23" t="s">
        <v>201</v>
      </c>
      <c r="BM202" s="23" t="s">
        <v>1627</v>
      </c>
    </row>
    <row r="203" spans="2:65" s="1" customFormat="1" ht="16.5" customHeight="1">
      <c r="B203" s="172"/>
      <c r="C203" s="213" t="s">
        <v>424</v>
      </c>
      <c r="D203" s="213" t="s">
        <v>316</v>
      </c>
      <c r="E203" s="214" t="s">
        <v>467</v>
      </c>
      <c r="F203" s="215" t="s">
        <v>468</v>
      </c>
      <c r="G203" s="216" t="s">
        <v>207</v>
      </c>
      <c r="H203" s="217">
        <v>136</v>
      </c>
      <c r="I203" s="218"/>
      <c r="J203" s="219">
        <f>ROUND(I203*H203,2)</f>
        <v>0</v>
      </c>
      <c r="K203" s="215"/>
      <c r="L203" s="220"/>
      <c r="M203" s="221" t="s">
        <v>5</v>
      </c>
      <c r="N203" s="222" t="s">
        <v>46</v>
      </c>
      <c r="O203" s="41"/>
      <c r="P203" s="182">
        <f>O203*H203</f>
        <v>0</v>
      </c>
      <c r="Q203" s="182">
        <v>2.1099999999999999E-3</v>
      </c>
      <c r="R203" s="182">
        <f>Q203*H203</f>
        <v>0.28695999999999999</v>
      </c>
      <c r="S203" s="182">
        <v>0</v>
      </c>
      <c r="T203" s="183">
        <f>S203*H203</f>
        <v>0</v>
      </c>
      <c r="AR203" s="23" t="s">
        <v>255</v>
      </c>
      <c r="AT203" s="23" t="s">
        <v>316</v>
      </c>
      <c r="AU203" s="23" t="s">
        <v>211</v>
      </c>
      <c r="AY203" s="23" t="s">
        <v>195</v>
      </c>
      <c r="BE203" s="184">
        <f>IF(N203="základní",J203,0)</f>
        <v>0</v>
      </c>
      <c r="BF203" s="184">
        <f>IF(N203="snížená",J203,0)</f>
        <v>0</v>
      </c>
      <c r="BG203" s="184">
        <f>IF(N203="zákl. přenesená",J203,0)</f>
        <v>0</v>
      </c>
      <c r="BH203" s="184">
        <f>IF(N203="sníž. přenesená",J203,0)</f>
        <v>0</v>
      </c>
      <c r="BI203" s="184">
        <f>IF(N203="nulová",J203,0)</f>
        <v>0</v>
      </c>
      <c r="BJ203" s="23" t="s">
        <v>83</v>
      </c>
      <c r="BK203" s="184">
        <f>ROUND(I203*H203,2)</f>
        <v>0</v>
      </c>
      <c r="BL203" s="23" t="s">
        <v>201</v>
      </c>
      <c r="BM203" s="23" t="s">
        <v>1628</v>
      </c>
    </row>
    <row r="204" spans="2:65" s="1" customFormat="1" ht="27">
      <c r="B204" s="40"/>
      <c r="D204" s="186" t="s">
        <v>209</v>
      </c>
      <c r="F204" s="194" t="s">
        <v>470</v>
      </c>
      <c r="I204" s="195"/>
      <c r="L204" s="40"/>
      <c r="M204" s="196"/>
      <c r="N204" s="41"/>
      <c r="O204" s="41"/>
      <c r="P204" s="41"/>
      <c r="Q204" s="41"/>
      <c r="R204" s="41"/>
      <c r="S204" s="41"/>
      <c r="T204" s="69"/>
      <c r="AT204" s="23" t="s">
        <v>209</v>
      </c>
      <c r="AU204" s="23" t="s">
        <v>211</v>
      </c>
    </row>
    <row r="205" spans="2:65" s="1" customFormat="1" ht="16.5" customHeight="1">
      <c r="B205" s="172"/>
      <c r="C205" s="173" t="s">
        <v>428</v>
      </c>
      <c r="D205" s="173" t="s">
        <v>197</v>
      </c>
      <c r="E205" s="174" t="s">
        <v>491</v>
      </c>
      <c r="F205" s="175" t="s">
        <v>492</v>
      </c>
      <c r="G205" s="176" t="s">
        <v>325</v>
      </c>
      <c r="H205" s="177">
        <v>24</v>
      </c>
      <c r="I205" s="178"/>
      <c r="J205" s="179">
        <f>ROUND(I205*H205,2)</f>
        <v>0</v>
      </c>
      <c r="K205" s="175"/>
      <c r="L205" s="40"/>
      <c r="M205" s="180" t="s">
        <v>5</v>
      </c>
      <c r="N205" s="181" t="s">
        <v>46</v>
      </c>
      <c r="O205" s="41"/>
      <c r="P205" s="182">
        <f>O205*H205</f>
        <v>0</v>
      </c>
      <c r="Q205" s="182">
        <v>0</v>
      </c>
      <c r="R205" s="182">
        <f>Q205*H205</f>
        <v>0</v>
      </c>
      <c r="S205" s="182">
        <v>0</v>
      </c>
      <c r="T205" s="183">
        <f>S205*H205</f>
        <v>0</v>
      </c>
      <c r="AR205" s="23" t="s">
        <v>201</v>
      </c>
      <c r="AT205" s="23" t="s">
        <v>197</v>
      </c>
      <c r="AU205" s="23" t="s">
        <v>211</v>
      </c>
      <c r="AY205" s="23" t="s">
        <v>195</v>
      </c>
      <c r="BE205" s="184">
        <f>IF(N205="základní",J205,0)</f>
        <v>0</v>
      </c>
      <c r="BF205" s="184">
        <f>IF(N205="snížená",J205,0)</f>
        <v>0</v>
      </c>
      <c r="BG205" s="184">
        <f>IF(N205="zákl. přenesená",J205,0)</f>
        <v>0</v>
      </c>
      <c r="BH205" s="184">
        <f>IF(N205="sníž. přenesená",J205,0)</f>
        <v>0</v>
      </c>
      <c r="BI205" s="184">
        <f>IF(N205="nulová",J205,0)</f>
        <v>0</v>
      </c>
      <c r="BJ205" s="23" t="s">
        <v>83</v>
      </c>
      <c r="BK205" s="184">
        <f>ROUND(I205*H205,2)</f>
        <v>0</v>
      </c>
      <c r="BL205" s="23" t="s">
        <v>201</v>
      </c>
      <c r="BM205" s="23" t="s">
        <v>1629</v>
      </c>
    </row>
    <row r="206" spans="2:65" s="1" customFormat="1" ht="16.5" customHeight="1">
      <c r="B206" s="172"/>
      <c r="C206" s="213" t="s">
        <v>433</v>
      </c>
      <c r="D206" s="213" t="s">
        <v>316</v>
      </c>
      <c r="E206" s="214" t="s">
        <v>495</v>
      </c>
      <c r="F206" s="215" t="s">
        <v>496</v>
      </c>
      <c r="G206" s="216" t="s">
        <v>325</v>
      </c>
      <c r="H206" s="217">
        <v>24</v>
      </c>
      <c r="I206" s="218"/>
      <c r="J206" s="219">
        <f>ROUND(I206*H206,2)</f>
        <v>0</v>
      </c>
      <c r="K206" s="215"/>
      <c r="L206" s="220"/>
      <c r="M206" s="221" t="s">
        <v>5</v>
      </c>
      <c r="N206" s="222" t="s">
        <v>46</v>
      </c>
      <c r="O206" s="41"/>
      <c r="P206" s="182">
        <f>O206*H206</f>
        <v>0</v>
      </c>
      <c r="Q206" s="182">
        <v>8.0000000000000007E-5</v>
      </c>
      <c r="R206" s="182">
        <f>Q206*H206</f>
        <v>1.9200000000000003E-3</v>
      </c>
      <c r="S206" s="182">
        <v>0</v>
      </c>
      <c r="T206" s="183">
        <f>S206*H206</f>
        <v>0</v>
      </c>
      <c r="AR206" s="23" t="s">
        <v>255</v>
      </c>
      <c r="AT206" s="23" t="s">
        <v>316</v>
      </c>
      <c r="AU206" s="23" t="s">
        <v>211</v>
      </c>
      <c r="AY206" s="23" t="s">
        <v>195</v>
      </c>
      <c r="BE206" s="184">
        <f>IF(N206="základní",J206,0)</f>
        <v>0</v>
      </c>
      <c r="BF206" s="184">
        <f>IF(N206="snížená",J206,0)</f>
        <v>0</v>
      </c>
      <c r="BG206" s="184">
        <f>IF(N206="zákl. přenesená",J206,0)</f>
        <v>0</v>
      </c>
      <c r="BH206" s="184">
        <f>IF(N206="sníž. přenesená",J206,0)</f>
        <v>0</v>
      </c>
      <c r="BI206" s="184">
        <f>IF(N206="nulová",J206,0)</f>
        <v>0</v>
      </c>
      <c r="BJ206" s="23" t="s">
        <v>83</v>
      </c>
      <c r="BK206" s="184">
        <f>ROUND(I206*H206,2)</f>
        <v>0</v>
      </c>
      <c r="BL206" s="23" t="s">
        <v>201</v>
      </c>
      <c r="BM206" s="23" t="s">
        <v>1630</v>
      </c>
    </row>
    <row r="207" spans="2:65" s="1" customFormat="1" ht="27">
      <c r="B207" s="40"/>
      <c r="D207" s="186" t="s">
        <v>209</v>
      </c>
      <c r="F207" s="194" t="s">
        <v>498</v>
      </c>
      <c r="I207" s="195"/>
      <c r="L207" s="40"/>
      <c r="M207" s="196"/>
      <c r="N207" s="41"/>
      <c r="O207" s="41"/>
      <c r="P207" s="41"/>
      <c r="Q207" s="41"/>
      <c r="R207" s="41"/>
      <c r="S207" s="41"/>
      <c r="T207" s="69"/>
      <c r="AT207" s="23" t="s">
        <v>209</v>
      </c>
      <c r="AU207" s="23" t="s">
        <v>211</v>
      </c>
    </row>
    <row r="208" spans="2:65" s="1" customFormat="1" ht="16.5" customHeight="1">
      <c r="B208" s="172"/>
      <c r="C208" s="213" t="s">
        <v>438</v>
      </c>
      <c r="D208" s="213" t="s">
        <v>316</v>
      </c>
      <c r="E208" s="214" t="s">
        <v>1067</v>
      </c>
      <c r="F208" s="215" t="s">
        <v>501</v>
      </c>
      <c r="G208" s="216" t="s">
        <v>325</v>
      </c>
      <c r="H208" s="217">
        <v>12</v>
      </c>
      <c r="I208" s="218"/>
      <c r="J208" s="219">
        <f>ROUND(I208*H208,2)</f>
        <v>0</v>
      </c>
      <c r="K208" s="215"/>
      <c r="L208" s="220"/>
      <c r="M208" s="221" t="s">
        <v>5</v>
      </c>
      <c r="N208" s="222" t="s">
        <v>46</v>
      </c>
      <c r="O208" s="41"/>
      <c r="P208" s="182">
        <f>O208*H208</f>
        <v>0</v>
      </c>
      <c r="Q208" s="182">
        <v>6.4999999999999997E-4</v>
      </c>
      <c r="R208" s="182">
        <f>Q208*H208</f>
        <v>7.7999999999999996E-3</v>
      </c>
      <c r="S208" s="182">
        <v>0</v>
      </c>
      <c r="T208" s="183">
        <f>S208*H208</f>
        <v>0</v>
      </c>
      <c r="AR208" s="23" t="s">
        <v>255</v>
      </c>
      <c r="AT208" s="23" t="s">
        <v>316</v>
      </c>
      <c r="AU208" s="23" t="s">
        <v>211</v>
      </c>
      <c r="AY208" s="23" t="s">
        <v>195</v>
      </c>
      <c r="BE208" s="184">
        <f>IF(N208="základní",J208,0)</f>
        <v>0</v>
      </c>
      <c r="BF208" s="184">
        <f>IF(N208="snížená",J208,0)</f>
        <v>0</v>
      </c>
      <c r="BG208" s="184">
        <f>IF(N208="zákl. přenesená",J208,0)</f>
        <v>0</v>
      </c>
      <c r="BH208" s="184">
        <f>IF(N208="sníž. přenesená",J208,0)</f>
        <v>0</v>
      </c>
      <c r="BI208" s="184">
        <f>IF(N208="nulová",J208,0)</f>
        <v>0</v>
      </c>
      <c r="BJ208" s="23" t="s">
        <v>83</v>
      </c>
      <c r="BK208" s="184">
        <f>ROUND(I208*H208,2)</f>
        <v>0</v>
      </c>
      <c r="BL208" s="23" t="s">
        <v>201</v>
      </c>
      <c r="BM208" s="23" t="s">
        <v>1631</v>
      </c>
    </row>
    <row r="209" spans="2:65" s="1" customFormat="1" ht="27">
      <c r="B209" s="40"/>
      <c r="D209" s="186" t="s">
        <v>209</v>
      </c>
      <c r="F209" s="194" t="s">
        <v>503</v>
      </c>
      <c r="I209" s="195"/>
      <c r="L209" s="40"/>
      <c r="M209" s="196"/>
      <c r="N209" s="41"/>
      <c r="O209" s="41"/>
      <c r="P209" s="41"/>
      <c r="Q209" s="41"/>
      <c r="R209" s="41"/>
      <c r="S209" s="41"/>
      <c r="T209" s="69"/>
      <c r="AT209" s="23" t="s">
        <v>209</v>
      </c>
      <c r="AU209" s="23" t="s">
        <v>211</v>
      </c>
    </row>
    <row r="210" spans="2:65" s="1" customFormat="1" ht="16.5" customHeight="1">
      <c r="B210" s="172"/>
      <c r="C210" s="173" t="s">
        <v>443</v>
      </c>
      <c r="D210" s="173" t="s">
        <v>197</v>
      </c>
      <c r="E210" s="174" t="s">
        <v>505</v>
      </c>
      <c r="F210" s="175" t="s">
        <v>506</v>
      </c>
      <c r="G210" s="176" t="s">
        <v>325</v>
      </c>
      <c r="H210" s="177">
        <v>14</v>
      </c>
      <c r="I210" s="178"/>
      <c r="J210" s="179">
        <f>ROUND(I210*H210,2)</f>
        <v>0</v>
      </c>
      <c r="K210" s="175"/>
      <c r="L210" s="40"/>
      <c r="M210" s="180" t="s">
        <v>5</v>
      </c>
      <c r="N210" s="181" t="s">
        <v>46</v>
      </c>
      <c r="O210" s="41"/>
      <c r="P210" s="182">
        <f>O210*H210</f>
        <v>0</v>
      </c>
      <c r="Q210" s="182">
        <v>0</v>
      </c>
      <c r="R210" s="182">
        <f>Q210*H210</f>
        <v>0</v>
      </c>
      <c r="S210" s="182">
        <v>0</v>
      </c>
      <c r="T210" s="183">
        <f>S210*H210</f>
        <v>0</v>
      </c>
      <c r="AR210" s="23" t="s">
        <v>201</v>
      </c>
      <c r="AT210" s="23" t="s">
        <v>197</v>
      </c>
      <c r="AU210" s="23" t="s">
        <v>211</v>
      </c>
      <c r="AY210" s="23" t="s">
        <v>195</v>
      </c>
      <c r="BE210" s="184">
        <f>IF(N210="základní",J210,0)</f>
        <v>0</v>
      </c>
      <c r="BF210" s="184">
        <f>IF(N210="snížená",J210,0)</f>
        <v>0</v>
      </c>
      <c r="BG210" s="184">
        <f>IF(N210="zákl. přenesená",J210,0)</f>
        <v>0</v>
      </c>
      <c r="BH210" s="184">
        <f>IF(N210="sníž. přenesená",J210,0)</f>
        <v>0</v>
      </c>
      <c r="BI210" s="184">
        <f>IF(N210="nulová",J210,0)</f>
        <v>0</v>
      </c>
      <c r="BJ210" s="23" t="s">
        <v>83</v>
      </c>
      <c r="BK210" s="184">
        <f>ROUND(I210*H210,2)</f>
        <v>0</v>
      </c>
      <c r="BL210" s="23" t="s">
        <v>201</v>
      </c>
      <c r="BM210" s="23" t="s">
        <v>1632</v>
      </c>
    </row>
    <row r="211" spans="2:65" s="1" customFormat="1" ht="16.5" customHeight="1">
      <c r="B211" s="172"/>
      <c r="C211" s="213" t="s">
        <v>447</v>
      </c>
      <c r="D211" s="213" t="s">
        <v>316</v>
      </c>
      <c r="E211" s="214" t="s">
        <v>513</v>
      </c>
      <c r="F211" s="215" t="s">
        <v>514</v>
      </c>
      <c r="G211" s="216" t="s">
        <v>325</v>
      </c>
      <c r="H211" s="217">
        <v>3</v>
      </c>
      <c r="I211" s="218"/>
      <c r="J211" s="219">
        <f>ROUND(I211*H211,2)</f>
        <v>0</v>
      </c>
      <c r="K211" s="215"/>
      <c r="L211" s="220"/>
      <c r="M211" s="221" t="s">
        <v>5</v>
      </c>
      <c r="N211" s="222" t="s">
        <v>46</v>
      </c>
      <c r="O211" s="41"/>
      <c r="P211" s="182">
        <f>O211*H211</f>
        <v>0</v>
      </c>
      <c r="Q211" s="182">
        <v>2E-3</v>
      </c>
      <c r="R211" s="182">
        <f>Q211*H211</f>
        <v>6.0000000000000001E-3</v>
      </c>
      <c r="S211" s="182">
        <v>0</v>
      </c>
      <c r="T211" s="183">
        <f>S211*H211</f>
        <v>0</v>
      </c>
      <c r="AR211" s="23" t="s">
        <v>255</v>
      </c>
      <c r="AT211" s="23" t="s">
        <v>316</v>
      </c>
      <c r="AU211" s="23" t="s">
        <v>211</v>
      </c>
      <c r="AY211" s="23" t="s">
        <v>195</v>
      </c>
      <c r="BE211" s="184">
        <f>IF(N211="základní",J211,0)</f>
        <v>0</v>
      </c>
      <c r="BF211" s="184">
        <f>IF(N211="snížená",J211,0)</f>
        <v>0</v>
      </c>
      <c r="BG211" s="184">
        <f>IF(N211="zákl. přenesená",J211,0)</f>
        <v>0</v>
      </c>
      <c r="BH211" s="184">
        <f>IF(N211="sníž. přenesená",J211,0)</f>
        <v>0</v>
      </c>
      <c r="BI211" s="184">
        <f>IF(N211="nulová",J211,0)</f>
        <v>0</v>
      </c>
      <c r="BJ211" s="23" t="s">
        <v>83</v>
      </c>
      <c r="BK211" s="184">
        <f>ROUND(I211*H211,2)</f>
        <v>0</v>
      </c>
      <c r="BL211" s="23" t="s">
        <v>201</v>
      </c>
      <c r="BM211" s="23" t="s">
        <v>1633</v>
      </c>
    </row>
    <row r="212" spans="2:65" s="1" customFormat="1" ht="16.5" customHeight="1">
      <c r="B212" s="172"/>
      <c r="C212" s="213" t="s">
        <v>452</v>
      </c>
      <c r="D212" s="213" t="s">
        <v>316</v>
      </c>
      <c r="E212" s="214" t="s">
        <v>516</v>
      </c>
      <c r="F212" s="215" t="s">
        <v>517</v>
      </c>
      <c r="G212" s="216" t="s">
        <v>325</v>
      </c>
      <c r="H212" s="217">
        <v>3</v>
      </c>
      <c r="I212" s="218"/>
      <c r="J212" s="219">
        <f>ROUND(I212*H212,2)</f>
        <v>0</v>
      </c>
      <c r="K212" s="215"/>
      <c r="L212" s="220"/>
      <c r="M212" s="221" t="s">
        <v>5</v>
      </c>
      <c r="N212" s="222" t="s">
        <v>46</v>
      </c>
      <c r="O212" s="41"/>
      <c r="P212" s="182">
        <f>O212*H212</f>
        <v>0</v>
      </c>
      <c r="Q212" s="182">
        <v>2E-3</v>
      </c>
      <c r="R212" s="182">
        <f>Q212*H212</f>
        <v>6.0000000000000001E-3</v>
      </c>
      <c r="S212" s="182">
        <v>0</v>
      </c>
      <c r="T212" s="183">
        <f>S212*H212</f>
        <v>0</v>
      </c>
      <c r="AR212" s="23" t="s">
        <v>255</v>
      </c>
      <c r="AT212" s="23" t="s">
        <v>316</v>
      </c>
      <c r="AU212" s="23" t="s">
        <v>211</v>
      </c>
      <c r="AY212" s="23" t="s">
        <v>195</v>
      </c>
      <c r="BE212" s="184">
        <f>IF(N212="základní",J212,0)</f>
        <v>0</v>
      </c>
      <c r="BF212" s="184">
        <f>IF(N212="snížená",J212,0)</f>
        <v>0</v>
      </c>
      <c r="BG212" s="184">
        <f>IF(N212="zákl. přenesená",J212,0)</f>
        <v>0</v>
      </c>
      <c r="BH212" s="184">
        <f>IF(N212="sníž. přenesená",J212,0)</f>
        <v>0</v>
      </c>
      <c r="BI212" s="184">
        <f>IF(N212="nulová",J212,0)</f>
        <v>0</v>
      </c>
      <c r="BJ212" s="23" t="s">
        <v>83</v>
      </c>
      <c r="BK212" s="184">
        <f>ROUND(I212*H212,2)</f>
        <v>0</v>
      </c>
      <c r="BL212" s="23" t="s">
        <v>201</v>
      </c>
      <c r="BM212" s="23" t="s">
        <v>1634</v>
      </c>
    </row>
    <row r="213" spans="2:65" s="1" customFormat="1" ht="27">
      <c r="B213" s="40"/>
      <c r="D213" s="186" t="s">
        <v>209</v>
      </c>
      <c r="F213" s="194" t="s">
        <v>519</v>
      </c>
      <c r="I213" s="195"/>
      <c r="L213" s="40"/>
      <c r="M213" s="196"/>
      <c r="N213" s="41"/>
      <c r="O213" s="41"/>
      <c r="P213" s="41"/>
      <c r="Q213" s="41"/>
      <c r="R213" s="41"/>
      <c r="S213" s="41"/>
      <c r="T213" s="69"/>
      <c r="AT213" s="23" t="s">
        <v>209</v>
      </c>
      <c r="AU213" s="23" t="s">
        <v>211</v>
      </c>
    </row>
    <row r="214" spans="2:65" s="1" customFormat="1" ht="16.5" customHeight="1">
      <c r="B214" s="172"/>
      <c r="C214" s="213" t="s">
        <v>456</v>
      </c>
      <c r="D214" s="213" t="s">
        <v>316</v>
      </c>
      <c r="E214" s="214" t="s">
        <v>521</v>
      </c>
      <c r="F214" s="215" t="s">
        <v>522</v>
      </c>
      <c r="G214" s="216" t="s">
        <v>325</v>
      </c>
      <c r="H214" s="217">
        <v>2</v>
      </c>
      <c r="I214" s="218"/>
      <c r="J214" s="219">
        <f>ROUND(I214*H214,2)</f>
        <v>0</v>
      </c>
      <c r="K214" s="215"/>
      <c r="L214" s="220"/>
      <c r="M214" s="221" t="s">
        <v>5</v>
      </c>
      <c r="N214" s="222" t="s">
        <v>46</v>
      </c>
      <c r="O214" s="41"/>
      <c r="P214" s="182">
        <f>O214*H214</f>
        <v>0</v>
      </c>
      <c r="Q214" s="182">
        <v>5.5999999999999995E-4</v>
      </c>
      <c r="R214" s="182">
        <f>Q214*H214</f>
        <v>1.1199999999999999E-3</v>
      </c>
      <c r="S214" s="182">
        <v>0</v>
      </c>
      <c r="T214" s="183">
        <f>S214*H214</f>
        <v>0</v>
      </c>
      <c r="AR214" s="23" t="s">
        <v>255</v>
      </c>
      <c r="AT214" s="23" t="s">
        <v>316</v>
      </c>
      <c r="AU214" s="23" t="s">
        <v>211</v>
      </c>
      <c r="AY214" s="23" t="s">
        <v>195</v>
      </c>
      <c r="BE214" s="184">
        <f>IF(N214="základní",J214,0)</f>
        <v>0</v>
      </c>
      <c r="BF214" s="184">
        <f>IF(N214="snížená",J214,0)</f>
        <v>0</v>
      </c>
      <c r="BG214" s="184">
        <f>IF(N214="zákl. přenesená",J214,0)</f>
        <v>0</v>
      </c>
      <c r="BH214" s="184">
        <f>IF(N214="sníž. přenesená",J214,0)</f>
        <v>0</v>
      </c>
      <c r="BI214" s="184">
        <f>IF(N214="nulová",J214,0)</f>
        <v>0</v>
      </c>
      <c r="BJ214" s="23" t="s">
        <v>83</v>
      </c>
      <c r="BK214" s="184">
        <f>ROUND(I214*H214,2)</f>
        <v>0</v>
      </c>
      <c r="BL214" s="23" t="s">
        <v>201</v>
      </c>
      <c r="BM214" s="23" t="s">
        <v>1635</v>
      </c>
    </row>
    <row r="215" spans="2:65" s="1" customFormat="1" ht="27">
      <c r="B215" s="40"/>
      <c r="D215" s="186" t="s">
        <v>209</v>
      </c>
      <c r="F215" s="194" t="s">
        <v>519</v>
      </c>
      <c r="I215" s="195"/>
      <c r="L215" s="40"/>
      <c r="M215" s="196"/>
      <c r="N215" s="41"/>
      <c r="O215" s="41"/>
      <c r="P215" s="41"/>
      <c r="Q215" s="41"/>
      <c r="R215" s="41"/>
      <c r="S215" s="41"/>
      <c r="T215" s="69"/>
      <c r="AT215" s="23" t="s">
        <v>209</v>
      </c>
      <c r="AU215" s="23" t="s">
        <v>211</v>
      </c>
    </row>
    <row r="216" spans="2:65" s="1" customFormat="1" ht="16.5" customHeight="1">
      <c r="B216" s="172"/>
      <c r="C216" s="213" t="s">
        <v>462</v>
      </c>
      <c r="D216" s="213" t="s">
        <v>316</v>
      </c>
      <c r="E216" s="214" t="s">
        <v>509</v>
      </c>
      <c r="F216" s="215" t="s">
        <v>510</v>
      </c>
      <c r="G216" s="216" t="s">
        <v>325</v>
      </c>
      <c r="H216" s="217">
        <v>6</v>
      </c>
      <c r="I216" s="218"/>
      <c r="J216" s="219">
        <f>ROUND(I216*H216,2)</f>
        <v>0</v>
      </c>
      <c r="K216" s="215"/>
      <c r="L216" s="220"/>
      <c r="M216" s="221" t="s">
        <v>5</v>
      </c>
      <c r="N216" s="222" t="s">
        <v>46</v>
      </c>
      <c r="O216" s="41"/>
      <c r="P216" s="182">
        <f>O216*H216</f>
        <v>0</v>
      </c>
      <c r="Q216" s="182">
        <v>3.2000000000000003E-4</v>
      </c>
      <c r="R216" s="182">
        <f>Q216*H216</f>
        <v>1.9200000000000003E-3</v>
      </c>
      <c r="S216" s="182">
        <v>0</v>
      </c>
      <c r="T216" s="183">
        <f>S216*H216</f>
        <v>0</v>
      </c>
      <c r="AR216" s="23" t="s">
        <v>255</v>
      </c>
      <c r="AT216" s="23" t="s">
        <v>316</v>
      </c>
      <c r="AU216" s="23" t="s">
        <v>211</v>
      </c>
      <c r="AY216" s="23" t="s">
        <v>195</v>
      </c>
      <c r="BE216" s="184">
        <f>IF(N216="základní",J216,0)</f>
        <v>0</v>
      </c>
      <c r="BF216" s="184">
        <f>IF(N216="snížená",J216,0)</f>
        <v>0</v>
      </c>
      <c r="BG216" s="184">
        <f>IF(N216="zákl. přenesená",J216,0)</f>
        <v>0</v>
      </c>
      <c r="BH216" s="184">
        <f>IF(N216="sníž. přenesená",J216,0)</f>
        <v>0</v>
      </c>
      <c r="BI216" s="184">
        <f>IF(N216="nulová",J216,0)</f>
        <v>0</v>
      </c>
      <c r="BJ216" s="23" t="s">
        <v>83</v>
      </c>
      <c r="BK216" s="184">
        <f>ROUND(I216*H216,2)</f>
        <v>0</v>
      </c>
      <c r="BL216" s="23" t="s">
        <v>201</v>
      </c>
      <c r="BM216" s="23" t="s">
        <v>1636</v>
      </c>
    </row>
    <row r="217" spans="2:65" s="1" customFormat="1" ht="27">
      <c r="B217" s="40"/>
      <c r="D217" s="186" t="s">
        <v>209</v>
      </c>
      <c r="F217" s="194" t="s">
        <v>512</v>
      </c>
      <c r="I217" s="195"/>
      <c r="L217" s="40"/>
      <c r="M217" s="196"/>
      <c r="N217" s="41"/>
      <c r="O217" s="41"/>
      <c r="P217" s="41"/>
      <c r="Q217" s="41"/>
      <c r="R217" s="41"/>
      <c r="S217" s="41"/>
      <c r="T217" s="69"/>
      <c r="AT217" s="23" t="s">
        <v>209</v>
      </c>
      <c r="AU217" s="23" t="s">
        <v>211</v>
      </c>
    </row>
    <row r="218" spans="2:65" s="1" customFormat="1" ht="25.5" customHeight="1">
      <c r="B218" s="172"/>
      <c r="C218" s="173" t="s">
        <v>466</v>
      </c>
      <c r="D218" s="173" t="s">
        <v>197</v>
      </c>
      <c r="E218" s="174" t="s">
        <v>529</v>
      </c>
      <c r="F218" s="175" t="s">
        <v>530</v>
      </c>
      <c r="G218" s="176" t="s">
        <v>325</v>
      </c>
      <c r="H218" s="177">
        <v>12</v>
      </c>
      <c r="I218" s="178"/>
      <c r="J218" s="179">
        <f>ROUND(I218*H218,2)</f>
        <v>0</v>
      </c>
      <c r="K218" s="175"/>
      <c r="L218" s="40"/>
      <c r="M218" s="180" t="s">
        <v>5</v>
      </c>
      <c r="N218" s="181" t="s">
        <v>46</v>
      </c>
      <c r="O218" s="41"/>
      <c r="P218" s="182">
        <f>O218*H218</f>
        <v>0</v>
      </c>
      <c r="Q218" s="182">
        <v>0</v>
      </c>
      <c r="R218" s="182">
        <f>Q218*H218</f>
        <v>0</v>
      </c>
      <c r="S218" s="182">
        <v>0</v>
      </c>
      <c r="T218" s="183">
        <f>S218*H218</f>
        <v>0</v>
      </c>
      <c r="AR218" s="23" t="s">
        <v>201</v>
      </c>
      <c r="AT218" s="23" t="s">
        <v>197</v>
      </c>
      <c r="AU218" s="23" t="s">
        <v>211</v>
      </c>
      <c r="AY218" s="23" t="s">
        <v>195</v>
      </c>
      <c r="BE218" s="184">
        <f>IF(N218="základní",J218,0)</f>
        <v>0</v>
      </c>
      <c r="BF218" s="184">
        <f>IF(N218="snížená",J218,0)</f>
        <v>0</v>
      </c>
      <c r="BG218" s="184">
        <f>IF(N218="zákl. přenesená",J218,0)</f>
        <v>0</v>
      </c>
      <c r="BH218" s="184">
        <f>IF(N218="sníž. přenesená",J218,0)</f>
        <v>0</v>
      </c>
      <c r="BI218" s="184">
        <f>IF(N218="nulová",J218,0)</f>
        <v>0</v>
      </c>
      <c r="BJ218" s="23" t="s">
        <v>83</v>
      </c>
      <c r="BK218" s="184">
        <f>ROUND(I218*H218,2)</f>
        <v>0</v>
      </c>
      <c r="BL218" s="23" t="s">
        <v>201</v>
      </c>
      <c r="BM218" s="23" t="s">
        <v>1637</v>
      </c>
    </row>
    <row r="219" spans="2:65" s="1" customFormat="1" ht="16.5" customHeight="1">
      <c r="B219" s="172"/>
      <c r="C219" s="213" t="s">
        <v>471</v>
      </c>
      <c r="D219" s="213" t="s">
        <v>316</v>
      </c>
      <c r="E219" s="214" t="s">
        <v>533</v>
      </c>
      <c r="F219" s="215" t="s">
        <v>534</v>
      </c>
      <c r="G219" s="216" t="s">
        <v>325</v>
      </c>
      <c r="H219" s="217">
        <v>12</v>
      </c>
      <c r="I219" s="218"/>
      <c r="J219" s="219">
        <f>ROUND(I219*H219,2)</f>
        <v>0</v>
      </c>
      <c r="K219" s="215"/>
      <c r="L219" s="220"/>
      <c r="M219" s="221" t="s">
        <v>5</v>
      </c>
      <c r="N219" s="222" t="s">
        <v>46</v>
      </c>
      <c r="O219" s="41"/>
      <c r="P219" s="182">
        <f>O219*H219</f>
        <v>0</v>
      </c>
      <c r="Q219" s="182">
        <v>2.5000000000000001E-3</v>
      </c>
      <c r="R219" s="182">
        <f>Q219*H219</f>
        <v>0.03</v>
      </c>
      <c r="S219" s="182">
        <v>0</v>
      </c>
      <c r="T219" s="183">
        <f>S219*H219</f>
        <v>0</v>
      </c>
      <c r="AR219" s="23" t="s">
        <v>255</v>
      </c>
      <c r="AT219" s="23" t="s">
        <v>316</v>
      </c>
      <c r="AU219" s="23" t="s">
        <v>211</v>
      </c>
      <c r="AY219" s="23" t="s">
        <v>195</v>
      </c>
      <c r="BE219" s="184">
        <f>IF(N219="základní",J219,0)</f>
        <v>0</v>
      </c>
      <c r="BF219" s="184">
        <f>IF(N219="snížená",J219,0)</f>
        <v>0</v>
      </c>
      <c r="BG219" s="184">
        <f>IF(N219="zákl. přenesená",J219,0)</f>
        <v>0</v>
      </c>
      <c r="BH219" s="184">
        <f>IF(N219="sníž. přenesená",J219,0)</f>
        <v>0</v>
      </c>
      <c r="BI219" s="184">
        <f>IF(N219="nulová",J219,0)</f>
        <v>0</v>
      </c>
      <c r="BJ219" s="23" t="s">
        <v>83</v>
      </c>
      <c r="BK219" s="184">
        <f>ROUND(I219*H219,2)</f>
        <v>0</v>
      </c>
      <c r="BL219" s="23" t="s">
        <v>201</v>
      </c>
      <c r="BM219" s="23" t="s">
        <v>1638</v>
      </c>
    </row>
    <row r="220" spans="2:65" s="1" customFormat="1" ht="54">
      <c r="B220" s="40"/>
      <c r="D220" s="186" t="s">
        <v>209</v>
      </c>
      <c r="F220" s="194" t="s">
        <v>536</v>
      </c>
      <c r="I220" s="195"/>
      <c r="L220" s="40"/>
      <c r="M220" s="196"/>
      <c r="N220" s="41"/>
      <c r="O220" s="41"/>
      <c r="P220" s="41"/>
      <c r="Q220" s="41"/>
      <c r="R220" s="41"/>
      <c r="S220" s="41"/>
      <c r="T220" s="69"/>
      <c r="AT220" s="23" t="s">
        <v>209</v>
      </c>
      <c r="AU220" s="23" t="s">
        <v>211</v>
      </c>
    </row>
    <row r="221" spans="2:65" s="1" customFormat="1" ht="16.5" customHeight="1">
      <c r="B221" s="172"/>
      <c r="C221" s="173" t="s">
        <v>476</v>
      </c>
      <c r="D221" s="173" t="s">
        <v>197</v>
      </c>
      <c r="E221" s="174" t="s">
        <v>472</v>
      </c>
      <c r="F221" s="175" t="s">
        <v>473</v>
      </c>
      <c r="G221" s="176" t="s">
        <v>207</v>
      </c>
      <c r="H221" s="177">
        <v>3</v>
      </c>
      <c r="I221" s="178"/>
      <c r="J221" s="179">
        <f>ROUND(I221*H221,2)</f>
        <v>0</v>
      </c>
      <c r="K221" s="175"/>
      <c r="L221" s="40"/>
      <c r="M221" s="180" t="s">
        <v>5</v>
      </c>
      <c r="N221" s="181" t="s">
        <v>46</v>
      </c>
      <c r="O221" s="41"/>
      <c r="P221" s="182">
        <f>O221*H221</f>
        <v>0</v>
      </c>
      <c r="Q221" s="182">
        <v>4.6999999999999999E-4</v>
      </c>
      <c r="R221" s="182">
        <f>Q221*H221</f>
        <v>1.41E-3</v>
      </c>
      <c r="S221" s="182">
        <v>0</v>
      </c>
      <c r="T221" s="183">
        <f>S221*H221</f>
        <v>0</v>
      </c>
      <c r="AR221" s="23" t="s">
        <v>201</v>
      </c>
      <c r="AT221" s="23" t="s">
        <v>197</v>
      </c>
      <c r="AU221" s="23" t="s">
        <v>211</v>
      </c>
      <c r="AY221" s="23" t="s">
        <v>195</v>
      </c>
      <c r="BE221" s="184">
        <f>IF(N221="základní",J221,0)</f>
        <v>0</v>
      </c>
      <c r="BF221" s="184">
        <f>IF(N221="snížená",J221,0)</f>
        <v>0</v>
      </c>
      <c r="BG221" s="184">
        <f>IF(N221="zákl. přenesená",J221,0)</f>
        <v>0</v>
      </c>
      <c r="BH221" s="184">
        <f>IF(N221="sníž. přenesená",J221,0)</f>
        <v>0</v>
      </c>
      <c r="BI221" s="184">
        <f>IF(N221="nulová",J221,0)</f>
        <v>0</v>
      </c>
      <c r="BJ221" s="23" t="s">
        <v>83</v>
      </c>
      <c r="BK221" s="184">
        <f>ROUND(I221*H221,2)</f>
        <v>0</v>
      </c>
      <c r="BL221" s="23" t="s">
        <v>201</v>
      </c>
      <c r="BM221" s="23" t="s">
        <v>1639</v>
      </c>
    </row>
    <row r="222" spans="2:65" s="1" customFormat="1" ht="40.5">
      <c r="B222" s="40"/>
      <c r="D222" s="186" t="s">
        <v>209</v>
      </c>
      <c r="F222" s="194" t="s">
        <v>1640</v>
      </c>
      <c r="I222" s="195"/>
      <c r="L222" s="40"/>
      <c r="M222" s="196"/>
      <c r="N222" s="41"/>
      <c r="O222" s="41"/>
      <c r="P222" s="41"/>
      <c r="Q222" s="41"/>
      <c r="R222" s="41"/>
      <c r="S222" s="41"/>
      <c r="T222" s="69"/>
      <c r="AT222" s="23" t="s">
        <v>209</v>
      </c>
      <c r="AU222" s="23" t="s">
        <v>211</v>
      </c>
    </row>
    <row r="223" spans="2:65" s="11" customFormat="1">
      <c r="B223" s="185"/>
      <c r="D223" s="186" t="s">
        <v>203</v>
      </c>
      <c r="E223" s="187" t="s">
        <v>5</v>
      </c>
      <c r="F223" s="188" t="s">
        <v>1229</v>
      </c>
      <c r="H223" s="189">
        <v>3</v>
      </c>
      <c r="I223" s="190"/>
      <c r="L223" s="185"/>
      <c r="M223" s="191"/>
      <c r="N223" s="192"/>
      <c r="O223" s="192"/>
      <c r="P223" s="192"/>
      <c r="Q223" s="192"/>
      <c r="R223" s="192"/>
      <c r="S223" s="192"/>
      <c r="T223" s="193"/>
      <c r="AT223" s="187" t="s">
        <v>203</v>
      </c>
      <c r="AU223" s="187" t="s">
        <v>211</v>
      </c>
      <c r="AV223" s="11" t="s">
        <v>85</v>
      </c>
      <c r="AW223" s="11" t="s">
        <v>39</v>
      </c>
      <c r="AX223" s="11" t="s">
        <v>83</v>
      </c>
      <c r="AY223" s="187" t="s">
        <v>195</v>
      </c>
    </row>
    <row r="224" spans="2:65" s="1" customFormat="1" ht="16.5" customHeight="1">
      <c r="B224" s="172"/>
      <c r="C224" s="213" t="s">
        <v>480</v>
      </c>
      <c r="D224" s="213" t="s">
        <v>316</v>
      </c>
      <c r="E224" s="214" t="s">
        <v>477</v>
      </c>
      <c r="F224" s="215" t="s">
        <v>478</v>
      </c>
      <c r="G224" s="216" t="s">
        <v>207</v>
      </c>
      <c r="H224" s="217">
        <v>3</v>
      </c>
      <c r="I224" s="218"/>
      <c r="J224" s="219">
        <f>ROUND(I224*H224,2)</f>
        <v>0</v>
      </c>
      <c r="K224" s="215"/>
      <c r="L224" s="220"/>
      <c r="M224" s="221" t="s">
        <v>5</v>
      </c>
      <c r="N224" s="222" t="s">
        <v>46</v>
      </c>
      <c r="O224" s="41"/>
      <c r="P224" s="182">
        <f>O224*H224</f>
        <v>0</v>
      </c>
      <c r="Q224" s="182">
        <v>2.7499999999999998E-3</v>
      </c>
      <c r="R224" s="182">
        <f>Q224*H224</f>
        <v>8.2500000000000004E-3</v>
      </c>
      <c r="S224" s="182">
        <v>0</v>
      </c>
      <c r="T224" s="183">
        <f>S224*H224</f>
        <v>0</v>
      </c>
      <c r="AR224" s="23" t="s">
        <v>255</v>
      </c>
      <c r="AT224" s="23" t="s">
        <v>316</v>
      </c>
      <c r="AU224" s="23" t="s">
        <v>211</v>
      </c>
      <c r="AY224" s="23" t="s">
        <v>195</v>
      </c>
      <c r="BE224" s="184">
        <f>IF(N224="základní",J224,0)</f>
        <v>0</v>
      </c>
      <c r="BF224" s="184">
        <f>IF(N224="snížená",J224,0)</f>
        <v>0</v>
      </c>
      <c r="BG224" s="184">
        <f>IF(N224="zákl. přenesená",J224,0)</f>
        <v>0</v>
      </c>
      <c r="BH224" s="184">
        <f>IF(N224="sníž. přenesená",J224,0)</f>
        <v>0</v>
      </c>
      <c r="BI224" s="184">
        <f>IF(N224="nulová",J224,0)</f>
        <v>0</v>
      </c>
      <c r="BJ224" s="23" t="s">
        <v>83</v>
      </c>
      <c r="BK224" s="184">
        <f>ROUND(I224*H224,2)</f>
        <v>0</v>
      </c>
      <c r="BL224" s="23" t="s">
        <v>201</v>
      </c>
      <c r="BM224" s="23" t="s">
        <v>1641</v>
      </c>
    </row>
    <row r="225" spans="2:65" s="1" customFormat="1" ht="16.5" customHeight="1">
      <c r="B225" s="172"/>
      <c r="C225" s="173" t="s">
        <v>485</v>
      </c>
      <c r="D225" s="173" t="s">
        <v>197</v>
      </c>
      <c r="E225" s="174" t="s">
        <v>538</v>
      </c>
      <c r="F225" s="175" t="s">
        <v>539</v>
      </c>
      <c r="G225" s="176" t="s">
        <v>303</v>
      </c>
      <c r="H225" s="177">
        <v>0.35599999999999998</v>
      </c>
      <c r="I225" s="178"/>
      <c r="J225" s="179">
        <f>ROUND(I225*H225,2)</f>
        <v>0</v>
      </c>
      <c r="K225" s="175"/>
      <c r="L225" s="40"/>
      <c r="M225" s="180" t="s">
        <v>5</v>
      </c>
      <c r="N225" s="181" t="s">
        <v>46</v>
      </c>
      <c r="O225" s="41"/>
      <c r="P225" s="182">
        <f>O225*H225</f>
        <v>0</v>
      </c>
      <c r="Q225" s="182">
        <v>0</v>
      </c>
      <c r="R225" s="182">
        <f>Q225*H225</f>
        <v>0</v>
      </c>
      <c r="S225" s="182">
        <v>0</v>
      </c>
      <c r="T225" s="183">
        <f>S225*H225</f>
        <v>0</v>
      </c>
      <c r="AR225" s="23" t="s">
        <v>201</v>
      </c>
      <c r="AT225" s="23" t="s">
        <v>197</v>
      </c>
      <c r="AU225" s="23" t="s">
        <v>211</v>
      </c>
      <c r="AY225" s="23" t="s">
        <v>195</v>
      </c>
      <c r="BE225" s="184">
        <f>IF(N225="základní",J225,0)</f>
        <v>0</v>
      </c>
      <c r="BF225" s="184">
        <f>IF(N225="snížená",J225,0)</f>
        <v>0</v>
      </c>
      <c r="BG225" s="184">
        <f>IF(N225="zákl. přenesená",J225,0)</f>
        <v>0</v>
      </c>
      <c r="BH225" s="184">
        <f>IF(N225="sníž. přenesená",J225,0)</f>
        <v>0</v>
      </c>
      <c r="BI225" s="184">
        <f>IF(N225="nulová",J225,0)</f>
        <v>0</v>
      </c>
      <c r="BJ225" s="23" t="s">
        <v>83</v>
      </c>
      <c r="BK225" s="184">
        <f>ROUND(I225*H225,2)</f>
        <v>0</v>
      </c>
      <c r="BL225" s="23" t="s">
        <v>201</v>
      </c>
      <c r="BM225" s="23" t="s">
        <v>1642</v>
      </c>
    </row>
    <row r="226" spans="2:65" s="10" customFormat="1" ht="22.35" customHeight="1">
      <c r="B226" s="159"/>
      <c r="D226" s="160" t="s">
        <v>74</v>
      </c>
      <c r="E226" s="170" t="s">
        <v>541</v>
      </c>
      <c r="F226" s="170" t="s">
        <v>542</v>
      </c>
      <c r="I226" s="162"/>
      <c r="J226" s="171">
        <f>BK226</f>
        <v>0</v>
      </c>
      <c r="L226" s="159"/>
      <c r="M226" s="164"/>
      <c r="N226" s="165"/>
      <c r="O226" s="165"/>
      <c r="P226" s="166">
        <f>SUM(P227:P264)</f>
        <v>0</v>
      </c>
      <c r="Q226" s="165"/>
      <c r="R226" s="166">
        <f>SUM(R227:R264)</f>
        <v>3.0594299999999994</v>
      </c>
      <c r="S226" s="165"/>
      <c r="T226" s="167">
        <f>SUM(T227:T264)</f>
        <v>0</v>
      </c>
      <c r="AR226" s="160" t="s">
        <v>83</v>
      </c>
      <c r="AT226" s="168" t="s">
        <v>74</v>
      </c>
      <c r="AU226" s="168" t="s">
        <v>85</v>
      </c>
      <c r="AY226" s="160" t="s">
        <v>195</v>
      </c>
      <c r="BK226" s="169">
        <f>SUM(BK227:BK264)</f>
        <v>0</v>
      </c>
    </row>
    <row r="227" spans="2:65" s="1" customFormat="1" ht="16.5" customHeight="1">
      <c r="B227" s="172"/>
      <c r="C227" s="173" t="s">
        <v>490</v>
      </c>
      <c r="D227" s="173" t="s">
        <v>197</v>
      </c>
      <c r="E227" s="174" t="s">
        <v>544</v>
      </c>
      <c r="F227" s="175" t="s">
        <v>545</v>
      </c>
      <c r="G227" s="176" t="s">
        <v>325</v>
      </c>
      <c r="H227" s="177">
        <v>2</v>
      </c>
      <c r="I227" s="178"/>
      <c r="J227" s="179">
        <f>ROUND(I227*H227,2)</f>
        <v>0</v>
      </c>
      <c r="K227" s="175"/>
      <c r="L227" s="40"/>
      <c r="M227" s="180" t="s">
        <v>5</v>
      </c>
      <c r="N227" s="181" t="s">
        <v>46</v>
      </c>
      <c r="O227" s="41"/>
      <c r="P227" s="182">
        <f>O227*H227</f>
        <v>0</v>
      </c>
      <c r="Q227" s="182">
        <v>8.0000000000000004E-4</v>
      </c>
      <c r="R227" s="182">
        <f>Q227*H227</f>
        <v>1.6000000000000001E-3</v>
      </c>
      <c r="S227" s="182">
        <v>0</v>
      </c>
      <c r="T227" s="183">
        <f>S227*H227</f>
        <v>0</v>
      </c>
      <c r="AR227" s="23" t="s">
        <v>201</v>
      </c>
      <c r="AT227" s="23" t="s">
        <v>197</v>
      </c>
      <c r="AU227" s="23" t="s">
        <v>211</v>
      </c>
      <c r="AY227" s="23" t="s">
        <v>195</v>
      </c>
      <c r="BE227" s="184">
        <f>IF(N227="základní",J227,0)</f>
        <v>0</v>
      </c>
      <c r="BF227" s="184">
        <f>IF(N227="snížená",J227,0)</f>
        <v>0</v>
      </c>
      <c r="BG227" s="184">
        <f>IF(N227="zákl. přenesená",J227,0)</f>
        <v>0</v>
      </c>
      <c r="BH227" s="184">
        <f>IF(N227="sníž. přenesená",J227,0)</f>
        <v>0</v>
      </c>
      <c r="BI227" s="184">
        <f>IF(N227="nulová",J227,0)</f>
        <v>0</v>
      </c>
      <c r="BJ227" s="23" t="s">
        <v>83</v>
      </c>
      <c r="BK227" s="184">
        <f>ROUND(I227*H227,2)</f>
        <v>0</v>
      </c>
      <c r="BL227" s="23" t="s">
        <v>201</v>
      </c>
      <c r="BM227" s="23" t="s">
        <v>1643</v>
      </c>
    </row>
    <row r="228" spans="2:65" s="1" customFormat="1" ht="16.5" customHeight="1">
      <c r="B228" s="172"/>
      <c r="C228" s="213" t="s">
        <v>494</v>
      </c>
      <c r="D228" s="213" t="s">
        <v>316</v>
      </c>
      <c r="E228" s="214" t="s">
        <v>548</v>
      </c>
      <c r="F228" s="215" t="s">
        <v>549</v>
      </c>
      <c r="G228" s="216" t="s">
        <v>325</v>
      </c>
      <c r="H228" s="217">
        <v>2</v>
      </c>
      <c r="I228" s="218"/>
      <c r="J228" s="219">
        <f>ROUND(I228*H228,2)</f>
        <v>0</v>
      </c>
      <c r="K228" s="215"/>
      <c r="L228" s="220"/>
      <c r="M228" s="221" t="s">
        <v>5</v>
      </c>
      <c r="N228" s="222" t="s">
        <v>46</v>
      </c>
      <c r="O228" s="41"/>
      <c r="P228" s="182">
        <f>O228*H228</f>
        <v>0</v>
      </c>
      <c r="Q228" s="182">
        <v>1.4999999999999999E-2</v>
      </c>
      <c r="R228" s="182">
        <f>Q228*H228</f>
        <v>0.03</v>
      </c>
      <c r="S228" s="182">
        <v>0</v>
      </c>
      <c r="T228" s="183">
        <f>S228*H228</f>
        <v>0</v>
      </c>
      <c r="AR228" s="23" t="s">
        <v>255</v>
      </c>
      <c r="AT228" s="23" t="s">
        <v>316</v>
      </c>
      <c r="AU228" s="23" t="s">
        <v>211</v>
      </c>
      <c r="AY228" s="23" t="s">
        <v>195</v>
      </c>
      <c r="BE228" s="184">
        <f>IF(N228="základní",J228,0)</f>
        <v>0</v>
      </c>
      <c r="BF228" s="184">
        <f>IF(N228="snížená",J228,0)</f>
        <v>0</v>
      </c>
      <c r="BG228" s="184">
        <f>IF(N228="zákl. přenesená",J228,0)</f>
        <v>0</v>
      </c>
      <c r="BH228" s="184">
        <f>IF(N228="sníž. přenesená",J228,0)</f>
        <v>0</v>
      </c>
      <c r="BI228" s="184">
        <f>IF(N228="nulová",J228,0)</f>
        <v>0</v>
      </c>
      <c r="BJ228" s="23" t="s">
        <v>83</v>
      </c>
      <c r="BK228" s="184">
        <f>ROUND(I228*H228,2)</f>
        <v>0</v>
      </c>
      <c r="BL228" s="23" t="s">
        <v>201</v>
      </c>
      <c r="BM228" s="23" t="s">
        <v>1644</v>
      </c>
    </row>
    <row r="229" spans="2:65" s="1" customFormat="1" ht="40.5">
      <c r="B229" s="40"/>
      <c r="D229" s="186" t="s">
        <v>209</v>
      </c>
      <c r="F229" s="194" t="s">
        <v>551</v>
      </c>
      <c r="I229" s="195"/>
      <c r="L229" s="40"/>
      <c r="M229" s="196"/>
      <c r="N229" s="41"/>
      <c r="O229" s="41"/>
      <c r="P229" s="41"/>
      <c r="Q229" s="41"/>
      <c r="R229" s="41"/>
      <c r="S229" s="41"/>
      <c r="T229" s="69"/>
      <c r="AT229" s="23" t="s">
        <v>209</v>
      </c>
      <c r="AU229" s="23" t="s">
        <v>211</v>
      </c>
    </row>
    <row r="230" spans="2:65" s="1" customFormat="1" ht="16.5" customHeight="1">
      <c r="B230" s="172"/>
      <c r="C230" s="213" t="s">
        <v>499</v>
      </c>
      <c r="D230" s="213" t="s">
        <v>316</v>
      </c>
      <c r="E230" s="214" t="s">
        <v>553</v>
      </c>
      <c r="F230" s="215" t="s">
        <v>554</v>
      </c>
      <c r="G230" s="216" t="s">
        <v>325</v>
      </c>
      <c r="H230" s="217">
        <v>2</v>
      </c>
      <c r="I230" s="218"/>
      <c r="J230" s="219">
        <f>ROUND(I230*H230,2)</f>
        <v>0</v>
      </c>
      <c r="K230" s="215"/>
      <c r="L230" s="220"/>
      <c r="M230" s="221" t="s">
        <v>5</v>
      </c>
      <c r="N230" s="222" t="s">
        <v>46</v>
      </c>
      <c r="O230" s="41"/>
      <c r="P230" s="182">
        <f>O230*H230</f>
        <v>0</v>
      </c>
      <c r="Q230" s="182">
        <v>6.8999999999999999E-3</v>
      </c>
      <c r="R230" s="182">
        <f>Q230*H230</f>
        <v>1.38E-2</v>
      </c>
      <c r="S230" s="182">
        <v>0</v>
      </c>
      <c r="T230" s="183">
        <f>S230*H230</f>
        <v>0</v>
      </c>
      <c r="AR230" s="23" t="s">
        <v>255</v>
      </c>
      <c r="AT230" s="23" t="s">
        <v>316</v>
      </c>
      <c r="AU230" s="23" t="s">
        <v>211</v>
      </c>
      <c r="AY230" s="23" t="s">
        <v>195</v>
      </c>
      <c r="BE230" s="184">
        <f>IF(N230="základní",J230,0)</f>
        <v>0</v>
      </c>
      <c r="BF230" s="184">
        <f>IF(N230="snížená",J230,0)</f>
        <v>0</v>
      </c>
      <c r="BG230" s="184">
        <f>IF(N230="zákl. přenesená",J230,0)</f>
        <v>0</v>
      </c>
      <c r="BH230" s="184">
        <f>IF(N230="sníž. přenesená",J230,0)</f>
        <v>0</v>
      </c>
      <c r="BI230" s="184">
        <f>IF(N230="nulová",J230,0)</f>
        <v>0</v>
      </c>
      <c r="BJ230" s="23" t="s">
        <v>83</v>
      </c>
      <c r="BK230" s="184">
        <f>ROUND(I230*H230,2)</f>
        <v>0</v>
      </c>
      <c r="BL230" s="23" t="s">
        <v>201</v>
      </c>
      <c r="BM230" s="23" t="s">
        <v>1645</v>
      </c>
    </row>
    <row r="231" spans="2:65" s="1" customFormat="1" ht="27">
      <c r="B231" s="40"/>
      <c r="D231" s="186" t="s">
        <v>209</v>
      </c>
      <c r="F231" s="194" t="s">
        <v>556</v>
      </c>
      <c r="I231" s="195"/>
      <c r="L231" s="40"/>
      <c r="M231" s="196"/>
      <c r="N231" s="41"/>
      <c r="O231" s="41"/>
      <c r="P231" s="41"/>
      <c r="Q231" s="41"/>
      <c r="R231" s="41"/>
      <c r="S231" s="41"/>
      <c r="T231" s="69"/>
      <c r="AT231" s="23" t="s">
        <v>209</v>
      </c>
      <c r="AU231" s="23" t="s">
        <v>211</v>
      </c>
    </row>
    <row r="232" spans="2:65" s="1" customFormat="1" ht="16.5" customHeight="1">
      <c r="B232" s="172"/>
      <c r="C232" s="173" t="s">
        <v>504</v>
      </c>
      <c r="D232" s="173" t="s">
        <v>197</v>
      </c>
      <c r="E232" s="174" t="s">
        <v>570</v>
      </c>
      <c r="F232" s="175" t="s">
        <v>571</v>
      </c>
      <c r="G232" s="176" t="s">
        <v>325</v>
      </c>
      <c r="H232" s="177">
        <v>1</v>
      </c>
      <c r="I232" s="178"/>
      <c r="J232" s="179">
        <f>ROUND(I232*H232,2)</f>
        <v>0</v>
      </c>
      <c r="K232" s="175"/>
      <c r="L232" s="40"/>
      <c r="M232" s="180" t="s">
        <v>5</v>
      </c>
      <c r="N232" s="181" t="s">
        <v>46</v>
      </c>
      <c r="O232" s="41"/>
      <c r="P232" s="182">
        <f>O232*H232</f>
        <v>0</v>
      </c>
      <c r="Q232" s="182">
        <v>3.4000000000000002E-4</v>
      </c>
      <c r="R232" s="182">
        <f>Q232*H232</f>
        <v>3.4000000000000002E-4</v>
      </c>
      <c r="S232" s="182">
        <v>0</v>
      </c>
      <c r="T232" s="183">
        <f>S232*H232</f>
        <v>0</v>
      </c>
      <c r="AR232" s="23" t="s">
        <v>201</v>
      </c>
      <c r="AT232" s="23" t="s">
        <v>197</v>
      </c>
      <c r="AU232" s="23" t="s">
        <v>211</v>
      </c>
      <c r="AY232" s="23" t="s">
        <v>195</v>
      </c>
      <c r="BE232" s="184">
        <f>IF(N232="základní",J232,0)</f>
        <v>0</v>
      </c>
      <c r="BF232" s="184">
        <f>IF(N232="snížená",J232,0)</f>
        <v>0</v>
      </c>
      <c r="BG232" s="184">
        <f>IF(N232="zákl. přenesená",J232,0)</f>
        <v>0</v>
      </c>
      <c r="BH232" s="184">
        <f>IF(N232="sníž. přenesená",J232,0)</f>
        <v>0</v>
      </c>
      <c r="BI232" s="184">
        <f>IF(N232="nulová",J232,0)</f>
        <v>0</v>
      </c>
      <c r="BJ232" s="23" t="s">
        <v>83</v>
      </c>
      <c r="BK232" s="184">
        <f>ROUND(I232*H232,2)</f>
        <v>0</v>
      </c>
      <c r="BL232" s="23" t="s">
        <v>201</v>
      </c>
      <c r="BM232" s="23" t="s">
        <v>1646</v>
      </c>
    </row>
    <row r="233" spans="2:65" s="1" customFormat="1" ht="16.5" customHeight="1">
      <c r="B233" s="172"/>
      <c r="C233" s="213" t="s">
        <v>508</v>
      </c>
      <c r="D233" s="213" t="s">
        <v>316</v>
      </c>
      <c r="E233" s="214" t="s">
        <v>574</v>
      </c>
      <c r="F233" s="215" t="s">
        <v>575</v>
      </c>
      <c r="G233" s="216" t="s">
        <v>325</v>
      </c>
      <c r="H233" s="217">
        <v>1</v>
      </c>
      <c r="I233" s="218"/>
      <c r="J233" s="219">
        <f>ROUND(I233*H233,2)</f>
        <v>0</v>
      </c>
      <c r="K233" s="215"/>
      <c r="L233" s="220"/>
      <c r="M233" s="221" t="s">
        <v>5</v>
      </c>
      <c r="N233" s="222" t="s">
        <v>46</v>
      </c>
      <c r="O233" s="41"/>
      <c r="P233" s="182">
        <f>O233*H233</f>
        <v>0</v>
      </c>
      <c r="Q233" s="182">
        <v>3.7499999999999999E-2</v>
      </c>
      <c r="R233" s="182">
        <f>Q233*H233</f>
        <v>3.7499999999999999E-2</v>
      </c>
      <c r="S233" s="182">
        <v>0</v>
      </c>
      <c r="T233" s="183">
        <f>S233*H233</f>
        <v>0</v>
      </c>
      <c r="AR233" s="23" t="s">
        <v>255</v>
      </c>
      <c r="AT233" s="23" t="s">
        <v>316</v>
      </c>
      <c r="AU233" s="23" t="s">
        <v>211</v>
      </c>
      <c r="AY233" s="23" t="s">
        <v>195</v>
      </c>
      <c r="BE233" s="184">
        <f>IF(N233="základní",J233,0)</f>
        <v>0</v>
      </c>
      <c r="BF233" s="184">
        <f>IF(N233="snížená",J233,0)</f>
        <v>0</v>
      </c>
      <c r="BG233" s="184">
        <f>IF(N233="zákl. přenesená",J233,0)</f>
        <v>0</v>
      </c>
      <c r="BH233" s="184">
        <f>IF(N233="sníž. přenesená",J233,0)</f>
        <v>0</v>
      </c>
      <c r="BI233" s="184">
        <f>IF(N233="nulová",J233,0)</f>
        <v>0</v>
      </c>
      <c r="BJ233" s="23" t="s">
        <v>83</v>
      </c>
      <c r="BK233" s="184">
        <f>ROUND(I233*H233,2)</f>
        <v>0</v>
      </c>
      <c r="BL233" s="23" t="s">
        <v>201</v>
      </c>
      <c r="BM233" s="23" t="s">
        <v>1647</v>
      </c>
    </row>
    <row r="234" spans="2:65" s="1" customFormat="1" ht="94.5">
      <c r="B234" s="40"/>
      <c r="D234" s="186" t="s">
        <v>209</v>
      </c>
      <c r="F234" s="194" t="s">
        <v>577</v>
      </c>
      <c r="I234" s="195"/>
      <c r="L234" s="40"/>
      <c r="M234" s="196"/>
      <c r="N234" s="41"/>
      <c r="O234" s="41"/>
      <c r="P234" s="41"/>
      <c r="Q234" s="41"/>
      <c r="R234" s="41"/>
      <c r="S234" s="41"/>
      <c r="T234" s="69"/>
      <c r="AT234" s="23" t="s">
        <v>209</v>
      </c>
      <c r="AU234" s="23" t="s">
        <v>211</v>
      </c>
    </row>
    <row r="235" spans="2:65" s="1" customFormat="1" ht="16.5" customHeight="1">
      <c r="B235" s="172"/>
      <c r="C235" s="173" t="s">
        <v>391</v>
      </c>
      <c r="D235" s="173" t="s">
        <v>197</v>
      </c>
      <c r="E235" s="174" t="s">
        <v>579</v>
      </c>
      <c r="F235" s="175" t="s">
        <v>580</v>
      </c>
      <c r="G235" s="176" t="s">
        <v>325</v>
      </c>
      <c r="H235" s="177">
        <v>12</v>
      </c>
      <c r="I235" s="178"/>
      <c r="J235" s="179">
        <f>ROUND(I235*H235,2)</f>
        <v>0</v>
      </c>
      <c r="K235" s="175"/>
      <c r="L235" s="40"/>
      <c r="M235" s="180" t="s">
        <v>5</v>
      </c>
      <c r="N235" s="181" t="s">
        <v>46</v>
      </c>
      <c r="O235" s="41"/>
      <c r="P235" s="182">
        <f>O235*H235</f>
        <v>0</v>
      </c>
      <c r="Q235" s="182">
        <v>6.3829999999999998E-2</v>
      </c>
      <c r="R235" s="182">
        <f>Q235*H235</f>
        <v>0.76595999999999997</v>
      </c>
      <c r="S235" s="182">
        <v>0</v>
      </c>
      <c r="T235" s="183">
        <f>S235*H235</f>
        <v>0</v>
      </c>
      <c r="AR235" s="23" t="s">
        <v>201</v>
      </c>
      <c r="AT235" s="23" t="s">
        <v>197</v>
      </c>
      <c r="AU235" s="23" t="s">
        <v>211</v>
      </c>
      <c r="AY235" s="23" t="s">
        <v>195</v>
      </c>
      <c r="BE235" s="184">
        <f>IF(N235="základní",J235,0)</f>
        <v>0</v>
      </c>
      <c r="BF235" s="184">
        <f>IF(N235="snížená",J235,0)</f>
        <v>0</v>
      </c>
      <c r="BG235" s="184">
        <f>IF(N235="zákl. přenesená",J235,0)</f>
        <v>0</v>
      </c>
      <c r="BH235" s="184">
        <f>IF(N235="sníž. přenesená",J235,0)</f>
        <v>0</v>
      </c>
      <c r="BI235" s="184">
        <f>IF(N235="nulová",J235,0)</f>
        <v>0</v>
      </c>
      <c r="BJ235" s="23" t="s">
        <v>83</v>
      </c>
      <c r="BK235" s="184">
        <f>ROUND(I235*H235,2)</f>
        <v>0</v>
      </c>
      <c r="BL235" s="23" t="s">
        <v>201</v>
      </c>
      <c r="BM235" s="23" t="s">
        <v>1648</v>
      </c>
    </row>
    <row r="236" spans="2:65" s="1" customFormat="1" ht="16.5" customHeight="1">
      <c r="B236" s="172"/>
      <c r="C236" s="213" t="s">
        <v>412</v>
      </c>
      <c r="D236" s="213" t="s">
        <v>316</v>
      </c>
      <c r="E236" s="214" t="s">
        <v>583</v>
      </c>
      <c r="F236" s="215" t="s">
        <v>584</v>
      </c>
      <c r="G236" s="216" t="s">
        <v>325</v>
      </c>
      <c r="H236" s="217">
        <v>12</v>
      </c>
      <c r="I236" s="218"/>
      <c r="J236" s="219">
        <f>ROUND(I236*H236,2)</f>
        <v>0</v>
      </c>
      <c r="K236" s="215"/>
      <c r="L236" s="220"/>
      <c r="M236" s="221" t="s">
        <v>5</v>
      </c>
      <c r="N236" s="222" t="s">
        <v>46</v>
      </c>
      <c r="O236" s="41"/>
      <c r="P236" s="182">
        <f>O236*H236</f>
        <v>0</v>
      </c>
      <c r="Q236" s="182">
        <v>7.3000000000000001E-3</v>
      </c>
      <c r="R236" s="182">
        <f>Q236*H236</f>
        <v>8.7599999999999997E-2</v>
      </c>
      <c r="S236" s="182">
        <v>0</v>
      </c>
      <c r="T236" s="183">
        <f>S236*H236</f>
        <v>0</v>
      </c>
      <c r="AR236" s="23" t="s">
        <v>255</v>
      </c>
      <c r="AT236" s="23" t="s">
        <v>316</v>
      </c>
      <c r="AU236" s="23" t="s">
        <v>211</v>
      </c>
      <c r="AY236" s="23" t="s">
        <v>195</v>
      </c>
      <c r="BE236" s="184">
        <f>IF(N236="základní",J236,0)</f>
        <v>0</v>
      </c>
      <c r="BF236" s="184">
        <f>IF(N236="snížená",J236,0)</f>
        <v>0</v>
      </c>
      <c r="BG236" s="184">
        <f>IF(N236="zákl. přenesená",J236,0)</f>
        <v>0</v>
      </c>
      <c r="BH236" s="184">
        <f>IF(N236="sníž. přenesená",J236,0)</f>
        <v>0</v>
      </c>
      <c r="BI236" s="184">
        <f>IF(N236="nulová",J236,0)</f>
        <v>0</v>
      </c>
      <c r="BJ236" s="23" t="s">
        <v>83</v>
      </c>
      <c r="BK236" s="184">
        <f>ROUND(I236*H236,2)</f>
        <v>0</v>
      </c>
      <c r="BL236" s="23" t="s">
        <v>201</v>
      </c>
      <c r="BM236" s="23" t="s">
        <v>1649</v>
      </c>
    </row>
    <row r="237" spans="2:65" s="1" customFormat="1" ht="40.5">
      <c r="B237" s="40"/>
      <c r="D237" s="186" t="s">
        <v>209</v>
      </c>
      <c r="F237" s="194" t="s">
        <v>586</v>
      </c>
      <c r="I237" s="195"/>
      <c r="L237" s="40"/>
      <c r="M237" s="196"/>
      <c r="N237" s="41"/>
      <c r="O237" s="41"/>
      <c r="P237" s="41"/>
      <c r="Q237" s="41"/>
      <c r="R237" s="41"/>
      <c r="S237" s="41"/>
      <c r="T237" s="69"/>
      <c r="AT237" s="23" t="s">
        <v>209</v>
      </c>
      <c r="AU237" s="23" t="s">
        <v>211</v>
      </c>
    </row>
    <row r="238" spans="2:65" s="1" customFormat="1" ht="16.5" customHeight="1">
      <c r="B238" s="172"/>
      <c r="C238" s="213" t="s">
        <v>520</v>
      </c>
      <c r="D238" s="213" t="s">
        <v>316</v>
      </c>
      <c r="E238" s="214" t="s">
        <v>588</v>
      </c>
      <c r="F238" s="215" t="s">
        <v>589</v>
      </c>
      <c r="G238" s="216" t="s">
        <v>325</v>
      </c>
      <c r="H238" s="217">
        <v>12</v>
      </c>
      <c r="I238" s="218"/>
      <c r="J238" s="219">
        <f>ROUND(I238*H238,2)</f>
        <v>0</v>
      </c>
      <c r="K238" s="215"/>
      <c r="L238" s="220"/>
      <c r="M238" s="221" t="s">
        <v>5</v>
      </c>
      <c r="N238" s="222" t="s">
        <v>46</v>
      </c>
      <c r="O238" s="41"/>
      <c r="P238" s="182">
        <f>O238*H238</f>
        <v>0</v>
      </c>
      <c r="Q238" s="182">
        <v>3.5000000000000001E-3</v>
      </c>
      <c r="R238" s="182">
        <f>Q238*H238</f>
        <v>4.2000000000000003E-2</v>
      </c>
      <c r="S238" s="182">
        <v>0</v>
      </c>
      <c r="T238" s="183">
        <f>S238*H238</f>
        <v>0</v>
      </c>
      <c r="AR238" s="23" t="s">
        <v>255</v>
      </c>
      <c r="AT238" s="23" t="s">
        <v>316</v>
      </c>
      <c r="AU238" s="23" t="s">
        <v>211</v>
      </c>
      <c r="AY238" s="23" t="s">
        <v>195</v>
      </c>
      <c r="BE238" s="184">
        <f>IF(N238="základní",J238,0)</f>
        <v>0</v>
      </c>
      <c r="BF238" s="184">
        <f>IF(N238="snížená",J238,0)</f>
        <v>0</v>
      </c>
      <c r="BG238" s="184">
        <f>IF(N238="zákl. přenesená",J238,0)</f>
        <v>0</v>
      </c>
      <c r="BH238" s="184">
        <f>IF(N238="sníž. přenesená",J238,0)</f>
        <v>0</v>
      </c>
      <c r="BI238" s="184">
        <f>IF(N238="nulová",J238,0)</f>
        <v>0</v>
      </c>
      <c r="BJ238" s="23" t="s">
        <v>83</v>
      </c>
      <c r="BK238" s="184">
        <f>ROUND(I238*H238,2)</f>
        <v>0</v>
      </c>
      <c r="BL238" s="23" t="s">
        <v>201</v>
      </c>
      <c r="BM238" s="23" t="s">
        <v>1650</v>
      </c>
    </row>
    <row r="239" spans="2:65" s="1" customFormat="1" ht="27">
      <c r="B239" s="40"/>
      <c r="D239" s="186" t="s">
        <v>209</v>
      </c>
      <c r="F239" s="194" t="s">
        <v>512</v>
      </c>
      <c r="I239" s="195"/>
      <c r="L239" s="40"/>
      <c r="M239" s="196"/>
      <c r="N239" s="41"/>
      <c r="O239" s="41"/>
      <c r="P239" s="41"/>
      <c r="Q239" s="41"/>
      <c r="R239" s="41"/>
      <c r="S239" s="41"/>
      <c r="T239" s="69"/>
      <c r="AT239" s="23" t="s">
        <v>209</v>
      </c>
      <c r="AU239" s="23" t="s">
        <v>211</v>
      </c>
    </row>
    <row r="240" spans="2:65" s="1" customFormat="1" ht="16.5" customHeight="1">
      <c r="B240" s="172"/>
      <c r="C240" s="173" t="s">
        <v>524</v>
      </c>
      <c r="D240" s="173" t="s">
        <v>197</v>
      </c>
      <c r="E240" s="174" t="s">
        <v>592</v>
      </c>
      <c r="F240" s="175" t="s">
        <v>593</v>
      </c>
      <c r="G240" s="176" t="s">
        <v>325</v>
      </c>
      <c r="H240" s="177">
        <v>2</v>
      </c>
      <c r="I240" s="178"/>
      <c r="J240" s="179">
        <f>ROUND(I240*H240,2)</f>
        <v>0</v>
      </c>
      <c r="K240" s="175"/>
      <c r="L240" s="40"/>
      <c r="M240" s="180" t="s">
        <v>5</v>
      </c>
      <c r="N240" s="181" t="s">
        <v>46</v>
      </c>
      <c r="O240" s="41"/>
      <c r="P240" s="182">
        <f>O240*H240</f>
        <v>0</v>
      </c>
      <c r="Q240" s="182">
        <v>0.12303</v>
      </c>
      <c r="R240" s="182">
        <f>Q240*H240</f>
        <v>0.24606</v>
      </c>
      <c r="S240" s="182">
        <v>0</v>
      </c>
      <c r="T240" s="183">
        <f>S240*H240</f>
        <v>0</v>
      </c>
      <c r="AR240" s="23" t="s">
        <v>201</v>
      </c>
      <c r="AT240" s="23" t="s">
        <v>197</v>
      </c>
      <c r="AU240" s="23" t="s">
        <v>211</v>
      </c>
      <c r="AY240" s="23" t="s">
        <v>195</v>
      </c>
      <c r="BE240" s="184">
        <f>IF(N240="základní",J240,0)</f>
        <v>0</v>
      </c>
      <c r="BF240" s="184">
        <f>IF(N240="snížená",J240,0)</f>
        <v>0</v>
      </c>
      <c r="BG240" s="184">
        <f>IF(N240="zákl. přenesená",J240,0)</f>
        <v>0</v>
      </c>
      <c r="BH240" s="184">
        <f>IF(N240="sníž. přenesená",J240,0)</f>
        <v>0</v>
      </c>
      <c r="BI240" s="184">
        <f>IF(N240="nulová",J240,0)</f>
        <v>0</v>
      </c>
      <c r="BJ240" s="23" t="s">
        <v>83</v>
      </c>
      <c r="BK240" s="184">
        <f>ROUND(I240*H240,2)</f>
        <v>0</v>
      </c>
      <c r="BL240" s="23" t="s">
        <v>201</v>
      </c>
      <c r="BM240" s="23" t="s">
        <v>1651</v>
      </c>
    </row>
    <row r="241" spans="2:65" s="1" customFormat="1" ht="16.5" customHeight="1">
      <c r="B241" s="172"/>
      <c r="C241" s="213" t="s">
        <v>528</v>
      </c>
      <c r="D241" s="213" t="s">
        <v>316</v>
      </c>
      <c r="E241" s="214" t="s">
        <v>596</v>
      </c>
      <c r="F241" s="215" t="s">
        <v>597</v>
      </c>
      <c r="G241" s="216" t="s">
        <v>325</v>
      </c>
      <c r="H241" s="217">
        <v>2</v>
      </c>
      <c r="I241" s="218"/>
      <c r="J241" s="219">
        <f>ROUND(I241*H241,2)</f>
        <v>0</v>
      </c>
      <c r="K241" s="215"/>
      <c r="L241" s="220"/>
      <c r="M241" s="221" t="s">
        <v>5</v>
      </c>
      <c r="N241" s="222" t="s">
        <v>46</v>
      </c>
      <c r="O241" s="41"/>
      <c r="P241" s="182">
        <f>O241*H241</f>
        <v>0</v>
      </c>
      <c r="Q241" s="182">
        <v>1.3299999999999999E-2</v>
      </c>
      <c r="R241" s="182">
        <f>Q241*H241</f>
        <v>2.6599999999999999E-2</v>
      </c>
      <c r="S241" s="182">
        <v>0</v>
      </c>
      <c r="T241" s="183">
        <f>S241*H241</f>
        <v>0</v>
      </c>
      <c r="AR241" s="23" t="s">
        <v>255</v>
      </c>
      <c r="AT241" s="23" t="s">
        <v>316</v>
      </c>
      <c r="AU241" s="23" t="s">
        <v>211</v>
      </c>
      <c r="AY241" s="23" t="s">
        <v>195</v>
      </c>
      <c r="BE241" s="184">
        <f>IF(N241="základní",J241,0)</f>
        <v>0</v>
      </c>
      <c r="BF241" s="184">
        <f>IF(N241="snížená",J241,0)</f>
        <v>0</v>
      </c>
      <c r="BG241" s="184">
        <f>IF(N241="zákl. přenesená",J241,0)</f>
        <v>0</v>
      </c>
      <c r="BH241" s="184">
        <f>IF(N241="sníž. přenesená",J241,0)</f>
        <v>0</v>
      </c>
      <c r="BI241" s="184">
        <f>IF(N241="nulová",J241,0)</f>
        <v>0</v>
      </c>
      <c r="BJ241" s="23" t="s">
        <v>83</v>
      </c>
      <c r="BK241" s="184">
        <f>ROUND(I241*H241,2)</f>
        <v>0</v>
      </c>
      <c r="BL241" s="23" t="s">
        <v>201</v>
      </c>
      <c r="BM241" s="23" t="s">
        <v>1652</v>
      </c>
    </row>
    <row r="242" spans="2:65" s="1" customFormat="1" ht="54">
      <c r="B242" s="40"/>
      <c r="D242" s="186" t="s">
        <v>209</v>
      </c>
      <c r="F242" s="194" t="s">
        <v>599</v>
      </c>
      <c r="I242" s="195"/>
      <c r="L242" s="40"/>
      <c r="M242" s="196"/>
      <c r="N242" s="41"/>
      <c r="O242" s="41"/>
      <c r="P242" s="41"/>
      <c r="Q242" s="41"/>
      <c r="R242" s="41"/>
      <c r="S242" s="41"/>
      <c r="T242" s="69"/>
      <c r="AT242" s="23" t="s">
        <v>209</v>
      </c>
      <c r="AU242" s="23" t="s">
        <v>211</v>
      </c>
    </row>
    <row r="243" spans="2:65" s="1" customFormat="1" ht="16.5" customHeight="1">
      <c r="B243" s="172"/>
      <c r="C243" s="173" t="s">
        <v>532</v>
      </c>
      <c r="D243" s="173" t="s">
        <v>197</v>
      </c>
      <c r="E243" s="174" t="s">
        <v>605</v>
      </c>
      <c r="F243" s="175" t="s">
        <v>606</v>
      </c>
      <c r="G243" s="176" t="s">
        <v>325</v>
      </c>
      <c r="H243" s="177">
        <v>1</v>
      </c>
      <c r="I243" s="178"/>
      <c r="J243" s="179">
        <f>ROUND(I243*H243,2)</f>
        <v>0</v>
      </c>
      <c r="K243" s="175"/>
      <c r="L243" s="40"/>
      <c r="M243" s="180" t="s">
        <v>5</v>
      </c>
      <c r="N243" s="181" t="s">
        <v>46</v>
      </c>
      <c r="O243" s="41"/>
      <c r="P243" s="182">
        <f>O243*H243</f>
        <v>0</v>
      </c>
      <c r="Q243" s="182">
        <v>0.32906000000000002</v>
      </c>
      <c r="R243" s="182">
        <f>Q243*H243</f>
        <v>0.32906000000000002</v>
      </c>
      <c r="S243" s="182">
        <v>0</v>
      </c>
      <c r="T243" s="183">
        <f>S243*H243</f>
        <v>0</v>
      </c>
      <c r="AR243" s="23" t="s">
        <v>201</v>
      </c>
      <c r="AT243" s="23" t="s">
        <v>197</v>
      </c>
      <c r="AU243" s="23" t="s">
        <v>211</v>
      </c>
      <c r="AY243" s="23" t="s">
        <v>195</v>
      </c>
      <c r="BE243" s="184">
        <f>IF(N243="základní",J243,0)</f>
        <v>0</v>
      </c>
      <c r="BF243" s="184">
        <f>IF(N243="snížená",J243,0)</f>
        <v>0</v>
      </c>
      <c r="BG243" s="184">
        <f>IF(N243="zákl. přenesená",J243,0)</f>
        <v>0</v>
      </c>
      <c r="BH243" s="184">
        <f>IF(N243="sníž. přenesená",J243,0)</f>
        <v>0</v>
      </c>
      <c r="BI243" s="184">
        <f>IF(N243="nulová",J243,0)</f>
        <v>0</v>
      </c>
      <c r="BJ243" s="23" t="s">
        <v>83</v>
      </c>
      <c r="BK243" s="184">
        <f>ROUND(I243*H243,2)</f>
        <v>0</v>
      </c>
      <c r="BL243" s="23" t="s">
        <v>201</v>
      </c>
      <c r="BM243" s="23" t="s">
        <v>1653</v>
      </c>
    </row>
    <row r="244" spans="2:65" s="1" customFormat="1" ht="16.5" customHeight="1">
      <c r="B244" s="172"/>
      <c r="C244" s="213" t="s">
        <v>537</v>
      </c>
      <c r="D244" s="213" t="s">
        <v>316</v>
      </c>
      <c r="E244" s="214" t="s">
        <v>609</v>
      </c>
      <c r="F244" s="215" t="s">
        <v>610</v>
      </c>
      <c r="G244" s="216" t="s">
        <v>325</v>
      </c>
      <c r="H244" s="217">
        <v>1</v>
      </c>
      <c r="I244" s="218"/>
      <c r="J244" s="219">
        <f>ROUND(I244*H244,2)</f>
        <v>0</v>
      </c>
      <c r="K244" s="215"/>
      <c r="L244" s="220"/>
      <c r="M244" s="221" t="s">
        <v>5</v>
      </c>
      <c r="N244" s="222" t="s">
        <v>46</v>
      </c>
      <c r="O244" s="41"/>
      <c r="P244" s="182">
        <f>O244*H244</f>
        <v>0</v>
      </c>
      <c r="Q244" s="182">
        <v>2.9499999999999998E-2</v>
      </c>
      <c r="R244" s="182">
        <f>Q244*H244</f>
        <v>2.9499999999999998E-2</v>
      </c>
      <c r="S244" s="182">
        <v>0</v>
      </c>
      <c r="T244" s="183">
        <f>S244*H244</f>
        <v>0</v>
      </c>
      <c r="AR244" s="23" t="s">
        <v>255</v>
      </c>
      <c r="AT244" s="23" t="s">
        <v>316</v>
      </c>
      <c r="AU244" s="23" t="s">
        <v>211</v>
      </c>
      <c r="AY244" s="23" t="s">
        <v>195</v>
      </c>
      <c r="BE244" s="184">
        <f>IF(N244="základní",J244,0)</f>
        <v>0</v>
      </c>
      <c r="BF244" s="184">
        <f>IF(N244="snížená",J244,0)</f>
        <v>0</v>
      </c>
      <c r="BG244" s="184">
        <f>IF(N244="zákl. přenesená",J244,0)</f>
        <v>0</v>
      </c>
      <c r="BH244" s="184">
        <f>IF(N244="sníž. přenesená",J244,0)</f>
        <v>0</v>
      </c>
      <c r="BI244" s="184">
        <f>IF(N244="nulová",J244,0)</f>
        <v>0</v>
      </c>
      <c r="BJ244" s="23" t="s">
        <v>83</v>
      </c>
      <c r="BK244" s="184">
        <f>ROUND(I244*H244,2)</f>
        <v>0</v>
      </c>
      <c r="BL244" s="23" t="s">
        <v>201</v>
      </c>
      <c r="BM244" s="23" t="s">
        <v>1654</v>
      </c>
    </row>
    <row r="245" spans="2:65" s="1" customFormat="1" ht="40.5">
      <c r="B245" s="40"/>
      <c r="D245" s="186" t="s">
        <v>209</v>
      </c>
      <c r="F245" s="194" t="s">
        <v>612</v>
      </c>
      <c r="I245" s="195"/>
      <c r="L245" s="40"/>
      <c r="M245" s="196"/>
      <c r="N245" s="41"/>
      <c r="O245" s="41"/>
      <c r="P245" s="41"/>
      <c r="Q245" s="41"/>
      <c r="R245" s="41"/>
      <c r="S245" s="41"/>
      <c r="T245" s="69"/>
      <c r="AT245" s="23" t="s">
        <v>209</v>
      </c>
      <c r="AU245" s="23" t="s">
        <v>211</v>
      </c>
    </row>
    <row r="246" spans="2:65" s="1" customFormat="1" ht="16.5" customHeight="1">
      <c r="B246" s="172"/>
      <c r="C246" s="173" t="s">
        <v>543</v>
      </c>
      <c r="D246" s="173" t="s">
        <v>197</v>
      </c>
      <c r="E246" s="174" t="s">
        <v>614</v>
      </c>
      <c r="F246" s="175" t="s">
        <v>615</v>
      </c>
      <c r="G246" s="176" t="s">
        <v>207</v>
      </c>
      <c r="H246" s="177">
        <v>135.6</v>
      </c>
      <c r="I246" s="178"/>
      <c r="J246" s="179">
        <f>ROUND(I246*H246,2)</f>
        <v>0</v>
      </c>
      <c r="K246" s="175"/>
      <c r="L246" s="40"/>
      <c r="M246" s="180" t="s">
        <v>5</v>
      </c>
      <c r="N246" s="181" t="s">
        <v>46</v>
      </c>
      <c r="O246" s="41"/>
      <c r="P246" s="182">
        <f>O246*H246</f>
        <v>0</v>
      </c>
      <c r="Q246" s="182">
        <v>0</v>
      </c>
      <c r="R246" s="182">
        <f>Q246*H246</f>
        <v>0</v>
      </c>
      <c r="S246" s="182">
        <v>0</v>
      </c>
      <c r="T246" s="183">
        <f>S246*H246</f>
        <v>0</v>
      </c>
      <c r="AR246" s="23" t="s">
        <v>201</v>
      </c>
      <c r="AT246" s="23" t="s">
        <v>197</v>
      </c>
      <c r="AU246" s="23" t="s">
        <v>211</v>
      </c>
      <c r="AY246" s="23" t="s">
        <v>195</v>
      </c>
      <c r="BE246" s="184">
        <f>IF(N246="základní",J246,0)</f>
        <v>0</v>
      </c>
      <c r="BF246" s="184">
        <f>IF(N246="snížená",J246,0)</f>
        <v>0</v>
      </c>
      <c r="BG246" s="184">
        <f>IF(N246="zákl. přenesená",J246,0)</f>
        <v>0</v>
      </c>
      <c r="BH246" s="184">
        <f>IF(N246="sníž. přenesená",J246,0)</f>
        <v>0</v>
      </c>
      <c r="BI246" s="184">
        <f>IF(N246="nulová",J246,0)</f>
        <v>0</v>
      </c>
      <c r="BJ246" s="23" t="s">
        <v>83</v>
      </c>
      <c r="BK246" s="184">
        <f>ROUND(I246*H246,2)</f>
        <v>0</v>
      </c>
      <c r="BL246" s="23" t="s">
        <v>201</v>
      </c>
      <c r="BM246" s="23" t="s">
        <v>1655</v>
      </c>
    </row>
    <row r="247" spans="2:65" s="1" customFormat="1" ht="67.5">
      <c r="B247" s="40"/>
      <c r="D247" s="186" t="s">
        <v>209</v>
      </c>
      <c r="F247" s="194" t="s">
        <v>617</v>
      </c>
      <c r="I247" s="195"/>
      <c r="L247" s="40"/>
      <c r="M247" s="196"/>
      <c r="N247" s="41"/>
      <c r="O247" s="41"/>
      <c r="P247" s="41"/>
      <c r="Q247" s="41"/>
      <c r="R247" s="41"/>
      <c r="S247" s="41"/>
      <c r="T247" s="69"/>
      <c r="AT247" s="23" t="s">
        <v>209</v>
      </c>
      <c r="AU247" s="23" t="s">
        <v>211</v>
      </c>
    </row>
    <row r="248" spans="2:65" s="1" customFormat="1" ht="16.5" customHeight="1">
      <c r="B248" s="172"/>
      <c r="C248" s="173" t="s">
        <v>547</v>
      </c>
      <c r="D248" s="173" t="s">
        <v>197</v>
      </c>
      <c r="E248" s="174" t="s">
        <v>619</v>
      </c>
      <c r="F248" s="175" t="s">
        <v>620</v>
      </c>
      <c r="G248" s="176" t="s">
        <v>325</v>
      </c>
      <c r="H248" s="177">
        <v>1</v>
      </c>
      <c r="I248" s="178"/>
      <c r="J248" s="179">
        <f>ROUND(I248*H248,2)</f>
        <v>0</v>
      </c>
      <c r="K248" s="175"/>
      <c r="L248" s="40"/>
      <c r="M248" s="180" t="s">
        <v>5</v>
      </c>
      <c r="N248" s="181" t="s">
        <v>46</v>
      </c>
      <c r="O248" s="41"/>
      <c r="P248" s="182">
        <f>O248*H248</f>
        <v>0</v>
      </c>
      <c r="Q248" s="182">
        <v>0</v>
      </c>
      <c r="R248" s="182">
        <f>Q248*H248</f>
        <v>0</v>
      </c>
      <c r="S248" s="182">
        <v>0</v>
      </c>
      <c r="T248" s="183">
        <f>S248*H248</f>
        <v>0</v>
      </c>
      <c r="AR248" s="23" t="s">
        <v>201</v>
      </c>
      <c r="AT248" s="23" t="s">
        <v>197</v>
      </c>
      <c r="AU248" s="23" t="s">
        <v>211</v>
      </c>
      <c r="AY248" s="23" t="s">
        <v>195</v>
      </c>
      <c r="BE248" s="184">
        <f>IF(N248="základní",J248,0)</f>
        <v>0</v>
      </c>
      <c r="BF248" s="184">
        <f>IF(N248="snížená",J248,0)</f>
        <v>0</v>
      </c>
      <c r="BG248" s="184">
        <f>IF(N248="zákl. přenesená",J248,0)</f>
        <v>0</v>
      </c>
      <c r="BH248" s="184">
        <f>IF(N248="sníž. přenesená",J248,0)</f>
        <v>0</v>
      </c>
      <c r="BI248" s="184">
        <f>IF(N248="nulová",J248,0)</f>
        <v>0</v>
      </c>
      <c r="BJ248" s="23" t="s">
        <v>83</v>
      </c>
      <c r="BK248" s="184">
        <f>ROUND(I248*H248,2)</f>
        <v>0</v>
      </c>
      <c r="BL248" s="23" t="s">
        <v>201</v>
      </c>
      <c r="BM248" s="23" t="s">
        <v>1656</v>
      </c>
    </row>
    <row r="249" spans="2:65" s="1" customFormat="1" ht="27">
      <c r="B249" s="40"/>
      <c r="D249" s="186" t="s">
        <v>209</v>
      </c>
      <c r="F249" s="194" t="s">
        <v>622</v>
      </c>
      <c r="I249" s="195"/>
      <c r="L249" s="40"/>
      <c r="M249" s="196"/>
      <c r="N249" s="41"/>
      <c r="O249" s="41"/>
      <c r="P249" s="41"/>
      <c r="Q249" s="41"/>
      <c r="R249" s="41"/>
      <c r="S249" s="41"/>
      <c r="T249" s="69"/>
      <c r="AT249" s="23" t="s">
        <v>209</v>
      </c>
      <c r="AU249" s="23" t="s">
        <v>211</v>
      </c>
    </row>
    <row r="250" spans="2:65" s="1" customFormat="1" ht="16.5" customHeight="1">
      <c r="B250" s="172"/>
      <c r="C250" s="173" t="s">
        <v>552</v>
      </c>
      <c r="D250" s="173" t="s">
        <v>197</v>
      </c>
      <c r="E250" s="174" t="s">
        <v>624</v>
      </c>
      <c r="F250" s="175" t="s">
        <v>625</v>
      </c>
      <c r="G250" s="176" t="s">
        <v>207</v>
      </c>
      <c r="H250" s="177">
        <v>135.6</v>
      </c>
      <c r="I250" s="178"/>
      <c r="J250" s="179">
        <f>ROUND(I250*H250,2)</f>
        <v>0</v>
      </c>
      <c r="K250" s="175"/>
      <c r="L250" s="40"/>
      <c r="M250" s="180" t="s">
        <v>5</v>
      </c>
      <c r="N250" s="181" t="s">
        <v>46</v>
      </c>
      <c r="O250" s="41"/>
      <c r="P250" s="182">
        <f>O250*H250</f>
        <v>0</v>
      </c>
      <c r="Q250" s="182">
        <v>0</v>
      </c>
      <c r="R250" s="182">
        <f>Q250*H250</f>
        <v>0</v>
      </c>
      <c r="S250" s="182">
        <v>0</v>
      </c>
      <c r="T250" s="183">
        <f>S250*H250</f>
        <v>0</v>
      </c>
      <c r="AR250" s="23" t="s">
        <v>201</v>
      </c>
      <c r="AT250" s="23" t="s">
        <v>197</v>
      </c>
      <c r="AU250" s="23" t="s">
        <v>211</v>
      </c>
      <c r="AY250" s="23" t="s">
        <v>195</v>
      </c>
      <c r="BE250" s="184">
        <f>IF(N250="základní",J250,0)</f>
        <v>0</v>
      </c>
      <c r="BF250" s="184">
        <f>IF(N250="snížená",J250,0)</f>
        <v>0</v>
      </c>
      <c r="BG250" s="184">
        <f>IF(N250="zákl. přenesená",J250,0)</f>
        <v>0</v>
      </c>
      <c r="BH250" s="184">
        <f>IF(N250="sníž. přenesená",J250,0)</f>
        <v>0</v>
      </c>
      <c r="BI250" s="184">
        <f>IF(N250="nulová",J250,0)</f>
        <v>0</v>
      </c>
      <c r="BJ250" s="23" t="s">
        <v>83</v>
      </c>
      <c r="BK250" s="184">
        <f>ROUND(I250*H250,2)</f>
        <v>0</v>
      </c>
      <c r="BL250" s="23" t="s">
        <v>201</v>
      </c>
      <c r="BM250" s="23" t="s">
        <v>1657</v>
      </c>
    </row>
    <row r="251" spans="2:65" s="1" customFormat="1" ht="27">
      <c r="B251" s="40"/>
      <c r="D251" s="186" t="s">
        <v>209</v>
      </c>
      <c r="F251" s="194" t="s">
        <v>627</v>
      </c>
      <c r="I251" s="195"/>
      <c r="L251" s="40"/>
      <c r="M251" s="196"/>
      <c r="N251" s="41"/>
      <c r="O251" s="41"/>
      <c r="P251" s="41"/>
      <c r="Q251" s="41"/>
      <c r="R251" s="41"/>
      <c r="S251" s="41"/>
      <c r="T251" s="69"/>
      <c r="AT251" s="23" t="s">
        <v>209</v>
      </c>
      <c r="AU251" s="23" t="s">
        <v>211</v>
      </c>
    </row>
    <row r="252" spans="2:65" s="1" customFormat="1" ht="16.5" customHeight="1">
      <c r="B252" s="172"/>
      <c r="C252" s="173" t="s">
        <v>557</v>
      </c>
      <c r="D252" s="173" t="s">
        <v>197</v>
      </c>
      <c r="E252" s="174" t="s">
        <v>629</v>
      </c>
      <c r="F252" s="175" t="s">
        <v>630</v>
      </c>
      <c r="G252" s="176" t="s">
        <v>325</v>
      </c>
      <c r="H252" s="177">
        <v>3</v>
      </c>
      <c r="I252" s="178"/>
      <c r="J252" s="179">
        <f>ROUND(I252*H252,2)</f>
        <v>0</v>
      </c>
      <c r="K252" s="175"/>
      <c r="L252" s="40"/>
      <c r="M252" s="180" t="s">
        <v>5</v>
      </c>
      <c r="N252" s="181" t="s">
        <v>46</v>
      </c>
      <c r="O252" s="41"/>
      <c r="P252" s="182">
        <f>O252*H252</f>
        <v>0</v>
      </c>
      <c r="Q252" s="182">
        <v>0.46009</v>
      </c>
      <c r="R252" s="182">
        <f>Q252*H252</f>
        <v>1.3802699999999999</v>
      </c>
      <c r="S252" s="182">
        <v>0</v>
      </c>
      <c r="T252" s="183">
        <f>S252*H252</f>
        <v>0</v>
      </c>
      <c r="AR252" s="23" t="s">
        <v>201</v>
      </c>
      <c r="AT252" s="23" t="s">
        <v>197</v>
      </c>
      <c r="AU252" s="23" t="s">
        <v>211</v>
      </c>
      <c r="AY252" s="23" t="s">
        <v>195</v>
      </c>
      <c r="BE252" s="184">
        <f>IF(N252="základní",J252,0)</f>
        <v>0</v>
      </c>
      <c r="BF252" s="184">
        <f>IF(N252="snížená",J252,0)</f>
        <v>0</v>
      </c>
      <c r="BG252" s="184">
        <f>IF(N252="zákl. přenesená",J252,0)</f>
        <v>0</v>
      </c>
      <c r="BH252" s="184">
        <f>IF(N252="sníž. přenesená",J252,0)</f>
        <v>0</v>
      </c>
      <c r="BI252" s="184">
        <f>IF(N252="nulová",J252,0)</f>
        <v>0</v>
      </c>
      <c r="BJ252" s="23" t="s">
        <v>83</v>
      </c>
      <c r="BK252" s="184">
        <f>ROUND(I252*H252,2)</f>
        <v>0</v>
      </c>
      <c r="BL252" s="23" t="s">
        <v>201</v>
      </c>
      <c r="BM252" s="23" t="s">
        <v>1658</v>
      </c>
    </row>
    <row r="253" spans="2:65" s="1" customFormat="1" ht="27">
      <c r="B253" s="40"/>
      <c r="D253" s="186" t="s">
        <v>209</v>
      </c>
      <c r="F253" s="194" t="s">
        <v>632</v>
      </c>
      <c r="I253" s="195"/>
      <c r="L253" s="40"/>
      <c r="M253" s="196"/>
      <c r="N253" s="41"/>
      <c r="O253" s="41"/>
      <c r="P253" s="41"/>
      <c r="Q253" s="41"/>
      <c r="R253" s="41"/>
      <c r="S253" s="41"/>
      <c r="T253" s="69"/>
      <c r="AT253" s="23" t="s">
        <v>209</v>
      </c>
      <c r="AU253" s="23" t="s">
        <v>211</v>
      </c>
    </row>
    <row r="254" spans="2:65" s="1" customFormat="1" ht="16.5" customHeight="1">
      <c r="B254" s="172"/>
      <c r="C254" s="173" t="s">
        <v>561</v>
      </c>
      <c r="D254" s="173" t="s">
        <v>197</v>
      </c>
      <c r="E254" s="174" t="s">
        <v>634</v>
      </c>
      <c r="F254" s="175" t="s">
        <v>635</v>
      </c>
      <c r="G254" s="176" t="s">
        <v>207</v>
      </c>
      <c r="H254" s="177">
        <v>136</v>
      </c>
      <c r="I254" s="178"/>
      <c r="J254" s="179">
        <f>ROUND(I254*H254,2)</f>
        <v>0</v>
      </c>
      <c r="K254" s="175"/>
      <c r="L254" s="40"/>
      <c r="M254" s="180" t="s">
        <v>5</v>
      </c>
      <c r="N254" s="181" t="s">
        <v>46</v>
      </c>
      <c r="O254" s="41"/>
      <c r="P254" s="182">
        <f>O254*H254</f>
        <v>0</v>
      </c>
      <c r="Q254" s="182">
        <v>9.0000000000000006E-5</v>
      </c>
      <c r="R254" s="182">
        <f>Q254*H254</f>
        <v>1.2240000000000001E-2</v>
      </c>
      <c r="S254" s="182">
        <v>0</v>
      </c>
      <c r="T254" s="183">
        <f>S254*H254</f>
        <v>0</v>
      </c>
      <c r="AR254" s="23" t="s">
        <v>201</v>
      </c>
      <c r="AT254" s="23" t="s">
        <v>197</v>
      </c>
      <c r="AU254" s="23" t="s">
        <v>211</v>
      </c>
      <c r="AY254" s="23" t="s">
        <v>195</v>
      </c>
      <c r="BE254" s="184">
        <f>IF(N254="základní",J254,0)</f>
        <v>0</v>
      </c>
      <c r="BF254" s="184">
        <f>IF(N254="snížená",J254,0)</f>
        <v>0</v>
      </c>
      <c r="BG254" s="184">
        <f>IF(N254="zákl. přenesená",J254,0)</f>
        <v>0</v>
      </c>
      <c r="BH254" s="184">
        <f>IF(N254="sníž. přenesená",J254,0)</f>
        <v>0</v>
      </c>
      <c r="BI254" s="184">
        <f>IF(N254="nulová",J254,0)</f>
        <v>0</v>
      </c>
      <c r="BJ254" s="23" t="s">
        <v>83</v>
      </c>
      <c r="BK254" s="184">
        <f>ROUND(I254*H254,2)</f>
        <v>0</v>
      </c>
      <c r="BL254" s="23" t="s">
        <v>201</v>
      </c>
      <c r="BM254" s="23" t="s">
        <v>1659</v>
      </c>
    </row>
    <row r="255" spans="2:65" s="1" customFormat="1" ht="16.5" customHeight="1">
      <c r="B255" s="172"/>
      <c r="C255" s="173" t="s">
        <v>565</v>
      </c>
      <c r="D255" s="173" t="s">
        <v>197</v>
      </c>
      <c r="E255" s="174" t="s">
        <v>638</v>
      </c>
      <c r="F255" s="175" t="s">
        <v>639</v>
      </c>
      <c r="G255" s="176" t="s">
        <v>207</v>
      </c>
      <c r="H255" s="177">
        <v>275</v>
      </c>
      <c r="I255" s="178"/>
      <c r="J255" s="179">
        <f>ROUND(I255*H255,2)</f>
        <v>0</v>
      </c>
      <c r="K255" s="175"/>
      <c r="L255" s="40"/>
      <c r="M255" s="180" t="s">
        <v>5</v>
      </c>
      <c r="N255" s="181" t="s">
        <v>46</v>
      </c>
      <c r="O255" s="41"/>
      <c r="P255" s="182">
        <f>O255*H255</f>
        <v>0</v>
      </c>
      <c r="Q255" s="182">
        <v>1.9000000000000001E-4</v>
      </c>
      <c r="R255" s="182">
        <f>Q255*H255</f>
        <v>5.2250000000000005E-2</v>
      </c>
      <c r="S255" s="182">
        <v>0</v>
      </c>
      <c r="T255" s="183">
        <f>S255*H255</f>
        <v>0</v>
      </c>
      <c r="AR255" s="23" t="s">
        <v>201</v>
      </c>
      <c r="AT255" s="23" t="s">
        <v>197</v>
      </c>
      <c r="AU255" s="23" t="s">
        <v>211</v>
      </c>
      <c r="AY255" s="23" t="s">
        <v>195</v>
      </c>
      <c r="BE255" s="184">
        <f>IF(N255="základní",J255,0)</f>
        <v>0</v>
      </c>
      <c r="BF255" s="184">
        <f>IF(N255="snížená",J255,0)</f>
        <v>0</v>
      </c>
      <c r="BG255" s="184">
        <f>IF(N255="zákl. přenesená",J255,0)</f>
        <v>0</v>
      </c>
      <c r="BH255" s="184">
        <f>IF(N255="sníž. přenesená",J255,0)</f>
        <v>0</v>
      </c>
      <c r="BI255" s="184">
        <f>IF(N255="nulová",J255,0)</f>
        <v>0</v>
      </c>
      <c r="BJ255" s="23" t="s">
        <v>83</v>
      </c>
      <c r="BK255" s="184">
        <f>ROUND(I255*H255,2)</f>
        <v>0</v>
      </c>
      <c r="BL255" s="23" t="s">
        <v>201</v>
      </c>
      <c r="BM255" s="23" t="s">
        <v>1660</v>
      </c>
    </row>
    <row r="256" spans="2:65" s="1" customFormat="1" ht="54">
      <c r="B256" s="40"/>
      <c r="D256" s="186" t="s">
        <v>209</v>
      </c>
      <c r="F256" s="194" t="s">
        <v>641</v>
      </c>
      <c r="I256" s="195"/>
      <c r="L256" s="40"/>
      <c r="M256" s="196"/>
      <c r="N256" s="41"/>
      <c r="O256" s="41"/>
      <c r="P256" s="41"/>
      <c r="Q256" s="41"/>
      <c r="R256" s="41"/>
      <c r="S256" s="41"/>
      <c r="T256" s="69"/>
      <c r="AT256" s="23" t="s">
        <v>209</v>
      </c>
      <c r="AU256" s="23" t="s">
        <v>211</v>
      </c>
    </row>
    <row r="257" spans="2:65" s="1" customFormat="1" ht="16.5" customHeight="1">
      <c r="B257" s="172"/>
      <c r="C257" s="173" t="s">
        <v>569</v>
      </c>
      <c r="D257" s="173" t="s">
        <v>197</v>
      </c>
      <c r="E257" s="174" t="s">
        <v>642</v>
      </c>
      <c r="F257" s="175" t="s">
        <v>643</v>
      </c>
      <c r="G257" s="176" t="s">
        <v>325</v>
      </c>
      <c r="H257" s="177">
        <v>15</v>
      </c>
      <c r="I257" s="178"/>
      <c r="J257" s="179">
        <f>ROUND(I257*H257,2)</f>
        <v>0</v>
      </c>
      <c r="K257" s="175"/>
      <c r="L257" s="40"/>
      <c r="M257" s="180" t="s">
        <v>5</v>
      </c>
      <c r="N257" s="181" t="s">
        <v>46</v>
      </c>
      <c r="O257" s="41"/>
      <c r="P257" s="182">
        <f>O257*H257</f>
        <v>0</v>
      </c>
      <c r="Q257" s="182">
        <v>3.1E-4</v>
      </c>
      <c r="R257" s="182">
        <f>Q257*H257</f>
        <v>4.6499999999999996E-3</v>
      </c>
      <c r="S257" s="182">
        <v>0</v>
      </c>
      <c r="T257" s="183">
        <f>S257*H257</f>
        <v>0</v>
      </c>
      <c r="AR257" s="23" t="s">
        <v>201</v>
      </c>
      <c r="AT257" s="23" t="s">
        <v>197</v>
      </c>
      <c r="AU257" s="23" t="s">
        <v>211</v>
      </c>
      <c r="AY257" s="23" t="s">
        <v>195</v>
      </c>
      <c r="BE257" s="184">
        <f>IF(N257="základní",J257,0)</f>
        <v>0</v>
      </c>
      <c r="BF257" s="184">
        <f>IF(N257="snížená",J257,0)</f>
        <v>0</v>
      </c>
      <c r="BG257" s="184">
        <f>IF(N257="zákl. přenesená",J257,0)</f>
        <v>0</v>
      </c>
      <c r="BH257" s="184">
        <f>IF(N257="sníž. přenesená",J257,0)</f>
        <v>0</v>
      </c>
      <c r="BI257" s="184">
        <f>IF(N257="nulová",J257,0)</f>
        <v>0</v>
      </c>
      <c r="BJ257" s="23" t="s">
        <v>83</v>
      </c>
      <c r="BK257" s="184">
        <f>ROUND(I257*H257,2)</f>
        <v>0</v>
      </c>
      <c r="BL257" s="23" t="s">
        <v>201</v>
      </c>
      <c r="BM257" s="23" t="s">
        <v>1661</v>
      </c>
    </row>
    <row r="258" spans="2:65" s="1" customFormat="1" ht="16.5" customHeight="1">
      <c r="B258" s="172"/>
      <c r="C258" s="173" t="s">
        <v>573</v>
      </c>
      <c r="D258" s="173" t="s">
        <v>197</v>
      </c>
      <c r="E258" s="174" t="s">
        <v>646</v>
      </c>
      <c r="F258" s="175" t="s">
        <v>647</v>
      </c>
      <c r="G258" s="176" t="s">
        <v>325</v>
      </c>
      <c r="H258" s="177">
        <v>1</v>
      </c>
      <c r="I258" s="178"/>
      <c r="J258" s="179">
        <f>ROUND(I258*H258,2)</f>
        <v>0</v>
      </c>
      <c r="K258" s="175"/>
      <c r="L258" s="40"/>
      <c r="M258" s="180" t="s">
        <v>5</v>
      </c>
      <c r="N258" s="181" t="s">
        <v>46</v>
      </c>
      <c r="O258" s="41"/>
      <c r="P258" s="182">
        <f>O258*H258</f>
        <v>0</v>
      </c>
      <c r="Q258" s="182">
        <v>0</v>
      </c>
      <c r="R258" s="182">
        <f>Q258*H258</f>
        <v>0</v>
      </c>
      <c r="S258" s="182">
        <v>0</v>
      </c>
      <c r="T258" s="183">
        <f>S258*H258</f>
        <v>0</v>
      </c>
      <c r="AR258" s="23" t="s">
        <v>201</v>
      </c>
      <c r="AT258" s="23" t="s">
        <v>197</v>
      </c>
      <c r="AU258" s="23" t="s">
        <v>211</v>
      </c>
      <c r="AY258" s="23" t="s">
        <v>195</v>
      </c>
      <c r="BE258" s="184">
        <f>IF(N258="základní",J258,0)</f>
        <v>0</v>
      </c>
      <c r="BF258" s="184">
        <f>IF(N258="snížená",J258,0)</f>
        <v>0</v>
      </c>
      <c r="BG258" s="184">
        <f>IF(N258="zákl. přenesená",J258,0)</f>
        <v>0</v>
      </c>
      <c r="BH258" s="184">
        <f>IF(N258="sníž. přenesená",J258,0)</f>
        <v>0</v>
      </c>
      <c r="BI258" s="184">
        <f>IF(N258="nulová",J258,0)</f>
        <v>0</v>
      </c>
      <c r="BJ258" s="23" t="s">
        <v>83</v>
      </c>
      <c r="BK258" s="184">
        <f>ROUND(I258*H258,2)</f>
        <v>0</v>
      </c>
      <c r="BL258" s="23" t="s">
        <v>201</v>
      </c>
      <c r="BM258" s="23" t="s">
        <v>1662</v>
      </c>
    </row>
    <row r="259" spans="2:65" s="1" customFormat="1" ht="27">
      <c r="B259" s="40"/>
      <c r="D259" s="186" t="s">
        <v>209</v>
      </c>
      <c r="F259" s="194" t="s">
        <v>649</v>
      </c>
      <c r="I259" s="195"/>
      <c r="L259" s="40"/>
      <c r="M259" s="196"/>
      <c r="N259" s="41"/>
      <c r="O259" s="41"/>
      <c r="P259" s="41"/>
      <c r="Q259" s="41"/>
      <c r="R259" s="41"/>
      <c r="S259" s="41"/>
      <c r="T259" s="69"/>
      <c r="AT259" s="23" t="s">
        <v>209</v>
      </c>
      <c r="AU259" s="23" t="s">
        <v>211</v>
      </c>
    </row>
    <row r="260" spans="2:65" s="1" customFormat="1" ht="16.5" customHeight="1">
      <c r="B260" s="172"/>
      <c r="C260" s="173" t="s">
        <v>578</v>
      </c>
      <c r="D260" s="173" t="s">
        <v>197</v>
      </c>
      <c r="E260" s="174" t="s">
        <v>650</v>
      </c>
      <c r="F260" s="175" t="s">
        <v>651</v>
      </c>
      <c r="G260" s="176" t="s">
        <v>325</v>
      </c>
      <c r="H260" s="177">
        <v>12</v>
      </c>
      <c r="I260" s="178"/>
      <c r="J260" s="179">
        <f>ROUND(I260*H260,2)</f>
        <v>0</v>
      </c>
      <c r="K260" s="175"/>
      <c r="L260" s="40"/>
      <c r="M260" s="180" t="s">
        <v>5</v>
      </c>
      <c r="N260" s="181" t="s">
        <v>46</v>
      </c>
      <c r="O260" s="41"/>
      <c r="P260" s="182">
        <f>O260*H260</f>
        <v>0</v>
      </c>
      <c r="Q260" s="182">
        <v>0</v>
      </c>
      <c r="R260" s="182">
        <f>Q260*H260</f>
        <v>0</v>
      </c>
      <c r="S260" s="182">
        <v>0</v>
      </c>
      <c r="T260" s="183">
        <f>S260*H260</f>
        <v>0</v>
      </c>
      <c r="AR260" s="23" t="s">
        <v>201</v>
      </c>
      <c r="AT260" s="23" t="s">
        <v>197</v>
      </c>
      <c r="AU260" s="23" t="s">
        <v>211</v>
      </c>
      <c r="AY260" s="23" t="s">
        <v>195</v>
      </c>
      <c r="BE260" s="184">
        <f>IF(N260="základní",J260,0)</f>
        <v>0</v>
      </c>
      <c r="BF260" s="184">
        <f>IF(N260="snížená",J260,0)</f>
        <v>0</v>
      </c>
      <c r="BG260" s="184">
        <f>IF(N260="zákl. přenesená",J260,0)</f>
        <v>0</v>
      </c>
      <c r="BH260" s="184">
        <f>IF(N260="sníž. přenesená",J260,0)</f>
        <v>0</v>
      </c>
      <c r="BI260" s="184">
        <f>IF(N260="nulová",J260,0)</f>
        <v>0</v>
      </c>
      <c r="BJ260" s="23" t="s">
        <v>83</v>
      </c>
      <c r="BK260" s="184">
        <f>ROUND(I260*H260,2)</f>
        <v>0</v>
      </c>
      <c r="BL260" s="23" t="s">
        <v>201</v>
      </c>
      <c r="BM260" s="23" t="s">
        <v>1663</v>
      </c>
    </row>
    <row r="261" spans="2:65" s="1" customFormat="1" ht="27">
      <c r="B261" s="40"/>
      <c r="D261" s="186" t="s">
        <v>209</v>
      </c>
      <c r="F261" s="194" t="s">
        <v>653</v>
      </c>
      <c r="I261" s="195"/>
      <c r="L261" s="40"/>
      <c r="M261" s="196"/>
      <c r="N261" s="41"/>
      <c r="O261" s="41"/>
      <c r="P261" s="41"/>
      <c r="Q261" s="41"/>
      <c r="R261" s="41"/>
      <c r="S261" s="41"/>
      <c r="T261" s="69"/>
      <c r="AT261" s="23" t="s">
        <v>209</v>
      </c>
      <c r="AU261" s="23" t="s">
        <v>211</v>
      </c>
    </row>
    <row r="262" spans="2:65" s="1" customFormat="1" ht="16.5" customHeight="1">
      <c r="B262" s="172"/>
      <c r="C262" s="173" t="s">
        <v>582</v>
      </c>
      <c r="D262" s="173" t="s">
        <v>197</v>
      </c>
      <c r="E262" s="174" t="s">
        <v>655</v>
      </c>
      <c r="F262" s="175" t="s">
        <v>656</v>
      </c>
      <c r="G262" s="176" t="s">
        <v>325</v>
      </c>
      <c r="H262" s="177">
        <v>2</v>
      </c>
      <c r="I262" s="178"/>
      <c r="J262" s="179">
        <f>ROUND(I262*H262,2)</f>
        <v>0</v>
      </c>
      <c r="K262" s="175"/>
      <c r="L262" s="40"/>
      <c r="M262" s="180" t="s">
        <v>5</v>
      </c>
      <c r="N262" s="181" t="s">
        <v>46</v>
      </c>
      <c r="O262" s="41"/>
      <c r="P262" s="182">
        <f>O262*H262</f>
        <v>0</v>
      </c>
      <c r="Q262" s="182">
        <v>0</v>
      </c>
      <c r="R262" s="182">
        <f>Q262*H262</f>
        <v>0</v>
      </c>
      <c r="S262" s="182">
        <v>0</v>
      </c>
      <c r="T262" s="183">
        <f>S262*H262</f>
        <v>0</v>
      </c>
      <c r="AR262" s="23" t="s">
        <v>201</v>
      </c>
      <c r="AT262" s="23" t="s">
        <v>197</v>
      </c>
      <c r="AU262" s="23" t="s">
        <v>211</v>
      </c>
      <c r="AY262" s="23" t="s">
        <v>195</v>
      </c>
      <c r="BE262" s="184">
        <f>IF(N262="základní",J262,0)</f>
        <v>0</v>
      </c>
      <c r="BF262" s="184">
        <f>IF(N262="snížená",J262,0)</f>
        <v>0</v>
      </c>
      <c r="BG262" s="184">
        <f>IF(N262="zákl. přenesená",J262,0)</f>
        <v>0</v>
      </c>
      <c r="BH262" s="184">
        <f>IF(N262="sníž. přenesená",J262,0)</f>
        <v>0</v>
      </c>
      <c r="BI262" s="184">
        <f>IF(N262="nulová",J262,0)</f>
        <v>0</v>
      </c>
      <c r="BJ262" s="23" t="s">
        <v>83</v>
      </c>
      <c r="BK262" s="184">
        <f>ROUND(I262*H262,2)</f>
        <v>0</v>
      </c>
      <c r="BL262" s="23" t="s">
        <v>201</v>
      </c>
      <c r="BM262" s="23" t="s">
        <v>1664</v>
      </c>
    </row>
    <row r="263" spans="2:65" s="1" customFormat="1" ht="27">
      <c r="B263" s="40"/>
      <c r="D263" s="186" t="s">
        <v>209</v>
      </c>
      <c r="F263" s="194" t="s">
        <v>658</v>
      </c>
      <c r="I263" s="195"/>
      <c r="L263" s="40"/>
      <c r="M263" s="196"/>
      <c r="N263" s="41"/>
      <c r="O263" s="41"/>
      <c r="P263" s="41"/>
      <c r="Q263" s="41"/>
      <c r="R263" s="41"/>
      <c r="S263" s="41"/>
      <c r="T263" s="69"/>
      <c r="AT263" s="23" t="s">
        <v>209</v>
      </c>
      <c r="AU263" s="23" t="s">
        <v>211</v>
      </c>
    </row>
    <row r="264" spans="2:65" s="1" customFormat="1" ht="16.5" customHeight="1">
      <c r="B264" s="172"/>
      <c r="C264" s="173" t="s">
        <v>587</v>
      </c>
      <c r="D264" s="173" t="s">
        <v>197</v>
      </c>
      <c r="E264" s="174" t="s">
        <v>538</v>
      </c>
      <c r="F264" s="175" t="s">
        <v>539</v>
      </c>
      <c r="G264" s="176" t="s">
        <v>303</v>
      </c>
      <c r="H264" s="177">
        <v>2.5990000000000002</v>
      </c>
      <c r="I264" s="178"/>
      <c r="J264" s="179">
        <f>ROUND(I264*H264,2)</f>
        <v>0</v>
      </c>
      <c r="K264" s="175"/>
      <c r="L264" s="40"/>
      <c r="M264" s="180" t="s">
        <v>5</v>
      </c>
      <c r="N264" s="181" t="s">
        <v>46</v>
      </c>
      <c r="O264" s="41"/>
      <c r="P264" s="182">
        <f>O264*H264</f>
        <v>0</v>
      </c>
      <c r="Q264" s="182">
        <v>0</v>
      </c>
      <c r="R264" s="182">
        <f>Q264*H264</f>
        <v>0</v>
      </c>
      <c r="S264" s="182">
        <v>0</v>
      </c>
      <c r="T264" s="183">
        <f>S264*H264</f>
        <v>0</v>
      </c>
      <c r="AR264" s="23" t="s">
        <v>201</v>
      </c>
      <c r="AT264" s="23" t="s">
        <v>197</v>
      </c>
      <c r="AU264" s="23" t="s">
        <v>211</v>
      </c>
      <c r="AY264" s="23" t="s">
        <v>195</v>
      </c>
      <c r="BE264" s="184">
        <f>IF(N264="základní",J264,0)</f>
        <v>0</v>
      </c>
      <c r="BF264" s="184">
        <f>IF(N264="snížená",J264,0)</f>
        <v>0</v>
      </c>
      <c r="BG264" s="184">
        <f>IF(N264="zákl. přenesená",J264,0)</f>
        <v>0</v>
      </c>
      <c r="BH264" s="184">
        <f>IF(N264="sníž. přenesená",J264,0)</f>
        <v>0</v>
      </c>
      <c r="BI264" s="184">
        <f>IF(N264="nulová",J264,0)</f>
        <v>0</v>
      </c>
      <c r="BJ264" s="23" t="s">
        <v>83</v>
      </c>
      <c r="BK264" s="184">
        <f>ROUND(I264*H264,2)</f>
        <v>0</v>
      </c>
      <c r="BL264" s="23" t="s">
        <v>201</v>
      </c>
      <c r="BM264" s="23" t="s">
        <v>1665</v>
      </c>
    </row>
    <row r="265" spans="2:65" s="10" customFormat="1" ht="29.85" customHeight="1">
      <c r="B265" s="159"/>
      <c r="D265" s="160" t="s">
        <v>74</v>
      </c>
      <c r="E265" s="170" t="s">
        <v>261</v>
      </c>
      <c r="F265" s="170" t="s">
        <v>660</v>
      </c>
      <c r="I265" s="162"/>
      <c r="J265" s="171">
        <f>BK265</f>
        <v>0</v>
      </c>
      <c r="L265" s="159"/>
      <c r="M265" s="164"/>
      <c r="N265" s="165"/>
      <c r="O265" s="165"/>
      <c r="P265" s="166">
        <f>P266+P272</f>
        <v>0</v>
      </c>
      <c r="Q265" s="165"/>
      <c r="R265" s="166">
        <f>R266+R272</f>
        <v>0</v>
      </c>
      <c r="S265" s="165"/>
      <c r="T265" s="167">
        <f>T266+T272</f>
        <v>0</v>
      </c>
      <c r="AR265" s="160" t="s">
        <v>83</v>
      </c>
      <c r="AT265" s="168" t="s">
        <v>74</v>
      </c>
      <c r="AU265" s="168" t="s">
        <v>83</v>
      </c>
      <c r="AY265" s="160" t="s">
        <v>195</v>
      </c>
      <c r="BK265" s="169">
        <f>BK266+BK272</f>
        <v>0</v>
      </c>
    </row>
    <row r="266" spans="2:65" s="10" customFormat="1" ht="14.85" customHeight="1">
      <c r="B266" s="159"/>
      <c r="D266" s="160" t="s">
        <v>74</v>
      </c>
      <c r="E266" s="170" t="s">
        <v>661</v>
      </c>
      <c r="F266" s="170" t="s">
        <v>662</v>
      </c>
      <c r="I266" s="162"/>
      <c r="J266" s="171">
        <f>BK266</f>
        <v>0</v>
      </c>
      <c r="L266" s="159"/>
      <c r="M266" s="164"/>
      <c r="N266" s="165"/>
      <c r="O266" s="165"/>
      <c r="P266" s="166">
        <f>SUM(P267:P271)</f>
        <v>0</v>
      </c>
      <c r="Q266" s="165"/>
      <c r="R266" s="166">
        <f>SUM(R267:R271)</f>
        <v>0</v>
      </c>
      <c r="S266" s="165"/>
      <c r="T266" s="167">
        <f>SUM(T267:T271)</f>
        <v>0</v>
      </c>
      <c r="AR266" s="160" t="s">
        <v>83</v>
      </c>
      <c r="AT266" s="168" t="s">
        <v>74</v>
      </c>
      <c r="AU266" s="168" t="s">
        <v>85</v>
      </c>
      <c r="AY266" s="160" t="s">
        <v>195</v>
      </c>
      <c r="BK266" s="169">
        <f>SUM(BK267:BK271)</f>
        <v>0</v>
      </c>
    </row>
    <row r="267" spans="2:65" s="1" customFormat="1" ht="16.5" customHeight="1">
      <c r="B267" s="172"/>
      <c r="C267" s="173" t="s">
        <v>591</v>
      </c>
      <c r="D267" s="173" t="s">
        <v>197</v>
      </c>
      <c r="E267" s="174" t="s">
        <v>664</v>
      </c>
      <c r="F267" s="175" t="s">
        <v>665</v>
      </c>
      <c r="G267" s="176" t="s">
        <v>207</v>
      </c>
      <c r="H267" s="177">
        <v>308.56</v>
      </c>
      <c r="I267" s="178"/>
      <c r="J267" s="179">
        <f>ROUND(I267*H267,2)</f>
        <v>0</v>
      </c>
      <c r="K267" s="175"/>
      <c r="L267" s="40"/>
      <c r="M267" s="180" t="s">
        <v>5</v>
      </c>
      <c r="N267" s="181" t="s">
        <v>46</v>
      </c>
      <c r="O267" s="41"/>
      <c r="P267" s="182">
        <f>O267*H267</f>
        <v>0</v>
      </c>
      <c r="Q267" s="182">
        <v>0</v>
      </c>
      <c r="R267" s="182">
        <f>Q267*H267</f>
        <v>0</v>
      </c>
      <c r="S267" s="182">
        <v>0</v>
      </c>
      <c r="T267" s="183">
        <f>S267*H267</f>
        <v>0</v>
      </c>
      <c r="AR267" s="23" t="s">
        <v>201</v>
      </c>
      <c r="AT267" s="23" t="s">
        <v>197</v>
      </c>
      <c r="AU267" s="23" t="s">
        <v>211</v>
      </c>
      <c r="AY267" s="23" t="s">
        <v>195</v>
      </c>
      <c r="BE267" s="184">
        <f>IF(N267="základní",J267,0)</f>
        <v>0</v>
      </c>
      <c r="BF267" s="184">
        <f>IF(N267="snížená",J267,0)</f>
        <v>0</v>
      </c>
      <c r="BG267" s="184">
        <f>IF(N267="zákl. přenesená",J267,0)</f>
        <v>0</v>
      </c>
      <c r="BH267" s="184">
        <f>IF(N267="sníž. přenesená",J267,0)</f>
        <v>0</v>
      </c>
      <c r="BI267" s="184">
        <f>IF(N267="nulová",J267,0)</f>
        <v>0</v>
      </c>
      <c r="BJ267" s="23" t="s">
        <v>83</v>
      </c>
      <c r="BK267" s="184">
        <f>ROUND(I267*H267,2)</f>
        <v>0</v>
      </c>
      <c r="BL267" s="23" t="s">
        <v>201</v>
      </c>
      <c r="BM267" s="23" t="s">
        <v>1666</v>
      </c>
    </row>
    <row r="268" spans="2:65" s="1" customFormat="1" ht="27">
      <c r="B268" s="40"/>
      <c r="D268" s="186" t="s">
        <v>209</v>
      </c>
      <c r="F268" s="194" t="s">
        <v>667</v>
      </c>
      <c r="I268" s="195"/>
      <c r="L268" s="40"/>
      <c r="M268" s="196"/>
      <c r="N268" s="41"/>
      <c r="O268" s="41"/>
      <c r="P268" s="41"/>
      <c r="Q268" s="41"/>
      <c r="R268" s="41"/>
      <c r="S268" s="41"/>
      <c r="T268" s="69"/>
      <c r="AT268" s="23" t="s">
        <v>209</v>
      </c>
      <c r="AU268" s="23" t="s">
        <v>211</v>
      </c>
    </row>
    <row r="269" spans="2:65" s="11" customFormat="1">
      <c r="B269" s="185"/>
      <c r="D269" s="186" t="s">
        <v>203</v>
      </c>
      <c r="E269" s="187" t="s">
        <v>5</v>
      </c>
      <c r="F269" s="188" t="s">
        <v>1667</v>
      </c>
      <c r="H269" s="189">
        <v>34.56</v>
      </c>
      <c r="I269" s="190"/>
      <c r="L269" s="185"/>
      <c r="M269" s="191"/>
      <c r="N269" s="192"/>
      <c r="O269" s="192"/>
      <c r="P269" s="192"/>
      <c r="Q269" s="192"/>
      <c r="R269" s="192"/>
      <c r="S269" s="192"/>
      <c r="T269" s="193"/>
      <c r="AT269" s="187" t="s">
        <v>203</v>
      </c>
      <c r="AU269" s="187" t="s">
        <v>211</v>
      </c>
      <c r="AV269" s="11" t="s">
        <v>85</v>
      </c>
      <c r="AW269" s="11" t="s">
        <v>39</v>
      </c>
      <c r="AX269" s="11" t="s">
        <v>75</v>
      </c>
      <c r="AY269" s="187" t="s">
        <v>195</v>
      </c>
    </row>
    <row r="270" spans="2:65" s="11" customFormat="1">
      <c r="B270" s="185"/>
      <c r="D270" s="186" t="s">
        <v>203</v>
      </c>
      <c r="E270" s="187" t="s">
        <v>5</v>
      </c>
      <c r="F270" s="188" t="s">
        <v>1668</v>
      </c>
      <c r="H270" s="189">
        <v>274</v>
      </c>
      <c r="I270" s="190"/>
      <c r="L270" s="185"/>
      <c r="M270" s="191"/>
      <c r="N270" s="192"/>
      <c r="O270" s="192"/>
      <c r="P270" s="192"/>
      <c r="Q270" s="192"/>
      <c r="R270" s="192"/>
      <c r="S270" s="192"/>
      <c r="T270" s="193"/>
      <c r="AT270" s="187" t="s">
        <v>203</v>
      </c>
      <c r="AU270" s="187" t="s">
        <v>211</v>
      </c>
      <c r="AV270" s="11" t="s">
        <v>85</v>
      </c>
      <c r="AW270" s="11" t="s">
        <v>39</v>
      </c>
      <c r="AX270" s="11" t="s">
        <v>75</v>
      </c>
      <c r="AY270" s="187" t="s">
        <v>195</v>
      </c>
    </row>
    <row r="271" spans="2:65" s="13" customFormat="1">
      <c r="B271" s="205"/>
      <c r="D271" s="186" t="s">
        <v>203</v>
      </c>
      <c r="E271" s="206" t="s">
        <v>5</v>
      </c>
      <c r="F271" s="207" t="s">
        <v>254</v>
      </c>
      <c r="H271" s="208">
        <v>308.56</v>
      </c>
      <c r="I271" s="209"/>
      <c r="L271" s="205"/>
      <c r="M271" s="210"/>
      <c r="N271" s="211"/>
      <c r="O271" s="211"/>
      <c r="P271" s="211"/>
      <c r="Q271" s="211"/>
      <c r="R271" s="211"/>
      <c r="S271" s="211"/>
      <c r="T271" s="212"/>
      <c r="AT271" s="206" t="s">
        <v>203</v>
      </c>
      <c r="AU271" s="206" t="s">
        <v>211</v>
      </c>
      <c r="AV271" s="13" t="s">
        <v>201</v>
      </c>
      <c r="AW271" s="13" t="s">
        <v>39</v>
      </c>
      <c r="AX271" s="13" t="s">
        <v>83</v>
      </c>
      <c r="AY271" s="206" t="s">
        <v>195</v>
      </c>
    </row>
    <row r="272" spans="2:65" s="10" customFormat="1" ht="22.35" customHeight="1">
      <c r="B272" s="159"/>
      <c r="D272" s="160" t="s">
        <v>74</v>
      </c>
      <c r="E272" s="170" t="s">
        <v>670</v>
      </c>
      <c r="F272" s="170" t="s">
        <v>671</v>
      </c>
      <c r="I272" s="162"/>
      <c r="J272" s="171">
        <f>BK272</f>
        <v>0</v>
      </c>
      <c r="L272" s="159"/>
      <c r="M272" s="164"/>
      <c r="N272" s="165"/>
      <c r="O272" s="165"/>
      <c r="P272" s="166">
        <f>SUM(P273:P282)</f>
        <v>0</v>
      </c>
      <c r="Q272" s="165"/>
      <c r="R272" s="166">
        <f>SUM(R273:R282)</f>
        <v>0</v>
      </c>
      <c r="S272" s="165"/>
      <c r="T272" s="167">
        <f>SUM(T273:T282)</f>
        <v>0</v>
      </c>
      <c r="AR272" s="160" t="s">
        <v>83</v>
      </c>
      <c r="AT272" s="168" t="s">
        <v>74</v>
      </c>
      <c r="AU272" s="168" t="s">
        <v>85</v>
      </c>
      <c r="AY272" s="160" t="s">
        <v>195</v>
      </c>
      <c r="BK272" s="169">
        <f>SUM(BK273:BK282)</f>
        <v>0</v>
      </c>
    </row>
    <row r="273" spans="2:65" s="1" customFormat="1" ht="16.5" customHeight="1">
      <c r="B273" s="172"/>
      <c r="C273" s="173" t="s">
        <v>595</v>
      </c>
      <c r="D273" s="173" t="s">
        <v>197</v>
      </c>
      <c r="E273" s="174" t="s">
        <v>672</v>
      </c>
      <c r="F273" s="175" t="s">
        <v>673</v>
      </c>
      <c r="G273" s="176" t="s">
        <v>303</v>
      </c>
      <c r="H273" s="177">
        <v>135.27600000000001</v>
      </c>
      <c r="I273" s="178"/>
      <c r="J273" s="179">
        <f>ROUND(I273*H273,2)</f>
        <v>0</v>
      </c>
      <c r="K273" s="175"/>
      <c r="L273" s="40"/>
      <c r="M273" s="180" t="s">
        <v>5</v>
      </c>
      <c r="N273" s="181" t="s">
        <v>46</v>
      </c>
      <c r="O273" s="41"/>
      <c r="P273" s="182">
        <f>O273*H273</f>
        <v>0</v>
      </c>
      <c r="Q273" s="182">
        <v>0</v>
      </c>
      <c r="R273" s="182">
        <f>Q273*H273</f>
        <v>0</v>
      </c>
      <c r="S273" s="182">
        <v>0</v>
      </c>
      <c r="T273" s="183">
        <f>S273*H273</f>
        <v>0</v>
      </c>
      <c r="AR273" s="23" t="s">
        <v>201</v>
      </c>
      <c r="AT273" s="23" t="s">
        <v>197</v>
      </c>
      <c r="AU273" s="23" t="s">
        <v>211</v>
      </c>
      <c r="AY273" s="23" t="s">
        <v>195</v>
      </c>
      <c r="BE273" s="184">
        <f>IF(N273="základní",J273,0)</f>
        <v>0</v>
      </c>
      <c r="BF273" s="184">
        <f>IF(N273="snížená",J273,0)</f>
        <v>0</v>
      </c>
      <c r="BG273" s="184">
        <f>IF(N273="zákl. přenesená",J273,0)</f>
        <v>0</v>
      </c>
      <c r="BH273" s="184">
        <f>IF(N273="sníž. přenesená",J273,0)</f>
        <v>0</v>
      </c>
      <c r="BI273" s="184">
        <f>IF(N273="nulová",J273,0)</f>
        <v>0</v>
      </c>
      <c r="BJ273" s="23" t="s">
        <v>83</v>
      </c>
      <c r="BK273" s="184">
        <f>ROUND(I273*H273,2)</f>
        <v>0</v>
      </c>
      <c r="BL273" s="23" t="s">
        <v>201</v>
      </c>
      <c r="BM273" s="23" t="s">
        <v>1669</v>
      </c>
    </row>
    <row r="274" spans="2:65" s="1" customFormat="1" ht="16.5" customHeight="1">
      <c r="B274" s="172"/>
      <c r="C274" s="173" t="s">
        <v>600</v>
      </c>
      <c r="D274" s="173" t="s">
        <v>197</v>
      </c>
      <c r="E274" s="174" t="s">
        <v>676</v>
      </c>
      <c r="F274" s="175" t="s">
        <v>677</v>
      </c>
      <c r="G274" s="176" t="s">
        <v>303</v>
      </c>
      <c r="H274" s="177">
        <v>1217.4839999999999</v>
      </c>
      <c r="I274" s="178"/>
      <c r="J274" s="179">
        <f>ROUND(I274*H274,2)</f>
        <v>0</v>
      </c>
      <c r="K274" s="175"/>
      <c r="L274" s="40"/>
      <c r="M274" s="180" t="s">
        <v>5</v>
      </c>
      <c r="N274" s="181" t="s">
        <v>46</v>
      </c>
      <c r="O274" s="41"/>
      <c r="P274" s="182">
        <f>O274*H274</f>
        <v>0</v>
      </c>
      <c r="Q274" s="182">
        <v>0</v>
      </c>
      <c r="R274" s="182">
        <f>Q274*H274</f>
        <v>0</v>
      </c>
      <c r="S274" s="182">
        <v>0</v>
      </c>
      <c r="T274" s="183">
        <f>S274*H274</f>
        <v>0</v>
      </c>
      <c r="AR274" s="23" t="s">
        <v>201</v>
      </c>
      <c r="AT274" s="23" t="s">
        <v>197</v>
      </c>
      <c r="AU274" s="23" t="s">
        <v>211</v>
      </c>
      <c r="AY274" s="23" t="s">
        <v>195</v>
      </c>
      <c r="BE274" s="184">
        <f>IF(N274="základní",J274,0)</f>
        <v>0</v>
      </c>
      <c r="BF274" s="184">
        <f>IF(N274="snížená",J274,0)</f>
        <v>0</v>
      </c>
      <c r="BG274" s="184">
        <f>IF(N274="zákl. přenesená",J274,0)</f>
        <v>0</v>
      </c>
      <c r="BH274" s="184">
        <f>IF(N274="sníž. přenesená",J274,0)</f>
        <v>0</v>
      </c>
      <c r="BI274" s="184">
        <f>IF(N274="nulová",J274,0)</f>
        <v>0</v>
      </c>
      <c r="BJ274" s="23" t="s">
        <v>83</v>
      </c>
      <c r="BK274" s="184">
        <f>ROUND(I274*H274,2)</f>
        <v>0</v>
      </c>
      <c r="BL274" s="23" t="s">
        <v>201</v>
      </c>
      <c r="BM274" s="23" t="s">
        <v>1670</v>
      </c>
    </row>
    <row r="275" spans="2:65" s="1" customFormat="1" ht="54">
      <c r="B275" s="40"/>
      <c r="D275" s="186" t="s">
        <v>209</v>
      </c>
      <c r="F275" s="194" t="s">
        <v>679</v>
      </c>
      <c r="I275" s="195"/>
      <c r="L275" s="40"/>
      <c r="M275" s="196"/>
      <c r="N275" s="41"/>
      <c r="O275" s="41"/>
      <c r="P275" s="41"/>
      <c r="Q275" s="41"/>
      <c r="R275" s="41"/>
      <c r="S275" s="41"/>
      <c r="T275" s="69"/>
      <c r="AT275" s="23" t="s">
        <v>209</v>
      </c>
      <c r="AU275" s="23" t="s">
        <v>211</v>
      </c>
    </row>
    <row r="276" spans="2:65" s="11" customFormat="1">
      <c r="B276" s="185"/>
      <c r="D276" s="186" t="s">
        <v>203</v>
      </c>
      <c r="F276" s="188" t="s">
        <v>1671</v>
      </c>
      <c r="H276" s="189">
        <v>1217.4839999999999</v>
      </c>
      <c r="I276" s="190"/>
      <c r="L276" s="185"/>
      <c r="M276" s="191"/>
      <c r="N276" s="192"/>
      <c r="O276" s="192"/>
      <c r="P276" s="192"/>
      <c r="Q276" s="192"/>
      <c r="R276" s="192"/>
      <c r="S276" s="192"/>
      <c r="T276" s="193"/>
      <c r="AT276" s="187" t="s">
        <v>203</v>
      </c>
      <c r="AU276" s="187" t="s">
        <v>211</v>
      </c>
      <c r="AV276" s="11" t="s">
        <v>85</v>
      </c>
      <c r="AW276" s="11" t="s">
        <v>6</v>
      </c>
      <c r="AX276" s="11" t="s">
        <v>83</v>
      </c>
      <c r="AY276" s="187" t="s">
        <v>195</v>
      </c>
    </row>
    <row r="277" spans="2:65" s="1" customFormat="1" ht="16.5" customHeight="1">
      <c r="B277" s="172"/>
      <c r="C277" s="173" t="s">
        <v>604</v>
      </c>
      <c r="D277" s="173" t="s">
        <v>197</v>
      </c>
      <c r="E277" s="174" t="s">
        <v>682</v>
      </c>
      <c r="F277" s="175" t="s">
        <v>683</v>
      </c>
      <c r="G277" s="176" t="s">
        <v>303</v>
      </c>
      <c r="H277" s="177">
        <v>135.27600000000001</v>
      </c>
      <c r="I277" s="178"/>
      <c r="J277" s="179">
        <f>ROUND(I277*H277,2)</f>
        <v>0</v>
      </c>
      <c r="K277" s="175"/>
      <c r="L277" s="40"/>
      <c r="M277" s="180" t="s">
        <v>5</v>
      </c>
      <c r="N277" s="181" t="s">
        <v>46</v>
      </c>
      <c r="O277" s="41"/>
      <c r="P277" s="182">
        <f>O277*H277</f>
        <v>0</v>
      </c>
      <c r="Q277" s="182">
        <v>0</v>
      </c>
      <c r="R277" s="182">
        <f>Q277*H277</f>
        <v>0</v>
      </c>
      <c r="S277" s="182">
        <v>0</v>
      </c>
      <c r="T277" s="183">
        <f>S277*H277</f>
        <v>0</v>
      </c>
      <c r="AR277" s="23" t="s">
        <v>201</v>
      </c>
      <c r="AT277" s="23" t="s">
        <v>197</v>
      </c>
      <c r="AU277" s="23" t="s">
        <v>211</v>
      </c>
      <c r="AY277" s="23" t="s">
        <v>195</v>
      </c>
      <c r="BE277" s="184">
        <f>IF(N277="základní",J277,0)</f>
        <v>0</v>
      </c>
      <c r="BF277" s="184">
        <f>IF(N277="snížená",J277,0)</f>
        <v>0</v>
      </c>
      <c r="BG277" s="184">
        <f>IF(N277="zákl. přenesená",J277,0)</f>
        <v>0</v>
      </c>
      <c r="BH277" s="184">
        <f>IF(N277="sníž. přenesená",J277,0)</f>
        <v>0</v>
      </c>
      <c r="BI277" s="184">
        <f>IF(N277="nulová",J277,0)</f>
        <v>0</v>
      </c>
      <c r="BJ277" s="23" t="s">
        <v>83</v>
      </c>
      <c r="BK277" s="184">
        <f>ROUND(I277*H277,2)</f>
        <v>0</v>
      </c>
      <c r="BL277" s="23" t="s">
        <v>201</v>
      </c>
      <c r="BM277" s="23" t="s">
        <v>1672</v>
      </c>
    </row>
    <row r="278" spans="2:65" s="1" customFormat="1" ht="25.5" customHeight="1">
      <c r="B278" s="172"/>
      <c r="C278" s="173" t="s">
        <v>608</v>
      </c>
      <c r="D278" s="173" t="s">
        <v>197</v>
      </c>
      <c r="E278" s="174" t="s">
        <v>686</v>
      </c>
      <c r="F278" s="175" t="s">
        <v>687</v>
      </c>
      <c r="G278" s="176" t="s">
        <v>303</v>
      </c>
      <c r="H278" s="177">
        <v>67.634</v>
      </c>
      <c r="I278" s="178"/>
      <c r="J278" s="179">
        <f>ROUND(I278*H278,2)</f>
        <v>0</v>
      </c>
      <c r="K278" s="175"/>
      <c r="L278" s="40"/>
      <c r="M278" s="180" t="s">
        <v>5</v>
      </c>
      <c r="N278" s="181" t="s">
        <v>46</v>
      </c>
      <c r="O278" s="41"/>
      <c r="P278" s="182">
        <f>O278*H278</f>
        <v>0</v>
      </c>
      <c r="Q278" s="182">
        <v>0</v>
      </c>
      <c r="R278" s="182">
        <f>Q278*H278</f>
        <v>0</v>
      </c>
      <c r="S278" s="182">
        <v>0</v>
      </c>
      <c r="T278" s="183">
        <f>S278*H278</f>
        <v>0</v>
      </c>
      <c r="AR278" s="23" t="s">
        <v>201</v>
      </c>
      <c r="AT278" s="23" t="s">
        <v>197</v>
      </c>
      <c r="AU278" s="23" t="s">
        <v>211</v>
      </c>
      <c r="AY278" s="23" t="s">
        <v>195</v>
      </c>
      <c r="BE278" s="184">
        <f>IF(N278="základní",J278,0)</f>
        <v>0</v>
      </c>
      <c r="BF278" s="184">
        <f>IF(N278="snížená",J278,0)</f>
        <v>0</v>
      </c>
      <c r="BG278" s="184">
        <f>IF(N278="zákl. přenesená",J278,0)</f>
        <v>0</v>
      </c>
      <c r="BH278" s="184">
        <f>IF(N278="sníž. přenesená",J278,0)</f>
        <v>0</v>
      </c>
      <c r="BI278" s="184">
        <f>IF(N278="nulová",J278,0)</f>
        <v>0</v>
      </c>
      <c r="BJ278" s="23" t="s">
        <v>83</v>
      </c>
      <c r="BK278" s="184">
        <f>ROUND(I278*H278,2)</f>
        <v>0</v>
      </c>
      <c r="BL278" s="23" t="s">
        <v>201</v>
      </c>
      <c r="BM278" s="23" t="s">
        <v>1673</v>
      </c>
    </row>
    <row r="279" spans="2:65" s="1" customFormat="1" ht="27">
      <c r="B279" s="40"/>
      <c r="D279" s="186" t="s">
        <v>209</v>
      </c>
      <c r="F279" s="194" t="s">
        <v>305</v>
      </c>
      <c r="I279" s="195"/>
      <c r="L279" s="40"/>
      <c r="M279" s="196"/>
      <c r="N279" s="41"/>
      <c r="O279" s="41"/>
      <c r="P279" s="41"/>
      <c r="Q279" s="41"/>
      <c r="R279" s="41"/>
      <c r="S279" s="41"/>
      <c r="T279" s="69"/>
      <c r="AT279" s="23" t="s">
        <v>209</v>
      </c>
      <c r="AU279" s="23" t="s">
        <v>211</v>
      </c>
    </row>
    <row r="280" spans="2:65" s="1" customFormat="1" ht="16.5" customHeight="1">
      <c r="B280" s="172"/>
      <c r="C280" s="173" t="s">
        <v>613</v>
      </c>
      <c r="D280" s="173" t="s">
        <v>197</v>
      </c>
      <c r="E280" s="174" t="s">
        <v>690</v>
      </c>
      <c r="F280" s="175" t="s">
        <v>691</v>
      </c>
      <c r="G280" s="176" t="s">
        <v>303</v>
      </c>
      <c r="H280" s="177">
        <v>67.641999999999996</v>
      </c>
      <c r="I280" s="178"/>
      <c r="J280" s="179">
        <f>ROUND(I280*H280,2)</f>
        <v>0</v>
      </c>
      <c r="K280" s="175"/>
      <c r="L280" s="40"/>
      <c r="M280" s="180" t="s">
        <v>5</v>
      </c>
      <c r="N280" s="181" t="s">
        <v>46</v>
      </c>
      <c r="O280" s="41"/>
      <c r="P280" s="182">
        <f>O280*H280</f>
        <v>0</v>
      </c>
      <c r="Q280" s="182">
        <v>0</v>
      </c>
      <c r="R280" s="182">
        <f>Q280*H280</f>
        <v>0</v>
      </c>
      <c r="S280" s="182">
        <v>0</v>
      </c>
      <c r="T280" s="183">
        <f>S280*H280</f>
        <v>0</v>
      </c>
      <c r="AR280" s="23" t="s">
        <v>201</v>
      </c>
      <c r="AT280" s="23" t="s">
        <v>197</v>
      </c>
      <c r="AU280" s="23" t="s">
        <v>211</v>
      </c>
      <c r="AY280" s="23" t="s">
        <v>195</v>
      </c>
      <c r="BE280" s="184">
        <f>IF(N280="základní",J280,0)</f>
        <v>0</v>
      </c>
      <c r="BF280" s="184">
        <f>IF(N280="snížená",J280,0)</f>
        <v>0</v>
      </c>
      <c r="BG280" s="184">
        <f>IF(N280="zákl. přenesená",J280,0)</f>
        <v>0</v>
      </c>
      <c r="BH280" s="184">
        <f>IF(N280="sníž. přenesená",J280,0)</f>
        <v>0</v>
      </c>
      <c r="BI280" s="184">
        <f>IF(N280="nulová",J280,0)</f>
        <v>0</v>
      </c>
      <c r="BJ280" s="23" t="s">
        <v>83</v>
      </c>
      <c r="BK280" s="184">
        <f>ROUND(I280*H280,2)</f>
        <v>0</v>
      </c>
      <c r="BL280" s="23" t="s">
        <v>201</v>
      </c>
      <c r="BM280" s="23" t="s">
        <v>1674</v>
      </c>
    </row>
    <row r="281" spans="2:65" s="1" customFormat="1" ht="27">
      <c r="B281" s="40"/>
      <c r="D281" s="186" t="s">
        <v>209</v>
      </c>
      <c r="F281" s="194" t="s">
        <v>305</v>
      </c>
      <c r="I281" s="195"/>
      <c r="L281" s="40"/>
      <c r="M281" s="196"/>
      <c r="N281" s="41"/>
      <c r="O281" s="41"/>
      <c r="P281" s="41"/>
      <c r="Q281" s="41"/>
      <c r="R281" s="41"/>
      <c r="S281" s="41"/>
      <c r="T281" s="69"/>
      <c r="AT281" s="23" t="s">
        <v>209</v>
      </c>
      <c r="AU281" s="23" t="s">
        <v>211</v>
      </c>
    </row>
    <row r="282" spans="2:65" s="11" customFormat="1">
      <c r="B282" s="185"/>
      <c r="D282" s="186" t="s">
        <v>203</v>
      </c>
      <c r="E282" s="187" t="s">
        <v>5</v>
      </c>
      <c r="F282" s="188" t="s">
        <v>1675</v>
      </c>
      <c r="H282" s="189">
        <v>67.641999999999996</v>
      </c>
      <c r="I282" s="190"/>
      <c r="L282" s="185"/>
      <c r="M282" s="223"/>
      <c r="N282" s="224"/>
      <c r="O282" s="224"/>
      <c r="P282" s="224"/>
      <c r="Q282" s="224"/>
      <c r="R282" s="224"/>
      <c r="S282" s="224"/>
      <c r="T282" s="225"/>
      <c r="AT282" s="187" t="s">
        <v>203</v>
      </c>
      <c r="AU282" s="187" t="s">
        <v>211</v>
      </c>
      <c r="AV282" s="11" t="s">
        <v>85</v>
      </c>
      <c r="AW282" s="11" t="s">
        <v>39</v>
      </c>
      <c r="AX282" s="11" t="s">
        <v>83</v>
      </c>
      <c r="AY282" s="187" t="s">
        <v>195</v>
      </c>
    </row>
    <row r="283" spans="2:65" s="1" customFormat="1" ht="6.95" customHeight="1">
      <c r="B283" s="55"/>
      <c r="C283" s="56"/>
      <c r="D283" s="56"/>
      <c r="E283" s="56"/>
      <c r="F283" s="56"/>
      <c r="G283" s="56"/>
      <c r="H283" s="56"/>
      <c r="I283" s="126"/>
      <c r="J283" s="56"/>
      <c r="K283" s="56"/>
      <c r="L283" s="40"/>
    </row>
  </sheetData>
  <autoFilter ref="C88:K282"/>
  <mergeCells count="10">
    <mergeCell ref="J51:J52"/>
    <mergeCell ref="E79:H79"/>
    <mergeCell ref="E81:H81"/>
    <mergeCell ref="G1:H1"/>
    <mergeCell ref="L2:V2"/>
    <mergeCell ref="E7:H7"/>
    <mergeCell ref="E9:H9"/>
    <mergeCell ref="E24:H24"/>
    <mergeCell ref="E45:H45"/>
    <mergeCell ref="E47:H47"/>
  </mergeCells>
  <hyperlinks>
    <hyperlink ref="F1:G1" location="C2" display="1) Krycí list soupisu"/>
    <hyperlink ref="G1:H1" location="C54" display="2) Rekapitulace"/>
    <hyperlink ref="J1" location="C88" display="3) Soupis prací"/>
    <hyperlink ref="L1:V1" location="'Rekapitulace stavby'!C2" display="Rekapitulace stavby"/>
  </hyperlinks>
  <pageMargins left="0.58333330000000005" right="0.58333330000000005" top="0.58333330000000005" bottom="0.58333330000000005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25</vt:i4>
      </vt:variant>
      <vt:variant>
        <vt:lpstr>Pojmenované oblasti</vt:lpstr>
      </vt:variant>
      <vt:variant>
        <vt:i4>49</vt:i4>
      </vt:variant>
    </vt:vector>
  </HeadingPairs>
  <TitlesOfParts>
    <vt:vector size="74" baseType="lpstr">
      <vt:lpstr>Rekapitulace stavby</vt:lpstr>
      <vt:lpstr>18_2017_01 - SO 01 Ul. Me...</vt:lpstr>
      <vt:lpstr>18_2017_02 - SO 02 Ul. Bu...</vt:lpstr>
      <vt:lpstr>18_2017_03 - SO 03 Ul. Šč...</vt:lpstr>
      <vt:lpstr>18_2017_04 - SO 04 Ul. Ro...</vt:lpstr>
      <vt:lpstr>18_2017_05 - SO 05 Ul. Ko...</vt:lpstr>
      <vt:lpstr>18_2017_06 - SO 06 Ul. Re...</vt:lpstr>
      <vt:lpstr>18_2017_07 - SO 07 Ul. Ma...</vt:lpstr>
      <vt:lpstr>18_2017_08 - SO 08 Ul. To...</vt:lpstr>
      <vt:lpstr>18_2017_09 - SO 09 Ul. Tř...</vt:lpstr>
      <vt:lpstr>18_2017_10 - SO 10 Ul. Ka...</vt:lpstr>
      <vt:lpstr>18_2017_11 - SO 11 Ul. Hv...</vt:lpstr>
      <vt:lpstr>18_2017_12 - SO 12 Ul. U ...</vt:lpstr>
      <vt:lpstr>18_2017_13 - SO 13 Ul. Ho...</vt:lpstr>
      <vt:lpstr>18_2017_14 - SO 14 Ul. Da...</vt:lpstr>
      <vt:lpstr>18_2017_15 - SO15 Ul. Men...</vt:lpstr>
      <vt:lpstr>18_2017_16 - SO 16 Ul. Bu...</vt:lpstr>
      <vt:lpstr>18_2017_17 - SO 17 Ul. Šč...</vt:lpstr>
      <vt:lpstr>18_2017_18 - SO 18 Ul. Ro...</vt:lpstr>
      <vt:lpstr>18_2017_19 - SO 19 Ul. Ko...</vt:lpstr>
      <vt:lpstr>18_2017_20 - SO 20 Ul. Re...</vt:lpstr>
      <vt:lpstr>18_2017_24 - SO 24 Ul. Ka...</vt:lpstr>
      <vt:lpstr>18_2017_25 - SO 25 Ul. Hv...</vt:lpstr>
      <vt:lpstr>18_2017_99 - Ostatní a ve...</vt:lpstr>
      <vt:lpstr>Pokyny pro vyplnění</vt:lpstr>
      <vt:lpstr>'18_2017_01 - SO 01 Ul. Me...'!Názvy_tisku</vt:lpstr>
      <vt:lpstr>'18_2017_02 - SO 02 Ul. Bu...'!Názvy_tisku</vt:lpstr>
      <vt:lpstr>'18_2017_03 - SO 03 Ul. Šč...'!Názvy_tisku</vt:lpstr>
      <vt:lpstr>'18_2017_04 - SO 04 Ul. Ro...'!Názvy_tisku</vt:lpstr>
      <vt:lpstr>'18_2017_05 - SO 05 Ul. Ko...'!Názvy_tisku</vt:lpstr>
      <vt:lpstr>'18_2017_06 - SO 06 Ul. Re...'!Názvy_tisku</vt:lpstr>
      <vt:lpstr>'18_2017_07 - SO 07 Ul. Ma...'!Názvy_tisku</vt:lpstr>
      <vt:lpstr>'18_2017_08 - SO 08 Ul. To...'!Názvy_tisku</vt:lpstr>
      <vt:lpstr>'18_2017_09 - SO 09 Ul. Tř...'!Názvy_tisku</vt:lpstr>
      <vt:lpstr>'18_2017_10 - SO 10 Ul. Ka...'!Názvy_tisku</vt:lpstr>
      <vt:lpstr>'18_2017_11 - SO 11 Ul. Hv...'!Názvy_tisku</vt:lpstr>
      <vt:lpstr>'18_2017_12 - SO 12 Ul. U ...'!Názvy_tisku</vt:lpstr>
      <vt:lpstr>'18_2017_13 - SO 13 Ul. Ho...'!Názvy_tisku</vt:lpstr>
      <vt:lpstr>'18_2017_14 - SO 14 Ul. Da...'!Názvy_tisku</vt:lpstr>
      <vt:lpstr>'18_2017_15 - SO15 Ul. Men...'!Názvy_tisku</vt:lpstr>
      <vt:lpstr>'18_2017_16 - SO 16 Ul. Bu...'!Názvy_tisku</vt:lpstr>
      <vt:lpstr>'18_2017_17 - SO 17 Ul. Šč...'!Názvy_tisku</vt:lpstr>
      <vt:lpstr>'18_2017_18 - SO 18 Ul. Ro...'!Názvy_tisku</vt:lpstr>
      <vt:lpstr>'18_2017_19 - SO 19 Ul. Ko...'!Názvy_tisku</vt:lpstr>
      <vt:lpstr>'18_2017_20 - SO 20 Ul. Re...'!Názvy_tisku</vt:lpstr>
      <vt:lpstr>'18_2017_24 - SO 24 Ul. Ka...'!Názvy_tisku</vt:lpstr>
      <vt:lpstr>'18_2017_25 - SO 25 Ul. Hv...'!Názvy_tisku</vt:lpstr>
      <vt:lpstr>'18_2017_99 - Ostatní a ve...'!Názvy_tisku</vt:lpstr>
      <vt:lpstr>'Rekapitulace stavby'!Názvy_tisku</vt:lpstr>
      <vt:lpstr>'18_2017_01 - SO 01 Ul. Me...'!Oblast_tisku</vt:lpstr>
      <vt:lpstr>'18_2017_02 - SO 02 Ul. Bu...'!Oblast_tisku</vt:lpstr>
      <vt:lpstr>'18_2017_03 - SO 03 Ul. Šč...'!Oblast_tisku</vt:lpstr>
      <vt:lpstr>'18_2017_04 - SO 04 Ul. Ro...'!Oblast_tisku</vt:lpstr>
      <vt:lpstr>'18_2017_05 - SO 05 Ul. Ko...'!Oblast_tisku</vt:lpstr>
      <vt:lpstr>'18_2017_06 - SO 06 Ul. Re...'!Oblast_tisku</vt:lpstr>
      <vt:lpstr>'18_2017_07 - SO 07 Ul. Ma...'!Oblast_tisku</vt:lpstr>
      <vt:lpstr>'18_2017_08 - SO 08 Ul. To...'!Oblast_tisku</vt:lpstr>
      <vt:lpstr>'18_2017_09 - SO 09 Ul. Tř...'!Oblast_tisku</vt:lpstr>
      <vt:lpstr>'18_2017_10 - SO 10 Ul. Ka...'!Oblast_tisku</vt:lpstr>
      <vt:lpstr>'18_2017_11 - SO 11 Ul. Hv...'!Oblast_tisku</vt:lpstr>
      <vt:lpstr>'18_2017_12 - SO 12 Ul. U ...'!Oblast_tisku</vt:lpstr>
      <vt:lpstr>'18_2017_13 - SO 13 Ul. Ho...'!Oblast_tisku</vt:lpstr>
      <vt:lpstr>'18_2017_14 - SO 14 Ul. Da...'!Oblast_tisku</vt:lpstr>
      <vt:lpstr>'18_2017_15 - SO15 Ul. Men...'!Oblast_tisku</vt:lpstr>
      <vt:lpstr>'18_2017_16 - SO 16 Ul. Bu...'!Oblast_tisku</vt:lpstr>
      <vt:lpstr>'18_2017_17 - SO 17 Ul. Šč...'!Oblast_tisku</vt:lpstr>
      <vt:lpstr>'18_2017_18 - SO 18 Ul. Ro...'!Oblast_tisku</vt:lpstr>
      <vt:lpstr>'18_2017_19 - SO 19 Ul. Ko...'!Oblast_tisku</vt:lpstr>
      <vt:lpstr>'18_2017_20 - SO 20 Ul. Re...'!Oblast_tisku</vt:lpstr>
      <vt:lpstr>'18_2017_24 - SO 24 Ul. Ka...'!Oblast_tisku</vt:lpstr>
      <vt:lpstr>'18_2017_25 - SO 25 Ul. Hv...'!Oblast_tisku</vt:lpstr>
      <vt:lpstr>'18_2017_99 - Ostatní a ve...'!Oblast_tisku</vt:lpstr>
      <vt:lpstr>'Pokyny pro vyplnění'!Oblast_tisku</vt:lpstr>
      <vt:lpstr>'Rekapitulace stavby'!Oblast_tisku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pc-renata\Renata</dc:creator>
  <cp:lastModifiedBy>Renata</cp:lastModifiedBy>
  <dcterms:created xsi:type="dcterms:W3CDTF">2018-01-09T17:01:41Z</dcterms:created>
  <dcterms:modified xsi:type="dcterms:W3CDTF">2018-01-09T17:07:44Z</dcterms:modified>
</cp:coreProperties>
</file>